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Apple" sheetId="2" r:id="rId5"/>
    <sheet state="visible" name="Google" sheetId="3" r:id="rId6"/>
    <sheet state="visible" name="LG" sheetId="4" r:id="rId7"/>
    <sheet state="visible" name="PlayStation" sheetId="5" r:id="rId8"/>
    <sheet state="visible" name="VIZIO" sheetId="6" r:id="rId9"/>
    <sheet state="visible" name="Xbox" sheetId="7" r:id="rId10"/>
    <sheet state="visible" name="Cox" sheetId="8" r:id="rId11"/>
    <sheet state="visible" name="Comcast" sheetId="9" r:id="rId12"/>
    <sheet state="visible" name="Amazon" sheetId="10" r:id="rId13"/>
    <sheet state="visible" name="Roku" sheetId="11" r:id="rId14"/>
    <sheet state="visible" name="Samsung" sheetId="12" r:id="rId15"/>
    <sheet state="visible" name="CRM_All Partners" sheetId="13" r:id="rId16"/>
    <sheet state="visible" name="DEAL EVAL EXAMPLE" sheetId="14" r:id="rId17"/>
    <sheet state="visible" name="Sheet1" sheetId="15" r:id="rId18"/>
    <sheet state="visible" name="Sheet2" sheetId="16" r:id="rId19"/>
  </sheets>
  <definedNames/>
  <calcPr/>
  <extLst>
    <ext uri="GoogleSheetsCustomDataVersion1">
      <go:sheetsCustomData xmlns:go="http://customooxmlschemas.google.com/" r:id="rId20" roundtripDataSignature="AMtx7mimaofrtieDl6AbymlhQaiCw5dImQ=="/>
    </ext>
  </extLst>
</workbook>
</file>

<file path=xl/sharedStrings.xml><?xml version="1.0" encoding="utf-8"?>
<sst xmlns="http://schemas.openxmlformats.org/spreadsheetml/2006/main" count="3680" uniqueCount="400">
  <si>
    <t>Updated 9/20/2021</t>
  </si>
  <si>
    <t>Estimated Earned Media 2021</t>
  </si>
  <si>
    <t>January</t>
  </si>
  <si>
    <t>February</t>
  </si>
  <si>
    <t>March</t>
  </si>
  <si>
    <t>April</t>
  </si>
  <si>
    <t>May</t>
  </si>
  <si>
    <t>June</t>
  </si>
  <si>
    <t>July</t>
  </si>
  <si>
    <t>August</t>
  </si>
  <si>
    <t>September</t>
  </si>
  <si>
    <t>Promotional Value</t>
  </si>
  <si>
    <t>Contractual Value</t>
  </si>
  <si>
    <t>Apple</t>
  </si>
  <si>
    <t>Google</t>
  </si>
  <si>
    <t>LG</t>
  </si>
  <si>
    <t>Vizio</t>
  </si>
  <si>
    <t>Xbox</t>
  </si>
  <si>
    <t>PlayStation</t>
  </si>
  <si>
    <t>Amazon</t>
  </si>
  <si>
    <t>Roku</t>
  </si>
  <si>
    <t>Samsung</t>
  </si>
  <si>
    <t xml:space="preserve"> </t>
  </si>
  <si>
    <t>Monthly Total</t>
  </si>
  <si>
    <t>TOTAL</t>
  </si>
  <si>
    <t>2021 Goal</t>
  </si>
  <si>
    <t>Estimated Contractual Value</t>
  </si>
  <si>
    <t>i</t>
  </si>
  <si>
    <t>Total</t>
  </si>
  <si>
    <t>n/a</t>
  </si>
  <si>
    <t>Apple Promotional Placement Valuation</t>
  </si>
  <si>
    <t xml:space="preserve">Editorial / Paid </t>
  </si>
  <si>
    <t>Assumptions:</t>
  </si>
  <si>
    <t>E</t>
  </si>
  <si>
    <t>Today Stories (App Store)</t>
  </si>
  <si>
    <t>CPM</t>
  </si>
  <si>
    <t>US Smartphone Users</t>
  </si>
  <si>
    <t>Weekly Impressions</t>
  </si>
  <si>
    <t>65% of Daily Visitors exposed to App Store Start page</t>
  </si>
  <si>
    <t>Marketshare for Apple App Store</t>
  </si>
  <si>
    <t>Est. Weekly Value</t>
  </si>
  <si>
    <t>US Apple App Store Visitors</t>
  </si>
  <si>
    <t>Visits per Week</t>
  </si>
  <si>
    <t>Hero Banner Takeover​ (App Store)</t>
  </si>
  <si>
    <t>Avg. Weekly Impressions</t>
  </si>
  <si>
    <t>45% of Daily Visitors make it to the "Apps" tab</t>
  </si>
  <si>
    <t>Apple TV + Subscribers</t>
  </si>
  <si>
    <t>Monthly Active %</t>
  </si>
  <si>
    <t>Weekly Active Users</t>
  </si>
  <si>
    <t>Hero Banner Feature (App Store)</t>
  </si>
  <si>
    <t>% Use Mobile App</t>
  </si>
  <si>
    <t>Weekly Active AppleTV App Users</t>
  </si>
  <si>
    <t>Brick Row Takeover​ (App Store)</t>
  </si>
  <si>
    <t>36% of Daily Visitors scroll down on the "Apps" tab</t>
  </si>
  <si>
    <t>App Recommendation Featuring​ (App Store)</t>
  </si>
  <si>
    <t xml:space="preserve">What To Watch This Week (App Store) </t>
  </si>
  <si>
    <t>App Upsell​ (TV App)</t>
  </si>
  <si>
    <t>App What to Watch Brick Row Takeover​ (TV App)</t>
  </si>
  <si>
    <t>App Editorial featuring in Collections​ (TV App)</t>
  </si>
  <si>
    <t>Apple TV Social Post (Facebook)</t>
  </si>
  <si>
    <t>Impressions</t>
  </si>
  <si>
    <t>Total Facebook account follwers as of 7/31/20- 29,164,263 total followers assuming that 50% of followers receive the impression</t>
  </si>
  <si>
    <t>Est. Value</t>
  </si>
  <si>
    <t>Apple TV Social Post (Instagram)</t>
  </si>
  <si>
    <t>Total Instagram account followers as of 7/31/20 - 1,900,000 total followers assuming that 50% of followers receive the impression</t>
  </si>
  <si>
    <t>Apple TV Social Post (Twitter)</t>
  </si>
  <si>
    <t>Total Twitter account followers as of 7/31/20- 1,100,000 total followers assuming that 50% of followers receive the impression</t>
  </si>
  <si>
    <t>Apple TV Email / Newsletter</t>
  </si>
  <si>
    <t>~129MM iOS users in the U.S. and the audience for this newsletter is opt-in users only, assume 25% of the 193MM users opt-in, and from there assume the newsletter has a 25% open rate</t>
  </si>
  <si>
    <t>Apple.com Feature</t>
  </si>
  <si>
    <t>Per Comscore, Apple.com gets 167M unique visitors and 388M page views each month; the Apple TV section is one of seven sections on the nav bar, and then the devices we are on are a sub-section after Apple TV+.  Figure 10% of page views are in the Apple TV section in a month, and that 10% of those go to a device page that we might be featured on, and 10% of those might read a feature about Peacock.</t>
  </si>
  <si>
    <t>Figure there is one display banner ad on each page, meaning that there are 380k imps per month, that the feature is promoted for one month only</t>
  </si>
  <si>
    <t>Placement</t>
  </si>
  <si>
    <t>Est Daily Value</t>
  </si>
  <si>
    <t>Promotional Days</t>
  </si>
  <si>
    <t>Contractual Days</t>
  </si>
  <si>
    <t>Weekly Value</t>
  </si>
  <si>
    <t>spend data</t>
  </si>
  <si>
    <t>Estimated Weekly Value</t>
  </si>
  <si>
    <t>--</t>
  </si>
  <si>
    <t>Total 2021 Promotional</t>
  </si>
  <si>
    <t>Total 2021 Contractual</t>
  </si>
  <si>
    <t>Total 2021 Value</t>
  </si>
  <si>
    <t>Promotional</t>
  </si>
  <si>
    <t>Contractual</t>
  </si>
  <si>
    <t>Estimated Value</t>
  </si>
  <si>
    <t>2020 Value</t>
  </si>
  <si>
    <t>No marketing commitment in commercial deal</t>
  </si>
  <si>
    <t>2021 Value</t>
  </si>
  <si>
    <t>2022 Value</t>
  </si>
  <si>
    <t>Estimated Launch Value (7/15 - 7/22)</t>
  </si>
  <si>
    <t>Google Promotional Placement Valuation</t>
  </si>
  <si>
    <t xml:space="preserve">Assumptions: </t>
  </si>
  <si>
    <t>App Hero Card (Video)</t>
  </si>
  <si>
    <t>65% of Daily Visitors exposed to Play Store "For You"  page</t>
  </si>
  <si>
    <t>Marketshare for Google Play</t>
  </si>
  <si>
    <t>Weekly US Google Play Visitors</t>
  </si>
  <si>
    <t>Trending TV (Above The Fold)</t>
  </si>
  <si>
    <t>Visits Per Week</t>
  </si>
  <si>
    <t>Avg Weekly Impressions</t>
  </si>
  <si>
    <t>‘Play Movies’ Homepage Placement</t>
  </si>
  <si>
    <t>30% of Play Visitors to Movies Section</t>
  </si>
  <si>
    <t>‘Featured by Play’ Collection</t>
  </si>
  <si>
    <t>45% of Play Visitors to Movies Section</t>
  </si>
  <si>
    <t>Play ‘New Arrivals’</t>
  </si>
  <si>
    <t>Android TV - Immersive Video Row (Google Play Hero Placement)</t>
  </si>
  <si>
    <t>Similar to Vizio Discover placement (~$8 CPM), and Amazon sponsored tile $2 CPC, assumes $4PM); Price in the middle</t>
  </si>
  <si>
    <t>On the secondard screen (Google Play) but above the fold; figure that only 20% of home screen visitors click into the Featured by Play collection row</t>
  </si>
  <si>
    <t xml:space="preserve">M&amp;E Push Notification </t>
  </si>
  <si>
    <t>CRM CPM for push notification</t>
  </si>
  <si>
    <t>Assume goes to 40% of user base</t>
  </si>
  <si>
    <t>Google Play Store Subscription Center</t>
  </si>
  <si>
    <t>Android TV - Home Screen Browser</t>
  </si>
  <si>
    <t>Placement not yet live - launching on Android in Aug 2020</t>
  </si>
  <si>
    <t>Similar to Vizio Hero placement ($90k per day for 6M imps on a 14M US user base)</t>
  </si>
  <si>
    <t>Assumptions: Peacock is one of five slots in the Home Screen Browser carousel, Android TV install base is 8M (so would deliver 3.4M imps per day)</t>
  </si>
  <si>
    <t>Android TV Featured by Play collection (Slot #1)</t>
  </si>
  <si>
    <t>On the home screen but below the fold; figure that only 20% of home screen visitors get down to the Featured by Play collection row</t>
  </si>
  <si>
    <t xml:space="preserve">Featured Collection on ATV Play Store app (Slot #1) </t>
  </si>
  <si>
    <t>In the ATV Play Store (figure that only 10% of daily users go to Play Store), appears to be around the fold so perhaps only visible 50% of the time</t>
  </si>
  <si>
    <t xml:space="preserve">Video Row on ATV Play Store App </t>
  </si>
  <si>
    <t>Basically, a logo placement for our app</t>
  </si>
  <si>
    <t>In the ATV Play Store (figure that only 10% of daily users go to Play Store), figure that 20 apps are rotated thru this row, so our SOV is 5%</t>
  </si>
  <si>
    <t>Google Social Post (Facebook)</t>
  </si>
  <si>
    <t>Total Facebook account followers as of 7/31/20 - 2,959,961 total followers assuming that 50% of followers receive the impression</t>
  </si>
  <si>
    <t>Google Social Post (Instagram)</t>
  </si>
  <si>
    <t>Total Instagram account followers as of 7/31/20 - 1,100,000 total followers assuming that 50% of followers receive the impression</t>
  </si>
  <si>
    <t>Google Social Post (Twitter)</t>
  </si>
  <si>
    <t>Total Instagram account followers as of 7/31/20 - 7,000,000 total followers assuming that 50% of followers receive the impression</t>
  </si>
  <si>
    <t>Google Email / Newsletter</t>
  </si>
  <si>
    <t>CPM based on the fact that this is a dedicated standalone email</t>
  </si>
  <si>
    <t>~124.4MM Android users in the U.S. and the audience for this newsletter is opt-in users only, assume 25% of the 124.4MM users opt-in, and from there assume the newsletter has a 25% open rate</t>
  </si>
  <si>
    <t>.com Feature</t>
  </si>
  <si>
    <t>Per Comscore, Android.com gets 3M page views each month; the Android.com/TV section is hard to locate so figure that 10% of page views are of that section</t>
  </si>
  <si>
    <t>Figure there is one display banner ad on each page, meaning that there are 300k imps per month, that the feature is promoted for one month only</t>
  </si>
  <si>
    <t>Y1</t>
  </si>
  <si>
    <t>Y2</t>
  </si>
  <si>
    <t>Y3 (6 mo only)</t>
  </si>
  <si>
    <t>LG Promotional Placement Valuation</t>
  </si>
  <si>
    <t>E &amp; P</t>
  </si>
  <si>
    <t>Wedge Banner Placement</t>
  </si>
  <si>
    <t>Available via direct IO - $12.10 CPM</t>
  </si>
  <si>
    <t>~6MM imps a day</t>
  </si>
  <si>
    <t>Content Store Banner</t>
  </si>
  <si>
    <t>Vizio ratio between placements roughly 2:1; applied same discount to Wedge CPM</t>
  </si>
  <si>
    <t>Assume half of Wedge</t>
  </si>
  <si>
    <t>Push Notification</t>
  </si>
  <si>
    <t>Annabella from CRM suggested using same $100 CPM as email</t>
  </si>
  <si>
    <t>Impressions likely to be equated to size of opt-in user list by partner; currently 13.3M devices</t>
  </si>
  <si>
    <t>LG Social Post (Facebook)</t>
  </si>
  <si>
    <t>Total Facebook account follwers - 343,300 total, assuming that 50% of followers receive the impression</t>
  </si>
  <si>
    <t>LG Social Post (Instagram)</t>
  </si>
  <si>
    <t>LG Social Post (Twitter)</t>
  </si>
  <si>
    <t>Total Twitter account follwers - 887,804 total, assuming that 50% of followers receive the impression)</t>
  </si>
  <si>
    <t>Email Newsletter Feature</t>
  </si>
  <si>
    <t>Current LG email list has 478,000 names; comprised of current LG TV owners as well as prospective TV owners</t>
  </si>
  <si>
    <t>LG.com Feature</t>
  </si>
  <si>
    <t>Per Comscore, LG.com gets 2.7M unique visitors and 17M page views each month; the TV section is one of eight sections on the nav bar.  Figure 10% of people go to that section in a month, and that if we had a feature on that page, 10% of people might read it.</t>
  </si>
  <si>
    <t>Figure there is one display banner ad on each page, meaning that there are 27k imps per month, that the feature is promoted for one month only</t>
  </si>
  <si>
    <t>Partner.com Feature</t>
  </si>
  <si>
    <t xml:space="preserve">CPM is a typical large format ad unit CPM </t>
  </si>
  <si>
    <t>Impressions is likely to be equated to Page View delivery of a typical article by the partner (probably &lt; 100,000)</t>
  </si>
  <si>
    <t>P</t>
  </si>
  <si>
    <t>Launcher Bar</t>
  </si>
  <si>
    <t>Same as Wedge, Available via direct IO &amp; $12.10 CPM; But if Launcher Bar is just a logo, figure this is really $1 CPM</t>
  </si>
  <si>
    <t>~5MM imps a day; LG also gave us the Launcher Bar for a fixed placement fee of $500k/year</t>
  </si>
  <si>
    <t>Remote Button</t>
  </si>
  <si>
    <t>N/A - Only available via BD &amp; off-device</t>
  </si>
  <si>
    <t>**Danny / Leslie to update ATL / BTL for feature strand placements to date</t>
  </si>
  <si>
    <t>Sony PlayStation 4 Promotional Placement Valuation</t>
  </si>
  <si>
    <t>Content Zone Banner (PS4)</t>
  </si>
  <si>
    <t>Similar to Samsung Apps Preview</t>
  </si>
  <si>
    <t>Given that Content Zone ad only shows upon TV/Video icon hover and is divided up with multiple partners, estimate perhaps 1% of 170MM weekly imps would see our ad</t>
  </si>
  <si>
    <t>Featured Content Strand - ATL, positions 1-4 (PS4)</t>
  </si>
  <si>
    <t>Main Featured takeovers deliver 3MM imps for $150k (equates to $50 CPM); Main Featured takeovers are bought on 100% SOV &amp; are $150K for Weekdays &amp; $200K for Weekends</t>
  </si>
  <si>
    <t>Impressions per day</t>
  </si>
  <si>
    <t>Using the above calculation that each tile in Monaco gets 10M per week, that equates to 1.4M imps per day</t>
  </si>
  <si>
    <t>Featured Content Strand - BTL, positions 5-xx (PS4)</t>
  </si>
  <si>
    <t>Assuming a much lower CPM given BTF</t>
  </si>
  <si>
    <t>Do we have this from paid?</t>
  </si>
  <si>
    <t>Adjusting the ATF imps per day down by 50% given users may not scroll down that far</t>
  </si>
  <si>
    <t>What are we expecting from launch?</t>
  </si>
  <si>
    <t>Video Hub - Featured Content Strand - ATL, positions 1-xx (PS5)</t>
  </si>
  <si>
    <t>Using same CPM as Featured Content Strand ATF</t>
  </si>
  <si>
    <t>Unknown here but assuming that PS5 sells 3.3M US consoles in Year 1 out of 34.8M PS4 total US user base -- applying 9.4% of Monaco tile calculations</t>
  </si>
  <si>
    <t>Video Hub - Featured Content Strand - BTL, positions xx-xx (PS5)</t>
  </si>
  <si>
    <t>Social Post (Twitter)</t>
  </si>
  <si>
    <t>Total Twitter account followers as of 7/31/20 - 19,000,000 total followers assuming that 50% of followers receive the impression</t>
  </si>
  <si>
    <t xml:space="preserve"> Social Post (Facebook)</t>
  </si>
  <si>
    <t>Total Facebook account followers as of 7/31/20 - 38,950,366 total followers assuming that 50% of followers receive the impression</t>
  </si>
  <si>
    <t>Social Post (Instagram)</t>
  </si>
  <si>
    <t>Total Instagram account followers as of 7/31/20 - 26,700,000 total followers assuming that 50% of followers receive the impression</t>
  </si>
  <si>
    <t>~30MM Xbox One units sold in the U.S. and the audience for this newsletter is opt-in users only, assume 25% of the 30MM users opt-in, and from there assume the newsletter has a 25% open rate</t>
  </si>
  <si>
    <t>Did this come from Jonathan / Erin?</t>
  </si>
  <si>
    <t>Did this value come from Jonathan / Erin?</t>
  </si>
  <si>
    <t>PlayStation.com</t>
  </si>
  <si>
    <t>Per Comscore, Playstation.com gets 10.2M monthly unique visitors in the US, generating 81M page views each month.</t>
  </si>
  <si>
    <t>Figure there is one display banner ad on each page, meaning that there are 81M imps per month (roughly 20M imps per week)</t>
  </si>
  <si>
    <t>Dedicated Partner Strand (Monaco)</t>
  </si>
  <si>
    <t>Only available via BD, but similar placement to Vizio Discover placement - $7 CPM. However, PlayStation is a bit pricier than Vizio &amp; this is the entire strand so I'd price this around $25</t>
  </si>
  <si>
    <t>Impressions per week</t>
  </si>
  <si>
    <t>~100MM Weekly Impressions</t>
  </si>
  <si>
    <t>Est. Annual Value (52 weeks)</t>
  </si>
  <si>
    <t>Assuming that while 100MM imps/week show above the fold and there are 10 visible tiles in Partner Strands, and our row will be in rotation with 10 streaming partners so we are only visible 10% of the time</t>
  </si>
  <si>
    <t>Est. Annual Value (52 weeks) - through alternative JCS valuation</t>
  </si>
  <si>
    <t>Did a valuation using Roku Costs ($4.8M for year), adjusted to PS4 sales to date and assuming 52 weeks of placement but only 22% of usage time with Entertainment</t>
  </si>
  <si>
    <t>App Icon Row in TV &amp; Video Folder (Monaco)</t>
  </si>
  <si>
    <t>2020-2021</t>
  </si>
  <si>
    <t>Only available via BD, but similar placement to Amazon Sponsored Tile, bought on a $2 CPC</t>
  </si>
  <si>
    <t>Imps per week</t>
  </si>
  <si>
    <t>~170MM Weekly Impressions provided by PS</t>
  </si>
  <si>
    <t>Est Weekly Value</t>
  </si>
  <si>
    <t>Updated 12/23/20</t>
  </si>
  <si>
    <t>VIZIO Promotional Placement Valuation</t>
  </si>
  <si>
    <t>P &amp; E</t>
  </si>
  <si>
    <t>Featured Apps Row (Position 11-15)</t>
  </si>
  <si>
    <t>Using Samsung Launcher Bar pricing as proxy:</t>
  </si>
  <si>
    <t>**Have to capture Retail PDP</t>
  </si>
  <si>
    <t>Monthly Value ATL (positions 1-6)</t>
  </si>
  <si>
    <t>Monthly value of Samsung launcher bar is $1MM; Vizio has ~1/2 the scale of Samsung</t>
  </si>
  <si>
    <t>Monthly Value BTL (positions 11-15)</t>
  </si>
  <si>
    <t>Only BTL spots available, assume only 20% of value</t>
  </si>
  <si>
    <t>Est. Annual Value (position 11-15)</t>
  </si>
  <si>
    <t>VIZIO valued at $1.2M / Year</t>
  </si>
  <si>
    <t>Est. Weekly Value (position 11-15)</t>
  </si>
  <si>
    <t>Featured Apps Row (Method 2)</t>
  </si>
  <si>
    <t>Using approximate CPM and imp</t>
  </si>
  <si>
    <t>Logo</t>
  </si>
  <si>
    <t>6 million imps per day</t>
  </si>
  <si>
    <t>Est. Weekly Value (position 1-6)</t>
  </si>
  <si>
    <t>Est. Weekly Value BTL (positions 11-15)</t>
  </si>
  <si>
    <t>60% of impressions for slots 11-15, per Vizio's data in presentation</t>
  </si>
  <si>
    <t>Hero Placement (Home)</t>
  </si>
  <si>
    <t>Average CPM per VIZIO; slot 1 = $15, slot 5 = $8</t>
  </si>
  <si>
    <r>
      <rPr>
        <rFont val="Calibri"/>
        <i/>
        <color rgb="FF0070C0"/>
        <sz val="11.0"/>
      </rPr>
      <t>100%</t>
    </r>
    <r>
      <rPr>
        <rFont val="Calibri"/>
        <b/>
        <i/>
        <color rgb="FF0070C0"/>
        <sz val="11.0"/>
      </rPr>
      <t xml:space="preserve"> SOV</t>
    </r>
    <r>
      <rPr>
        <rFont val="Calibri"/>
        <i/>
        <color rgb="FF0070C0"/>
        <sz val="11.0"/>
      </rPr>
      <t xml:space="preserve"> takeovers of the hero banner delivers 6MM imps per day</t>
    </r>
  </si>
  <si>
    <t>Est. Weekly Value (per hero placement)</t>
  </si>
  <si>
    <t>Hero Placement (Other)</t>
  </si>
  <si>
    <r>
      <rPr>
        <rFont val="Calibri"/>
        <i/>
        <color rgb="FF0070C0"/>
        <sz val="11.0"/>
      </rPr>
      <t>100%</t>
    </r>
    <r>
      <rPr>
        <rFont val="Calibri"/>
        <b/>
        <i/>
        <color rgb="FF0070C0"/>
        <sz val="11.0"/>
      </rPr>
      <t xml:space="preserve"> SOV</t>
    </r>
    <r>
      <rPr>
        <rFont val="Calibri"/>
        <i/>
        <color rgb="FF0070C0"/>
        <sz val="11.0"/>
      </rPr>
      <t xml:space="preserve"> takeovers of the hero banner delivers 6MM imps per day; for ancillary tab assume, 30%</t>
    </r>
  </si>
  <si>
    <t>Discover Placement (Home)</t>
  </si>
  <si>
    <t>Average CPM per VIZIO; slot 1 = $7, slot 6-9 = $2</t>
  </si>
  <si>
    <t>100% SOV takeovers of the hero banner delivers 6MM imps per day</t>
  </si>
  <si>
    <t>Discover Placement (Other)</t>
  </si>
  <si>
    <r>
      <rPr>
        <rFont val="Calibri"/>
        <i/>
        <color rgb="FF0070C0"/>
        <sz val="11.0"/>
      </rPr>
      <t>100%</t>
    </r>
    <r>
      <rPr>
        <rFont val="Calibri"/>
        <b/>
        <i/>
        <color rgb="FF0070C0"/>
        <sz val="11.0"/>
      </rPr>
      <t xml:space="preserve"> SOV</t>
    </r>
    <r>
      <rPr>
        <rFont val="Calibri"/>
        <i/>
        <color rgb="FF0070C0"/>
        <sz val="11.0"/>
      </rPr>
      <t xml:space="preserve"> takeovers of the hero banner delivers 6MM imps per day; for ancillary tab assume, 30%</t>
    </r>
  </si>
  <si>
    <t>Est. Weekly Value (per placement type)</t>
  </si>
  <si>
    <t>Dedicated On-Device Feature Card</t>
  </si>
  <si>
    <t>Implied CPM; will adjust based on how long we expect to have this placement</t>
  </si>
  <si>
    <t>Impressions (MM)</t>
  </si>
  <si>
    <t>Reaches 12M SmartCast Users</t>
  </si>
  <si>
    <t>Value provided by VIZIO</t>
  </si>
  <si>
    <t>CPM is an average from paid social post; post impressions are likely to be just a fraction of the total # of fans/followers the partner has unless paid boosting is put behind it</t>
  </si>
  <si>
    <t>Social Post (Facebook)</t>
  </si>
  <si>
    <t>~12MM SmartCast users and the audience for this newsletter is opt-in users only, assume 25% of the 12MM users opt-in (3MM), and from there assume the newsletter has a 25% open rate (750K)</t>
  </si>
  <si>
    <t>VIZIO.com Feature</t>
  </si>
  <si>
    <t>Per Comscore, Vizio.com gets 1.1M unique visitors and 5M page views each month; the TV section is one of four sections on the nav bar.  Figure 50% of people go to that section in a month, and that if we had a feature on that page, 10% of people might read it.</t>
  </si>
  <si>
    <t>Figure there is one display banner ad on each page, meaning that there are 55k imps per month, that the feature is promoted for one month only</t>
  </si>
  <si>
    <t>Y3</t>
  </si>
  <si>
    <t>2023 Value</t>
  </si>
  <si>
    <t>Feels like a lot of posts; also did we get retail PDP yet or is that part of the button deal?</t>
  </si>
  <si>
    <t>Captured Smartcast feature here</t>
  </si>
  <si>
    <t>Xbox Promotional Placement Valuation</t>
  </si>
  <si>
    <t>Main Home</t>
  </si>
  <si>
    <t>$20 Base, we're receiving for $17</t>
  </si>
  <si>
    <t>42M cumulative Xbox One's sold worldwide, but 32M of those in US</t>
  </si>
  <si>
    <t>Say the average gamer uses their Xbox 2x per week (totaling around 8 hours usage/week) and reaches the home page 1.5x on average per use</t>
  </si>
  <si>
    <t>Store Home</t>
  </si>
  <si>
    <t>Figure that the average gamer goes to the Store 10% of their visits</t>
  </si>
  <si>
    <t>Apps Store</t>
  </si>
  <si>
    <t>Only available via BD, similar to Amazon Featured Rotator ($25); JC to assume $12-15 CPM</t>
  </si>
  <si>
    <t>Figure that the average gamer goes to the App Store 5% of their visits</t>
  </si>
  <si>
    <t>Entertainment Twist</t>
  </si>
  <si>
    <t>This is a row within the Xbox App Store - so could value as same as "App Store" ($25 CPM 5M Weekly Impressions)</t>
  </si>
  <si>
    <t>Collections</t>
  </si>
  <si>
    <t>Total Twitter account followers as of 7/31/20 - 14,200,000 total followers assuming that 50% of followers receive the impression</t>
  </si>
  <si>
    <t>Total Facebook account followers as of 7/31/20 - 21,965,740 total followers assuming that 50% of followers receive the impression</t>
  </si>
  <si>
    <t>Total Instagram account followers as of 7/31/20 - 10,900,000 total followers assuming that 50% of followers receive the impression</t>
  </si>
  <si>
    <t>~72MM Xbox One units sold in the U.S. and the audience for this newsletter is opt-in users only, assume 25% of the 72MM users opt-in, and from there assume the newsletter has a 25% open rate</t>
  </si>
  <si>
    <t>Xbox.com</t>
  </si>
  <si>
    <t>Per Comscore, Xbox.com gets 6.4M monthly unique visitors in the US, generating 49M page views each month.</t>
  </si>
  <si>
    <t>Figure there is one display banner ad on each page, meaning that there are 49M imps per month (roughly 12M imps per week)</t>
  </si>
  <si>
    <t>40M impressions Y1, 25M Y2; assume even split between 5 placements</t>
  </si>
  <si>
    <t>Xbox Spend Commitment</t>
  </si>
  <si>
    <t>Evaluation criteria TBD</t>
  </si>
  <si>
    <t>Amazon Promotional Placement Valuation</t>
  </si>
  <si>
    <t>E&amp;P</t>
  </si>
  <si>
    <t>Feature Rotator, Home Slot 1</t>
  </si>
  <si>
    <t>Featured rotator is bought rotationally on a CPM, but can be bought as a takeover. No performance pricing here either. Similar to the inline banners, its tough to project this, but range is 0.25 - 0.30%</t>
  </si>
  <si>
    <t>$15-20 eCPM</t>
  </si>
  <si>
    <t xml:space="preserve">Est. 30M - 35M impressions per day for home slot 1 </t>
  </si>
  <si>
    <t>Feature Rotator, Home Slot 2-3</t>
  </si>
  <si>
    <t>Est. 30M - 35M impressions per day for home slot 1, scale back 15%</t>
  </si>
  <si>
    <t>Feature Rotator, Home Slot 4-6</t>
  </si>
  <si>
    <t>Est. 30M - 35M impressions per day for home slot 1, scale back 30%</t>
  </si>
  <si>
    <t>Feature Rotator, Movies / Apps / TV Slot 1</t>
  </si>
  <si>
    <t>Est. 30M - 35M impressions per day for home slot 1; assume 60% of home</t>
  </si>
  <si>
    <t>Feature Rotator, Movies / Apps / TV Slot 2-3</t>
  </si>
  <si>
    <t>Est. 30M - 35M impressions per day for home slot 1; assume 60% of home; scale back 15%</t>
  </si>
  <si>
    <t>Feature Rotator, Movies / Apps / TV Slot 4-6</t>
  </si>
  <si>
    <t>Est. 30M - 35M impressions per day for home slot 1; assume 60% of home; scale back 30%</t>
  </si>
  <si>
    <t>Tune-in Tile</t>
  </si>
  <si>
    <t>Spotlight</t>
  </si>
  <si>
    <t>Sponsored Tile</t>
  </si>
  <si>
    <t>Featured Placement in Apps Tab; Available as 1 month or 10 day sponsorship</t>
  </si>
  <si>
    <t>CPC</t>
  </si>
  <si>
    <t>Performance Based Pricing – Guarantee max eCPC of $1.50; modi prices at $2CPC</t>
  </si>
  <si>
    <t>July / August Monthly</t>
  </si>
  <si>
    <t>July &amp; August Pricing: Monthly $67.5k ($1.50 max CPC)</t>
  </si>
  <si>
    <t>July / August 10 Day</t>
  </si>
  <si>
    <t>July &amp; August Pricing: 10 Day $22.5k ($1.50 max CPC)</t>
  </si>
  <si>
    <t>Amazon Social Post (Facebook)</t>
  </si>
  <si>
    <t>Total Facebook account follwers as of 8/26/20- 1,424,516 total followers assuming that 50% of followers receive the impression</t>
  </si>
  <si>
    <t>Amazon Social Post (Instagram)</t>
  </si>
  <si>
    <t>Total Instagram account follwers as of 8/26/20- 24,000 total followers assuming that 50% of followers receive the impression</t>
  </si>
  <si>
    <t>Amazon Social Post (Twitter)</t>
  </si>
  <si>
    <t>Total Twitter account follwers as of 8/26/20- 52,000 total followers assuming that 50% of followers receive the impression</t>
  </si>
  <si>
    <t>Amazon Email / Newsletter</t>
  </si>
  <si>
    <t>~40MM Fire TV users and the audience for the newsletter is targeted opt-in users only, assume 25% of the 40MM users opt-in (10MM), and from there assume the newsletter is sent to 25% of that user base based on targeting specifics (2,500,000) and from there that newsletter has a 25% open rate (625K)</t>
  </si>
  <si>
    <t>Amazon.com Feature</t>
  </si>
  <si>
    <t>Amazon Fire TV mobile app monthly users according to Comscore = 2.8M. Assuming 20% visit Amazon.com Fire TV section or mobile app on a monthly basis, and then divided by four for weekly.</t>
  </si>
  <si>
    <t>Roku Promotional Placement Valuation</t>
  </si>
  <si>
    <t>Editorial Placements (e.g. Featured Free, Streaming Channels, Channel Store - Featured, New &amp; Notable; Recommended, etc.)</t>
  </si>
  <si>
    <t>CPI in the $8-10 range; GroupM quoted $13 CPM</t>
  </si>
  <si>
    <t>Roku homescreen delivers ~80M imps per day. Assume that 10% of users go into one of these sub-sections per day.</t>
  </si>
  <si>
    <t>Roku Social Post (Facebook)</t>
  </si>
  <si>
    <t>Total Facebook account follwers as of 8/26/20- 768,432 total followers assuming that 50% of followers receive the impression</t>
  </si>
  <si>
    <t>Roku Social Post (Instagram)</t>
  </si>
  <si>
    <t>Total Instagram account follwers as of 8/26/20- 84,500 total followers assuming that 50% of followers receive the impression</t>
  </si>
  <si>
    <t>Roku Social Post (Twitter)</t>
  </si>
  <si>
    <t>Total Twitter account follwers as of 8/26/20- 162,000 total followers assuming that 50% of followers receive the impression</t>
  </si>
  <si>
    <t>Roku Email / Newsletter</t>
  </si>
  <si>
    <t>~40MM Roku users and the audience for the newsletter is targeted opt-in users only, assume 25% of the 40MM users opt-in (10MM), and from there assume the newsletter is sent to 25% of that user base based on targeting specifics (2,500,000) and from there that newsletter has a 25% open rate (625K)</t>
  </si>
  <si>
    <t>Roku.com is not measured in Comscore; using LG.com as proxy and adjusting for Roku userbase is double LG's = 27,000 imps x 2 = 54,000 imps</t>
  </si>
  <si>
    <t>Samsung Promotional Placement Valuation</t>
  </si>
  <si>
    <t>Apps Store Hero Banner (1st Postition)</t>
  </si>
  <si>
    <t>$15-16 CPM Range</t>
  </si>
  <si>
    <t>Assume 0.25% (of 1.5B monthly imps) go to Apps Store</t>
  </si>
  <si>
    <t>App Store Hero Banner (2nd - 3rd Postition)</t>
  </si>
  <si>
    <t>2nd and 3rd placement would be a few dollars less than above</t>
  </si>
  <si>
    <t>App Store Editors Choice (1 -5)</t>
  </si>
  <si>
    <t>Most comparable (size/position wise) to Vizios Discover Tiles ($5.50 CPM). Considering Samsung has larger scale &amp; is more expensive than Vizio in general, price this in the ~$10 CPM range</t>
  </si>
  <si>
    <t>App Tab Editors Choice (6 -11)</t>
  </si>
  <si>
    <t>6-11 placement would be a few dollars less than above</t>
  </si>
  <si>
    <t>Samsung Social Post (Facebook)</t>
  </si>
  <si>
    <t>JCS: Where did this figure come from? This is extremely high</t>
  </si>
  <si>
    <t>Samsung Social Post (Instagram)</t>
  </si>
  <si>
    <t>Samsung Social Post (Twitter)</t>
  </si>
  <si>
    <t>Samsung Email / Newsletter</t>
  </si>
  <si>
    <t>Samsung.com gets 60M monthly uniques per Comscore, with 7 site sections, figure that 8.5M per month go to the TV section, divide by 4 weeks to get to weekly.  Then assume that 10% actually see the feature.</t>
  </si>
  <si>
    <t>Estimated Earned Media 2020</t>
  </si>
  <si>
    <t>Total 2020 Promotional</t>
  </si>
  <si>
    <t>Total 2020 Contractual</t>
  </si>
  <si>
    <t>Total 2020 Value</t>
  </si>
  <si>
    <t>Setpember</t>
  </si>
  <si>
    <t>October</t>
  </si>
  <si>
    <t>November</t>
  </si>
  <si>
    <t>December</t>
  </si>
  <si>
    <t>CRM_All Partners</t>
  </si>
  <si>
    <t>Notes:</t>
  </si>
  <si>
    <t>Please provide blanket estimated media value and or average CPM/impressions for each organic CRM channel/placement across all listed distribution partners. Please base estimates on similar/equivalent media placement costs/impressions within these partner channels. We realize these opportunities/placements vary by partner and all values will be high-level value estimates!</t>
  </si>
  <si>
    <t>CPM assuming this is a dedicated standalone email or major feature, not just a banner ad</t>
  </si>
  <si>
    <t>Est. to be provided by GroupM</t>
  </si>
  <si>
    <t>A banner ad in an existing newsletter would be valued at closer to a $20 CPM</t>
  </si>
  <si>
    <t>Impressions is likely to be equated to List Size by the partner</t>
  </si>
  <si>
    <t>Social Post</t>
  </si>
  <si>
    <t>Influencer social posts can typically be purchased for &lt; $5,000 each</t>
  </si>
  <si>
    <t>PR Mention</t>
  </si>
  <si>
    <t>Retailer.com Feature</t>
  </si>
  <si>
    <r>
      <rPr>
        <rFont val="Calibri"/>
        <i/>
        <color rgb="FF0070C0"/>
        <sz val="11.0"/>
      </rPr>
      <t>Assumptions</t>
    </r>
    <r>
      <rPr>
        <rFont val="Calibri"/>
        <i val="0"/>
        <color rgb="FF0070C0"/>
        <sz val="11.0"/>
      </rPr>
      <t xml:space="preserve">: </t>
    </r>
  </si>
  <si>
    <t>**Have to captured Retail PDP</t>
  </si>
  <si>
    <t>Implied $9.25 CPM based on VIZIO info</t>
  </si>
  <si>
    <r>
      <rPr>
        <rFont val="Calibri"/>
        <i/>
        <color rgb="FF0070C0"/>
        <sz val="11.0"/>
      </rPr>
      <t>100%</t>
    </r>
    <r>
      <rPr>
        <rFont val="Calibri"/>
        <b/>
        <i/>
        <color rgb="FF0070C0"/>
        <sz val="11.0"/>
      </rPr>
      <t xml:space="preserve"> SOV</t>
    </r>
    <r>
      <rPr>
        <rFont val="Calibri"/>
        <i/>
        <color rgb="FF0070C0"/>
        <sz val="11.0"/>
      </rPr>
      <t xml:space="preserve"> takeovers of the hero banner delivers 6MM imps per day</t>
    </r>
  </si>
  <si>
    <r>
      <rPr>
        <rFont val="Calibri"/>
        <i/>
        <color rgb="FF0070C0"/>
        <sz val="11.0"/>
      </rPr>
      <t>100%</t>
    </r>
    <r>
      <rPr>
        <rFont val="Calibri"/>
        <b/>
        <i/>
        <color rgb="FF0070C0"/>
        <sz val="11.0"/>
      </rPr>
      <t xml:space="preserve"> SOV</t>
    </r>
    <r>
      <rPr>
        <rFont val="Calibri"/>
        <i/>
        <color rgb="FF0070C0"/>
        <sz val="11.0"/>
      </rPr>
      <t xml:space="preserve"> takeovers of the hero banner delivers 6MM imps per day; for ancillary tab assume, 30%</t>
    </r>
  </si>
  <si>
    <r>
      <rPr>
        <rFont val="Calibri"/>
        <i/>
        <color rgb="FF0070C0"/>
        <sz val="11.0"/>
      </rPr>
      <t>100%</t>
    </r>
    <r>
      <rPr>
        <rFont val="Calibri"/>
        <b/>
        <i/>
        <color rgb="FF0070C0"/>
        <sz val="11.0"/>
      </rPr>
      <t xml:space="preserve"> SOV</t>
    </r>
    <r>
      <rPr>
        <rFont val="Calibri"/>
        <i/>
        <color rgb="FF0070C0"/>
        <sz val="11.0"/>
      </rPr>
      <t xml:space="preserve"> takeovers of the hero banner delivers 6MM imps per day; for ancillary tab assume, 30%</t>
    </r>
  </si>
  <si>
    <t>Estimated Earned Media Y1</t>
  </si>
  <si>
    <t>Option 1</t>
  </si>
  <si>
    <t>Option 2</t>
  </si>
  <si>
    <t>x</t>
  </si>
  <si>
    <t>Weeks / Yr</t>
  </si>
  <si>
    <t>Times / Yr</t>
  </si>
  <si>
    <t>Estimated Yearly Value</t>
  </si>
  <si>
    <t>Total Y1 Contractual Value</t>
  </si>
  <si>
    <t>NBCU Paid Spend</t>
  </si>
  <si>
    <t>Total Y1 Value</t>
  </si>
  <si>
    <t>Email Audience</t>
  </si>
  <si>
    <t>Unilever Employee Base</t>
  </si>
  <si>
    <t xml:space="preserve">Open Rate </t>
  </si>
  <si>
    <t xml:space="preserve">Google Play 90 Day Offer Promotion </t>
  </si>
  <si>
    <t xml:space="preserve">Opens </t>
  </si>
  <si>
    <t>Click Through Rate</t>
  </si>
  <si>
    <t>Click Throughs</t>
  </si>
  <si>
    <t xml:space="preserve">Redemption Rate </t>
  </si>
  <si>
    <t xml:space="preserve">Rredemption Redeptmion Rate </t>
  </si>
  <si>
    <t xml:space="preserve">Peacock Cost of Redemptions </t>
  </si>
  <si>
    <t xml:space="preserve">Assume 2 Email Sends </t>
  </si>
  <si>
    <t>CPM Value $100 perr GroupM; assume 2 email sends to employees</t>
  </si>
  <si>
    <t>Post on Intranet</t>
  </si>
  <si>
    <t xml:space="preserve">Proxy of Instagram Post </t>
  </si>
  <si>
    <t>Marketing Value</t>
  </si>
  <si>
    <t>Jan</t>
  </si>
  <si>
    <t>Feb</t>
  </si>
  <si>
    <t>Mar</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</si>
</sst>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quot;$&quot;#,##0_);[Red]\(&quot;$&quot;#,##0\);&quot;--&quot;"/>
    <numFmt numFmtId="165" formatCode="&quot;$&quot;#,##0_);[Red]\(&quot;$&quot;#,##0\);&quot;$--&quot;"/>
    <numFmt numFmtId="166" formatCode="&quot;$&quot;#,##0_);[Red]\(&quot;$&quot;#,##0\)"/>
    <numFmt numFmtId="167" formatCode="#,##0_);[Red]\(#,##0_);&quot;--&quot;"/>
    <numFmt numFmtId="168" formatCode="&quot;$&quot;#,##0"/>
    <numFmt numFmtId="169" formatCode="&quot;$&quot;#,##0.00_);[Red]\(&quot;$&quot;#,##0.00\)"/>
    <numFmt numFmtId="170" formatCode="#,##0_);\(#,##0\);&quot;--&quot;"/>
    <numFmt numFmtId="171" formatCode="&quot;$&quot;#,##0.0"/>
    <numFmt numFmtId="172" formatCode="_(* #,##0_);_(* \(#,##0\);_(* &quot;-&quot;??_);_(@_)"/>
    <numFmt numFmtId="173" formatCode="_([$$-409]* #,##0_);_([$$-409]* \(#,##0\);_([$$-409]* &quot;-&quot;??_);_(@_)"/>
  </numFmts>
  <fonts count="42">
    <font>
      <sz val="11.0"/>
      <color theme="1"/>
      <name val="Arial"/>
    </font>
    <font>
      <sz val="11.0"/>
      <color rgb="FFFF0000"/>
      <name val="Calibri"/>
    </font>
    <font>
      <b/>
      <sz val="11.0"/>
      <color theme="1"/>
      <name val="Calibri"/>
    </font>
    <font>
      <sz val="11.0"/>
      <color theme="1"/>
      <name val="Calibri"/>
    </font>
    <font/>
    <font>
      <sz val="11.0"/>
      <color rgb="FF008000"/>
      <name val="Calibri"/>
    </font>
    <font>
      <i/>
      <sz val="11.0"/>
      <color theme="1"/>
      <name val="Calibri"/>
    </font>
    <font>
      <sz val="11.0"/>
      <color rgb="FF000000"/>
      <name val="Calibri"/>
    </font>
    <font>
      <b/>
      <sz val="14.0"/>
      <color rgb="FF000000"/>
      <name val="Calibri"/>
    </font>
    <font>
      <b/>
      <u/>
      <sz val="11.0"/>
      <color rgb="FF000000"/>
      <name val="Calibri"/>
    </font>
    <font>
      <u/>
      <sz val="11.0"/>
      <color rgb="FFFF0000"/>
      <name val="Calibri"/>
    </font>
    <font>
      <i/>
      <sz val="11.0"/>
      <color rgb="FF0070C0"/>
      <name val="Calibri"/>
    </font>
    <font>
      <b/>
      <sz val="11.0"/>
      <color rgb="FF000000"/>
      <name val="Calibri"/>
    </font>
    <font>
      <i/>
      <sz val="11.0"/>
      <color theme="8"/>
      <name val="Calibri"/>
    </font>
    <font>
      <sz val="11.0"/>
      <color rgb="FF0000E1"/>
      <name val="Calibri"/>
    </font>
    <font>
      <sz val="11.0"/>
      <color theme="0"/>
      <name val="Calibri"/>
    </font>
    <font>
      <sz val="11.0"/>
      <color rgb="FF0000FF"/>
      <name val="Calibri"/>
    </font>
    <font>
      <sz val="11.0"/>
      <color rgb="FF0432FF"/>
      <name val="Calibri"/>
    </font>
    <font>
      <b/>
      <i/>
      <sz val="11.0"/>
      <color theme="1"/>
      <name val="Calibri"/>
    </font>
    <font>
      <i/>
      <sz val="11.0"/>
      <color rgb="FFFF0000"/>
      <name val="Calibri"/>
    </font>
    <font>
      <u/>
      <sz val="11.0"/>
      <color rgb="FF000000"/>
      <name val="Calibri"/>
    </font>
    <font>
      <b/>
      <u/>
      <sz val="11.0"/>
      <color rgb="FFBF9000"/>
      <name val="Calibri"/>
    </font>
    <font>
      <i/>
      <sz val="11.0"/>
      <color rgb="FF000000"/>
      <name val="Calibri"/>
    </font>
    <font>
      <i/>
      <sz val="11.0"/>
      <color rgb="FF0000FF"/>
      <name val="Calibri"/>
    </font>
    <font>
      <u/>
      <sz val="11.0"/>
      <color rgb="FF1155CC"/>
      <name val="Calibri"/>
    </font>
    <font>
      <i/>
      <sz val="11.0"/>
      <color rgb="FFBF9000"/>
      <name val="Calibri"/>
    </font>
    <font>
      <i/>
      <sz val="11.0"/>
      <color theme="1"/>
      <name val="Arial"/>
    </font>
    <font>
      <sz val="11.0"/>
      <color rgb="FF0070C0"/>
      <name val="Calibri"/>
    </font>
    <font>
      <b/>
      <u/>
      <sz val="11.0"/>
      <color rgb="FF0070C0"/>
      <name val="Calibri"/>
    </font>
    <font>
      <b/>
      <u/>
      <sz val="11.0"/>
      <color rgb="FF0070C0"/>
      <name val="Calibri"/>
    </font>
    <font>
      <b/>
      <u/>
      <sz val="11.0"/>
      <color rgb="FF000000"/>
      <name val="Calibri"/>
    </font>
    <font>
      <i/>
      <sz val="11.0"/>
      <color rgb="FFC00000"/>
      <name val="Calibri"/>
    </font>
    <font>
      <u/>
      <sz val="11.0"/>
      <color theme="1"/>
      <name val="Calibri"/>
    </font>
    <font>
      <b/>
      <i/>
      <u/>
      <sz val="11.0"/>
      <color rgb="FF0070C0"/>
      <name val="Calibri"/>
    </font>
    <font>
      <i/>
      <sz val="11.0"/>
      <color rgb="FFFFC000"/>
      <name val="Calibri"/>
    </font>
    <font>
      <sz val="11.0"/>
      <color rgb="FF050505"/>
      <name val="Calibri"/>
    </font>
    <font>
      <i/>
      <sz val="11.0"/>
      <color rgb="FF0432FF"/>
      <name val="Calibri"/>
    </font>
    <font>
      <color theme="1"/>
      <name val="Calibri"/>
    </font>
    <font>
      <sz val="11.0"/>
      <color rgb="FF0070C0"/>
      <name val="Arial"/>
    </font>
    <font>
      <i/>
      <sz val="11.0"/>
      <color theme="5"/>
      <name val="Calibri"/>
    </font>
    <font>
      <b/>
      <sz val="14.0"/>
      <color theme="1"/>
      <name val="Calibri"/>
    </font>
    <font>
      <b/>
      <u/>
      <sz val="11.0"/>
      <color theme="1"/>
      <name val="Calibri"/>
    </font>
  </fonts>
  <fills count="13">
    <fill>
      <patternFill patternType="none"/>
    </fill>
    <fill>
      <patternFill patternType="lightGray"/>
    </fill>
    <fill>
      <patternFill patternType="solid">
        <fgColor rgb="FFD8D8D8"/>
        <bgColor rgb="FFD8D8D8"/>
      </patternFill>
    </fill>
    <fill>
      <patternFill patternType="solid">
        <fgColor rgb="FFD9D9D9"/>
        <bgColor rgb="FFD9D9D9"/>
      </patternFill>
    </fill>
    <fill>
      <patternFill patternType="solid">
        <fgColor rgb="FFF2F2F2"/>
        <bgColor rgb="FFF2F2F2"/>
      </patternFill>
    </fill>
    <fill>
      <patternFill patternType="solid">
        <fgColor theme="1"/>
        <bgColor theme="1"/>
      </patternFill>
    </fill>
    <fill>
      <patternFill patternType="solid">
        <fgColor theme="0"/>
        <bgColor theme="0"/>
      </patternFill>
    </fill>
    <fill>
      <patternFill patternType="solid">
        <fgColor rgb="FFFFFF00"/>
        <bgColor rgb="FFFFFF00"/>
      </patternFill>
    </fill>
    <fill>
      <patternFill patternType="solid">
        <fgColor rgb="FFE2EFD9"/>
        <bgColor rgb="FFE2EFD9"/>
      </patternFill>
    </fill>
    <fill>
      <patternFill patternType="solid">
        <fgColor rgb="FFE7E6E6"/>
        <bgColor rgb="FFE7E6E6"/>
      </patternFill>
    </fill>
    <fill>
      <patternFill patternType="solid">
        <fgColor rgb="FFFFFFFF"/>
        <bgColor rgb="FFFFFFFF"/>
      </patternFill>
    </fill>
    <fill>
      <patternFill patternType="solid">
        <fgColor rgb="FFFFF2CC"/>
        <bgColor rgb="FFFFF2CC"/>
      </patternFill>
    </fill>
    <fill>
      <patternFill patternType="solid">
        <fgColor rgb="FFFEF2CB"/>
        <bgColor rgb="FFFEF2CB"/>
      </patternFill>
    </fill>
  </fills>
  <borders count="35">
    <border/>
    <border>
      <bottom style="double">
        <color rgb="FF000000"/>
      </bottom>
    </border>
    <border>
      <bottom style="thin">
        <color rgb="FF000000"/>
      </bottom>
    </border>
    <border>
      <left/>
      <right/>
      <top/>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ttom/>
    </border>
    <border>
      <top style="thin">
        <color rgb="FF000000"/>
      </top>
      <bottom style="double">
        <color rgb="FF000000"/>
      </bottom>
    </border>
    <border>
      <left style="hair">
        <color rgb="FF000000"/>
      </left>
      <top style="hair">
        <color rgb="FF000000"/>
      </top>
    </border>
    <border>
      <top style="hair">
        <color rgb="FF000000"/>
      </top>
      <bottom style="thin">
        <color rgb="FF000000"/>
      </bottom>
    </border>
    <border>
      <right style="hair">
        <color rgb="FF000000"/>
      </right>
      <top style="hair">
        <color rgb="FF000000"/>
      </top>
      <bottom style="thin">
        <color rgb="FF000000"/>
      </bottom>
    </border>
    <border>
      <left style="hair">
        <color rgb="FF000000"/>
      </left>
    </border>
    <border>
      <right style="hair">
        <color rgb="FF000000"/>
      </right>
    </border>
    <border>
      <left style="hair">
        <color rgb="FF000000"/>
      </left>
      <bottom style="hair">
        <color rgb="FF000000"/>
      </bottom>
    </border>
    <border>
      <bottom style="hair">
        <color rgb="FF000000"/>
      </bottom>
    </border>
    <border>
      <right style="hair">
        <color rgb="FF000000"/>
      </right>
      <bottom style="hair">
        <color rgb="FF000000"/>
      </bottom>
    </border>
    <border>
      <right style="hair">
        <color rgb="FF000000"/>
      </right>
      <top style="hair">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0" fontId="1" numFmtId="0" xfId="0" applyAlignment="1" applyFont="1">
      <alignment horizontal="right"/>
    </xf>
    <xf borderId="1" fillId="0" fontId="2" numFmtId="0" xfId="0" applyBorder="1" applyFont="1"/>
    <xf borderId="1" fillId="0" fontId="3" numFmtId="0" xfId="0" applyBorder="1" applyFont="1"/>
    <xf borderId="0" fillId="0" fontId="3" numFmtId="0" xfId="0" applyFont="1"/>
    <xf borderId="0" fillId="0" fontId="2" numFmtId="0" xfId="0" applyFont="1"/>
    <xf borderId="2" fillId="0" fontId="2" numFmtId="0" xfId="0" applyAlignment="1" applyBorder="1" applyFont="1">
      <alignment horizontal="center"/>
    </xf>
    <xf borderId="2" fillId="0" fontId="4" numFmtId="0" xfId="0" applyBorder="1" applyFont="1"/>
    <xf borderId="0" fillId="0" fontId="2" numFmtId="0" xfId="0" applyAlignment="1" applyFont="1">
      <alignment horizontal="center"/>
    </xf>
    <xf borderId="0" fillId="0" fontId="3" numFmtId="0" xfId="0" applyAlignment="1" applyFont="1">
      <alignment horizontal="center"/>
    </xf>
    <xf borderId="0" fillId="0" fontId="5" numFmtId="164" xfId="0" applyAlignment="1" applyFont="1" applyNumberFormat="1">
      <alignment horizontal="left"/>
    </xf>
    <xf borderId="0" fillId="0" fontId="5" numFmtId="0" xfId="0" applyAlignment="1" applyFont="1">
      <alignment horizontal="left"/>
    </xf>
    <xf borderId="3" fillId="2" fontId="5" numFmtId="164" xfId="0" applyAlignment="1" applyBorder="1" applyFill="1" applyFont="1" applyNumberFormat="1">
      <alignment horizontal="left"/>
    </xf>
    <xf borderId="3" fillId="2" fontId="5" numFmtId="0" xfId="0" applyAlignment="1" applyBorder="1" applyFont="1">
      <alignment horizontal="left"/>
    </xf>
    <xf borderId="0" fillId="0" fontId="3" numFmtId="164" xfId="0" applyFont="1" applyNumberFormat="1"/>
    <xf borderId="0" fillId="0" fontId="2" numFmtId="165" xfId="0" applyAlignment="1" applyFont="1" applyNumberFormat="1">
      <alignment horizontal="center"/>
    </xf>
    <xf borderId="0" fillId="0" fontId="6" numFmtId="0" xfId="0" applyFont="1"/>
    <xf borderId="4" fillId="2" fontId="2" numFmtId="0" xfId="0" applyBorder="1" applyFont="1"/>
    <xf borderId="5" fillId="2" fontId="2" numFmtId="165" xfId="0" applyBorder="1" applyFont="1" applyNumberFormat="1"/>
    <xf borderId="0" fillId="0" fontId="2" numFmtId="165" xfId="0" applyFont="1" applyNumberFormat="1"/>
    <xf borderId="0" fillId="0" fontId="3" numFmtId="9" xfId="0" applyFont="1" applyNumberFormat="1"/>
    <xf borderId="0" fillId="0" fontId="3" numFmtId="3" xfId="0" applyFont="1" applyNumberFormat="1"/>
    <xf borderId="0" fillId="0" fontId="3" numFmtId="0" xfId="0" applyAlignment="1" applyFont="1">
      <alignment shrinkToFit="0" wrapText="1"/>
    </xf>
    <xf borderId="2" fillId="0" fontId="3" numFmtId="0" xfId="0" applyBorder="1" applyFont="1"/>
    <xf borderId="0" fillId="0" fontId="5" numFmtId="165" xfId="0" applyAlignment="1" applyFont="1" applyNumberFormat="1">
      <alignment horizontal="left"/>
    </xf>
    <xf borderId="0" fillId="0" fontId="3" numFmtId="165" xfId="0" applyAlignment="1" applyFont="1" applyNumberFormat="1">
      <alignment horizontal="left"/>
    </xf>
    <xf borderId="0" fillId="0" fontId="3" numFmtId="0" xfId="0" applyAlignment="1" applyFont="1">
      <alignment horizontal="left"/>
    </xf>
    <xf borderId="0" fillId="0" fontId="2" numFmtId="165" xfId="0" applyAlignment="1" applyFont="1" applyNumberFormat="1">
      <alignment horizontal="left"/>
    </xf>
    <xf borderId="0" fillId="0" fontId="3" numFmtId="164" xfId="0" applyAlignment="1" applyFont="1" applyNumberFormat="1">
      <alignment horizontal="center"/>
    </xf>
    <xf borderId="3" fillId="3" fontId="5" numFmtId="165" xfId="0" applyAlignment="1" applyBorder="1" applyFill="1" applyFont="1" applyNumberFormat="1">
      <alignment horizontal="left"/>
    </xf>
    <xf borderId="3" fillId="3" fontId="3" numFmtId="0" xfId="0" applyAlignment="1" applyBorder="1" applyFont="1">
      <alignment horizontal="left"/>
    </xf>
    <xf borderId="3" fillId="3" fontId="2" numFmtId="165" xfId="0" applyAlignment="1" applyBorder="1" applyFont="1" applyNumberFormat="1">
      <alignment horizontal="left"/>
    </xf>
    <xf borderId="0" fillId="0" fontId="3" numFmtId="165" xfId="0" applyFont="1" applyNumberFormat="1"/>
    <xf borderId="0" fillId="0" fontId="7" numFmtId="0" xfId="0" applyFont="1"/>
    <xf borderId="0" fillId="0" fontId="8" numFmtId="0" xfId="0" applyFont="1"/>
    <xf borderId="0" fillId="0" fontId="9" numFmtId="0" xfId="0" applyFont="1"/>
    <xf borderId="0" fillId="0" fontId="10" numFmtId="0" xfId="0" applyAlignment="1" applyFont="1">
      <alignment horizontal="right"/>
    </xf>
    <xf borderId="0" fillId="0" fontId="11" numFmtId="0" xfId="0" applyFont="1"/>
    <xf borderId="6" fillId="2" fontId="12" numFmtId="0" xfId="0" applyBorder="1" applyFont="1"/>
    <xf borderId="6" fillId="2" fontId="12" numFmtId="0" xfId="0" applyAlignment="1" applyBorder="1" applyFont="1">
      <alignment horizontal="left"/>
    </xf>
    <xf borderId="0" fillId="0" fontId="13" numFmtId="0" xfId="0" applyFont="1"/>
    <xf borderId="6" fillId="0" fontId="7" numFmtId="0" xfId="0" applyBorder="1" applyFont="1"/>
    <xf borderId="6" fillId="0" fontId="14" numFmtId="166" xfId="0" applyBorder="1" applyFont="1" applyNumberFormat="1"/>
    <xf borderId="3" fillId="4" fontId="3" numFmtId="3" xfId="0" applyAlignment="1" applyBorder="1" applyFill="1" applyFont="1" applyNumberFormat="1">
      <alignment horizontal="left"/>
    </xf>
    <xf borderId="3" fillId="4" fontId="3" numFmtId="0" xfId="0" applyAlignment="1" applyBorder="1" applyFont="1">
      <alignment horizontal="left"/>
    </xf>
    <xf borderId="6" fillId="0" fontId="14" numFmtId="38" xfId="0" applyBorder="1" applyFont="1" applyNumberFormat="1"/>
    <xf borderId="3" fillId="4" fontId="3" numFmtId="9" xfId="0" applyAlignment="1" applyBorder="1" applyFont="1" applyNumberFormat="1">
      <alignment horizontal="left"/>
    </xf>
    <xf borderId="6" fillId="0" fontId="7" numFmtId="166" xfId="0" applyBorder="1" applyFont="1" applyNumberFormat="1"/>
    <xf borderId="6" fillId="2" fontId="12" numFmtId="0" xfId="0" applyAlignment="1" applyBorder="1" applyFont="1">
      <alignment horizontal="left" shrinkToFit="0" wrapText="1"/>
    </xf>
    <xf borderId="6" fillId="2" fontId="12" numFmtId="0" xfId="0" applyAlignment="1" applyBorder="1" applyFont="1">
      <alignment horizontal="center"/>
    </xf>
    <xf borderId="3" fillId="5" fontId="15" numFmtId="3" xfId="0" applyAlignment="1" applyBorder="1" applyFill="1" applyFont="1" applyNumberFormat="1">
      <alignment horizontal="left"/>
    </xf>
    <xf borderId="3" fillId="5" fontId="15" numFmtId="0" xfId="0" applyAlignment="1" applyBorder="1" applyFont="1">
      <alignment horizontal="left"/>
    </xf>
    <xf borderId="0" fillId="0" fontId="7" numFmtId="166" xfId="0" applyFont="1" applyNumberFormat="1"/>
    <xf borderId="7" fillId="2" fontId="12" numFmtId="0" xfId="0" applyBorder="1" applyFont="1"/>
    <xf borderId="8" fillId="0" fontId="14" numFmtId="166" xfId="0" applyBorder="1" applyFont="1" applyNumberFormat="1"/>
    <xf borderId="6" fillId="0" fontId="16" numFmtId="38" xfId="0" applyBorder="1" applyFont="1" applyNumberFormat="1"/>
    <xf borderId="6" fillId="3" fontId="12" numFmtId="0" xfId="0" applyBorder="1" applyFont="1"/>
    <xf borderId="7" fillId="3" fontId="12" numFmtId="0" xfId="0" applyBorder="1" applyFont="1"/>
    <xf borderId="9" fillId="0" fontId="7" numFmtId="0" xfId="0" applyBorder="1" applyFont="1"/>
    <xf borderId="10" fillId="0" fontId="14" numFmtId="166" xfId="0" applyBorder="1" applyFont="1" applyNumberFormat="1"/>
    <xf borderId="6" fillId="0" fontId="17" numFmtId="3" xfId="0" applyBorder="1" applyFont="1" applyNumberFormat="1"/>
    <xf borderId="10" fillId="0" fontId="14" numFmtId="38" xfId="0" applyBorder="1" applyFont="1" applyNumberFormat="1"/>
    <xf borderId="10" fillId="0" fontId="7" numFmtId="166" xfId="0" applyBorder="1" applyFont="1" applyNumberFormat="1"/>
    <xf borderId="11" fillId="6" fontId="14" numFmtId="38" xfId="0" applyBorder="1" applyFill="1" applyFont="1" applyNumberFormat="1"/>
    <xf borderId="11" fillId="6" fontId="14" numFmtId="166" xfId="0" applyBorder="1" applyFont="1" applyNumberFormat="1"/>
    <xf borderId="11" fillId="7" fontId="14" numFmtId="38" xfId="0" applyBorder="1" applyFill="1" applyFont="1" applyNumberFormat="1"/>
    <xf borderId="0" fillId="0" fontId="2" numFmtId="14" xfId="0" applyAlignment="1" applyFont="1" applyNumberFormat="1">
      <alignment horizontal="center"/>
    </xf>
    <xf borderId="6" fillId="4" fontId="2" numFmtId="0" xfId="0" applyAlignment="1" applyBorder="1" applyFont="1">
      <alignment horizontal="center"/>
    </xf>
    <xf borderId="12" fillId="4" fontId="2" numFmtId="16" xfId="0" applyAlignment="1" applyBorder="1" applyFont="1" applyNumberFormat="1">
      <alignment horizontal="center"/>
    </xf>
    <xf borderId="13" fillId="0" fontId="4" numFmtId="0" xfId="0" applyBorder="1" applyFont="1"/>
    <xf borderId="14" fillId="0" fontId="4" numFmtId="0" xfId="0" applyBorder="1" applyFont="1"/>
    <xf borderId="15" fillId="4" fontId="18" numFmtId="16" xfId="0" applyAlignment="1" applyBorder="1" applyFont="1" applyNumberFormat="1">
      <alignment horizontal="center"/>
    </xf>
    <xf borderId="15" fillId="4" fontId="2" numFmtId="16" xfId="0" applyAlignment="1" applyBorder="1" applyFont="1" applyNumberFormat="1">
      <alignment horizontal="center"/>
    </xf>
    <xf borderId="6" fillId="0" fontId="3" numFmtId="0" xfId="0" applyBorder="1" applyFont="1"/>
    <xf borderId="6" fillId="0" fontId="3" numFmtId="166" xfId="0" applyBorder="1" applyFont="1" applyNumberFormat="1"/>
    <xf borderId="6" fillId="0" fontId="17" numFmtId="167" xfId="0" applyAlignment="1" applyBorder="1" applyFont="1" applyNumberFormat="1">
      <alignment horizontal="center"/>
    </xf>
    <xf borderId="9" fillId="0" fontId="3" numFmtId="0" xfId="0" applyBorder="1" applyFont="1"/>
    <xf borderId="9" fillId="0" fontId="17" numFmtId="167" xfId="0" applyAlignment="1" applyBorder="1" applyFont="1" applyNumberFormat="1">
      <alignment horizontal="center"/>
    </xf>
    <xf borderId="9" fillId="0" fontId="3" numFmtId="166" xfId="0" applyBorder="1" applyFont="1" applyNumberFormat="1"/>
    <xf borderId="0" fillId="0" fontId="1" numFmtId="0" xfId="0" applyAlignment="1" applyFont="1">
      <alignment horizontal="right" readingOrder="0"/>
    </xf>
    <xf borderId="6" fillId="8" fontId="2" numFmtId="0" xfId="0" applyBorder="1" applyFill="1" applyFont="1"/>
    <xf quotePrefix="1" borderId="6" fillId="8" fontId="2" numFmtId="168" xfId="0" applyAlignment="1" applyBorder="1" applyFont="1" applyNumberFormat="1">
      <alignment horizontal="center"/>
    </xf>
    <xf borderId="6" fillId="8" fontId="2" numFmtId="168" xfId="0" applyBorder="1" applyFont="1" applyNumberFormat="1"/>
    <xf borderId="6" fillId="8" fontId="2" numFmtId="168" xfId="0" applyAlignment="1" applyBorder="1" applyFont="1" applyNumberFormat="1">
      <alignment horizontal="center"/>
    </xf>
    <xf borderId="0" fillId="0" fontId="18" numFmtId="168" xfId="0" applyAlignment="1" applyFont="1" applyNumberFormat="1">
      <alignment horizontal="center"/>
    </xf>
    <xf borderId="0" fillId="0" fontId="2" numFmtId="168" xfId="0" applyAlignment="1" applyFont="1" applyNumberFormat="1">
      <alignment horizontal="center"/>
    </xf>
    <xf borderId="0" fillId="0" fontId="2" numFmtId="168" xfId="0" applyFont="1" applyNumberFormat="1"/>
    <xf borderId="16" fillId="0" fontId="6" numFmtId="0" xfId="0" applyBorder="1" applyFont="1"/>
    <xf borderId="16" fillId="0" fontId="18" numFmtId="168" xfId="0" applyAlignment="1" applyBorder="1" applyFont="1" applyNumberFormat="1">
      <alignment horizontal="center"/>
    </xf>
    <xf borderId="17" fillId="0" fontId="2" numFmtId="0" xfId="0" applyBorder="1" applyFont="1"/>
    <xf quotePrefix="1" borderId="18" fillId="0" fontId="2" numFmtId="168" xfId="0" applyAlignment="1" applyBorder="1" applyFont="1" applyNumberFormat="1">
      <alignment horizontal="center"/>
    </xf>
    <xf quotePrefix="1" borderId="19" fillId="0" fontId="2" numFmtId="168" xfId="0" applyAlignment="1" applyBorder="1" applyFont="1" applyNumberFormat="1">
      <alignment horizontal="center"/>
    </xf>
    <xf borderId="0" fillId="0" fontId="3" numFmtId="166" xfId="0" applyFont="1" applyNumberFormat="1"/>
    <xf borderId="20" fillId="0" fontId="2" numFmtId="0" xfId="0" applyBorder="1" applyFont="1"/>
    <xf borderId="0" fillId="0" fontId="3" numFmtId="168" xfId="0" applyAlignment="1" applyFont="1" applyNumberFormat="1">
      <alignment horizontal="center"/>
    </xf>
    <xf borderId="21" fillId="0" fontId="3" numFmtId="168" xfId="0" applyAlignment="1" applyBorder="1" applyFont="1" applyNumberFormat="1">
      <alignment horizontal="center"/>
    </xf>
    <xf borderId="22" fillId="0" fontId="2" numFmtId="0" xfId="0" applyBorder="1" applyFont="1"/>
    <xf borderId="23" fillId="0" fontId="3" numFmtId="168" xfId="0" applyAlignment="1" applyBorder="1" applyFont="1" applyNumberFormat="1">
      <alignment horizontal="center"/>
    </xf>
    <xf borderId="24" fillId="0" fontId="3" numFmtId="168" xfId="0" applyAlignment="1" applyBorder="1" applyFont="1" applyNumberFormat="1">
      <alignment horizontal="center"/>
    </xf>
    <xf borderId="6" fillId="4" fontId="18" numFmtId="16" xfId="0" applyAlignment="1" applyBorder="1" applyFont="1" applyNumberFormat="1">
      <alignment horizontal="center"/>
    </xf>
    <xf borderId="0" fillId="0" fontId="2" numFmtId="16" xfId="0" applyAlignment="1" applyFont="1" applyNumberFormat="1">
      <alignment horizontal="center"/>
    </xf>
    <xf borderId="0" fillId="0" fontId="17" numFmtId="167" xfId="0" applyAlignment="1" applyFont="1" applyNumberFormat="1">
      <alignment horizontal="center"/>
    </xf>
    <xf borderId="17" fillId="0" fontId="2" numFmtId="0" xfId="0" applyAlignment="1" applyBorder="1" applyFont="1">
      <alignment horizontal="right"/>
    </xf>
    <xf borderId="25" fillId="0" fontId="3" numFmtId="165" xfId="0" applyAlignment="1" applyBorder="1" applyFont="1" applyNumberFormat="1">
      <alignment horizontal="center"/>
    </xf>
    <xf borderId="0" fillId="0" fontId="18" numFmtId="0" xfId="0" applyFont="1"/>
    <xf borderId="20" fillId="0" fontId="2" numFmtId="0" xfId="0" applyAlignment="1" applyBorder="1" applyFont="1">
      <alignment horizontal="right"/>
    </xf>
    <xf borderId="21" fillId="0" fontId="3" numFmtId="165" xfId="0" applyAlignment="1" applyBorder="1" applyFont="1" applyNumberFormat="1">
      <alignment horizontal="center"/>
    </xf>
    <xf borderId="22" fillId="0" fontId="2" numFmtId="0" xfId="0" applyAlignment="1" applyBorder="1" applyFont="1">
      <alignment horizontal="right"/>
    </xf>
    <xf borderId="24" fillId="0" fontId="3" numFmtId="165" xfId="0" applyAlignment="1" applyBorder="1" applyFont="1" applyNumberFormat="1">
      <alignment horizontal="center"/>
    </xf>
    <xf borderId="0" fillId="0" fontId="19" numFmtId="0" xfId="0" applyFont="1"/>
    <xf borderId="0" fillId="0" fontId="0" numFmtId="0" xfId="0" applyFont="1"/>
    <xf borderId="0" fillId="0" fontId="1" numFmtId="0" xfId="0" applyFont="1"/>
    <xf borderId="0" fillId="0" fontId="20" numFmtId="0" xfId="0" applyFont="1"/>
    <xf borderId="0" fillId="0" fontId="21" numFmtId="0" xfId="0" applyFont="1"/>
    <xf borderId="0" fillId="0" fontId="22" numFmtId="0" xfId="0" applyFont="1"/>
    <xf borderId="0" fillId="0" fontId="16" numFmtId="0" xfId="0" applyFont="1"/>
    <xf borderId="0" fillId="0" fontId="23" numFmtId="0" xfId="0" applyFont="1"/>
    <xf borderId="3" fillId="4" fontId="0" numFmtId="0" xfId="0" applyAlignment="1" applyBorder="1" applyFont="1">
      <alignment horizontal="left"/>
    </xf>
    <xf borderId="0" fillId="0" fontId="24" numFmtId="0" xfId="0" applyFont="1"/>
    <xf borderId="0" fillId="0" fontId="7" numFmtId="169" xfId="0" applyFont="1" applyNumberFormat="1"/>
    <xf borderId="6" fillId="7" fontId="14" numFmtId="166" xfId="0" applyBorder="1" applyFont="1" applyNumberFormat="1"/>
    <xf borderId="0" fillId="0" fontId="25" numFmtId="0" xfId="0" applyFont="1"/>
    <xf borderId="6" fillId="7" fontId="7" numFmtId="38" xfId="0" applyBorder="1" applyFont="1" applyNumberFormat="1"/>
    <xf borderId="6" fillId="9" fontId="2" numFmtId="0" xfId="0" applyBorder="1" applyFill="1" applyFont="1"/>
    <xf borderId="6" fillId="9" fontId="12" numFmtId="0" xfId="0" applyBorder="1" applyFont="1"/>
    <xf borderId="6" fillId="0" fontId="7" numFmtId="38" xfId="0" applyBorder="1" applyFont="1" applyNumberFormat="1"/>
    <xf borderId="11" fillId="7" fontId="14" numFmtId="166" xfId="0" applyBorder="1" applyFont="1" applyNumberFormat="1"/>
    <xf borderId="26" fillId="4" fontId="2" numFmtId="16" xfId="0" applyAlignment="1" applyBorder="1" applyFont="1" applyNumberFormat="1">
      <alignment horizontal="center"/>
    </xf>
    <xf borderId="27" fillId="0" fontId="4" numFmtId="0" xfId="0" applyBorder="1" applyFont="1"/>
    <xf borderId="8" fillId="0" fontId="4" numFmtId="0" xfId="0" applyBorder="1" applyFont="1"/>
    <xf borderId="0" fillId="0" fontId="26" numFmtId="0" xfId="0" applyFont="1"/>
    <xf borderId="0" fillId="0" fontId="18" numFmtId="16" xfId="0" applyAlignment="1" applyFont="1" applyNumberFormat="1">
      <alignment horizontal="center"/>
    </xf>
    <xf borderId="0" fillId="0" fontId="27" numFmtId="0" xfId="0" applyFont="1"/>
    <xf borderId="0" fillId="0" fontId="28" numFmtId="0" xfId="0" applyFont="1"/>
    <xf borderId="6" fillId="2" fontId="12" numFmtId="0" xfId="0" applyAlignment="1" applyBorder="1" applyFont="1">
      <alignment shrinkToFit="0" wrapText="1"/>
    </xf>
    <xf borderId="6" fillId="0" fontId="14" numFmtId="169" xfId="0" applyBorder="1" applyFont="1" applyNumberFormat="1"/>
    <xf borderId="6" fillId="0" fontId="7" numFmtId="3" xfId="0" applyBorder="1" applyFont="1" applyNumberFormat="1"/>
    <xf borderId="2" fillId="0" fontId="2" numFmtId="0" xfId="0" applyBorder="1" applyFont="1"/>
    <xf borderId="0" fillId="0" fontId="27" numFmtId="0" xfId="0" applyAlignment="1" applyFont="1">
      <alignment horizontal="left" shrinkToFit="0" vertical="center" wrapText="1"/>
    </xf>
    <xf borderId="0" fillId="0" fontId="1" numFmtId="0" xfId="0" applyAlignment="1" applyFont="1">
      <alignment horizontal="left"/>
    </xf>
    <xf borderId="0" fillId="0" fontId="29" numFmtId="0" xfId="0" applyAlignment="1" applyFont="1">
      <alignment horizontal="left" shrinkToFit="0" vertical="center" wrapText="1"/>
    </xf>
    <xf borderId="0" fillId="0" fontId="30" numFmtId="0" xfId="0" applyAlignment="1" applyFont="1">
      <alignment horizontal="left" shrinkToFit="0" vertical="center" wrapText="1"/>
    </xf>
    <xf borderId="0" fillId="0" fontId="11" numFmtId="0" xfId="0" applyAlignment="1" applyFont="1">
      <alignment horizontal="left" vertical="center"/>
    </xf>
    <xf borderId="0" fillId="0" fontId="22" numFmtId="0" xfId="0" applyAlignment="1" applyFont="1">
      <alignment horizontal="left" vertical="center"/>
    </xf>
    <xf borderId="0" fillId="0" fontId="25" numFmtId="0" xfId="0" applyAlignment="1" applyFont="1">
      <alignment horizontal="left" vertical="center"/>
    </xf>
    <xf borderId="0" fillId="0" fontId="22" numFmtId="0" xfId="0" applyAlignment="1" applyFont="1">
      <alignment horizontal="left"/>
    </xf>
    <xf borderId="0" fillId="0" fontId="25" numFmtId="0" xfId="0" applyAlignment="1" applyFont="1">
      <alignment horizontal="left" shrinkToFit="0" vertical="center" wrapText="1"/>
    </xf>
    <xf borderId="0" fillId="0" fontId="31" numFmtId="0" xfId="0" applyFont="1"/>
    <xf borderId="6" fillId="0" fontId="3" numFmtId="38" xfId="0" applyBorder="1" applyFont="1" applyNumberFormat="1"/>
    <xf borderId="6" fillId="6" fontId="3" numFmtId="38" xfId="0" applyBorder="1" applyFont="1" applyNumberFormat="1"/>
    <xf borderId="6" fillId="7" fontId="3" numFmtId="38" xfId="0" applyBorder="1" applyFont="1" applyNumberFormat="1"/>
    <xf borderId="0" fillId="0" fontId="12" numFmtId="0" xfId="0" applyAlignment="1" applyFont="1">
      <alignment horizontal="left"/>
    </xf>
    <xf borderId="0" fillId="0" fontId="11" numFmtId="0" xfId="0" applyAlignment="1" applyFont="1">
      <alignment horizontal="left" shrinkToFit="0" vertical="center" wrapText="1"/>
    </xf>
    <xf borderId="0" fillId="0" fontId="14" numFmtId="38" xfId="0" applyFont="1" applyNumberFormat="1"/>
    <xf borderId="9" fillId="0" fontId="32" numFmtId="0" xfId="0" applyBorder="1" applyFont="1"/>
    <xf borderId="6" fillId="7" fontId="3" numFmtId="166" xfId="0" applyBorder="1" applyFont="1" applyNumberFormat="1"/>
    <xf borderId="6" fillId="7" fontId="17" numFmtId="167" xfId="0" applyAlignment="1" applyBorder="1" applyFont="1" applyNumberFormat="1">
      <alignment horizontal="center"/>
    </xf>
    <xf borderId="0" fillId="0" fontId="1" numFmtId="14" xfId="0" applyAlignment="1" applyFont="1" applyNumberFormat="1">
      <alignment horizontal="left"/>
    </xf>
    <xf borderId="0" fillId="0" fontId="33" numFmtId="0" xfId="0" applyFont="1"/>
    <xf borderId="3" fillId="7" fontId="7" numFmtId="0" xfId="0" applyBorder="1" applyFont="1"/>
    <xf borderId="9" fillId="0" fontId="14" numFmtId="166" xfId="0" applyBorder="1" applyFont="1" applyNumberFormat="1"/>
    <xf borderId="0" fillId="0" fontId="34" numFmtId="0" xfId="0" applyFont="1"/>
    <xf borderId="0" fillId="0" fontId="11" numFmtId="166" xfId="0" applyFont="1" applyNumberFormat="1"/>
    <xf borderId="6" fillId="0" fontId="35" numFmtId="3" xfId="0" applyBorder="1" applyFont="1" applyNumberFormat="1"/>
    <xf borderId="0" fillId="0" fontId="18" numFmtId="14" xfId="0" applyAlignment="1" applyFont="1" applyNumberFormat="1">
      <alignment horizontal="center"/>
    </xf>
    <xf borderId="28" fillId="0" fontId="2" numFmtId="0" xfId="0" applyBorder="1" applyFont="1"/>
    <xf quotePrefix="1" borderId="29" fillId="0" fontId="2" numFmtId="168" xfId="0" applyAlignment="1" applyBorder="1" applyFont="1" applyNumberFormat="1">
      <alignment horizontal="center"/>
    </xf>
    <xf quotePrefix="1" borderId="19" fillId="0" fontId="18" numFmtId="168" xfId="0" applyAlignment="1" applyBorder="1" applyFont="1" applyNumberFormat="1">
      <alignment horizontal="center"/>
    </xf>
    <xf borderId="30" fillId="0" fontId="2" numFmtId="0" xfId="0" applyBorder="1" applyFont="1"/>
    <xf borderId="31" fillId="0" fontId="3" numFmtId="168" xfId="0" applyAlignment="1" applyBorder="1" applyFont="1" applyNumberFormat="1">
      <alignment horizontal="center"/>
    </xf>
    <xf borderId="21" fillId="0" fontId="6" numFmtId="168" xfId="0" applyAlignment="1" applyBorder="1" applyFont="1" applyNumberFormat="1">
      <alignment horizontal="center"/>
    </xf>
    <xf borderId="24" fillId="0" fontId="6" numFmtId="168" xfId="0" applyAlignment="1" applyBorder="1" applyFont="1" applyNumberFormat="1">
      <alignment horizontal="center"/>
    </xf>
    <xf borderId="0" fillId="0" fontId="6" numFmtId="168" xfId="0" applyAlignment="1" applyFont="1" applyNumberFormat="1">
      <alignment horizontal="center"/>
    </xf>
    <xf borderId="32" fillId="0" fontId="2" numFmtId="0" xfId="0" applyBorder="1" applyFont="1"/>
    <xf borderId="10" fillId="0" fontId="3" numFmtId="168" xfId="0" applyAlignment="1" applyBorder="1" applyFont="1" applyNumberFormat="1">
      <alignment horizontal="center"/>
    </xf>
    <xf borderId="6" fillId="0" fontId="36" numFmtId="167" xfId="0" applyAlignment="1" applyBorder="1" applyFont="1" applyNumberFormat="1">
      <alignment horizontal="center"/>
    </xf>
    <xf borderId="0" fillId="0" fontId="3" numFmtId="170" xfId="0" applyAlignment="1" applyFont="1" applyNumberFormat="1">
      <alignment horizontal="right"/>
    </xf>
    <xf borderId="9" fillId="0" fontId="36" numFmtId="167" xfId="0" applyAlignment="1" applyBorder="1" applyFont="1" applyNumberFormat="1">
      <alignment horizontal="center"/>
    </xf>
    <xf borderId="0" fillId="0" fontId="2" numFmtId="0" xfId="0" applyAlignment="1" applyFont="1">
      <alignment horizontal="right"/>
    </xf>
    <xf quotePrefix="1" borderId="6" fillId="8" fontId="18" numFmtId="168" xfId="0" applyAlignment="1" applyBorder="1" applyFont="1" applyNumberFormat="1">
      <alignment horizontal="center"/>
    </xf>
    <xf borderId="0" fillId="0" fontId="12" numFmtId="0" xfId="0" applyFont="1"/>
    <xf borderId="0" fillId="0" fontId="14" numFmtId="166" xfId="0" applyFont="1" applyNumberFormat="1"/>
    <xf borderId="0" fillId="0" fontId="7" numFmtId="38" xfId="0" applyFont="1" applyNumberFormat="1"/>
    <xf borderId="3" fillId="7" fontId="3" numFmtId="0" xfId="0" applyBorder="1" applyFont="1"/>
    <xf borderId="3" fillId="7" fontId="22" numFmtId="0" xfId="0" applyBorder="1" applyFont="1"/>
    <xf borderId="0" fillId="0" fontId="27" numFmtId="171" xfId="0" applyFont="1" applyNumberFormat="1"/>
    <xf borderId="15" fillId="4" fontId="18" numFmtId="16" xfId="0" applyAlignment="1" applyBorder="1" applyFont="1" applyNumberFormat="1">
      <alignment horizontal="left"/>
    </xf>
    <xf borderId="6" fillId="0" fontId="3" numFmtId="167" xfId="0" applyAlignment="1" applyBorder="1" applyFont="1" applyNumberFormat="1">
      <alignment horizontal="center"/>
    </xf>
    <xf borderId="0" fillId="0" fontId="37" numFmtId="0" xfId="0" applyFont="1"/>
    <xf borderId="9" fillId="0" fontId="3" numFmtId="167" xfId="0" applyAlignment="1" applyBorder="1" applyFont="1" applyNumberFormat="1">
      <alignment horizontal="center"/>
    </xf>
    <xf quotePrefix="1" borderId="6" fillId="0" fontId="2" numFmtId="168" xfId="0" applyAlignment="1" applyBorder="1" applyFont="1" applyNumberFormat="1">
      <alignment horizontal="center"/>
    </xf>
    <xf borderId="8" fillId="0" fontId="7" numFmtId="0" xfId="0" applyBorder="1" applyFont="1"/>
    <xf borderId="6" fillId="10" fontId="16" numFmtId="166" xfId="0" applyBorder="1" applyFill="1" applyFont="1" applyNumberFormat="1"/>
    <xf borderId="6" fillId="0" fontId="16" numFmtId="3" xfId="0" applyBorder="1" applyFont="1" applyNumberFormat="1"/>
    <xf borderId="6" fillId="0" fontId="3" numFmtId="3" xfId="0" applyBorder="1" applyFont="1" applyNumberFormat="1"/>
    <xf borderId="6" fillId="0" fontId="16" numFmtId="166" xfId="0" applyBorder="1" applyFont="1" applyNumberFormat="1"/>
    <xf borderId="0" fillId="0" fontId="3" numFmtId="3" xfId="0" applyAlignment="1" applyFont="1" applyNumberFormat="1">
      <alignment horizontal="left"/>
    </xf>
    <xf borderId="0" fillId="0" fontId="3" numFmtId="9" xfId="0" applyAlignment="1" applyFont="1" applyNumberFormat="1">
      <alignment horizontal="left"/>
    </xf>
    <xf borderId="0" fillId="0" fontId="38" numFmtId="0" xfId="0" applyFont="1"/>
    <xf borderId="0" fillId="0" fontId="0" numFmtId="0" xfId="0" applyAlignment="1" applyFont="1">
      <alignment horizontal="left"/>
    </xf>
    <xf borderId="0" fillId="0" fontId="15" numFmtId="3" xfId="0" applyAlignment="1" applyFont="1" applyNumberFormat="1">
      <alignment horizontal="left"/>
    </xf>
    <xf borderId="0" fillId="0" fontId="15" numFmtId="0" xfId="0" applyAlignment="1" applyFont="1">
      <alignment horizontal="left"/>
    </xf>
    <xf borderId="6" fillId="10" fontId="16" numFmtId="169" xfId="0" applyBorder="1" applyFont="1" applyNumberFormat="1"/>
    <xf borderId="3" fillId="10" fontId="16" numFmtId="166" xfId="0" applyBorder="1" applyFont="1" applyNumberFormat="1"/>
    <xf borderId="6" fillId="10" fontId="7" numFmtId="0" xfId="0" applyBorder="1" applyFont="1"/>
    <xf borderId="0" fillId="0" fontId="35" numFmtId="3" xfId="0" applyFont="1" applyNumberFormat="1"/>
    <xf borderId="0" fillId="0" fontId="39" numFmtId="0" xfId="0" applyFont="1"/>
    <xf borderId="6" fillId="7" fontId="17" numFmtId="3" xfId="0" applyBorder="1" applyFont="1" applyNumberFormat="1"/>
    <xf borderId="6" fillId="4" fontId="2" numFmtId="16" xfId="0" applyAlignment="1" applyBorder="1" applyFont="1" applyNumberFormat="1">
      <alignment horizontal="center"/>
    </xf>
    <xf borderId="0" fillId="0" fontId="40" numFmtId="0" xfId="0" applyFont="1"/>
    <xf borderId="0" fillId="0" fontId="41" numFmtId="0" xfId="0" applyFont="1"/>
    <xf borderId="0" fillId="0" fontId="1" numFmtId="0" xfId="0" applyAlignment="1" applyFont="1">
      <alignment shrinkToFit="0" wrapText="1"/>
    </xf>
    <xf borderId="0" fillId="0" fontId="22" numFmtId="169" xfId="0" applyFont="1" applyNumberFormat="1"/>
    <xf borderId="6" fillId="11" fontId="7" numFmtId="0" xfId="0" applyBorder="1" applyFill="1" applyFont="1"/>
    <xf borderId="6" fillId="11" fontId="14" numFmtId="166" xfId="0" applyBorder="1" applyFont="1" applyNumberFormat="1"/>
    <xf borderId="6" fillId="11" fontId="14" numFmtId="38" xfId="0" applyBorder="1" applyFont="1" applyNumberFormat="1"/>
    <xf borderId="6" fillId="7" fontId="14" numFmtId="38" xfId="0" applyBorder="1" applyFont="1" applyNumberFormat="1"/>
    <xf borderId="12" fillId="12" fontId="2" numFmtId="16" xfId="0" applyAlignment="1" applyBorder="1" applyFill="1" applyFont="1" applyNumberFormat="1">
      <alignment horizontal="center"/>
    </xf>
    <xf borderId="6" fillId="4" fontId="3" numFmtId="0" xfId="0" applyBorder="1" applyFont="1"/>
    <xf borderId="6" fillId="4" fontId="3" numFmtId="166" xfId="0" applyBorder="1" applyFont="1" applyNumberFormat="1"/>
    <xf borderId="27" fillId="0" fontId="6" numFmtId="0" xfId="0" applyBorder="1" applyFont="1"/>
    <xf borderId="27" fillId="0" fontId="18" numFmtId="168" xfId="0" applyAlignment="1" applyBorder="1" applyFont="1" applyNumberFormat="1">
      <alignment horizontal="center"/>
    </xf>
    <xf borderId="27" fillId="0" fontId="2" numFmtId="168" xfId="0" applyAlignment="1" applyBorder="1" applyFont="1" applyNumberFormat="1">
      <alignment horizontal="center"/>
    </xf>
    <xf borderId="27" fillId="0" fontId="18" numFmtId="166" xfId="0" applyAlignment="1" applyBorder="1" applyFont="1" applyNumberFormat="1">
      <alignment horizontal="center"/>
    </xf>
    <xf borderId="0" fillId="0" fontId="3" numFmtId="172" xfId="0" applyFont="1" applyNumberFormat="1"/>
    <xf borderId="0" fillId="0" fontId="3" numFmtId="1" xfId="0" applyFont="1" applyNumberFormat="1"/>
    <xf borderId="33" fillId="0" fontId="2" numFmtId="0" xfId="0" applyBorder="1" applyFont="1"/>
    <xf borderId="34" fillId="0" fontId="3" numFmtId="173" xfId="0" applyAlignment="1" applyBorder="1" applyFont="1" applyNumberFormat="1">
      <alignment horizontal="left"/>
    </xf>
    <xf borderId="34" fillId="0" fontId="2" numFmtId="166"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Jan</c:v>
          </c:tx>
          <c:spPr>
            <a:solidFill>
              <a:schemeClr val="accent1"/>
            </a:solidFill>
            <a:ln cmpd="sng">
              <a:solidFill>
                <a:srgbClr val="000000"/>
              </a:solidFill>
            </a:ln>
          </c:spPr>
          <c:cat>
            <c:strRef>
              <c:f>Sheet2!$B$3:$B$9</c:f>
            </c:strRef>
          </c:cat>
          <c:val>
            <c:numRef>
              <c:f>Sheet2!$C$3:$C$9</c:f>
              <c:numCache/>
            </c:numRef>
          </c:val>
        </c:ser>
        <c:ser>
          <c:idx val="1"/>
          <c:order val="1"/>
          <c:tx>
            <c:v>Feb</c:v>
          </c:tx>
          <c:spPr>
            <a:solidFill>
              <a:schemeClr val="accent2"/>
            </a:solidFill>
            <a:ln cmpd="sng">
              <a:solidFill>
                <a:srgbClr val="000000"/>
              </a:solidFill>
            </a:ln>
          </c:spPr>
          <c:cat>
            <c:strRef>
              <c:f>Sheet2!$B$3:$B$9</c:f>
            </c:strRef>
          </c:cat>
          <c:val>
            <c:numRef>
              <c:f>Sheet2!$D$3:$D$9</c:f>
              <c:numCache/>
            </c:numRef>
          </c:val>
        </c:ser>
        <c:ser>
          <c:idx val="2"/>
          <c:order val="2"/>
          <c:tx>
            <c:v>Mar</c:v>
          </c:tx>
          <c:spPr>
            <a:solidFill>
              <a:schemeClr val="accent3"/>
            </a:solidFill>
            <a:ln cmpd="sng">
              <a:solidFill>
                <a:srgbClr val="000000"/>
              </a:solidFill>
            </a:ln>
          </c:spPr>
          <c:cat>
            <c:strRef>
              <c:f>Sheet2!$B$3:$B$9</c:f>
            </c:strRef>
          </c:cat>
          <c:val>
            <c:numRef>
              <c:f>Sheet2!$E$3:$E$9</c:f>
              <c:numCache/>
            </c:numRef>
          </c:val>
        </c:ser>
        <c:axId val="337061243"/>
        <c:axId val="878393624"/>
      </c:barChart>
      <c:catAx>
        <c:axId val="3370612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78393624"/>
      </c:catAx>
      <c:valAx>
        <c:axId val="8783936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37061243"/>
      </c:valAx>
    </c:plotArea>
    <c:legend>
      <c:legendPos val="b"/>
      <c:overlay val="0"/>
      <c:txPr>
        <a:bodyPr/>
        <a:lstStyle/>
        <a:p>
          <a:pPr lvl="0">
            <a:defRPr b="0" i="0" sz="90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104775</xdr:colOff>
      <xdr:row>13</xdr:row>
      <xdr:rowOff>9525</xdr:rowOff>
    </xdr:from>
    <xdr:ext cx="9010650" cy="5114925"/>
    <xdr:graphicFrame>
      <xdr:nvGraphicFramePr>
        <xdr:cNvPr id="2008033218"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4.38"/>
    <col customWidth="1" min="2" max="2" width="12.5"/>
    <col customWidth="1" min="3" max="4" width="14.25"/>
    <col customWidth="1" min="5" max="5" width="2.0"/>
    <col customWidth="1" min="6" max="7" width="14.25"/>
    <col customWidth="1" min="8" max="8" width="13.13"/>
    <col customWidth="1" min="9" max="9" width="2.0"/>
    <col customWidth="1" min="10" max="10" width="14.25"/>
    <col customWidth="1" min="11" max="11" width="13.75"/>
    <col customWidth="1" min="12" max="12" width="14.25"/>
    <col customWidth="1" min="13" max="13" width="1.25"/>
    <col customWidth="1" min="14" max="14" width="11.75"/>
    <col customWidth="1" min="15" max="16" width="14.25"/>
    <col customWidth="1" min="17" max="17" width="2.0"/>
    <col customWidth="1" min="18" max="19" width="14.25"/>
    <col customWidth="1" min="20" max="20" width="14.38"/>
    <col customWidth="1" min="21" max="21" width="1.88"/>
    <col customWidth="1" min="22" max="22" width="10.0"/>
    <col customWidth="1" min="23" max="23" width="13.13"/>
    <col customWidth="1" min="24" max="24" width="13.88"/>
    <col customWidth="1" min="25" max="25" width="1.63"/>
    <col customWidth="1" min="26" max="26" width="10.0"/>
    <col customWidth="1" min="27" max="27" width="13.75"/>
    <col customWidth="1" min="28" max="28" width="13.13"/>
    <col customWidth="1" min="29" max="29" width="3.88"/>
    <col customWidth="1" min="30" max="30" width="10.0"/>
    <col customWidth="1" min="31" max="31" width="13.75"/>
    <col customWidth="1" min="32" max="32" width="13.13"/>
    <col customWidth="1" min="33" max="33" width="2.38"/>
    <col customWidth="1" min="34" max="34" width="10.0"/>
    <col customWidth="1" min="35" max="35" width="13.75"/>
    <col customWidth="1" min="36" max="36" width="13.13"/>
  </cols>
  <sheetData>
    <row r="1">
      <c r="A1" s="1" t="s">
        <v>0</v>
      </c>
    </row>
    <row r="2">
      <c r="B2" s="2" t="s">
        <v>1</v>
      </c>
      <c r="C2" s="3"/>
      <c r="D2" s="4"/>
      <c r="E2" s="4"/>
      <c r="F2" s="5"/>
      <c r="G2" s="4"/>
      <c r="H2" s="4"/>
    </row>
    <row r="4">
      <c r="C4" s="6" t="s">
        <v>2</v>
      </c>
      <c r="D4" s="7"/>
      <c r="G4" s="6" t="s">
        <v>3</v>
      </c>
      <c r="H4" s="7"/>
      <c r="I4" s="8"/>
      <c r="K4" s="6" t="s">
        <v>4</v>
      </c>
      <c r="L4" s="7"/>
      <c r="M4" s="9"/>
      <c r="O4" s="6" t="s">
        <v>5</v>
      </c>
      <c r="P4" s="7"/>
      <c r="Q4" s="4"/>
      <c r="S4" s="6" t="s">
        <v>6</v>
      </c>
      <c r="T4" s="7"/>
      <c r="W4" s="6" t="s">
        <v>7</v>
      </c>
      <c r="X4" s="7"/>
      <c r="AA4" s="6" t="s">
        <v>8</v>
      </c>
      <c r="AB4" s="7"/>
      <c r="AE4" s="6" t="s">
        <v>9</v>
      </c>
      <c r="AF4" s="7"/>
      <c r="AI4" s="6" t="s">
        <v>10</v>
      </c>
      <c r="AJ4" s="7"/>
    </row>
    <row r="5">
      <c r="B5" s="4"/>
      <c r="C5" s="8" t="s">
        <v>11</v>
      </c>
      <c r="D5" s="8" t="s">
        <v>12</v>
      </c>
      <c r="F5" s="4"/>
      <c r="G5" s="8" t="s">
        <v>11</v>
      </c>
      <c r="H5" s="8" t="s">
        <v>12</v>
      </c>
      <c r="I5" s="8"/>
      <c r="J5" s="4"/>
      <c r="K5" s="8" t="s">
        <v>11</v>
      </c>
      <c r="L5" s="8" t="s">
        <v>12</v>
      </c>
      <c r="M5" s="8"/>
      <c r="N5" s="4"/>
      <c r="O5" s="8" t="s">
        <v>11</v>
      </c>
      <c r="P5" s="8" t="s">
        <v>12</v>
      </c>
      <c r="Q5" s="4"/>
      <c r="R5" s="4"/>
      <c r="S5" s="8" t="s">
        <v>11</v>
      </c>
      <c r="T5" s="8" t="s">
        <v>12</v>
      </c>
      <c r="V5" s="4"/>
      <c r="W5" s="8" t="s">
        <v>11</v>
      </c>
      <c r="X5" s="8" t="s">
        <v>12</v>
      </c>
      <c r="Z5" s="4"/>
      <c r="AA5" s="8" t="s">
        <v>11</v>
      </c>
      <c r="AB5" s="8" t="s">
        <v>12</v>
      </c>
      <c r="AD5" s="4"/>
      <c r="AE5" s="8" t="s">
        <v>11</v>
      </c>
      <c r="AF5" s="8" t="s">
        <v>12</v>
      </c>
      <c r="AH5" s="4"/>
      <c r="AI5" s="8" t="s">
        <v>11</v>
      </c>
      <c r="AJ5" s="8" t="s">
        <v>12</v>
      </c>
    </row>
    <row r="6">
      <c r="B6" s="5" t="s">
        <v>13</v>
      </c>
      <c r="C6" s="10">
        <f>Apple!D98</f>
        <v>1891330</v>
      </c>
      <c r="D6" s="10" t="str">
        <f>Apple!E98</f>
        <v/>
      </c>
      <c r="E6" s="11"/>
      <c r="F6" s="5" t="s">
        <v>13</v>
      </c>
      <c r="G6" s="10">
        <f>Apple!D99</f>
        <v>836907.6923</v>
      </c>
      <c r="H6" s="10" t="str">
        <f>Apple!I98</f>
        <v/>
      </c>
      <c r="I6" s="10"/>
      <c r="J6" s="5" t="s">
        <v>13</v>
      </c>
      <c r="K6" s="10">
        <f>Apple!D100</f>
        <v>880800</v>
      </c>
      <c r="L6" s="10" t="str">
        <f>Apple!M98</f>
        <v/>
      </c>
      <c r="M6" s="10"/>
      <c r="N6" s="5" t="s">
        <v>13</v>
      </c>
      <c r="O6" s="10">
        <f>Apple!D101</f>
        <v>1891819.231</v>
      </c>
      <c r="P6" s="10" t="str">
        <f>Apple!Q98</f>
        <v/>
      </c>
      <c r="Q6" s="11"/>
      <c r="R6" s="5" t="s">
        <v>13</v>
      </c>
      <c r="S6" s="10">
        <f>Apple!D102</f>
        <v>2607901.844</v>
      </c>
      <c r="T6" s="10" t="str">
        <f>Apple!U98</f>
        <v/>
      </c>
      <c r="V6" s="5" t="s">
        <v>13</v>
      </c>
      <c r="W6" s="10">
        <f>Apple!D103</f>
        <v>2063050</v>
      </c>
      <c r="X6" s="10" t="str">
        <f>Apple!Y98</f>
        <v/>
      </c>
      <c r="Z6" s="5" t="s">
        <v>13</v>
      </c>
      <c r="AA6" s="10">
        <f>Apple!D104</f>
        <v>6553162.613</v>
      </c>
      <c r="AB6" s="10" t="str">
        <f>Apple!AC98</f>
        <v/>
      </c>
      <c r="AD6" s="5" t="s">
        <v>13</v>
      </c>
      <c r="AE6" s="10">
        <f>Apple!D105</f>
        <v>1258984.615</v>
      </c>
      <c r="AF6" s="10" t="str">
        <f>Apple!AG98</f>
        <v/>
      </c>
      <c r="AH6" s="5" t="s">
        <v>13</v>
      </c>
      <c r="AI6" s="10">
        <f>Apple!D106</f>
        <v>2954438.462</v>
      </c>
      <c r="AJ6" s="10" t="str">
        <f>Apple!AK98</f>
        <v/>
      </c>
    </row>
    <row r="7">
      <c r="B7" s="5" t="s">
        <v>14</v>
      </c>
      <c r="C7" s="10">
        <f>Google!D116</f>
        <v>3995400</v>
      </c>
      <c r="D7" s="10">
        <f>Google!E116</f>
        <v>0</v>
      </c>
      <c r="E7" s="11"/>
      <c r="F7" s="5" t="s">
        <v>14</v>
      </c>
      <c r="G7" s="10">
        <f>Google!D117</f>
        <v>3801600</v>
      </c>
      <c r="H7" s="10" t="str">
        <f>Google!I116</f>
        <v/>
      </c>
      <c r="I7" s="10"/>
      <c r="J7" s="5" t="s">
        <v>14</v>
      </c>
      <c r="K7" s="10">
        <f>Google!D118</f>
        <v>4219114.286</v>
      </c>
      <c r="L7" s="10" t="str">
        <f>Google!M116</f>
        <v/>
      </c>
      <c r="M7" s="10"/>
      <c r="N7" s="5" t="s">
        <v>14</v>
      </c>
      <c r="O7" s="10">
        <f>Google!D119</f>
        <v>4457549.563</v>
      </c>
      <c r="P7" s="10" t="str">
        <f>Google!Q116</f>
        <v/>
      </c>
      <c r="Q7" s="11"/>
      <c r="R7" s="5" t="s">
        <v>14</v>
      </c>
      <c r="S7" s="10">
        <f>Google!D120</f>
        <v>4208914.286</v>
      </c>
      <c r="T7" s="10" t="str">
        <f>Google!U116</f>
        <v/>
      </c>
      <c r="V7" s="5" t="s">
        <v>14</v>
      </c>
      <c r="W7" s="10">
        <f>Google!D121</f>
        <v>4073142.857</v>
      </c>
      <c r="X7" s="10" t="str">
        <f>Google!Y116</f>
        <v/>
      </c>
      <c r="Z7" s="5" t="s">
        <v>14</v>
      </c>
      <c r="AA7" s="10">
        <f>Google!D122</f>
        <v>4396113.3</v>
      </c>
      <c r="AB7" s="10" t="str">
        <f>Google!AC116</f>
        <v/>
      </c>
      <c r="AD7" s="5" t="s">
        <v>14</v>
      </c>
      <c r="AE7" s="10">
        <f>Google!D123</f>
        <v>4243805.607</v>
      </c>
      <c r="AF7" s="10" t="str">
        <f>Google!AG116</f>
        <v/>
      </c>
      <c r="AH7" s="5" t="s">
        <v>14</v>
      </c>
      <c r="AI7" s="10">
        <f>Google!D124</f>
        <v>2589857.143</v>
      </c>
      <c r="AJ7" s="10" t="str">
        <f>Google!AK116</f>
        <v/>
      </c>
    </row>
    <row r="8">
      <c r="B8" s="5" t="s">
        <v>15</v>
      </c>
      <c r="C8" s="10">
        <f>LG!D78</f>
        <v>127050</v>
      </c>
      <c r="D8" s="10">
        <f>Google!E117</f>
        <v>0</v>
      </c>
      <c r="E8" s="11"/>
      <c r="F8" s="5" t="s">
        <v>15</v>
      </c>
      <c r="G8" s="10">
        <f>LG!D79</f>
        <v>223310.414</v>
      </c>
      <c r="H8" s="10" t="str">
        <f>Google!I117</f>
        <v/>
      </c>
      <c r="I8" s="10"/>
      <c r="J8" s="5" t="s">
        <v>15</v>
      </c>
      <c r="K8" s="10">
        <f>LG!D80</f>
        <v>161233.906</v>
      </c>
      <c r="L8" s="10" t="str">
        <f>Google!M117</f>
        <v/>
      </c>
      <c r="M8" s="10"/>
      <c r="N8" s="5" t="s">
        <v>15</v>
      </c>
      <c r="O8" s="10">
        <f>LG!D81</f>
        <v>113208.864</v>
      </c>
      <c r="P8" s="10" t="str">
        <f>Google!Q117</f>
        <v/>
      </c>
      <c r="Q8" s="11"/>
      <c r="R8" s="5" t="s">
        <v>15</v>
      </c>
      <c r="S8" s="10">
        <f>LG!D82</f>
        <v>3107.314</v>
      </c>
      <c r="T8" s="10" t="str">
        <f>Google!U117</f>
        <v/>
      </c>
      <c r="V8" s="5" t="s">
        <v>15</v>
      </c>
      <c r="W8" s="10">
        <f>LG!D83</f>
        <v>60664.628</v>
      </c>
      <c r="X8" s="10" t="str">
        <f>Google!Y117</f>
        <v/>
      </c>
      <c r="Z8" s="5" t="s">
        <v>15</v>
      </c>
      <c r="AA8" s="10">
        <f>LG!D84</f>
        <v>160032.356</v>
      </c>
      <c r="AB8" s="10" t="str">
        <f>Google!AC117</f>
        <v/>
      </c>
      <c r="AD8" s="5" t="s">
        <v>15</v>
      </c>
      <c r="AE8" s="10" t="str">
        <f>LG!H84</f>
        <v/>
      </c>
      <c r="AF8" s="10" t="str">
        <f>Google!AG117</f>
        <v/>
      </c>
      <c r="AH8" s="5" t="s">
        <v>15</v>
      </c>
      <c r="AI8" s="10">
        <f>LG!D86</f>
        <v>3107.314</v>
      </c>
      <c r="AJ8" s="10" t="str">
        <f>Google!AK117</f>
        <v/>
      </c>
    </row>
    <row r="9">
      <c r="B9" s="5" t="s">
        <v>16</v>
      </c>
      <c r="C9" s="10">
        <f>VIZIO!D97</f>
        <v>644228.5714</v>
      </c>
      <c r="D9" s="10" t="str">
        <f>Google!E118</f>
        <v/>
      </c>
      <c r="E9" s="11"/>
      <c r="F9" s="5" t="s">
        <v>16</v>
      </c>
      <c r="G9" s="10">
        <f>VIZIO!D98</f>
        <v>9888.125</v>
      </c>
      <c r="H9" s="10" t="str">
        <f>Google!I118</f>
        <v/>
      </c>
      <c r="I9" s="10"/>
      <c r="J9" s="5" t="s">
        <v>16</v>
      </c>
      <c r="K9" s="10">
        <f>VIZIO!D99</f>
        <v>213689.95</v>
      </c>
      <c r="L9" s="10" t="str">
        <f>Google!M118</f>
        <v/>
      </c>
      <c r="M9" s="10"/>
      <c r="N9" s="5" t="s">
        <v>16</v>
      </c>
      <c r="O9" s="10">
        <f>VIZIO!D100</f>
        <v>653322.7571</v>
      </c>
      <c r="P9" s="10" t="str">
        <f>Google!Q118</f>
        <v/>
      </c>
      <c r="Q9" s="11"/>
      <c r="R9" s="5" t="s">
        <v>16</v>
      </c>
      <c r="S9" s="10">
        <f>VIZIO!D101</f>
        <v>387202.9911</v>
      </c>
      <c r="T9" s="10" t="str">
        <f>Google!U118</f>
        <v/>
      </c>
      <c r="V9" s="5" t="s">
        <v>16</v>
      </c>
      <c r="W9" s="10">
        <f>VIZIO!D102</f>
        <v>636491.6964</v>
      </c>
      <c r="X9" s="10" t="str">
        <f>Google!Y118</f>
        <v/>
      </c>
      <c r="Z9" s="5" t="s">
        <v>16</v>
      </c>
      <c r="AA9" s="10">
        <f>VIZIO!D103</f>
        <v>561577.4107</v>
      </c>
      <c r="AB9" s="10" t="str">
        <f>Google!AC118</f>
        <v/>
      </c>
      <c r="AD9" s="5" t="s">
        <v>16</v>
      </c>
      <c r="AE9" s="10">
        <f>VIZIO!D104</f>
        <v>545946.4286</v>
      </c>
      <c r="AF9" s="10" t="str">
        <f>Google!AG118</f>
        <v/>
      </c>
      <c r="AH9" s="5" t="s">
        <v>16</v>
      </c>
      <c r="AI9" s="10">
        <f>VIZIO!D105</f>
        <v>393717.2768</v>
      </c>
      <c r="AJ9" s="10" t="str">
        <f>Google!AK118</f>
        <v/>
      </c>
    </row>
    <row r="10">
      <c r="B10" s="5" t="s">
        <v>17</v>
      </c>
      <c r="C10" s="10">
        <f>Xbox!D75</f>
        <v>82285.71429</v>
      </c>
      <c r="D10" s="10" t="str">
        <f>Google!E119</f>
        <v/>
      </c>
      <c r="E10" s="11"/>
      <c r="F10" s="5" t="s">
        <v>17</v>
      </c>
      <c r="G10" s="10">
        <f>Xbox!D76</f>
        <v>702535.7143</v>
      </c>
      <c r="H10" s="10" t="str">
        <f>Google!I119</f>
        <v/>
      </c>
      <c r="I10" s="10"/>
      <c r="J10" s="5" t="s">
        <v>17</v>
      </c>
      <c r="K10" s="10">
        <f>Xbox!D77</f>
        <v>267121.4286</v>
      </c>
      <c r="L10" s="10" t="str">
        <f>Google!M119</f>
        <v/>
      </c>
      <c r="M10" s="10"/>
      <c r="N10" s="5" t="s">
        <v>17</v>
      </c>
      <c r="O10" s="10">
        <f>Xbox!D78</f>
        <v>1089092.857</v>
      </c>
      <c r="P10" s="10" t="str">
        <f>Google!Q119</f>
        <v/>
      </c>
      <c r="Q10" s="11"/>
      <c r="R10" s="5" t="s">
        <v>17</v>
      </c>
      <c r="S10" s="10">
        <f>Xbox!D79</f>
        <v>92571.42857</v>
      </c>
      <c r="T10" s="10" t="str">
        <f>Google!U119</f>
        <v/>
      </c>
      <c r="V10" s="5" t="s">
        <v>17</v>
      </c>
      <c r="W10" s="10">
        <f>Xbox!D80</f>
        <v>20571.42857</v>
      </c>
      <c r="X10" s="10" t="str">
        <f>Google!Y119</f>
        <v/>
      </c>
      <c r="Z10" s="5" t="s">
        <v>17</v>
      </c>
      <c r="AA10" s="10">
        <f>Xbox!D81</f>
        <v>768857.1429</v>
      </c>
      <c r="AB10" s="10" t="str">
        <f>Google!AC119</f>
        <v/>
      </c>
      <c r="AD10" s="5" t="s">
        <v>17</v>
      </c>
      <c r="AE10" s="10">
        <f>Xbox!D82</f>
        <v>380730.09</v>
      </c>
      <c r="AF10" s="10" t="str">
        <f>Google!AG119</f>
        <v/>
      </c>
      <c r="AH10" s="5" t="s">
        <v>17</v>
      </c>
      <c r="AI10" s="10">
        <f>Xbox!D83</f>
        <v>92571.42857</v>
      </c>
      <c r="AJ10" s="10" t="str">
        <f>Google!AK119</f>
        <v/>
      </c>
    </row>
    <row r="11">
      <c r="B11" s="5" t="s">
        <v>18</v>
      </c>
      <c r="C11" s="10">
        <f>PlayStation!D86</f>
        <v>1225500</v>
      </c>
      <c r="D11" s="10">
        <f>PlayStation!E86</f>
        <v>0</v>
      </c>
      <c r="E11" s="11"/>
      <c r="F11" s="5" t="s">
        <v>18</v>
      </c>
      <c r="G11" s="10">
        <f>PlayStation!D87</f>
        <v>1578714.286</v>
      </c>
      <c r="H11" s="10" t="str">
        <f>PlayStation!I86</f>
        <v/>
      </c>
      <c r="I11" s="10"/>
      <c r="J11" s="5" t="s">
        <v>18</v>
      </c>
      <c r="K11" s="10">
        <f>PlayStation!D88</f>
        <v>903642.8571</v>
      </c>
      <c r="L11" s="10" t="str">
        <f>PlayStation!M86</f>
        <v/>
      </c>
      <c r="M11" s="10"/>
      <c r="N11" s="5" t="s">
        <v>18</v>
      </c>
      <c r="O11" s="10">
        <f>PlayStation!D89</f>
        <v>917928.5714</v>
      </c>
      <c r="P11" s="10" t="str">
        <f>PlayStation!Q86</f>
        <v/>
      </c>
      <c r="Q11" s="11"/>
      <c r="R11" s="5" t="s">
        <v>18</v>
      </c>
      <c r="S11" s="10">
        <f>PlayStation!D90</f>
        <v>1075071.429</v>
      </c>
      <c r="T11" s="10" t="str">
        <f>PlayStation!U86</f>
        <v/>
      </c>
      <c r="V11" s="5" t="s">
        <v>18</v>
      </c>
      <c r="W11" s="10">
        <f>PlayStation!D91</f>
        <v>650142.8571</v>
      </c>
      <c r="X11" s="10" t="str">
        <f>PlayStation!Y86</f>
        <v/>
      </c>
      <c r="Z11" s="5" t="s">
        <v>18</v>
      </c>
      <c r="AA11" s="10">
        <f>PlayStation!D92</f>
        <v>1225500</v>
      </c>
      <c r="AB11" s="10" t="str">
        <f>PlayStation!AC86</f>
        <v/>
      </c>
      <c r="AD11" s="5" t="s">
        <v>18</v>
      </c>
      <c r="AE11" s="10">
        <f>PlayStation!D93</f>
        <v>1000285.714</v>
      </c>
      <c r="AF11" s="10" t="str">
        <f>PlayStation!AG86</f>
        <v/>
      </c>
      <c r="AH11" s="5" t="s">
        <v>18</v>
      </c>
      <c r="AI11" s="10">
        <f>PlayStation!D94</f>
        <v>150142.8571</v>
      </c>
      <c r="AJ11" s="10" t="str">
        <f>PlayStation!AK86</f>
        <v/>
      </c>
    </row>
    <row r="12">
      <c r="B12" s="5" t="s">
        <v>19</v>
      </c>
      <c r="C12" s="12">
        <f>Amazon!D96</f>
        <v>0</v>
      </c>
      <c r="D12" s="12">
        <f>Amazon!E96</f>
        <v>0</v>
      </c>
      <c r="E12" s="13"/>
      <c r="F12" s="5" t="s">
        <v>19</v>
      </c>
      <c r="G12" s="12" t="str">
        <f>Amazon!H96</f>
        <v/>
      </c>
      <c r="H12" s="12" t="str">
        <f>Amazon!I96</f>
        <v/>
      </c>
      <c r="I12" s="10"/>
      <c r="J12" s="5" t="s">
        <v>19</v>
      </c>
      <c r="K12" s="12" t="str">
        <f>Amazon!L96</f>
        <v/>
      </c>
      <c r="L12" s="12" t="str">
        <f>Amazon!M96</f>
        <v/>
      </c>
      <c r="M12" s="10"/>
      <c r="N12" s="5" t="s">
        <v>19</v>
      </c>
      <c r="O12" s="12" t="str">
        <f>Amazon!P96</f>
        <v/>
      </c>
      <c r="P12" s="12" t="str">
        <f>Amazon!Q96</f>
        <v/>
      </c>
      <c r="Q12" s="11"/>
      <c r="R12" s="5" t="s">
        <v>19</v>
      </c>
      <c r="S12" s="12" t="str">
        <f>Amazon!T96</f>
        <v/>
      </c>
      <c r="T12" s="12" t="str">
        <f>Amazon!U96</f>
        <v/>
      </c>
      <c r="V12" s="5" t="s">
        <v>19</v>
      </c>
      <c r="W12" s="12" t="str">
        <f>Amazon!X96</f>
        <v/>
      </c>
      <c r="X12" s="12" t="str">
        <f>Amazon!Y96</f>
        <v/>
      </c>
      <c r="Z12" s="5" t="s">
        <v>19</v>
      </c>
      <c r="AA12" s="12" t="str">
        <f>Amazon!AB96</f>
        <v/>
      </c>
      <c r="AB12" s="12" t="str">
        <f>Amazon!AC96</f>
        <v/>
      </c>
      <c r="AD12" s="5" t="s">
        <v>19</v>
      </c>
      <c r="AE12" s="12" t="str">
        <f>Amazon!AF96</f>
        <v/>
      </c>
      <c r="AF12" s="12" t="str">
        <f>Amazon!AG96</f>
        <v/>
      </c>
      <c r="AH12" s="5" t="s">
        <v>19</v>
      </c>
      <c r="AI12" s="12" t="str">
        <f>Amazon!AJ96</f>
        <v/>
      </c>
      <c r="AJ12" s="12" t="str">
        <f>Amazon!AK96</f>
        <v/>
      </c>
    </row>
    <row r="13">
      <c r="A13" s="14"/>
      <c r="B13" s="5" t="s">
        <v>20</v>
      </c>
      <c r="C13" s="10">
        <f>Roku!D50</f>
        <v>67006.22629</v>
      </c>
      <c r="D13" s="10">
        <f>Roku!E50</f>
        <v>0</v>
      </c>
      <c r="E13" s="11"/>
      <c r="F13" s="5" t="s">
        <v>20</v>
      </c>
      <c r="G13" s="10">
        <f>Roku!D51</f>
        <v>67133.512</v>
      </c>
      <c r="H13" s="10" t="str">
        <f>Roku!I50</f>
        <v/>
      </c>
      <c r="I13" s="10"/>
      <c r="J13" s="5" t="s">
        <v>20</v>
      </c>
      <c r="K13" s="10">
        <f>Roku!D52</f>
        <v>4119.262</v>
      </c>
      <c r="L13" s="10" t="str">
        <f>Roku!M50</f>
        <v/>
      </c>
      <c r="M13" s="10"/>
      <c r="N13" s="5" t="s">
        <v>20</v>
      </c>
      <c r="O13" s="10">
        <f>Roku!D53</f>
        <v>425896.8217</v>
      </c>
      <c r="P13" s="10" t="str">
        <f>Roku!Q50</f>
        <v/>
      </c>
      <c r="Q13" s="11"/>
      <c r="R13" s="5" t="s">
        <v>20</v>
      </c>
      <c r="S13" s="10">
        <f>Roku!D54</f>
        <v>2316064.869</v>
      </c>
      <c r="T13" s="10" t="str">
        <f>Roku!U50</f>
        <v/>
      </c>
      <c r="V13" s="5" t="s">
        <v>20</v>
      </c>
      <c r="W13" s="10">
        <f>Roku!D55</f>
        <v>3126160.941</v>
      </c>
      <c r="X13" s="10" t="str">
        <f>Roku!Y50</f>
        <v/>
      </c>
      <c r="Z13" s="5" t="s">
        <v>20</v>
      </c>
      <c r="AA13" s="10">
        <f>Roku!D56</f>
        <v>1633191.667</v>
      </c>
      <c r="AB13" s="10" t="str">
        <f>Roku!AC50</f>
        <v/>
      </c>
      <c r="AD13" s="5" t="s">
        <v>20</v>
      </c>
      <c r="AE13" s="10">
        <f>Roku!D57</f>
        <v>940154.1429</v>
      </c>
      <c r="AF13" s="10" t="str">
        <f>Roku!AG50</f>
        <v/>
      </c>
      <c r="AG13" s="14"/>
      <c r="AH13" s="5" t="s">
        <v>20</v>
      </c>
      <c r="AI13" s="10">
        <f>Roku!D58</f>
        <v>2198.571429</v>
      </c>
      <c r="AJ13" s="10" t="str">
        <f>Roku!AK50</f>
        <v/>
      </c>
    </row>
    <row r="14">
      <c r="B14" s="5" t="s">
        <v>21</v>
      </c>
      <c r="C14" s="12">
        <f>Samsung!D68</f>
        <v>0</v>
      </c>
      <c r="D14" s="12">
        <f>Samsung!E68</f>
        <v>0</v>
      </c>
      <c r="E14" s="13"/>
      <c r="F14" s="5" t="s">
        <v>21</v>
      </c>
      <c r="G14" s="12" t="str">
        <f>Samsung!H68</f>
        <v/>
      </c>
      <c r="H14" s="12" t="str">
        <f>Samsung!I68</f>
        <v/>
      </c>
      <c r="I14" s="10"/>
      <c r="J14" s="5" t="s">
        <v>21</v>
      </c>
      <c r="K14" s="12" t="str">
        <f>Samsung!L68</f>
        <v/>
      </c>
      <c r="L14" s="12" t="str">
        <f>Samsung!M68</f>
        <v/>
      </c>
      <c r="M14" s="10"/>
      <c r="N14" s="5" t="s">
        <v>21</v>
      </c>
      <c r="O14" s="12" t="str">
        <f>Samsung!P68</f>
        <v/>
      </c>
      <c r="P14" s="12" t="str">
        <f>Samsung!Q68</f>
        <v/>
      </c>
      <c r="Q14" s="11"/>
      <c r="R14" s="5" t="s">
        <v>21</v>
      </c>
      <c r="S14" s="12" t="str">
        <f>Samsung!T68</f>
        <v/>
      </c>
      <c r="T14" s="12" t="str">
        <f>Samsung!U68</f>
        <v/>
      </c>
      <c r="V14" s="5" t="s">
        <v>21</v>
      </c>
      <c r="W14" s="12" t="str">
        <f>Samsung!X68</f>
        <v/>
      </c>
      <c r="X14" s="12" t="str">
        <f>Samsung!Y68</f>
        <v/>
      </c>
      <c r="Z14" s="5" t="s">
        <v>21</v>
      </c>
      <c r="AA14" s="12" t="str">
        <f>Samsung!AB68</f>
        <v/>
      </c>
      <c r="AB14" s="12" t="str">
        <f>Samsung!AC68</f>
        <v/>
      </c>
      <c r="AD14" s="5" t="s">
        <v>21</v>
      </c>
      <c r="AE14" s="12" t="str">
        <f>Samsung!AF68</f>
        <v/>
      </c>
      <c r="AF14" s="12" t="str">
        <f>Samsung!AG68</f>
        <v/>
      </c>
      <c r="AH14" s="5" t="s">
        <v>21</v>
      </c>
      <c r="AI14" s="12" t="str">
        <f>Samsung!AJ68</f>
        <v/>
      </c>
      <c r="AJ14" s="12" t="str">
        <f>Samsung!AK68</f>
        <v/>
      </c>
    </row>
    <row r="15">
      <c r="A15" s="4"/>
      <c r="B15" s="5" t="s">
        <v>22</v>
      </c>
      <c r="C15" s="15">
        <f t="shared" ref="C15:D15" si="1">SUM(C6:C14)</f>
        <v>8032800.512</v>
      </c>
      <c r="D15" s="15">
        <f t="shared" si="1"/>
        <v>0</v>
      </c>
      <c r="E15" s="9"/>
      <c r="F15" s="5" t="s">
        <v>22</v>
      </c>
      <c r="G15" s="15">
        <f t="shared" ref="G15:H15" si="2">SUM(G6:G14)</f>
        <v>7220089.743</v>
      </c>
      <c r="H15" s="15">
        <f t="shared" si="2"/>
        <v>0</v>
      </c>
      <c r="I15" s="15"/>
      <c r="J15" s="5" t="s">
        <v>22</v>
      </c>
      <c r="K15" s="15">
        <f t="shared" ref="K15:L15" si="3">SUM(K6:K14)</f>
        <v>6649721.689</v>
      </c>
      <c r="L15" s="15">
        <f t="shared" si="3"/>
        <v>0</v>
      </c>
      <c r="M15" s="15"/>
      <c r="N15" s="5" t="s">
        <v>22</v>
      </c>
      <c r="O15" s="15">
        <f t="shared" ref="O15:P15" si="4">SUM(O6:O14)</f>
        <v>9548818.665</v>
      </c>
      <c r="P15" s="15">
        <f t="shared" si="4"/>
        <v>0</v>
      </c>
      <c r="Q15" s="9"/>
      <c r="R15" s="5" t="s">
        <v>22</v>
      </c>
      <c r="S15" s="15">
        <f t="shared" ref="S15:T15" si="5">SUM(S6:S14)</f>
        <v>10690834.16</v>
      </c>
      <c r="T15" s="15">
        <f t="shared" si="5"/>
        <v>0</v>
      </c>
      <c r="V15" s="5" t="s">
        <v>22</v>
      </c>
      <c r="W15" s="15">
        <f t="shared" ref="W15:X15" si="6">SUM(W6:W14)</f>
        <v>10630224.41</v>
      </c>
      <c r="X15" s="15">
        <f t="shared" si="6"/>
        <v>0</v>
      </c>
      <c r="Z15" s="5" t="s">
        <v>22</v>
      </c>
      <c r="AA15" s="15">
        <f t="shared" ref="AA15:AB15" si="7">SUM(AA6:AA14)</f>
        <v>15298434.49</v>
      </c>
      <c r="AB15" s="15">
        <f t="shared" si="7"/>
        <v>0</v>
      </c>
      <c r="AD15" s="5" t="s">
        <v>22</v>
      </c>
      <c r="AE15" s="15">
        <f t="shared" ref="AE15:AF15" si="8">SUM(AE6:AE14)</f>
        <v>8369906.598</v>
      </c>
      <c r="AF15" s="15">
        <f t="shared" si="8"/>
        <v>0</v>
      </c>
      <c r="AH15" s="5" t="s">
        <v>22</v>
      </c>
      <c r="AI15" s="15">
        <f t="shared" ref="AI15:AJ15" si="9">SUM(AI6:AI14)</f>
        <v>6186033.052</v>
      </c>
      <c r="AJ15" s="15">
        <f t="shared" si="9"/>
        <v>0</v>
      </c>
    </row>
    <row r="16">
      <c r="A16" s="4"/>
      <c r="B16" s="5"/>
      <c r="C16" s="15"/>
      <c r="D16" s="15"/>
      <c r="E16" s="9"/>
      <c r="F16" s="5"/>
      <c r="G16" s="15"/>
      <c r="H16" s="15"/>
      <c r="I16" s="15"/>
      <c r="J16" s="5"/>
      <c r="K16" s="15"/>
      <c r="L16" s="15"/>
      <c r="M16" s="15"/>
      <c r="N16" s="5"/>
      <c r="O16" s="15"/>
      <c r="P16" s="15"/>
      <c r="Q16" s="9"/>
      <c r="R16" s="5"/>
      <c r="S16" s="15"/>
      <c r="T16" s="15"/>
      <c r="V16" s="5"/>
      <c r="W16" s="15"/>
      <c r="X16" s="15"/>
      <c r="Z16" s="5"/>
      <c r="AA16" s="15"/>
      <c r="AB16" s="15"/>
      <c r="AD16" s="5"/>
      <c r="AE16" s="15"/>
      <c r="AF16" s="15"/>
      <c r="AH16" s="5"/>
      <c r="AI16" s="15"/>
      <c r="AJ16" s="15"/>
    </row>
    <row r="17">
      <c r="A17" s="4"/>
      <c r="B17" s="16" t="s">
        <v>23</v>
      </c>
      <c r="C17" s="15">
        <f>SUM(C15:D15)</f>
        <v>8032800.512</v>
      </c>
      <c r="D17" s="15"/>
      <c r="E17" s="9"/>
      <c r="F17" s="16" t="s">
        <v>23</v>
      </c>
      <c r="G17" s="15">
        <f>SUM(G15:H15)</f>
        <v>7220089.743</v>
      </c>
      <c r="H17" s="15"/>
      <c r="I17" s="15"/>
      <c r="J17" s="16" t="s">
        <v>23</v>
      </c>
      <c r="K17" s="15">
        <f>SUM(K15:L15)</f>
        <v>6649721.689</v>
      </c>
      <c r="L17" s="15"/>
      <c r="M17" s="15"/>
      <c r="N17" s="16" t="s">
        <v>23</v>
      </c>
      <c r="O17" s="15">
        <f>SUM(O15:P15)</f>
        <v>9548818.665</v>
      </c>
      <c r="P17" s="15"/>
      <c r="Q17" s="9"/>
      <c r="R17" s="16" t="s">
        <v>23</v>
      </c>
      <c r="S17" s="15">
        <f>SUM(S15:T15)</f>
        <v>10690834.16</v>
      </c>
      <c r="T17" s="15"/>
      <c r="V17" s="16" t="s">
        <v>23</v>
      </c>
      <c r="W17" s="15">
        <f>SUM(W15:X15)</f>
        <v>10630224.41</v>
      </c>
      <c r="X17" s="15"/>
      <c r="Z17" s="16" t="s">
        <v>23</v>
      </c>
      <c r="AA17" s="15">
        <f>SUM(AA15:AB15)</f>
        <v>15298434.49</v>
      </c>
      <c r="AB17" s="15"/>
      <c r="AD17" s="16" t="s">
        <v>23</v>
      </c>
      <c r="AE17" s="15">
        <f>SUM(AE15:AF15)</f>
        <v>8369906.598</v>
      </c>
      <c r="AF17" s="15"/>
      <c r="AH17" s="16" t="s">
        <v>23</v>
      </c>
      <c r="AI17" s="15">
        <f>SUM(AI15:AJ15)</f>
        <v>6186033.052</v>
      </c>
      <c r="AJ17" s="15"/>
    </row>
    <row r="18">
      <c r="A18" s="4"/>
      <c r="B18" s="5"/>
      <c r="C18" s="15"/>
      <c r="D18" s="15"/>
      <c r="E18" s="9"/>
      <c r="F18" s="15"/>
      <c r="G18" s="15"/>
      <c r="H18" s="9"/>
      <c r="I18" s="15"/>
      <c r="J18" s="15"/>
      <c r="K18" s="9"/>
      <c r="L18" s="15"/>
      <c r="M18" s="15"/>
      <c r="N18" s="9"/>
      <c r="O18" s="15"/>
      <c r="P18" s="15"/>
      <c r="Q18" s="9"/>
      <c r="R18" s="15"/>
      <c r="S18" s="15"/>
    </row>
    <row r="19">
      <c r="A19" s="4"/>
      <c r="B19" s="17" t="s">
        <v>24</v>
      </c>
      <c r="C19" s="18">
        <f>SUM(C15:AJ15)</f>
        <v>82626863.32</v>
      </c>
      <c r="D19" s="19"/>
      <c r="E19" s="4"/>
      <c r="F19" s="19"/>
      <c r="G19" s="19"/>
      <c r="H19" s="4"/>
      <c r="I19" s="19"/>
      <c r="J19" s="19"/>
      <c r="K19" s="4"/>
      <c r="L19" s="19"/>
      <c r="M19" s="19"/>
      <c r="N19" s="4"/>
      <c r="O19" s="19"/>
      <c r="P19" s="19"/>
      <c r="Q19" s="4"/>
      <c r="R19" s="19"/>
      <c r="S19" s="19"/>
      <c r="Z19" s="20"/>
    </row>
    <row r="20">
      <c r="B20" s="5" t="s">
        <v>25</v>
      </c>
      <c r="C20" s="21">
        <v>7.5E7</v>
      </c>
      <c r="D20" s="20">
        <f>C19/C20</f>
        <v>1.101691511</v>
      </c>
      <c r="F20" s="14"/>
      <c r="G20" s="4"/>
      <c r="I20" s="4"/>
      <c r="J20" s="4"/>
      <c r="L20" s="4"/>
      <c r="M20" s="4"/>
      <c r="O20" s="4"/>
      <c r="P20" s="4"/>
      <c r="R20" s="4"/>
      <c r="S20" s="4"/>
    </row>
    <row r="21" ht="15.75" customHeight="1">
      <c r="B21" s="4"/>
      <c r="C21" s="4"/>
      <c r="D21" s="4"/>
      <c r="F21" s="4"/>
      <c r="G21" s="4"/>
      <c r="I21" s="4"/>
      <c r="J21" s="4"/>
      <c r="L21" s="4"/>
      <c r="M21" s="4"/>
      <c r="O21" s="4"/>
      <c r="P21" s="4"/>
      <c r="R21" s="4"/>
      <c r="S21" s="4"/>
    </row>
    <row r="22" ht="15.75" customHeight="1">
      <c r="B22" s="2" t="s">
        <v>26</v>
      </c>
      <c r="C22" s="3"/>
      <c r="D22" s="22"/>
    </row>
    <row r="23" ht="15.75" customHeight="1"/>
    <row r="24" ht="15.75" customHeight="1">
      <c r="C24" s="6">
        <v>2020.0</v>
      </c>
      <c r="D24" s="6">
        <v>2021.0</v>
      </c>
      <c r="E24" s="6"/>
      <c r="F24" s="6" t="s">
        <v>27</v>
      </c>
      <c r="G24" s="6">
        <v>2023.0</v>
      </c>
      <c r="H24" s="23"/>
      <c r="I24" s="23"/>
      <c r="J24" s="6" t="s">
        <v>28</v>
      </c>
      <c r="U24" s="4"/>
      <c r="V24" s="4"/>
      <c r="W24" s="4"/>
      <c r="X24" s="4"/>
      <c r="Y24" s="4"/>
      <c r="Z24" s="4"/>
      <c r="AA24" s="4"/>
    </row>
    <row r="25" ht="15.75" customHeight="1">
      <c r="B25" s="5" t="s">
        <v>13</v>
      </c>
      <c r="C25" s="24">
        <f>Apple!D132</f>
        <v>0</v>
      </c>
      <c r="D25" s="24">
        <f>Apple!D133</f>
        <v>0</v>
      </c>
      <c r="E25" s="24"/>
      <c r="F25" s="24">
        <f>Apple!D134</f>
        <v>0</v>
      </c>
      <c r="G25" s="25" t="s">
        <v>29</v>
      </c>
      <c r="H25" s="26"/>
      <c r="J25" s="27">
        <f t="shared" ref="J25:J30" si="10">SUM(C25:F25)</f>
        <v>0</v>
      </c>
      <c r="U25" s="4"/>
      <c r="V25" s="5"/>
      <c r="W25" s="28"/>
      <c r="X25" s="28"/>
      <c r="Y25" s="28"/>
      <c r="Z25" s="4"/>
      <c r="AA25" s="4"/>
    </row>
    <row r="26" ht="15.75" customHeight="1">
      <c r="B26" s="5" t="s">
        <v>14</v>
      </c>
      <c r="C26" s="24">
        <f>Google!D151</f>
        <v>1796008.269</v>
      </c>
      <c r="D26" s="24">
        <f>Google!D152</f>
        <v>3150709.808</v>
      </c>
      <c r="E26" s="24"/>
      <c r="F26" s="24">
        <f>Google!D153</f>
        <v>2709403.077</v>
      </c>
      <c r="G26" s="25" t="s">
        <v>29</v>
      </c>
      <c r="H26" s="26"/>
      <c r="J26" s="27">
        <f t="shared" si="10"/>
        <v>7656121.154</v>
      </c>
      <c r="U26" s="4"/>
      <c r="V26" s="5"/>
      <c r="W26" s="28"/>
      <c r="X26" s="28"/>
      <c r="Y26" s="28"/>
      <c r="Z26" s="4"/>
      <c r="AA26" s="4"/>
    </row>
    <row r="27" ht="15.75" customHeight="1">
      <c r="B27" s="5" t="s">
        <v>15</v>
      </c>
      <c r="C27" s="24">
        <f>LG!D105</f>
        <v>508200</v>
      </c>
      <c r="D27" s="24">
        <f>LG!D106</f>
        <v>0</v>
      </c>
      <c r="E27" s="24"/>
      <c r="F27" s="24">
        <f>LG!D107</f>
        <v>0</v>
      </c>
      <c r="G27" s="25" t="s">
        <v>29</v>
      </c>
      <c r="H27" s="26"/>
      <c r="J27" s="27">
        <f t="shared" si="10"/>
        <v>508200</v>
      </c>
      <c r="U27" s="4"/>
      <c r="V27" s="5"/>
      <c r="W27" s="28"/>
      <c r="X27" s="28"/>
      <c r="Y27" s="28"/>
      <c r="Z27" s="4"/>
      <c r="AA27" s="4"/>
    </row>
    <row r="28" ht="15.75" customHeight="1">
      <c r="B28" s="5" t="s">
        <v>16</v>
      </c>
      <c r="C28" s="24">
        <f>VIZIO!D127</f>
        <v>1110176.633</v>
      </c>
      <c r="D28" s="24">
        <f>VIZIO!D128</f>
        <v>1969737.485</v>
      </c>
      <c r="E28" s="24"/>
      <c r="F28" s="24">
        <f>VIZIO!D129</f>
        <v>1719121.703</v>
      </c>
      <c r="G28" s="24">
        <f>VIZIO!D130</f>
        <v>859560.8516</v>
      </c>
      <c r="H28" s="26"/>
      <c r="J28" s="27">
        <f t="shared" si="10"/>
        <v>4799035.821</v>
      </c>
      <c r="U28" s="4"/>
      <c r="V28" s="5"/>
      <c r="W28" s="28"/>
      <c r="X28" s="28"/>
      <c r="Y28" s="28"/>
      <c r="Z28" s="4"/>
      <c r="AA28" s="4"/>
    </row>
    <row r="29" ht="15.75" customHeight="1">
      <c r="B29" s="5" t="s">
        <v>17</v>
      </c>
      <c r="C29" s="24">
        <f>Xbox!D105</f>
        <v>341000</v>
      </c>
      <c r="D29" s="24">
        <f>Xbox!D106</f>
        <v>538500</v>
      </c>
      <c r="E29" s="24"/>
      <c r="F29" s="24">
        <f>Xbox!D107</f>
        <v>197500</v>
      </c>
      <c r="G29" s="26" t="s">
        <v>29</v>
      </c>
      <c r="H29" s="26"/>
      <c r="J29" s="27">
        <f t="shared" si="10"/>
        <v>1077000</v>
      </c>
      <c r="O29" s="14"/>
      <c r="U29" s="4"/>
      <c r="V29" s="5"/>
      <c r="W29" s="28"/>
      <c r="X29" s="28"/>
      <c r="Y29" s="28"/>
      <c r="Z29" s="4"/>
      <c r="AA29" s="4"/>
    </row>
    <row r="30" ht="15.75" customHeight="1">
      <c r="B30" s="5" t="s">
        <v>18</v>
      </c>
      <c r="C30" s="24">
        <f>PlayStation!D107</f>
        <v>136326.281</v>
      </c>
      <c r="D30" s="24">
        <f>PlayStation!D108</f>
        <v>93450</v>
      </c>
      <c r="E30" s="24"/>
      <c r="F30" s="24">
        <f>PlayStation!D109</f>
        <v>187500</v>
      </c>
      <c r="G30" s="26" t="s">
        <v>29</v>
      </c>
      <c r="H30" s="26"/>
      <c r="J30" s="27">
        <f t="shared" si="10"/>
        <v>417276.281</v>
      </c>
      <c r="U30" s="4"/>
      <c r="V30" s="5"/>
      <c r="W30" s="28"/>
      <c r="X30" s="28"/>
      <c r="Y30" s="28"/>
      <c r="Z30" s="4"/>
      <c r="AA30" s="4"/>
    </row>
    <row r="31" ht="15.75" customHeight="1">
      <c r="B31" s="5" t="s">
        <v>19</v>
      </c>
      <c r="C31" s="29"/>
      <c r="D31" s="29"/>
      <c r="E31" s="29"/>
      <c r="F31" s="29"/>
      <c r="G31" s="30"/>
      <c r="H31" s="30"/>
      <c r="I31" s="30"/>
      <c r="J31" s="31"/>
      <c r="U31" s="4"/>
      <c r="V31" s="5"/>
      <c r="W31" s="28"/>
      <c r="X31" s="28"/>
      <c r="Y31" s="28"/>
      <c r="Z31" s="4"/>
      <c r="AA31" s="4"/>
    </row>
    <row r="32" ht="15.75" customHeight="1">
      <c r="B32" s="5" t="s">
        <v>20</v>
      </c>
      <c r="C32" s="29"/>
      <c r="D32" s="29"/>
      <c r="E32" s="29"/>
      <c r="F32" s="29"/>
      <c r="G32" s="30"/>
      <c r="H32" s="30"/>
      <c r="I32" s="30"/>
      <c r="J32" s="31"/>
      <c r="U32" s="4"/>
      <c r="V32" s="5"/>
      <c r="W32" s="28"/>
      <c r="X32" s="28"/>
      <c r="Y32" s="28"/>
      <c r="Z32" s="4"/>
      <c r="AA32" s="4"/>
    </row>
    <row r="33" ht="15.75" customHeight="1">
      <c r="B33" s="5" t="s">
        <v>21</v>
      </c>
      <c r="C33" s="29"/>
      <c r="D33" s="29"/>
      <c r="E33" s="29"/>
      <c r="F33" s="29"/>
      <c r="G33" s="30"/>
      <c r="H33" s="30"/>
      <c r="I33" s="30"/>
      <c r="J33" s="31"/>
      <c r="U33" s="4"/>
      <c r="V33" s="5"/>
      <c r="W33" s="28"/>
      <c r="X33" s="28"/>
      <c r="Y33" s="28"/>
      <c r="Z33" s="4"/>
      <c r="AA33" s="4"/>
    </row>
    <row r="34" ht="15.75" customHeight="1">
      <c r="B34" s="5"/>
      <c r="C34" s="24"/>
      <c r="D34" s="24"/>
      <c r="E34" s="24"/>
      <c r="F34" s="24"/>
      <c r="G34" s="26"/>
      <c r="H34" s="26"/>
      <c r="I34" s="27"/>
      <c r="U34" s="4"/>
      <c r="V34" s="5"/>
      <c r="W34" s="28"/>
      <c r="X34" s="28"/>
      <c r="Y34" s="28"/>
      <c r="Z34" s="4"/>
      <c r="AA34" s="4"/>
    </row>
    <row r="35" ht="15.75" customHeight="1">
      <c r="B35" s="17" t="s">
        <v>24</v>
      </c>
      <c r="C35" s="18">
        <f>SUM(J25:J30)</f>
        <v>14457633.26</v>
      </c>
      <c r="U35" s="4"/>
      <c r="V35" s="5"/>
      <c r="W35" s="14"/>
      <c r="X35" s="14"/>
      <c r="Y35" s="14"/>
      <c r="Z35" s="4"/>
      <c r="AA35" s="4"/>
    </row>
    <row r="36" ht="15.75" customHeight="1">
      <c r="U36" s="4"/>
      <c r="V36" s="5"/>
      <c r="W36" s="14"/>
      <c r="X36" s="14"/>
      <c r="Y36" s="28"/>
      <c r="Z36" s="4"/>
      <c r="AA36" s="4"/>
    </row>
    <row r="37" ht="15.75" customHeight="1">
      <c r="U37" s="4"/>
      <c r="V37" s="5"/>
      <c r="W37" s="14"/>
      <c r="X37" s="14"/>
      <c r="Y37" s="14"/>
      <c r="Z37" s="4"/>
      <c r="AA37" s="4"/>
    </row>
    <row r="38" ht="15.75" customHeight="1">
      <c r="U38" s="4"/>
      <c r="V38" s="5"/>
      <c r="W38" s="14"/>
      <c r="X38" s="14"/>
      <c r="Y38" s="14"/>
      <c r="Z38" s="4"/>
      <c r="AA38" s="4"/>
    </row>
    <row r="39" ht="15.75" customHeight="1">
      <c r="U39" s="4"/>
      <c r="V39" s="5"/>
      <c r="W39" s="14"/>
      <c r="X39" s="14"/>
      <c r="Y39" s="14"/>
      <c r="Z39" s="4"/>
      <c r="AA39" s="4"/>
    </row>
    <row r="40" ht="15.75" customHeight="1">
      <c r="U40" s="4"/>
      <c r="V40" s="5"/>
      <c r="W40" s="32"/>
      <c r="X40" s="32"/>
      <c r="Y40" s="32"/>
      <c r="Z40" s="4"/>
      <c r="AA40" s="4"/>
    </row>
    <row r="41" ht="15.75" customHeight="1">
      <c r="U41" s="4"/>
      <c r="V41" s="4"/>
      <c r="W41" s="4"/>
      <c r="X41" s="4"/>
      <c r="Y41" s="4"/>
      <c r="Z41" s="4"/>
      <c r="AA41" s="4"/>
    </row>
    <row r="42" ht="15.75" customHeight="1">
      <c r="U42" s="4"/>
      <c r="V42" s="4"/>
      <c r="W42" s="4"/>
      <c r="X42" s="4"/>
      <c r="Y42" s="4"/>
      <c r="Z42" s="4"/>
      <c r="AA42" s="4"/>
    </row>
    <row r="43" ht="15.75" customHeight="1">
      <c r="U43" s="4"/>
      <c r="V43" s="4"/>
      <c r="W43" s="4"/>
      <c r="X43" s="4"/>
      <c r="Y43" s="4"/>
      <c r="Z43" s="4"/>
      <c r="AA43" s="4"/>
    </row>
    <row r="44" ht="15.75" customHeight="1">
      <c r="U44" s="4"/>
      <c r="V44" s="4"/>
      <c r="W44" s="4"/>
      <c r="X44" s="4"/>
      <c r="Y44" s="4"/>
      <c r="Z44" s="4"/>
      <c r="AA44" s="4"/>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E4:AF4"/>
    <mergeCell ref="AI4:AJ4"/>
    <mergeCell ref="C4:D4"/>
    <mergeCell ref="G4:H4"/>
    <mergeCell ref="K4:L4"/>
    <mergeCell ref="O4:P4"/>
    <mergeCell ref="S4:T4"/>
    <mergeCell ref="W4:X4"/>
    <mergeCell ref="AA4:AB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0"/>
  <cols>
    <col customWidth="1" min="1" max="1" width="2.13"/>
    <col customWidth="1" min="2" max="2" width="13.13"/>
    <col customWidth="1" min="3" max="3" width="43.25"/>
    <col customWidth="1" min="4" max="8" width="19.25"/>
    <col customWidth="1" min="9" max="9" width="23.63"/>
    <col customWidth="1" min="10" max="219" width="19.25"/>
  </cols>
  <sheetData>
    <row r="1">
      <c r="A1" s="4"/>
      <c r="B1" s="1"/>
      <c r="C1" s="33"/>
      <c r="D1" s="33"/>
      <c r="E1" s="33"/>
      <c r="F1" s="33"/>
      <c r="G1" s="33"/>
      <c r="H1" s="33"/>
      <c r="I1" s="33"/>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row>
    <row r="2">
      <c r="A2" s="4"/>
      <c r="B2" s="1" t="s">
        <v>0</v>
      </c>
      <c r="C2" s="34" t="s">
        <v>30</v>
      </c>
      <c r="D2" s="33"/>
      <c r="E2" s="35"/>
      <c r="F2" s="35"/>
      <c r="G2" s="35"/>
      <c r="H2" s="35"/>
      <c r="I2" s="35"/>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row>
    <row r="3">
      <c r="A3" s="4"/>
      <c r="B3" s="36" t="s">
        <v>31</v>
      </c>
      <c r="C3" s="34"/>
      <c r="D3" s="33"/>
      <c r="E3" s="37" t="s">
        <v>32</v>
      </c>
      <c r="F3" s="37"/>
      <c r="G3" s="37"/>
      <c r="H3" s="37"/>
      <c r="I3" s="37"/>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row>
    <row r="4">
      <c r="A4" s="4"/>
      <c r="B4" s="1" t="s">
        <v>33</v>
      </c>
      <c r="C4" s="38" t="s">
        <v>34</v>
      </c>
      <c r="D4" s="39"/>
      <c r="E4" s="40"/>
      <c r="F4" s="40"/>
      <c r="G4" s="40"/>
      <c r="H4" s="40"/>
      <c r="I4" s="33"/>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row>
    <row r="5">
      <c r="A5" s="4"/>
      <c r="B5" s="1"/>
      <c r="C5" s="41" t="s">
        <v>35</v>
      </c>
      <c r="D5" s="42">
        <v>60.0</v>
      </c>
      <c r="E5" s="40"/>
      <c r="F5" s="40"/>
      <c r="G5" s="40"/>
      <c r="H5" s="43">
        <v>2.75E8</v>
      </c>
      <c r="I5" s="44" t="s">
        <v>36</v>
      </c>
      <c r="J5" s="26"/>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row>
    <row r="6">
      <c r="A6" s="4"/>
      <c r="B6" s="1"/>
      <c r="C6" s="41" t="s">
        <v>37</v>
      </c>
      <c r="D6" s="45">
        <f>(0.65*H9)</f>
        <v>3080000</v>
      </c>
      <c r="E6" s="37" t="s">
        <v>38</v>
      </c>
      <c r="F6" s="37"/>
      <c r="G6" s="37"/>
      <c r="H6" s="46">
        <v>0.28</v>
      </c>
      <c r="I6" s="44" t="s">
        <v>39</v>
      </c>
      <c r="J6" s="26"/>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row>
    <row r="7">
      <c r="A7" s="4"/>
      <c r="B7" s="1"/>
      <c r="C7" s="41" t="s">
        <v>40</v>
      </c>
      <c r="D7" s="47">
        <f>(D5)*(D6/1000)</f>
        <v>184800</v>
      </c>
      <c r="E7" s="37"/>
      <c r="F7" s="37"/>
      <c r="G7" s="37"/>
      <c r="H7" s="43">
        <f>H5*H6</f>
        <v>77000000</v>
      </c>
      <c r="I7" s="44" t="s">
        <v>41</v>
      </c>
      <c r="J7" s="26"/>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row>
    <row r="8">
      <c r="A8" s="4"/>
      <c r="B8" s="1"/>
      <c r="C8" s="33"/>
      <c r="D8" s="33"/>
      <c r="E8" s="37"/>
      <c r="F8" s="37"/>
      <c r="G8" s="37"/>
      <c r="H8" s="44">
        <v>3.2</v>
      </c>
      <c r="I8" s="44" t="s">
        <v>42</v>
      </c>
      <c r="J8" s="26"/>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row>
    <row r="9" ht="16.5" customHeight="1">
      <c r="A9" s="4"/>
      <c r="B9" s="1" t="s">
        <v>33</v>
      </c>
      <c r="C9" s="48" t="s">
        <v>43</v>
      </c>
      <c r="D9" s="49"/>
      <c r="E9" s="37"/>
      <c r="F9" s="37"/>
      <c r="G9" s="37"/>
      <c r="H9" s="50">
        <f>(H7/52)*H8</f>
        <v>4738461.538</v>
      </c>
      <c r="I9" s="51" t="s">
        <v>44</v>
      </c>
      <c r="J9" s="26"/>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row>
    <row r="10">
      <c r="A10" s="4"/>
      <c r="B10" s="1"/>
      <c r="C10" s="41" t="s">
        <v>35</v>
      </c>
      <c r="D10" s="42">
        <v>50.0</v>
      </c>
      <c r="E10" s="37"/>
      <c r="F10" s="37"/>
      <c r="G10" s="37"/>
      <c r="H10" s="44"/>
      <c r="I10" s="44"/>
      <c r="J10" s="26"/>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row>
    <row r="11">
      <c r="A11" s="4"/>
      <c r="B11" s="1"/>
      <c r="C11" s="41" t="s">
        <v>37</v>
      </c>
      <c r="D11" s="45">
        <f>0.45*H9</f>
        <v>2132307.692</v>
      </c>
      <c r="E11" s="37" t="s">
        <v>45</v>
      </c>
      <c r="F11" s="37"/>
      <c r="G11" s="37"/>
      <c r="H11" s="43">
        <v>3.36E7</v>
      </c>
      <c r="I11" s="44" t="s">
        <v>46</v>
      </c>
      <c r="J11" s="26"/>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row>
    <row r="12">
      <c r="A12" s="4"/>
      <c r="B12" s="1"/>
      <c r="C12" s="41" t="s">
        <v>40</v>
      </c>
      <c r="D12" s="47">
        <f>(D10)*(D11/1000)</f>
        <v>106615.3846</v>
      </c>
      <c r="E12" s="37"/>
      <c r="F12" s="37"/>
      <c r="G12" s="37"/>
      <c r="H12" s="46">
        <v>0.7</v>
      </c>
      <c r="I12" s="44" t="s">
        <v>47</v>
      </c>
      <c r="J12" s="26"/>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row>
    <row r="13" ht="12.0" customHeight="1">
      <c r="A13" s="4"/>
      <c r="B13" s="1"/>
      <c r="C13" s="33"/>
      <c r="D13" s="52"/>
      <c r="E13" s="37"/>
      <c r="F13" s="37"/>
      <c r="G13" s="37"/>
      <c r="H13" s="43">
        <f>((H11/4)*H12)</f>
        <v>5880000</v>
      </c>
      <c r="I13" s="44" t="s">
        <v>48</v>
      </c>
      <c r="J13" s="26"/>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row>
    <row r="14">
      <c r="A14" s="4"/>
      <c r="B14" s="1" t="s">
        <v>33</v>
      </c>
      <c r="C14" s="38" t="s">
        <v>49</v>
      </c>
      <c r="D14" s="39"/>
      <c r="E14" s="37"/>
      <c r="F14" s="37"/>
      <c r="G14" s="37"/>
      <c r="H14" s="46">
        <v>0.5</v>
      </c>
      <c r="I14" s="44" t="s">
        <v>50</v>
      </c>
      <c r="J14" s="26"/>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row>
    <row r="15">
      <c r="A15" s="4"/>
      <c r="B15" s="1"/>
      <c r="C15" s="41" t="s">
        <v>35</v>
      </c>
      <c r="D15" s="42">
        <v>45.0</v>
      </c>
      <c r="E15" s="37"/>
      <c r="F15" s="37"/>
      <c r="G15" s="37"/>
      <c r="H15" s="50">
        <f>H14*H13</f>
        <v>2940000</v>
      </c>
      <c r="I15" s="51" t="s">
        <v>51</v>
      </c>
      <c r="J15" s="26"/>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row>
    <row r="16">
      <c r="A16" s="4"/>
      <c r="B16" s="1"/>
      <c r="C16" s="41" t="s">
        <v>37</v>
      </c>
      <c r="D16" s="45">
        <f>0.45*H9</f>
        <v>2132307.692</v>
      </c>
      <c r="E16" s="37" t="s">
        <v>45</v>
      </c>
      <c r="F16" s="37"/>
      <c r="G16" s="37"/>
      <c r="H16" s="37"/>
      <c r="I16" s="40"/>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row>
    <row r="17">
      <c r="A17" s="4"/>
      <c r="B17" s="1"/>
      <c r="C17" s="41" t="s">
        <v>40</v>
      </c>
      <c r="D17" s="47">
        <f>(D15)*(D16/1000)</f>
        <v>95953.84615</v>
      </c>
      <c r="E17" s="37"/>
      <c r="F17" s="37"/>
      <c r="G17" s="37"/>
      <c r="H17" s="37"/>
      <c r="I17" s="37"/>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row>
    <row r="18">
      <c r="A18" s="4"/>
      <c r="B18" s="1"/>
      <c r="C18" s="33"/>
      <c r="D18" s="52"/>
      <c r="E18" s="37"/>
      <c r="F18" s="37"/>
      <c r="G18" s="37"/>
      <c r="H18" s="37"/>
      <c r="I18" s="37"/>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row>
    <row r="19">
      <c r="A19" s="4"/>
      <c r="B19" s="1" t="s">
        <v>33</v>
      </c>
      <c r="C19" s="38" t="s">
        <v>52</v>
      </c>
      <c r="D19" s="39"/>
      <c r="E19" s="37"/>
      <c r="F19" s="37"/>
      <c r="G19" s="37"/>
      <c r="H19" s="37"/>
      <c r="I19" s="37"/>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row>
    <row r="20">
      <c r="A20" s="4"/>
      <c r="B20" s="1"/>
      <c r="C20" s="41" t="s">
        <v>35</v>
      </c>
      <c r="D20" s="42">
        <v>40.0</v>
      </c>
      <c r="E20" s="37"/>
      <c r="F20" s="37"/>
      <c r="G20" s="37"/>
      <c r="H20" s="37"/>
      <c r="I20" s="37"/>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row>
    <row r="21" ht="15.75" customHeight="1">
      <c r="A21" s="4"/>
      <c r="B21" s="1"/>
      <c r="C21" s="41" t="s">
        <v>37</v>
      </c>
      <c r="D21" s="45">
        <f>0.36*H9</f>
        <v>1705846.154</v>
      </c>
      <c r="E21" s="37" t="s">
        <v>53</v>
      </c>
      <c r="F21" s="37"/>
      <c r="G21" s="37"/>
      <c r="H21" s="37"/>
      <c r="I21" s="37"/>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row>
    <row r="22" ht="15.75" customHeight="1">
      <c r="A22" s="4"/>
      <c r="B22" s="1"/>
      <c r="C22" s="41" t="s">
        <v>40</v>
      </c>
      <c r="D22" s="47">
        <f>(D20)*(D21/1000)</f>
        <v>68233.84615</v>
      </c>
      <c r="E22" s="37"/>
      <c r="F22" s="37"/>
      <c r="G22" s="37"/>
      <c r="H22" s="37"/>
      <c r="I22" s="37"/>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row>
    <row r="23" ht="15.75" customHeight="1">
      <c r="A23" s="4"/>
      <c r="B23" s="1"/>
      <c r="C23" s="33"/>
      <c r="D23" s="52"/>
      <c r="E23" s="37"/>
      <c r="F23" s="37"/>
      <c r="G23" s="37"/>
      <c r="H23" s="37"/>
      <c r="I23" s="37"/>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row>
    <row r="24" ht="15.75" customHeight="1">
      <c r="A24" s="4"/>
      <c r="B24" s="1" t="s">
        <v>33</v>
      </c>
      <c r="C24" s="38" t="s">
        <v>54</v>
      </c>
      <c r="D24" s="53"/>
      <c r="E24" s="37"/>
      <c r="F24" s="37"/>
      <c r="G24" s="37"/>
      <c r="H24" s="37"/>
      <c r="I24" s="37"/>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row>
    <row r="25" ht="15.75" customHeight="1">
      <c r="A25" s="4"/>
      <c r="B25" s="1"/>
      <c r="C25" s="41" t="s">
        <v>35</v>
      </c>
      <c r="D25" s="54">
        <v>58.0</v>
      </c>
      <c r="E25" s="37"/>
      <c r="F25" s="37"/>
      <c r="G25" s="37"/>
      <c r="H25" s="37"/>
      <c r="I25" s="37"/>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row>
    <row r="26" ht="15.75" customHeight="1">
      <c r="A26" s="4"/>
      <c r="B26" s="1"/>
      <c r="C26" s="41" t="s">
        <v>37</v>
      </c>
      <c r="D26" s="45">
        <f>0.65*H9</f>
        <v>3080000</v>
      </c>
      <c r="E26" s="37" t="s">
        <v>38</v>
      </c>
      <c r="F26" s="37"/>
      <c r="G26" s="37"/>
      <c r="H26" s="37"/>
      <c r="I26" s="37"/>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row>
    <row r="27" ht="15.75" customHeight="1">
      <c r="A27" s="4"/>
      <c r="B27" s="1"/>
      <c r="C27" s="41" t="s">
        <v>40</v>
      </c>
      <c r="D27" s="47">
        <f>(D25)*(D26/1000)</f>
        <v>178640</v>
      </c>
      <c r="E27" s="37"/>
      <c r="F27" s="37"/>
      <c r="G27" s="37"/>
      <c r="H27" s="37"/>
      <c r="I27" s="37"/>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row>
    <row r="28" ht="15.75" customHeight="1">
      <c r="A28" s="4"/>
      <c r="B28" s="1"/>
      <c r="C28" s="33"/>
      <c r="D28" s="52"/>
      <c r="E28" s="37"/>
      <c r="F28" s="37"/>
      <c r="G28" s="37"/>
      <c r="H28" s="37"/>
      <c r="I28" s="37"/>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row>
    <row r="29" ht="15.75" customHeight="1">
      <c r="A29" s="4"/>
      <c r="B29" s="1" t="s">
        <v>33</v>
      </c>
      <c r="C29" s="38" t="s">
        <v>55</v>
      </c>
      <c r="D29" s="38"/>
      <c r="E29" s="37"/>
      <c r="F29" s="37"/>
      <c r="G29" s="37"/>
      <c r="H29" s="37"/>
      <c r="I29" s="37"/>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row>
    <row r="30" ht="15.75" customHeight="1">
      <c r="A30" s="4"/>
      <c r="B30" s="1"/>
      <c r="C30" s="41" t="s">
        <v>35</v>
      </c>
      <c r="D30" s="42">
        <v>45.0</v>
      </c>
      <c r="E30" s="37"/>
      <c r="F30" s="37"/>
      <c r="G30" s="37"/>
      <c r="H30" s="37"/>
      <c r="I30" s="37"/>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row>
    <row r="31" ht="15.75" customHeight="1">
      <c r="A31" s="4"/>
      <c r="B31" s="1"/>
      <c r="C31" s="41" t="s">
        <v>37</v>
      </c>
      <c r="D31" s="55">
        <f>0.45*H9</f>
        <v>2132307.692</v>
      </c>
      <c r="E31" s="37" t="s">
        <v>45</v>
      </c>
      <c r="F31" s="37"/>
      <c r="G31" s="37"/>
      <c r="H31" s="37"/>
      <c r="I31" s="37"/>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row>
    <row r="32" ht="15.75" customHeight="1">
      <c r="A32" s="4"/>
      <c r="B32" s="1"/>
      <c r="C32" s="41" t="s">
        <v>40</v>
      </c>
      <c r="D32" s="47">
        <f>(D30)*(D31/1000)</f>
        <v>95953.84615</v>
      </c>
      <c r="E32" s="37"/>
      <c r="F32" s="37"/>
      <c r="G32" s="37"/>
      <c r="H32" s="37"/>
      <c r="I32" s="37"/>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row>
    <row r="33" ht="15.75" customHeight="1">
      <c r="A33" s="4"/>
      <c r="B33" s="1"/>
      <c r="C33" s="33"/>
      <c r="D33" s="52"/>
      <c r="E33" s="37"/>
      <c r="F33" s="37"/>
      <c r="G33" s="37"/>
      <c r="H33" s="37"/>
      <c r="I33" s="37"/>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row>
    <row r="34" ht="15.75" customHeight="1">
      <c r="A34" s="4"/>
      <c r="B34" s="1" t="s">
        <v>33</v>
      </c>
      <c r="C34" s="38" t="s">
        <v>56</v>
      </c>
      <c r="D34" s="38"/>
      <c r="E34" s="37"/>
      <c r="F34" s="37"/>
      <c r="G34" s="37"/>
      <c r="H34" s="37"/>
      <c r="I34" s="37"/>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row>
    <row r="35" ht="15.75" customHeight="1">
      <c r="A35" s="4"/>
      <c r="B35" s="1"/>
      <c r="C35" s="41" t="s">
        <v>35</v>
      </c>
      <c r="D35" s="42">
        <v>40.0</v>
      </c>
      <c r="E35" s="37"/>
      <c r="F35" s="37"/>
      <c r="G35" s="37"/>
      <c r="H35" s="37"/>
      <c r="I35" s="37"/>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row>
    <row r="36" ht="15.75" customHeight="1">
      <c r="A36" s="4"/>
      <c r="B36" s="1"/>
      <c r="C36" s="41" t="s">
        <v>37</v>
      </c>
      <c r="D36" s="55">
        <f>H15</f>
        <v>2940000</v>
      </c>
      <c r="E36" s="37"/>
      <c r="F36" s="37"/>
      <c r="G36" s="37"/>
      <c r="H36" s="37"/>
      <c r="I36" s="37"/>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row>
    <row r="37" ht="15.75" customHeight="1">
      <c r="A37" s="4"/>
      <c r="B37" s="1"/>
      <c r="C37" s="41" t="s">
        <v>40</v>
      </c>
      <c r="D37" s="47">
        <f>(D35)*(D36/1000)</f>
        <v>117600</v>
      </c>
      <c r="E37" s="37"/>
      <c r="F37" s="37"/>
      <c r="G37" s="37"/>
      <c r="H37" s="37"/>
      <c r="I37" s="37"/>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row>
    <row r="38" ht="15.75" customHeight="1">
      <c r="A38" s="4"/>
      <c r="B38" s="1"/>
      <c r="C38" s="33"/>
      <c r="D38" s="52"/>
      <c r="E38" s="37"/>
      <c r="F38" s="37"/>
      <c r="G38" s="37"/>
      <c r="H38" s="37"/>
      <c r="I38" s="37"/>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row>
    <row r="39" ht="15.75" customHeight="1">
      <c r="A39" s="4"/>
      <c r="B39" s="1" t="s">
        <v>33</v>
      </c>
      <c r="C39" s="38" t="s">
        <v>57</v>
      </c>
      <c r="D39" s="38"/>
      <c r="E39" s="37"/>
      <c r="F39" s="37"/>
      <c r="G39" s="37"/>
      <c r="H39" s="37"/>
      <c r="I39" s="37"/>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row>
    <row r="40" ht="15.75" customHeight="1">
      <c r="A40" s="4"/>
      <c r="B40" s="1"/>
      <c r="C40" s="41" t="s">
        <v>35</v>
      </c>
      <c r="D40" s="42">
        <v>50.0</v>
      </c>
      <c r="E40" s="37"/>
      <c r="F40" s="37"/>
      <c r="G40" s="37"/>
      <c r="H40" s="37"/>
      <c r="I40" s="37"/>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row>
    <row r="41" ht="15.75" customHeight="1">
      <c r="A41" s="4"/>
      <c r="B41" s="1"/>
      <c r="C41" s="41" t="s">
        <v>37</v>
      </c>
      <c r="D41" s="45">
        <f>H15</f>
        <v>2940000</v>
      </c>
      <c r="E41" s="37"/>
      <c r="F41" s="37"/>
      <c r="G41" s="37"/>
      <c r="H41" s="37"/>
      <c r="I41" s="37"/>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row>
    <row r="42" ht="15.75" customHeight="1">
      <c r="A42" s="4"/>
      <c r="B42" s="1"/>
      <c r="C42" s="41" t="s">
        <v>40</v>
      </c>
      <c r="D42" s="47">
        <f>(D40)*(D41/1000)</f>
        <v>147000</v>
      </c>
      <c r="E42" s="37"/>
      <c r="F42" s="37"/>
      <c r="G42" s="37"/>
      <c r="H42" s="37"/>
      <c r="I42" s="37"/>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row>
    <row r="43" ht="15.75" customHeight="1">
      <c r="A43" s="4"/>
      <c r="B43" s="1"/>
      <c r="C43" s="33"/>
      <c r="D43" s="52"/>
      <c r="E43" s="37"/>
      <c r="F43" s="37"/>
      <c r="G43" s="37"/>
      <c r="H43" s="37"/>
      <c r="I43" s="37"/>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row>
    <row r="44" ht="15.75" customHeight="1">
      <c r="A44" s="4"/>
      <c r="B44" s="1" t="s">
        <v>33</v>
      </c>
      <c r="C44" s="38" t="s">
        <v>58</v>
      </c>
      <c r="D44" s="38"/>
      <c r="E44" s="37"/>
      <c r="F44" s="37"/>
      <c r="G44" s="37"/>
      <c r="H44" s="37"/>
      <c r="I44" s="37"/>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row>
    <row r="45" ht="15.75" customHeight="1">
      <c r="A45" s="4"/>
      <c r="B45" s="1"/>
      <c r="C45" s="41" t="s">
        <v>35</v>
      </c>
      <c r="D45" s="42">
        <v>40.0</v>
      </c>
      <c r="E45" s="37"/>
      <c r="F45" s="37"/>
      <c r="G45" s="37"/>
      <c r="H45" s="37"/>
      <c r="I45" s="37"/>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row>
    <row r="46" ht="15.75" customHeight="1">
      <c r="A46" s="4"/>
      <c r="B46" s="1"/>
      <c r="C46" s="41" t="s">
        <v>37</v>
      </c>
      <c r="D46" s="45">
        <f>H15</f>
        <v>2940000</v>
      </c>
      <c r="E46" s="37"/>
      <c r="F46" s="37"/>
      <c r="G46" s="37"/>
      <c r="H46" s="37"/>
      <c r="I46" s="3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row>
    <row r="47" ht="15.75" customHeight="1">
      <c r="A47" s="4"/>
      <c r="B47" s="1"/>
      <c r="C47" s="41" t="s">
        <v>40</v>
      </c>
      <c r="D47" s="47">
        <f>(D45)*(D46/1000)</f>
        <v>117600</v>
      </c>
      <c r="E47" s="37"/>
      <c r="F47" s="37"/>
      <c r="G47" s="37"/>
      <c r="H47" s="37"/>
      <c r="I47" s="37"/>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row>
    <row r="48" ht="15.75" customHeight="1">
      <c r="A48" s="4"/>
      <c r="B48" s="1"/>
      <c r="C48" s="33"/>
      <c r="D48" s="52"/>
      <c r="E48" s="37"/>
      <c r="F48" s="37"/>
      <c r="G48" s="37"/>
      <c r="H48" s="37"/>
      <c r="I48" s="37"/>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row>
    <row r="49" ht="15.75" customHeight="1">
      <c r="A49" s="4"/>
      <c r="B49" s="1" t="s">
        <v>33</v>
      </c>
      <c r="C49" s="56" t="s">
        <v>59</v>
      </c>
      <c r="D49" s="57"/>
      <c r="E49" s="37"/>
      <c r="F49" s="37"/>
      <c r="G49" s="37"/>
      <c r="H49" s="37"/>
      <c r="I49" s="37"/>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row>
    <row r="50" ht="15.75" customHeight="1">
      <c r="A50" s="4"/>
      <c r="B50" s="1"/>
      <c r="C50" s="58" t="s">
        <v>35</v>
      </c>
      <c r="D50" s="59">
        <v>7.0</v>
      </c>
      <c r="E50" s="37"/>
      <c r="F50" s="37"/>
      <c r="G50" s="37"/>
      <c r="H50" s="37"/>
      <c r="I50" s="37"/>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row>
    <row r="51" ht="15.75" customHeight="1">
      <c r="A51" s="4"/>
      <c r="B51" s="1"/>
      <c r="C51" s="58" t="s">
        <v>60</v>
      </c>
      <c r="D51" s="60">
        <f>29164263/2</f>
        <v>14582131.5</v>
      </c>
      <c r="E51" s="37" t="s">
        <v>61</v>
      </c>
      <c r="F51" s="37"/>
      <c r="G51" s="37"/>
      <c r="H51" s="37"/>
      <c r="I51" s="37"/>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row>
    <row r="52" ht="15.75" customHeight="1">
      <c r="A52" s="4"/>
      <c r="B52" s="1"/>
      <c r="C52" s="58" t="s">
        <v>62</v>
      </c>
      <c r="D52" s="47">
        <f>(D50)*(D51/1000)</f>
        <v>102074.9205</v>
      </c>
      <c r="E52" s="37"/>
      <c r="F52" s="37"/>
      <c r="G52" s="37"/>
      <c r="H52" s="37"/>
      <c r="I52" s="37"/>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row>
    <row r="53" ht="15.75" customHeight="1">
      <c r="A53" s="4"/>
      <c r="B53" s="1"/>
      <c r="C53" s="33"/>
      <c r="D53" s="52"/>
      <c r="E53" s="37"/>
      <c r="F53" s="37"/>
      <c r="G53" s="37"/>
      <c r="H53" s="37"/>
      <c r="I53" s="37"/>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row>
    <row r="54" ht="15.75" customHeight="1">
      <c r="A54" s="4"/>
      <c r="B54" s="1" t="s">
        <v>33</v>
      </c>
      <c r="C54" s="56" t="s">
        <v>63</v>
      </c>
      <c r="D54" s="57"/>
      <c r="E54" s="37"/>
      <c r="F54" s="37"/>
      <c r="G54" s="37"/>
      <c r="H54" s="37"/>
      <c r="I54" s="37"/>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row>
    <row r="55" ht="15.75" customHeight="1">
      <c r="A55" s="4"/>
      <c r="B55" s="1"/>
      <c r="C55" s="58" t="s">
        <v>35</v>
      </c>
      <c r="D55" s="59">
        <v>7.0</v>
      </c>
      <c r="E55" s="37"/>
      <c r="F55" s="37"/>
      <c r="G55" s="37"/>
      <c r="H55" s="37"/>
      <c r="I55" s="37"/>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row>
    <row r="56" ht="15.75" customHeight="1">
      <c r="A56" s="4"/>
      <c r="B56" s="1"/>
      <c r="C56" s="58" t="s">
        <v>60</v>
      </c>
      <c r="D56" s="61">
        <f>1900000/2</f>
        <v>950000</v>
      </c>
      <c r="E56" s="37" t="s">
        <v>64</v>
      </c>
      <c r="F56" s="37"/>
      <c r="G56" s="37"/>
      <c r="H56" s="37"/>
      <c r="I56" s="37"/>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row>
    <row r="57" ht="15.75" customHeight="1">
      <c r="A57" s="4"/>
      <c r="B57" s="1"/>
      <c r="C57" s="58" t="s">
        <v>62</v>
      </c>
      <c r="D57" s="62">
        <f>(D55)*(D56/1000)</f>
        <v>6650</v>
      </c>
      <c r="E57" s="37"/>
      <c r="F57" s="37"/>
      <c r="G57" s="37"/>
      <c r="H57" s="37"/>
      <c r="I57" s="37"/>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row>
    <row r="58" ht="15.75" customHeight="1">
      <c r="A58" s="4"/>
      <c r="B58" s="1"/>
      <c r="C58" s="33"/>
      <c r="D58" s="52"/>
      <c r="E58" s="37"/>
      <c r="F58" s="37"/>
      <c r="G58" s="37"/>
      <c r="H58" s="37"/>
      <c r="I58" s="37"/>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row>
    <row r="59" ht="15.75" customHeight="1">
      <c r="A59" s="4"/>
      <c r="B59" s="1" t="s">
        <v>33</v>
      </c>
      <c r="C59" s="56" t="s">
        <v>65</v>
      </c>
      <c r="D59" s="57"/>
      <c r="E59" s="37"/>
      <c r="F59" s="37"/>
      <c r="G59" s="37"/>
      <c r="H59" s="37"/>
      <c r="I59" s="37"/>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row>
    <row r="60" ht="15.75" customHeight="1">
      <c r="A60" s="4"/>
      <c r="B60" s="1"/>
      <c r="C60" s="58" t="s">
        <v>35</v>
      </c>
      <c r="D60" s="59">
        <v>7.0</v>
      </c>
      <c r="E60" s="37"/>
      <c r="F60" s="37"/>
      <c r="G60" s="37"/>
      <c r="H60" s="37"/>
      <c r="I60" s="37"/>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row>
    <row r="61" ht="15.75" customHeight="1">
      <c r="A61" s="4"/>
      <c r="B61" s="1"/>
      <c r="C61" s="58" t="s">
        <v>60</v>
      </c>
      <c r="D61" s="63">
        <f>(1100000/2)</f>
        <v>550000</v>
      </c>
      <c r="E61" s="37" t="s">
        <v>66</v>
      </c>
      <c r="F61" s="37"/>
      <c r="G61" s="37"/>
      <c r="H61" s="37"/>
      <c r="I61" s="37"/>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row>
    <row r="62" ht="15.75" customHeight="1">
      <c r="A62" s="4"/>
      <c r="B62" s="1"/>
      <c r="C62" s="58" t="s">
        <v>62</v>
      </c>
      <c r="D62" s="62">
        <f>(D60)*(D61/1000)</f>
        <v>3850</v>
      </c>
      <c r="E62" s="37"/>
      <c r="F62" s="37"/>
      <c r="G62" s="37"/>
      <c r="H62" s="37"/>
      <c r="I62" s="37"/>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row>
    <row r="63" ht="15.75" customHeight="1">
      <c r="A63" s="4"/>
      <c r="B63" s="1"/>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row>
    <row r="64" ht="15.75" customHeight="1">
      <c r="A64" s="4"/>
      <c r="B64" s="1" t="s">
        <v>33</v>
      </c>
      <c r="C64" s="56" t="s">
        <v>67</v>
      </c>
      <c r="D64" s="57"/>
      <c r="E64" s="37"/>
      <c r="F64" s="37"/>
      <c r="G64" s="37"/>
      <c r="H64" s="37"/>
      <c r="I64" s="37"/>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row>
    <row r="65" ht="15.75" customHeight="1">
      <c r="A65" s="4"/>
      <c r="B65" s="1"/>
      <c r="C65" s="58" t="s">
        <v>35</v>
      </c>
      <c r="D65" s="64">
        <v>100.0</v>
      </c>
      <c r="E65" s="37"/>
      <c r="F65" s="37"/>
      <c r="G65" s="37"/>
      <c r="H65" s="37"/>
      <c r="I65" s="37"/>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row>
    <row r="66" ht="15.75" customHeight="1">
      <c r="A66" s="4"/>
      <c r="B66" s="1"/>
      <c r="C66" s="58" t="s">
        <v>60</v>
      </c>
      <c r="D66" s="65">
        <f>(193000000*0.25)*0.25</f>
        <v>12062500</v>
      </c>
      <c r="E66" s="37" t="s">
        <v>68</v>
      </c>
      <c r="F66" s="37"/>
      <c r="G66" s="37"/>
      <c r="H66" s="37"/>
      <c r="I66" s="37"/>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row>
    <row r="67" ht="15.75" customHeight="1">
      <c r="A67" s="4"/>
      <c r="B67" s="1"/>
      <c r="C67" s="58" t="s">
        <v>62</v>
      </c>
      <c r="D67" s="62">
        <f>(D65)*(D66/1000)</f>
        <v>1206250</v>
      </c>
      <c r="E67" s="37"/>
      <c r="F67" s="37"/>
      <c r="G67" s="37"/>
      <c r="H67" s="37"/>
      <c r="I67" s="37"/>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row>
    <row r="68" ht="15.75" customHeight="1">
      <c r="A68" s="4"/>
      <c r="B68" s="1"/>
      <c r="C68" s="33"/>
      <c r="D68" s="52"/>
      <c r="E68" s="37"/>
      <c r="F68" s="37"/>
      <c r="G68" s="37"/>
      <c r="H68" s="37"/>
      <c r="I68" s="37"/>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row>
    <row r="69" ht="15.75" customHeight="1">
      <c r="A69" s="4"/>
      <c r="B69" s="1" t="s">
        <v>33</v>
      </c>
      <c r="C69" s="56" t="s">
        <v>69</v>
      </c>
      <c r="D69" s="57"/>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row>
    <row r="70" ht="15.75" customHeight="1">
      <c r="A70" s="4"/>
      <c r="B70" s="1"/>
      <c r="C70" s="58" t="s">
        <v>35</v>
      </c>
      <c r="D70" s="59">
        <v>15.0</v>
      </c>
      <c r="E70" s="37" t="s">
        <v>70</v>
      </c>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row>
    <row r="71" ht="15.75" customHeight="1">
      <c r="A71" s="4"/>
      <c r="B71" s="1"/>
      <c r="C71" s="58" t="s">
        <v>60</v>
      </c>
      <c r="D71" s="65">
        <v>380000.0</v>
      </c>
      <c r="E71" s="37" t="s">
        <v>71</v>
      </c>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row>
    <row r="72" ht="15.75" customHeight="1">
      <c r="A72" s="4"/>
      <c r="B72" s="1"/>
      <c r="C72" s="58" t="s">
        <v>62</v>
      </c>
      <c r="D72" s="62">
        <f>(D70)*(D71/1000)</f>
        <v>5700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row>
    <row r="73" ht="15.75" customHeight="1">
      <c r="A73" s="4"/>
      <c r="B73" s="1"/>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row>
    <row r="74" ht="15.75" customHeight="1">
      <c r="A74" s="4"/>
      <c r="B74" s="1"/>
      <c r="C74" s="2" t="s">
        <v>1</v>
      </c>
      <c r="D74" s="5"/>
      <c r="E74" s="66"/>
      <c r="F74" s="8"/>
      <c r="G74" s="8"/>
      <c r="H74" s="8"/>
      <c r="I74" s="8"/>
      <c r="J74" s="66"/>
      <c r="K74" s="8"/>
      <c r="L74" s="8"/>
      <c r="M74" s="8"/>
      <c r="N74" s="8"/>
      <c r="O74" s="66"/>
      <c r="P74" s="8"/>
      <c r="Q74" s="8"/>
      <c r="R74" s="8"/>
      <c r="S74" s="8"/>
      <c r="T74" s="66"/>
      <c r="U74" s="8"/>
      <c r="V74" s="8"/>
      <c r="W74" s="8"/>
      <c r="X74" s="8"/>
      <c r="Y74" s="66"/>
      <c r="Z74" s="8"/>
      <c r="AA74" s="8"/>
      <c r="AB74" s="8"/>
      <c r="AC74" s="8"/>
      <c r="AD74" s="66"/>
      <c r="AE74" s="8"/>
      <c r="AF74" s="8"/>
      <c r="AG74" s="8"/>
      <c r="AH74" s="8"/>
      <c r="AI74" s="66"/>
      <c r="AJ74" s="8"/>
      <c r="AK74" s="8"/>
      <c r="AL74" s="8"/>
      <c r="AM74" s="8"/>
      <c r="AN74" s="66"/>
      <c r="AO74" s="8"/>
      <c r="AP74" s="8"/>
      <c r="AQ74" s="8"/>
      <c r="AR74" s="8"/>
      <c r="AS74" s="66"/>
      <c r="AT74" s="8"/>
      <c r="AU74" s="8"/>
      <c r="AV74" s="8"/>
      <c r="AW74" s="8"/>
      <c r="AX74" s="66"/>
      <c r="AY74" s="8"/>
      <c r="AZ74" s="8"/>
      <c r="BA74" s="8"/>
      <c r="BB74" s="8"/>
      <c r="BC74" s="66"/>
      <c r="BD74" s="8"/>
      <c r="BE74" s="8"/>
      <c r="BF74" s="8"/>
      <c r="BG74" s="8"/>
      <c r="BH74" s="66"/>
      <c r="BI74" s="8"/>
      <c r="BJ74" s="8"/>
      <c r="BK74" s="8"/>
      <c r="BL74" s="8"/>
      <c r="BM74" s="66"/>
      <c r="BN74" s="8"/>
      <c r="BO74" s="8"/>
      <c r="BP74" s="8"/>
      <c r="BQ74" s="8"/>
      <c r="BR74" s="66"/>
      <c r="BS74" s="8"/>
      <c r="BT74" s="8"/>
      <c r="BU74" s="8"/>
      <c r="BV74" s="8"/>
      <c r="BW74" s="66"/>
      <c r="BX74" s="8"/>
      <c r="BY74" s="8"/>
      <c r="BZ74" s="8"/>
      <c r="CA74" s="8"/>
      <c r="CB74" s="66"/>
      <c r="CC74" s="8"/>
      <c r="CD74" s="8"/>
      <c r="CE74" s="8"/>
      <c r="CF74" s="8"/>
      <c r="CG74" s="66"/>
      <c r="CH74" s="8"/>
      <c r="CI74" s="8"/>
      <c r="CJ74" s="8"/>
      <c r="CK74" s="8"/>
      <c r="CL74" s="66"/>
      <c r="CM74" s="8"/>
      <c r="CN74" s="8"/>
      <c r="CO74" s="8"/>
      <c r="CP74" s="8"/>
      <c r="CQ74" s="66"/>
      <c r="CR74" s="8"/>
      <c r="CS74" s="8"/>
      <c r="CT74" s="8"/>
      <c r="CU74" s="8"/>
      <c r="CV74" s="66"/>
      <c r="CW74" s="8"/>
      <c r="CX74" s="8"/>
      <c r="CY74" s="8"/>
      <c r="CZ74" s="8"/>
      <c r="DA74" s="66"/>
      <c r="DB74" s="8"/>
      <c r="DC74" s="8"/>
      <c r="DD74" s="8"/>
      <c r="DE74" s="8"/>
      <c r="DF74" s="66"/>
      <c r="DG74" s="8"/>
      <c r="DH74" s="8"/>
      <c r="DI74" s="8"/>
      <c r="DJ74" s="8"/>
      <c r="DK74" s="66"/>
      <c r="DL74" s="8"/>
      <c r="DM74" s="8"/>
      <c r="DN74" s="8"/>
      <c r="DO74" s="8"/>
      <c r="DP74" s="66"/>
      <c r="DQ74" s="8"/>
      <c r="DR74" s="8"/>
      <c r="DS74" s="8"/>
      <c r="DT74" s="8"/>
      <c r="DU74" s="66"/>
      <c r="DV74" s="8"/>
      <c r="DW74" s="8"/>
      <c r="DX74" s="8"/>
      <c r="DY74" s="8"/>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row>
    <row r="75" ht="15.75" customHeight="1">
      <c r="A75" s="4"/>
      <c r="B75" s="1"/>
      <c r="C75" s="5"/>
      <c r="D75" s="5"/>
      <c r="E75" s="66"/>
      <c r="F75" s="8"/>
      <c r="G75" s="8"/>
      <c r="H75" s="8"/>
      <c r="I75" s="8"/>
      <c r="J75" s="66"/>
      <c r="K75" s="8"/>
      <c r="L75" s="8"/>
      <c r="M75" s="8"/>
      <c r="N75" s="8"/>
      <c r="O75" s="66"/>
      <c r="P75" s="8"/>
      <c r="Q75" s="8"/>
      <c r="R75" s="8"/>
      <c r="S75" s="8"/>
      <c r="T75" s="66"/>
      <c r="U75" s="8"/>
      <c r="V75" s="8"/>
      <c r="W75" s="8"/>
      <c r="X75" s="8"/>
      <c r="Y75" s="66"/>
      <c r="Z75" s="8"/>
      <c r="AA75" s="8"/>
      <c r="AB75" s="8"/>
      <c r="AC75" s="8"/>
      <c r="AD75" s="66"/>
      <c r="AE75" s="8"/>
      <c r="AF75" s="8"/>
      <c r="AG75" s="8"/>
      <c r="AH75" s="8"/>
      <c r="AI75" s="66"/>
      <c r="AJ75" s="8"/>
      <c r="AK75" s="8"/>
      <c r="AL75" s="8"/>
      <c r="AM75" s="8"/>
      <c r="AN75" s="66"/>
      <c r="AO75" s="8"/>
      <c r="AP75" s="8"/>
      <c r="AQ75" s="8"/>
      <c r="AR75" s="8"/>
      <c r="AS75" s="66"/>
      <c r="AT75" s="8"/>
      <c r="AU75" s="8"/>
      <c r="AV75" s="8"/>
      <c r="AW75" s="8"/>
      <c r="AX75" s="66"/>
      <c r="AY75" s="8"/>
      <c r="AZ75" s="8"/>
      <c r="BA75" s="8"/>
      <c r="BB75" s="8"/>
      <c r="BC75" s="66"/>
      <c r="BD75" s="8"/>
      <c r="BE75" s="8"/>
      <c r="BF75" s="8"/>
      <c r="BG75" s="8"/>
      <c r="BH75" s="66"/>
      <c r="BI75" s="8"/>
      <c r="BJ75" s="8"/>
      <c r="BK75" s="8"/>
      <c r="BL75" s="8"/>
      <c r="BM75" s="66"/>
      <c r="BN75" s="8"/>
      <c r="BO75" s="8"/>
      <c r="BP75" s="8"/>
      <c r="BQ75" s="8"/>
      <c r="BR75" s="66"/>
      <c r="BS75" s="8"/>
      <c r="BT75" s="8"/>
      <c r="BU75" s="8"/>
      <c r="BV75" s="8"/>
      <c r="BW75" s="66"/>
      <c r="BX75" s="8"/>
      <c r="BY75" s="8"/>
      <c r="BZ75" s="8"/>
      <c r="CA75" s="8"/>
      <c r="CB75" s="66"/>
      <c r="CC75" s="8"/>
      <c r="CD75" s="8"/>
      <c r="CE75" s="8"/>
      <c r="CF75" s="8"/>
      <c r="CG75" s="66"/>
      <c r="CH75" s="8"/>
      <c r="CI75" s="8"/>
      <c r="CJ75" s="8"/>
      <c r="CK75" s="8"/>
      <c r="CL75" s="66"/>
      <c r="CM75" s="8"/>
      <c r="CN75" s="8"/>
      <c r="CO75" s="8"/>
      <c r="CP75" s="8"/>
      <c r="CQ75" s="66"/>
      <c r="CR75" s="8"/>
      <c r="CS75" s="8"/>
      <c r="CT75" s="8"/>
      <c r="CU75" s="8"/>
      <c r="CV75" s="66"/>
      <c r="CW75" s="8"/>
      <c r="CX75" s="8"/>
      <c r="CY75" s="8"/>
      <c r="CZ75" s="8"/>
      <c r="DA75" s="66"/>
      <c r="DB75" s="8"/>
      <c r="DC75" s="8"/>
      <c r="DD75" s="8"/>
      <c r="DE75" s="8"/>
      <c r="DF75" s="66"/>
      <c r="DG75" s="8"/>
      <c r="DH75" s="8"/>
      <c r="DI75" s="8"/>
      <c r="DJ75" s="8"/>
      <c r="DK75" s="66"/>
      <c r="DL75" s="8"/>
      <c r="DM75" s="8"/>
      <c r="DN75" s="8"/>
      <c r="DO75" s="8"/>
      <c r="DP75" s="66"/>
      <c r="DQ75" s="8"/>
      <c r="DR75" s="8"/>
      <c r="DS75" s="8"/>
      <c r="DT75" s="8"/>
      <c r="DU75" s="66"/>
      <c r="DV75" s="8"/>
      <c r="DW75" s="8"/>
      <c r="DX75" s="8"/>
      <c r="DY75" s="8"/>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row>
    <row r="76" ht="15.75" customHeight="1">
      <c r="A76" s="4"/>
      <c r="B76" s="1"/>
      <c r="C76" s="67" t="s">
        <v>72</v>
      </c>
      <c r="D76" s="67" t="s">
        <v>73</v>
      </c>
      <c r="E76" s="68">
        <v>44200.0</v>
      </c>
      <c r="F76" s="69"/>
      <c r="G76" s="69"/>
      <c r="H76" s="69"/>
      <c r="I76" s="70"/>
      <c r="J76" s="68">
        <f>E76+7</f>
        <v>44207</v>
      </c>
      <c r="K76" s="69"/>
      <c r="L76" s="69"/>
      <c r="M76" s="69"/>
      <c r="N76" s="70"/>
      <c r="O76" s="68">
        <f>J76+7</f>
        <v>44214</v>
      </c>
      <c r="P76" s="69"/>
      <c r="Q76" s="69"/>
      <c r="R76" s="69"/>
      <c r="S76" s="70"/>
      <c r="T76" s="68">
        <f>O76+7</f>
        <v>44221</v>
      </c>
      <c r="U76" s="69"/>
      <c r="V76" s="69"/>
      <c r="W76" s="69"/>
      <c r="X76" s="70"/>
      <c r="Y76" s="68">
        <f>T76+7</f>
        <v>44228</v>
      </c>
      <c r="Z76" s="69"/>
      <c r="AA76" s="69"/>
      <c r="AB76" s="69"/>
      <c r="AC76" s="70"/>
      <c r="AD76" s="68">
        <f>Y76+7</f>
        <v>44235</v>
      </c>
      <c r="AE76" s="69"/>
      <c r="AF76" s="69"/>
      <c r="AG76" s="69"/>
      <c r="AH76" s="70"/>
      <c r="AI76" s="68">
        <f>AD76+7</f>
        <v>44242</v>
      </c>
      <c r="AJ76" s="69"/>
      <c r="AK76" s="69"/>
      <c r="AL76" s="69"/>
      <c r="AM76" s="70"/>
      <c r="AN76" s="68">
        <f>AI76+7</f>
        <v>44249</v>
      </c>
      <c r="AO76" s="69"/>
      <c r="AP76" s="69"/>
      <c r="AQ76" s="69"/>
      <c r="AR76" s="70"/>
      <c r="AS76" s="68">
        <f>AN76+7</f>
        <v>44256</v>
      </c>
      <c r="AT76" s="69"/>
      <c r="AU76" s="69"/>
      <c r="AV76" s="69"/>
      <c r="AW76" s="70"/>
      <c r="AX76" s="68">
        <f>AS76+7</f>
        <v>44263</v>
      </c>
      <c r="AY76" s="69"/>
      <c r="AZ76" s="69"/>
      <c r="BA76" s="69"/>
      <c r="BB76" s="70"/>
      <c r="BC76" s="68">
        <f>AX76+7</f>
        <v>44270</v>
      </c>
      <c r="BD76" s="69"/>
      <c r="BE76" s="69"/>
      <c r="BF76" s="69"/>
      <c r="BG76" s="70"/>
      <c r="BH76" s="68">
        <f>BC76+7</f>
        <v>44277</v>
      </c>
      <c r="BI76" s="69"/>
      <c r="BJ76" s="69"/>
      <c r="BK76" s="69"/>
      <c r="BL76" s="70"/>
      <c r="BM76" s="68">
        <f>BH76+7</f>
        <v>44284</v>
      </c>
      <c r="BN76" s="69"/>
      <c r="BO76" s="69"/>
      <c r="BP76" s="69"/>
      <c r="BQ76" s="70"/>
      <c r="BR76" s="68">
        <f>BM76+3</f>
        <v>44287</v>
      </c>
      <c r="BS76" s="69"/>
      <c r="BT76" s="69"/>
      <c r="BU76" s="69"/>
      <c r="BV76" s="70"/>
      <c r="BW76" s="68">
        <f>BR76+4</f>
        <v>44291</v>
      </c>
      <c r="BX76" s="69"/>
      <c r="BY76" s="69"/>
      <c r="BZ76" s="69"/>
      <c r="CA76" s="70"/>
      <c r="CB76" s="68">
        <f>BW76+7</f>
        <v>44298</v>
      </c>
      <c r="CC76" s="69"/>
      <c r="CD76" s="69"/>
      <c r="CE76" s="69"/>
      <c r="CF76" s="70"/>
      <c r="CG76" s="68">
        <f>CB76+7</f>
        <v>44305</v>
      </c>
      <c r="CH76" s="69"/>
      <c r="CI76" s="69"/>
      <c r="CJ76" s="69"/>
      <c r="CK76" s="70"/>
      <c r="CL76" s="68">
        <f>CG76+7</f>
        <v>44312</v>
      </c>
      <c r="CM76" s="69"/>
      <c r="CN76" s="69"/>
      <c r="CO76" s="69"/>
      <c r="CP76" s="70"/>
      <c r="CQ76" s="68">
        <f>CL76+5</f>
        <v>44317</v>
      </c>
      <c r="CR76" s="69"/>
      <c r="CS76" s="69"/>
      <c r="CT76" s="69"/>
      <c r="CU76" s="70"/>
      <c r="CV76" s="68">
        <f>CQ76+2</f>
        <v>44319</v>
      </c>
      <c r="CW76" s="69"/>
      <c r="CX76" s="69"/>
      <c r="CY76" s="69"/>
      <c r="CZ76" s="70"/>
      <c r="DA76" s="68">
        <f>CV76+7</f>
        <v>44326</v>
      </c>
      <c r="DB76" s="69"/>
      <c r="DC76" s="69"/>
      <c r="DD76" s="69"/>
      <c r="DE76" s="70"/>
      <c r="DF76" s="68">
        <f>DA76+7</f>
        <v>44333</v>
      </c>
      <c r="DG76" s="69"/>
      <c r="DH76" s="69"/>
      <c r="DI76" s="69"/>
      <c r="DJ76" s="70"/>
      <c r="DK76" s="68">
        <f>DF76+7</f>
        <v>44340</v>
      </c>
      <c r="DL76" s="69"/>
      <c r="DM76" s="69"/>
      <c r="DN76" s="69"/>
      <c r="DO76" s="70"/>
      <c r="DP76" s="68">
        <f>DK76+7</f>
        <v>44347</v>
      </c>
      <c r="DQ76" s="69"/>
      <c r="DR76" s="69"/>
      <c r="DS76" s="69"/>
      <c r="DT76" s="70"/>
      <c r="DU76" s="68">
        <f>DP76+1</f>
        <v>44348</v>
      </c>
      <c r="DV76" s="69"/>
      <c r="DW76" s="69"/>
      <c r="DX76" s="69"/>
      <c r="DY76" s="70"/>
      <c r="DZ76" s="68">
        <f>DU76+6</f>
        <v>44354</v>
      </c>
      <c r="EA76" s="69"/>
      <c r="EB76" s="69"/>
      <c r="EC76" s="69"/>
      <c r="ED76" s="70"/>
      <c r="EE76" s="68">
        <f>DZ76+7</f>
        <v>44361</v>
      </c>
      <c r="EF76" s="69"/>
      <c r="EG76" s="69"/>
      <c r="EH76" s="69"/>
      <c r="EI76" s="70"/>
      <c r="EJ76" s="68">
        <f>EE76+7</f>
        <v>44368</v>
      </c>
      <c r="EK76" s="69"/>
      <c r="EL76" s="69"/>
      <c r="EM76" s="69"/>
      <c r="EN76" s="70"/>
      <c r="EO76" s="68">
        <f>EJ76+7</f>
        <v>44375</v>
      </c>
      <c r="EP76" s="69"/>
      <c r="EQ76" s="69"/>
      <c r="ER76" s="69"/>
      <c r="ES76" s="70"/>
      <c r="ET76" s="68">
        <f>EO76+3</f>
        <v>44378</v>
      </c>
      <c r="EU76" s="69"/>
      <c r="EV76" s="69"/>
      <c r="EW76" s="69"/>
      <c r="EX76" s="70"/>
      <c r="EY76" s="68">
        <f>ET76+4</f>
        <v>44382</v>
      </c>
      <c r="EZ76" s="69"/>
      <c r="FA76" s="69"/>
      <c r="FB76" s="69"/>
      <c r="FC76" s="70"/>
      <c r="FD76" s="68">
        <f>EY76+7</f>
        <v>44389</v>
      </c>
      <c r="FE76" s="69"/>
      <c r="FF76" s="69"/>
      <c r="FG76" s="69"/>
      <c r="FH76" s="70"/>
      <c r="FI76" s="68">
        <f>FD76+7</f>
        <v>44396</v>
      </c>
      <c r="FJ76" s="69"/>
      <c r="FK76" s="69"/>
      <c r="FL76" s="69"/>
      <c r="FM76" s="70"/>
      <c r="FN76" s="68">
        <f>FI76+7</f>
        <v>44403</v>
      </c>
      <c r="FO76" s="69"/>
      <c r="FP76" s="69"/>
      <c r="FQ76" s="69"/>
      <c r="FR76" s="70"/>
      <c r="FS76" s="68">
        <f>FN76+6</f>
        <v>44409</v>
      </c>
      <c r="FT76" s="69"/>
      <c r="FU76" s="69"/>
      <c r="FV76" s="69"/>
      <c r="FW76" s="70"/>
      <c r="FX76" s="68">
        <f>FS76+1</f>
        <v>44410</v>
      </c>
      <c r="FY76" s="69"/>
      <c r="FZ76" s="69"/>
      <c r="GA76" s="69"/>
      <c r="GB76" s="70"/>
      <c r="GC76" s="68">
        <f>FX76+7</f>
        <v>44417</v>
      </c>
      <c r="GD76" s="69"/>
      <c r="GE76" s="69"/>
      <c r="GF76" s="69"/>
      <c r="GG76" s="70"/>
      <c r="GH76" s="68">
        <f>GC76+7</f>
        <v>44424</v>
      </c>
      <c r="GI76" s="69"/>
      <c r="GJ76" s="69"/>
      <c r="GK76" s="69"/>
      <c r="GL76" s="70"/>
      <c r="GM76" s="68">
        <f>GH76+7</f>
        <v>44431</v>
      </c>
      <c r="GN76" s="69"/>
      <c r="GO76" s="69"/>
      <c r="GP76" s="69"/>
      <c r="GQ76" s="70"/>
      <c r="GR76" s="68">
        <f>GM76+7</f>
        <v>44438</v>
      </c>
      <c r="GS76" s="69"/>
      <c r="GT76" s="69"/>
      <c r="GU76" s="69"/>
      <c r="GV76" s="70"/>
      <c r="GW76" s="68">
        <f>GR76+2</f>
        <v>44440</v>
      </c>
      <c r="GX76" s="69"/>
      <c r="GY76" s="69"/>
      <c r="GZ76" s="69"/>
      <c r="HA76" s="70"/>
      <c r="HB76" s="68">
        <f>GW76+5</f>
        <v>44445</v>
      </c>
      <c r="HC76" s="69"/>
      <c r="HD76" s="69"/>
      <c r="HE76" s="69"/>
      <c r="HF76" s="70"/>
      <c r="HG76" s="68">
        <f>HB76+7</f>
        <v>44452</v>
      </c>
      <c r="HH76" s="69"/>
      <c r="HI76" s="69"/>
      <c r="HJ76" s="69"/>
      <c r="HK76" s="70"/>
    </row>
    <row r="77" ht="15.75" customHeight="1">
      <c r="A77" s="4"/>
      <c r="B77" s="1"/>
      <c r="C77" s="67"/>
      <c r="D77" s="67"/>
      <c r="E77" s="71" t="s">
        <v>74</v>
      </c>
      <c r="F77" s="71" t="s">
        <v>11</v>
      </c>
      <c r="G77" s="71" t="s">
        <v>75</v>
      </c>
      <c r="H77" s="71" t="s">
        <v>12</v>
      </c>
      <c r="I77" s="72" t="s">
        <v>76</v>
      </c>
      <c r="J77" s="71" t="s">
        <v>74</v>
      </c>
      <c r="K77" s="71" t="s">
        <v>11</v>
      </c>
      <c r="L77" s="71" t="s">
        <v>75</v>
      </c>
      <c r="M77" s="71" t="s">
        <v>12</v>
      </c>
      <c r="N77" s="72" t="s">
        <v>76</v>
      </c>
      <c r="O77" s="71" t="s">
        <v>74</v>
      </c>
      <c r="P77" s="71" t="s">
        <v>11</v>
      </c>
      <c r="Q77" s="71" t="s">
        <v>75</v>
      </c>
      <c r="R77" s="71" t="s">
        <v>12</v>
      </c>
      <c r="S77" s="72" t="s">
        <v>76</v>
      </c>
      <c r="T77" s="71" t="s">
        <v>74</v>
      </c>
      <c r="U77" s="71" t="s">
        <v>11</v>
      </c>
      <c r="V77" s="71" t="s">
        <v>75</v>
      </c>
      <c r="W77" s="71" t="s">
        <v>12</v>
      </c>
      <c r="X77" s="72" t="s">
        <v>76</v>
      </c>
      <c r="Y77" s="71" t="s">
        <v>74</v>
      </c>
      <c r="Z77" s="71" t="s">
        <v>11</v>
      </c>
      <c r="AA77" s="71" t="s">
        <v>75</v>
      </c>
      <c r="AB77" s="71" t="s">
        <v>12</v>
      </c>
      <c r="AC77" s="72" t="s">
        <v>76</v>
      </c>
      <c r="AD77" s="71" t="s">
        <v>74</v>
      </c>
      <c r="AE77" s="71" t="s">
        <v>11</v>
      </c>
      <c r="AF77" s="71" t="s">
        <v>75</v>
      </c>
      <c r="AG77" s="71" t="s">
        <v>12</v>
      </c>
      <c r="AH77" s="72" t="s">
        <v>76</v>
      </c>
      <c r="AI77" s="71" t="s">
        <v>74</v>
      </c>
      <c r="AJ77" s="71" t="s">
        <v>11</v>
      </c>
      <c r="AK77" s="71" t="s">
        <v>75</v>
      </c>
      <c r="AL77" s="71" t="s">
        <v>12</v>
      </c>
      <c r="AM77" s="72" t="s">
        <v>76</v>
      </c>
      <c r="AN77" s="71" t="s">
        <v>74</v>
      </c>
      <c r="AO77" s="71" t="s">
        <v>11</v>
      </c>
      <c r="AP77" s="71" t="s">
        <v>75</v>
      </c>
      <c r="AQ77" s="71" t="s">
        <v>12</v>
      </c>
      <c r="AR77" s="72" t="s">
        <v>76</v>
      </c>
      <c r="AS77" s="71" t="s">
        <v>74</v>
      </c>
      <c r="AT77" s="71" t="s">
        <v>11</v>
      </c>
      <c r="AU77" s="71" t="s">
        <v>75</v>
      </c>
      <c r="AV77" s="71" t="s">
        <v>12</v>
      </c>
      <c r="AW77" s="72" t="s">
        <v>76</v>
      </c>
      <c r="AX77" s="71" t="s">
        <v>74</v>
      </c>
      <c r="AY77" s="71" t="s">
        <v>11</v>
      </c>
      <c r="AZ77" s="71" t="s">
        <v>75</v>
      </c>
      <c r="BA77" s="71" t="s">
        <v>12</v>
      </c>
      <c r="BB77" s="72" t="s">
        <v>76</v>
      </c>
      <c r="BC77" s="71" t="s">
        <v>74</v>
      </c>
      <c r="BD77" s="71" t="s">
        <v>11</v>
      </c>
      <c r="BE77" s="71" t="s">
        <v>75</v>
      </c>
      <c r="BF77" s="71" t="s">
        <v>12</v>
      </c>
      <c r="BG77" s="72" t="s">
        <v>76</v>
      </c>
      <c r="BH77" s="71" t="s">
        <v>74</v>
      </c>
      <c r="BI77" s="71" t="s">
        <v>11</v>
      </c>
      <c r="BJ77" s="71" t="s">
        <v>75</v>
      </c>
      <c r="BK77" s="71" t="s">
        <v>12</v>
      </c>
      <c r="BL77" s="72" t="s">
        <v>76</v>
      </c>
      <c r="BM77" s="71" t="s">
        <v>74</v>
      </c>
      <c r="BN77" s="71" t="s">
        <v>11</v>
      </c>
      <c r="BO77" s="71" t="s">
        <v>75</v>
      </c>
      <c r="BP77" s="71" t="s">
        <v>12</v>
      </c>
      <c r="BQ77" s="72" t="s">
        <v>76</v>
      </c>
      <c r="BR77" s="71" t="s">
        <v>74</v>
      </c>
      <c r="BS77" s="71" t="s">
        <v>11</v>
      </c>
      <c r="BT77" s="71" t="s">
        <v>75</v>
      </c>
      <c r="BU77" s="71" t="s">
        <v>12</v>
      </c>
      <c r="BV77" s="72" t="s">
        <v>76</v>
      </c>
      <c r="BW77" s="71" t="s">
        <v>74</v>
      </c>
      <c r="BX77" s="71" t="s">
        <v>11</v>
      </c>
      <c r="BY77" s="71" t="s">
        <v>75</v>
      </c>
      <c r="BZ77" s="71" t="s">
        <v>12</v>
      </c>
      <c r="CA77" s="72" t="s">
        <v>76</v>
      </c>
      <c r="CB77" s="71" t="s">
        <v>74</v>
      </c>
      <c r="CC77" s="71" t="s">
        <v>11</v>
      </c>
      <c r="CD77" s="71" t="s">
        <v>75</v>
      </c>
      <c r="CE77" s="71" t="s">
        <v>12</v>
      </c>
      <c r="CF77" s="72" t="s">
        <v>76</v>
      </c>
      <c r="CG77" s="71" t="s">
        <v>74</v>
      </c>
      <c r="CH77" s="71" t="s">
        <v>11</v>
      </c>
      <c r="CI77" s="71" t="s">
        <v>75</v>
      </c>
      <c r="CJ77" s="71" t="s">
        <v>12</v>
      </c>
      <c r="CK77" s="72" t="s">
        <v>76</v>
      </c>
      <c r="CL77" s="71" t="s">
        <v>74</v>
      </c>
      <c r="CM77" s="71" t="s">
        <v>11</v>
      </c>
      <c r="CN77" s="71" t="s">
        <v>75</v>
      </c>
      <c r="CO77" s="71" t="s">
        <v>12</v>
      </c>
      <c r="CP77" s="72" t="s">
        <v>76</v>
      </c>
      <c r="CQ77" s="71" t="s">
        <v>74</v>
      </c>
      <c r="CR77" s="71" t="s">
        <v>11</v>
      </c>
      <c r="CS77" s="71" t="s">
        <v>75</v>
      </c>
      <c r="CT77" s="71" t="s">
        <v>12</v>
      </c>
      <c r="CU77" s="72" t="s">
        <v>76</v>
      </c>
      <c r="CV77" s="71" t="s">
        <v>74</v>
      </c>
      <c r="CW77" s="71" t="s">
        <v>11</v>
      </c>
      <c r="CX77" s="71" t="s">
        <v>75</v>
      </c>
      <c r="CY77" s="71" t="s">
        <v>12</v>
      </c>
      <c r="CZ77" s="72" t="s">
        <v>76</v>
      </c>
      <c r="DA77" s="71" t="s">
        <v>74</v>
      </c>
      <c r="DB77" s="71" t="s">
        <v>11</v>
      </c>
      <c r="DC77" s="71" t="s">
        <v>75</v>
      </c>
      <c r="DD77" s="71" t="s">
        <v>12</v>
      </c>
      <c r="DE77" s="72" t="s">
        <v>76</v>
      </c>
      <c r="DF77" s="71" t="s">
        <v>74</v>
      </c>
      <c r="DG77" s="71" t="s">
        <v>11</v>
      </c>
      <c r="DH77" s="71" t="s">
        <v>75</v>
      </c>
      <c r="DI77" s="71" t="s">
        <v>12</v>
      </c>
      <c r="DJ77" s="72" t="s">
        <v>76</v>
      </c>
      <c r="DK77" s="71" t="s">
        <v>74</v>
      </c>
      <c r="DL77" s="71" t="s">
        <v>11</v>
      </c>
      <c r="DM77" s="71" t="s">
        <v>75</v>
      </c>
      <c r="DN77" s="71" t="s">
        <v>12</v>
      </c>
      <c r="DO77" s="72" t="s">
        <v>76</v>
      </c>
      <c r="DP77" s="71" t="s">
        <v>74</v>
      </c>
      <c r="DQ77" s="71" t="s">
        <v>11</v>
      </c>
      <c r="DR77" s="71" t="s">
        <v>75</v>
      </c>
      <c r="DS77" s="71" t="s">
        <v>12</v>
      </c>
      <c r="DT77" s="72" t="s">
        <v>76</v>
      </c>
      <c r="DU77" s="71" t="s">
        <v>74</v>
      </c>
      <c r="DV77" s="71" t="s">
        <v>11</v>
      </c>
      <c r="DW77" s="71" t="s">
        <v>75</v>
      </c>
      <c r="DX77" s="71" t="s">
        <v>12</v>
      </c>
      <c r="DY77" s="72" t="s">
        <v>76</v>
      </c>
      <c r="DZ77" s="71" t="s">
        <v>74</v>
      </c>
      <c r="EA77" s="71" t="s">
        <v>11</v>
      </c>
      <c r="EB77" s="71" t="s">
        <v>75</v>
      </c>
      <c r="EC77" s="71" t="s">
        <v>12</v>
      </c>
      <c r="ED77" s="72" t="s">
        <v>76</v>
      </c>
      <c r="EE77" s="71" t="s">
        <v>74</v>
      </c>
      <c r="EF77" s="71" t="s">
        <v>11</v>
      </c>
      <c r="EG77" s="71" t="s">
        <v>75</v>
      </c>
      <c r="EH77" s="71" t="s">
        <v>12</v>
      </c>
      <c r="EI77" s="72" t="s">
        <v>76</v>
      </c>
      <c r="EJ77" s="71" t="s">
        <v>74</v>
      </c>
      <c r="EK77" s="71" t="s">
        <v>11</v>
      </c>
      <c r="EL77" s="71" t="s">
        <v>75</v>
      </c>
      <c r="EM77" s="71" t="s">
        <v>12</v>
      </c>
      <c r="EN77" s="72" t="s">
        <v>76</v>
      </c>
      <c r="EO77" s="71" t="s">
        <v>74</v>
      </c>
      <c r="EP77" s="71" t="s">
        <v>11</v>
      </c>
      <c r="EQ77" s="71" t="s">
        <v>75</v>
      </c>
      <c r="ER77" s="71" t="s">
        <v>12</v>
      </c>
      <c r="ES77" s="72" t="s">
        <v>76</v>
      </c>
      <c r="ET77" s="71" t="s">
        <v>74</v>
      </c>
      <c r="EU77" s="71" t="s">
        <v>11</v>
      </c>
      <c r="EV77" s="71" t="s">
        <v>75</v>
      </c>
      <c r="EW77" s="71" t="s">
        <v>12</v>
      </c>
      <c r="EX77" s="72" t="s">
        <v>76</v>
      </c>
      <c r="EY77" s="71" t="s">
        <v>74</v>
      </c>
      <c r="EZ77" s="71" t="s">
        <v>11</v>
      </c>
      <c r="FA77" s="71" t="s">
        <v>75</v>
      </c>
      <c r="FB77" s="71" t="s">
        <v>12</v>
      </c>
      <c r="FC77" s="72" t="s">
        <v>76</v>
      </c>
      <c r="FD77" s="71" t="s">
        <v>74</v>
      </c>
      <c r="FE77" s="71" t="s">
        <v>11</v>
      </c>
      <c r="FF77" s="71" t="s">
        <v>75</v>
      </c>
      <c r="FG77" s="71" t="s">
        <v>12</v>
      </c>
      <c r="FH77" s="72" t="s">
        <v>76</v>
      </c>
      <c r="FI77" s="71" t="s">
        <v>74</v>
      </c>
      <c r="FJ77" s="71" t="s">
        <v>11</v>
      </c>
      <c r="FK77" s="71" t="s">
        <v>75</v>
      </c>
      <c r="FL77" s="71" t="s">
        <v>12</v>
      </c>
      <c r="FM77" s="72" t="s">
        <v>76</v>
      </c>
      <c r="FN77" s="71" t="s">
        <v>74</v>
      </c>
      <c r="FO77" s="71" t="s">
        <v>11</v>
      </c>
      <c r="FP77" s="71" t="s">
        <v>75</v>
      </c>
      <c r="FQ77" s="71" t="s">
        <v>12</v>
      </c>
      <c r="FR77" s="72" t="s">
        <v>76</v>
      </c>
      <c r="FS77" s="71" t="s">
        <v>74</v>
      </c>
      <c r="FT77" s="71" t="s">
        <v>11</v>
      </c>
      <c r="FU77" s="71" t="s">
        <v>75</v>
      </c>
      <c r="FV77" s="71" t="s">
        <v>12</v>
      </c>
      <c r="FW77" s="72" t="s">
        <v>76</v>
      </c>
      <c r="FX77" s="71" t="s">
        <v>74</v>
      </c>
      <c r="FY77" s="71" t="s">
        <v>11</v>
      </c>
      <c r="FZ77" s="71" t="s">
        <v>75</v>
      </c>
      <c r="GA77" s="71" t="s">
        <v>12</v>
      </c>
      <c r="GB77" s="72" t="s">
        <v>76</v>
      </c>
      <c r="GC77" s="71" t="s">
        <v>74</v>
      </c>
      <c r="GD77" s="71" t="s">
        <v>11</v>
      </c>
      <c r="GE77" s="71" t="s">
        <v>75</v>
      </c>
      <c r="GF77" s="71" t="s">
        <v>12</v>
      </c>
      <c r="GG77" s="72" t="s">
        <v>76</v>
      </c>
      <c r="GH77" s="71" t="s">
        <v>74</v>
      </c>
      <c r="GI77" s="71" t="s">
        <v>11</v>
      </c>
      <c r="GJ77" s="71" t="s">
        <v>75</v>
      </c>
      <c r="GK77" s="71" t="s">
        <v>12</v>
      </c>
      <c r="GL77" s="72" t="s">
        <v>76</v>
      </c>
      <c r="GM77" s="71" t="s">
        <v>74</v>
      </c>
      <c r="GN77" s="71" t="s">
        <v>11</v>
      </c>
      <c r="GO77" s="71" t="s">
        <v>75</v>
      </c>
      <c r="GP77" s="71" t="s">
        <v>12</v>
      </c>
      <c r="GQ77" s="72" t="s">
        <v>76</v>
      </c>
      <c r="GR77" s="71" t="s">
        <v>74</v>
      </c>
      <c r="GS77" s="71" t="s">
        <v>11</v>
      </c>
      <c r="GT77" s="71" t="s">
        <v>75</v>
      </c>
      <c r="GU77" s="71" t="s">
        <v>12</v>
      </c>
      <c r="GV77" s="72" t="s">
        <v>76</v>
      </c>
      <c r="GW77" s="71" t="s">
        <v>74</v>
      </c>
      <c r="GX77" s="71" t="s">
        <v>11</v>
      </c>
      <c r="GY77" s="71" t="s">
        <v>75</v>
      </c>
      <c r="GZ77" s="71" t="s">
        <v>12</v>
      </c>
      <c r="HA77" s="72" t="s">
        <v>76</v>
      </c>
      <c r="HB77" s="71" t="s">
        <v>74</v>
      </c>
      <c r="HC77" s="71" t="s">
        <v>11</v>
      </c>
      <c r="HD77" s="71" t="s">
        <v>75</v>
      </c>
      <c r="HE77" s="71" t="s">
        <v>12</v>
      </c>
      <c r="HF77" s="72" t="s">
        <v>76</v>
      </c>
      <c r="HG77" s="71" t="s">
        <v>74</v>
      </c>
      <c r="HH77" s="71" t="s">
        <v>11</v>
      </c>
      <c r="HI77" s="71" t="s">
        <v>75</v>
      </c>
      <c r="HJ77" s="71" t="s">
        <v>12</v>
      </c>
      <c r="HK77" s="72" t="s">
        <v>76</v>
      </c>
    </row>
    <row r="78" ht="15.75" customHeight="1">
      <c r="A78" s="4"/>
      <c r="B78" s="1"/>
      <c r="C78" s="73" t="str">
        <f>$C$4</f>
        <v>Today Stories (App Store)</v>
      </c>
      <c r="D78" s="74">
        <f>($D$7/7)</f>
        <v>26400</v>
      </c>
      <c r="E78" s="75"/>
      <c r="F78" s="74">
        <f t="shared" ref="F78:F91" si="1">$D78*E78</f>
        <v>0</v>
      </c>
      <c r="G78" s="75"/>
      <c r="H78" s="74">
        <f t="shared" ref="H78:H91" si="2">$D78*G78</f>
        <v>0</v>
      </c>
      <c r="I78" s="74">
        <f t="shared" ref="I78:I91" si="3">F78+H78</f>
        <v>0</v>
      </c>
      <c r="J78" s="75"/>
      <c r="K78" s="74">
        <f t="shared" ref="K78:K91" si="4">$D78*J78</f>
        <v>0</v>
      </c>
      <c r="L78" s="75"/>
      <c r="M78" s="74">
        <f t="shared" ref="M78:M91" si="5">$D78*L78</f>
        <v>0</v>
      </c>
      <c r="N78" s="74">
        <f t="shared" ref="N78:N91" si="6">K78+M78</f>
        <v>0</v>
      </c>
      <c r="O78" s="75"/>
      <c r="P78" s="74">
        <f t="shared" ref="P78:P91" si="7">$D78*O78</f>
        <v>0</v>
      </c>
      <c r="Q78" s="75"/>
      <c r="R78" s="74">
        <f t="shared" ref="R78:R91" si="8">$D78*Q78</f>
        <v>0</v>
      </c>
      <c r="S78" s="74">
        <f t="shared" ref="S78:S91" si="9">P78+R78</f>
        <v>0</v>
      </c>
      <c r="T78" s="75"/>
      <c r="U78" s="74">
        <f t="shared" ref="U78:U91" si="10">$D78*T78</f>
        <v>0</v>
      </c>
      <c r="V78" s="75"/>
      <c r="W78" s="74">
        <f t="shared" ref="W78:W91" si="11">$D78*V78</f>
        <v>0</v>
      </c>
      <c r="X78" s="74">
        <f t="shared" ref="X78:X91" si="12">U78+W78</f>
        <v>0</v>
      </c>
      <c r="Y78" s="75"/>
      <c r="Z78" s="74">
        <f t="shared" ref="Z78:Z91" si="13">$D78*Y78</f>
        <v>0</v>
      </c>
      <c r="AA78" s="75"/>
      <c r="AB78" s="74">
        <f t="shared" ref="AB78:AB91" si="14">$D78*AA78</f>
        <v>0</v>
      </c>
      <c r="AC78" s="74">
        <f t="shared" ref="AC78:AC91" si="15">Z78+AB78</f>
        <v>0</v>
      </c>
      <c r="AD78" s="75"/>
      <c r="AE78" s="74">
        <f t="shared" ref="AE78:AE91" si="16">$D78*AD78</f>
        <v>0</v>
      </c>
      <c r="AF78" s="75"/>
      <c r="AG78" s="74">
        <f t="shared" ref="AG78:AG91" si="17">$D78*AF78</f>
        <v>0</v>
      </c>
      <c r="AH78" s="74">
        <f t="shared" ref="AH78:AH91" si="18">AE78+AG78</f>
        <v>0</v>
      </c>
      <c r="AI78" s="75"/>
      <c r="AJ78" s="74">
        <f t="shared" ref="AJ78:AJ91" si="19">$D78*AI78</f>
        <v>0</v>
      </c>
      <c r="AK78" s="75"/>
      <c r="AL78" s="74">
        <f t="shared" ref="AL78:AL91" si="20">$D78*AK78</f>
        <v>0</v>
      </c>
      <c r="AM78" s="74">
        <f t="shared" ref="AM78:AM91" si="21">AJ78+AL78</f>
        <v>0</v>
      </c>
      <c r="AN78" s="75">
        <v>1.0</v>
      </c>
      <c r="AO78" s="74">
        <f t="shared" ref="AO78:AO91" si="22">$D78*AN78</f>
        <v>26400</v>
      </c>
      <c r="AP78" s="75"/>
      <c r="AQ78" s="74">
        <f t="shared" ref="AQ78:AQ91" si="23">$D78*AP78</f>
        <v>0</v>
      </c>
      <c r="AR78" s="74">
        <f t="shared" ref="AR78:AR91" si="24">AO78+AQ78</f>
        <v>26400</v>
      </c>
      <c r="AS78" s="75"/>
      <c r="AT78" s="74">
        <f t="shared" ref="AT78:AT91" si="25">$D78*AS78</f>
        <v>0</v>
      </c>
      <c r="AU78" s="75"/>
      <c r="AV78" s="74">
        <f t="shared" ref="AV78:AV91" si="26">$D78*AU78</f>
        <v>0</v>
      </c>
      <c r="AW78" s="74">
        <f t="shared" ref="AW78:AW91" si="27">AT78+AV78</f>
        <v>0</v>
      </c>
      <c r="AX78" s="75"/>
      <c r="AY78" s="74">
        <f t="shared" ref="AY78:AY91" si="28">$D78*AX78</f>
        <v>0</v>
      </c>
      <c r="AZ78" s="75"/>
      <c r="BA78" s="74">
        <f t="shared" ref="BA78:BA91" si="29">$D78*AZ78</f>
        <v>0</v>
      </c>
      <c r="BB78" s="74">
        <f t="shared" ref="BB78:BB91" si="30">AY78+BA78</f>
        <v>0</v>
      </c>
      <c r="BC78" s="75"/>
      <c r="BD78" s="74">
        <f t="shared" ref="BD78:BD91" si="31">$D78*BC78</f>
        <v>0</v>
      </c>
      <c r="BE78" s="75"/>
      <c r="BF78" s="74">
        <f t="shared" ref="BF78:BF91" si="32">$D78*BE78</f>
        <v>0</v>
      </c>
      <c r="BG78" s="74">
        <f t="shared" ref="BG78:BG91" si="33">BD78+BF78</f>
        <v>0</v>
      </c>
      <c r="BH78" s="75"/>
      <c r="BI78" s="74">
        <f t="shared" ref="BI78:BI91" si="34">$D78*BH78</f>
        <v>0</v>
      </c>
      <c r="BJ78" s="75"/>
      <c r="BK78" s="74">
        <f t="shared" ref="BK78:BK91" si="35">$D78*BJ78</f>
        <v>0</v>
      </c>
      <c r="BL78" s="74">
        <f t="shared" ref="BL78:BL91" si="36">BI78+BK78</f>
        <v>0</v>
      </c>
      <c r="BM78" s="75"/>
      <c r="BN78" s="74">
        <f t="shared" ref="BN78:BN91" si="37">$D78*BM78</f>
        <v>0</v>
      </c>
      <c r="BO78" s="75"/>
      <c r="BP78" s="74">
        <f t="shared" ref="BP78:BP91" si="38">$D78*BO78</f>
        <v>0</v>
      </c>
      <c r="BQ78" s="74">
        <f t="shared" ref="BQ78:BQ91" si="39">BN78+BP78</f>
        <v>0</v>
      </c>
      <c r="BR78" s="75"/>
      <c r="BS78" s="74">
        <f t="shared" ref="BS78:BS91" si="40">$D78*BR78</f>
        <v>0</v>
      </c>
      <c r="BT78" s="75"/>
      <c r="BU78" s="74">
        <f t="shared" ref="BU78:BU91" si="41">$D78*BT78</f>
        <v>0</v>
      </c>
      <c r="BV78" s="74">
        <f t="shared" ref="BV78:BV91" si="42">BS78+BU78</f>
        <v>0</v>
      </c>
      <c r="BW78" s="75">
        <v>3.0</v>
      </c>
      <c r="BX78" s="74">
        <f t="shared" ref="BX78:BX91" si="43">$D78*BW78</f>
        <v>79200</v>
      </c>
      <c r="BY78" s="75"/>
      <c r="BZ78" s="74">
        <f t="shared" ref="BZ78:BZ91" si="44">$D78*BY78</f>
        <v>0</v>
      </c>
      <c r="CA78" s="74">
        <f t="shared" ref="CA78:CA91" si="45">BX78+BZ78</f>
        <v>79200</v>
      </c>
      <c r="CB78" s="75">
        <v>1.0</v>
      </c>
      <c r="CC78" s="74">
        <f t="shared" ref="CC78:CC91" si="46">$D78*CB78</f>
        <v>26400</v>
      </c>
      <c r="CD78" s="75"/>
      <c r="CE78" s="74">
        <f t="shared" ref="CE78:CE91" si="47">$D78*CD78</f>
        <v>0</v>
      </c>
      <c r="CF78" s="74">
        <f t="shared" ref="CF78:CF91" si="48">CC78+CE78</f>
        <v>26400</v>
      </c>
      <c r="CG78" s="75">
        <v>1.0</v>
      </c>
      <c r="CH78" s="74">
        <f t="shared" ref="CH78:CH91" si="49">$D78*CG78</f>
        <v>26400</v>
      </c>
      <c r="CI78" s="75"/>
      <c r="CJ78" s="74">
        <f t="shared" ref="CJ78:CJ91" si="50">$D78*CI78</f>
        <v>0</v>
      </c>
      <c r="CK78" s="74">
        <f t="shared" ref="CK78:CK91" si="51">CH78+CJ78</f>
        <v>26400</v>
      </c>
      <c r="CL78" s="75"/>
      <c r="CM78" s="74">
        <f t="shared" ref="CM78:CM91" si="52">$D78*CL78</f>
        <v>0</v>
      </c>
      <c r="CN78" s="75"/>
      <c r="CO78" s="74">
        <f t="shared" ref="CO78:CO91" si="53">$D78*CN78</f>
        <v>0</v>
      </c>
      <c r="CP78" s="74">
        <f t="shared" ref="CP78:CP91" si="54">CM78+CO78</f>
        <v>0</v>
      </c>
      <c r="CQ78" s="75">
        <v>1.0</v>
      </c>
      <c r="CR78" s="74">
        <f t="shared" ref="CR78:CR91" si="55">$D78*CQ78</f>
        <v>26400</v>
      </c>
      <c r="CS78" s="75"/>
      <c r="CT78" s="74">
        <f t="shared" ref="CT78:CT91" si="56">$D78*CS78</f>
        <v>0</v>
      </c>
      <c r="CU78" s="74">
        <f t="shared" ref="CU78:CU91" si="57">CR78+CT78</f>
        <v>26400</v>
      </c>
      <c r="CV78" s="75"/>
      <c r="CW78" s="74">
        <f t="shared" ref="CW78:CW91" si="58">$D78*CV78</f>
        <v>0</v>
      </c>
      <c r="CX78" s="75"/>
      <c r="CY78" s="74">
        <f t="shared" ref="CY78:CY91" si="59">$D78*CX78</f>
        <v>0</v>
      </c>
      <c r="CZ78" s="74">
        <f t="shared" ref="CZ78:CZ91" si="60">CW78+CY78</f>
        <v>0</v>
      </c>
      <c r="DA78" s="75">
        <v>1.0</v>
      </c>
      <c r="DB78" s="74">
        <f t="shared" ref="DB78:DB91" si="61">$D78*DA78</f>
        <v>26400</v>
      </c>
      <c r="DC78" s="75"/>
      <c r="DD78" s="74">
        <f t="shared" ref="DD78:DD91" si="62">$D78*DC78</f>
        <v>0</v>
      </c>
      <c r="DE78" s="74">
        <f t="shared" ref="DE78:DE91" si="63">DB78+DD78</f>
        <v>26400</v>
      </c>
      <c r="DF78" s="75"/>
      <c r="DG78" s="74">
        <f t="shared" ref="DG78:DG91" si="64">$D78*DF78</f>
        <v>0</v>
      </c>
      <c r="DH78" s="75"/>
      <c r="DI78" s="74">
        <f t="shared" ref="DI78:DI91" si="65">$D78*DH78</f>
        <v>0</v>
      </c>
      <c r="DJ78" s="74">
        <f t="shared" ref="DJ78:DJ91" si="66">DG78+DI78</f>
        <v>0</v>
      </c>
      <c r="DK78" s="75"/>
      <c r="DL78" s="74">
        <f t="shared" ref="DL78:DL91" si="67">$D78*DK78</f>
        <v>0</v>
      </c>
      <c r="DM78" s="75"/>
      <c r="DN78" s="74">
        <f t="shared" ref="DN78:DN91" si="68">$D78*DM78</f>
        <v>0</v>
      </c>
      <c r="DO78" s="74">
        <f t="shared" ref="DO78:DO91" si="69">DL78+DN78</f>
        <v>0</v>
      </c>
      <c r="DP78" s="75"/>
      <c r="DQ78" s="74">
        <f t="shared" ref="DQ78:DQ91" si="70">$D78*DP78</f>
        <v>0</v>
      </c>
      <c r="DR78" s="75"/>
      <c r="DS78" s="74">
        <f t="shared" ref="DS78:DS91" si="71">$D78*DR78</f>
        <v>0</v>
      </c>
      <c r="DT78" s="74">
        <f t="shared" ref="DT78:DT91" si="72">DQ78+DS78</f>
        <v>0</v>
      </c>
      <c r="DU78" s="75"/>
      <c r="DV78" s="74">
        <f t="shared" ref="DV78:DV91" si="73">$D78*DU78</f>
        <v>0</v>
      </c>
      <c r="DW78" s="75"/>
      <c r="DX78" s="74">
        <f t="shared" ref="DX78:DX91" si="74">$D78*DW78</f>
        <v>0</v>
      </c>
      <c r="DY78" s="74">
        <f t="shared" ref="DY78:DY91" si="75">DV78+DX78</f>
        <v>0</v>
      </c>
      <c r="DZ78" s="75"/>
      <c r="EA78" s="74">
        <f t="shared" ref="EA78:EA91" si="76">$D78*DZ78</f>
        <v>0</v>
      </c>
      <c r="EB78" s="75"/>
      <c r="EC78" s="74">
        <f t="shared" ref="EC78:EC91" si="77">$D78*EB78</f>
        <v>0</v>
      </c>
      <c r="ED78" s="74">
        <f t="shared" ref="ED78:ED91" si="78">EA78+EC78</f>
        <v>0</v>
      </c>
      <c r="EE78" s="75"/>
      <c r="EF78" s="74">
        <f t="shared" ref="EF78:EF91" si="79">$D78*EE78</f>
        <v>0</v>
      </c>
      <c r="EG78" s="75"/>
      <c r="EH78" s="74">
        <f t="shared" ref="EH78:EH91" si="80">$D78*EG78</f>
        <v>0</v>
      </c>
      <c r="EI78" s="74">
        <f t="shared" ref="EI78:EI91" si="81">EF78+EH78</f>
        <v>0</v>
      </c>
      <c r="EJ78" s="75">
        <v>1.0</v>
      </c>
      <c r="EK78" s="74">
        <f t="shared" ref="EK78:EK91" si="82">$D78*EJ78</f>
        <v>26400</v>
      </c>
      <c r="EL78" s="75"/>
      <c r="EM78" s="74">
        <f t="shared" ref="EM78:EM91" si="83">$D78*EL78</f>
        <v>0</v>
      </c>
      <c r="EN78" s="74">
        <f t="shared" ref="EN78:EN91" si="84">EK78+EM78</f>
        <v>26400</v>
      </c>
      <c r="EO78" s="75"/>
      <c r="EP78" s="74">
        <f t="shared" ref="EP78:EP91" si="85">$D78*EO78</f>
        <v>0</v>
      </c>
      <c r="EQ78" s="75"/>
      <c r="ER78" s="74">
        <f t="shared" ref="ER78:ER91" si="86">$D78*EQ78</f>
        <v>0</v>
      </c>
      <c r="ES78" s="74">
        <f t="shared" ref="ES78:ES91" si="87">EP78+ER78</f>
        <v>0</v>
      </c>
      <c r="ET78" s="75">
        <v>1.0</v>
      </c>
      <c r="EU78" s="74">
        <f t="shared" ref="EU78:EU91" si="88">$D78*ET78</f>
        <v>26400</v>
      </c>
      <c r="EV78" s="75"/>
      <c r="EW78" s="74">
        <f t="shared" ref="EW78:EW91" si="89">$D78*EV78</f>
        <v>0</v>
      </c>
      <c r="EX78" s="74">
        <f t="shared" ref="EX78:EX91" si="90">EU78+EW78</f>
        <v>26400</v>
      </c>
      <c r="EY78" s="75"/>
      <c r="EZ78" s="74">
        <f t="shared" ref="EZ78:EZ91" si="91">$D78*EY78</f>
        <v>0</v>
      </c>
      <c r="FA78" s="75"/>
      <c r="FB78" s="74">
        <f t="shared" ref="FB78:FB91" si="92">$D78*FA78</f>
        <v>0</v>
      </c>
      <c r="FC78" s="74">
        <f t="shared" ref="FC78:FC91" si="93">EZ78+FB78</f>
        <v>0</v>
      </c>
      <c r="FD78" s="75"/>
      <c r="FE78" s="74">
        <f t="shared" ref="FE78:FE91" si="94">$D78*FD78</f>
        <v>0</v>
      </c>
      <c r="FF78" s="75"/>
      <c r="FG78" s="74">
        <f t="shared" ref="FG78:FG91" si="95">$D78*FF78</f>
        <v>0</v>
      </c>
      <c r="FH78" s="74">
        <f t="shared" ref="FH78:FH91" si="96">FE78+FG78</f>
        <v>0</v>
      </c>
      <c r="FI78" s="75">
        <v>2.0</v>
      </c>
      <c r="FJ78" s="74">
        <f t="shared" ref="FJ78:FJ91" si="97">$D78*FI78</f>
        <v>52800</v>
      </c>
      <c r="FK78" s="75"/>
      <c r="FL78" s="74">
        <f t="shared" ref="FL78:FL91" si="98">$D78*FK78</f>
        <v>0</v>
      </c>
      <c r="FM78" s="74">
        <f t="shared" ref="FM78:FM91" si="99">FJ78+FL78</f>
        <v>52800</v>
      </c>
      <c r="FN78" s="75"/>
      <c r="FO78" s="74">
        <f t="shared" ref="FO78:FO91" si="100">$D78*FN78</f>
        <v>0</v>
      </c>
      <c r="FP78" s="75"/>
      <c r="FQ78" s="74">
        <f t="shared" ref="FQ78:FQ91" si="101">$D78*FP78</f>
        <v>0</v>
      </c>
      <c r="FR78" s="74">
        <f t="shared" ref="FR78:FR91" si="102">FO78+FQ78</f>
        <v>0</v>
      </c>
      <c r="FS78" s="75"/>
      <c r="FT78" s="74">
        <f t="shared" ref="FT78:FT91" si="103">$D78*FS78</f>
        <v>0</v>
      </c>
      <c r="FU78" s="75"/>
      <c r="FV78" s="74">
        <f t="shared" ref="FV78:FV91" si="104">$D78*FU78</f>
        <v>0</v>
      </c>
      <c r="FW78" s="74">
        <f t="shared" ref="FW78:FW91" si="105">FT78+FV78</f>
        <v>0</v>
      </c>
      <c r="FX78" s="75"/>
      <c r="FY78" s="74">
        <f t="shared" ref="FY78:FY91" si="106">$D78*FX78</f>
        <v>0</v>
      </c>
      <c r="FZ78" s="75"/>
      <c r="GA78" s="74">
        <f t="shared" ref="GA78:GA91" si="107">$D78*FZ78</f>
        <v>0</v>
      </c>
      <c r="GB78" s="74">
        <f t="shared" ref="GB78:GB91" si="108">FY78+GA78</f>
        <v>0</v>
      </c>
      <c r="GC78" s="75"/>
      <c r="GD78" s="74">
        <f t="shared" ref="GD78:GD91" si="109">$D78*GC78</f>
        <v>0</v>
      </c>
      <c r="GE78" s="75"/>
      <c r="GF78" s="74">
        <f t="shared" ref="GF78:GF91" si="110">$D78*GE78</f>
        <v>0</v>
      </c>
      <c r="GG78" s="74">
        <f t="shared" ref="GG78:GG91" si="111">GD78+GF78</f>
        <v>0</v>
      </c>
      <c r="GH78" s="75">
        <v>1.0</v>
      </c>
      <c r="GI78" s="74">
        <f t="shared" ref="GI78:GI91" si="112">$D78*GH78</f>
        <v>26400</v>
      </c>
      <c r="GJ78" s="75"/>
      <c r="GK78" s="74">
        <f t="shared" ref="GK78:GK91" si="113">$D78*GJ78</f>
        <v>0</v>
      </c>
      <c r="GL78" s="74">
        <f t="shared" ref="GL78:GL91" si="114">GI78+GK78</f>
        <v>26400</v>
      </c>
      <c r="GM78" s="75"/>
      <c r="GN78" s="74">
        <f t="shared" ref="GN78:GN91" si="115">$D78*GM78</f>
        <v>0</v>
      </c>
      <c r="GO78" s="75"/>
      <c r="GP78" s="74">
        <f t="shared" ref="GP78:GP91" si="116">$D78*GO78</f>
        <v>0</v>
      </c>
      <c r="GQ78" s="74">
        <f t="shared" ref="GQ78:GQ91" si="117">GN78+GP78</f>
        <v>0</v>
      </c>
      <c r="GR78" s="75">
        <v>1.0</v>
      </c>
      <c r="GS78" s="74">
        <f t="shared" ref="GS78:GS91" si="118">$D78*GR78</f>
        <v>26400</v>
      </c>
      <c r="GT78" s="75"/>
      <c r="GU78" s="74">
        <f t="shared" ref="GU78:GU91" si="119">$D78*GT78</f>
        <v>0</v>
      </c>
      <c r="GV78" s="74">
        <f t="shared" ref="GV78:GV91" si="120">GS78+GU78</f>
        <v>26400</v>
      </c>
      <c r="GW78" s="75"/>
      <c r="GX78" s="74">
        <f t="shared" ref="GX78:GX91" si="121">$D78*GW78</f>
        <v>0</v>
      </c>
      <c r="GY78" s="75"/>
      <c r="GZ78" s="74">
        <f t="shared" ref="GZ78:GZ91" si="122">$D78*GY78</f>
        <v>0</v>
      </c>
      <c r="HA78" s="74">
        <f t="shared" ref="HA78:HA91" si="123">GX78+GZ78</f>
        <v>0</v>
      </c>
      <c r="HB78" s="75">
        <v>1.0</v>
      </c>
      <c r="HC78" s="74">
        <f t="shared" ref="HC78:HC91" si="124">$D78*HB78</f>
        <v>26400</v>
      </c>
      <c r="HD78" s="75"/>
      <c r="HE78" s="74">
        <f t="shared" ref="HE78:HE91" si="125">$D78*HD78</f>
        <v>0</v>
      </c>
      <c r="HF78" s="74">
        <f t="shared" ref="HF78:HF91" si="126">HC78+HE78</f>
        <v>26400</v>
      </c>
      <c r="HG78" s="75"/>
      <c r="HH78" s="74">
        <f t="shared" ref="HH78:HH91" si="127">$D78*HG78</f>
        <v>0</v>
      </c>
      <c r="HI78" s="75"/>
      <c r="HJ78" s="74">
        <f t="shared" ref="HJ78:HJ91" si="128">$D78*HI78</f>
        <v>0</v>
      </c>
      <c r="HK78" s="74">
        <f t="shared" ref="HK78:HK91" si="129">HH78+HJ78</f>
        <v>0</v>
      </c>
    </row>
    <row r="79" ht="15.75" customHeight="1">
      <c r="A79" s="4"/>
      <c r="B79" s="1"/>
      <c r="C79" s="73" t="str">
        <f>$C$9</f>
        <v>Hero Banner Takeover​ (App Store)</v>
      </c>
      <c r="D79" s="74">
        <f>($D$12/7)</f>
        <v>15230.76923</v>
      </c>
      <c r="E79" s="75"/>
      <c r="F79" s="74">
        <f t="shared" si="1"/>
        <v>0</v>
      </c>
      <c r="G79" s="75"/>
      <c r="H79" s="74">
        <f t="shared" si="2"/>
        <v>0</v>
      </c>
      <c r="I79" s="74">
        <f t="shared" si="3"/>
        <v>0</v>
      </c>
      <c r="J79" s="75"/>
      <c r="K79" s="74">
        <f t="shared" si="4"/>
        <v>0</v>
      </c>
      <c r="L79" s="75"/>
      <c r="M79" s="74">
        <f t="shared" si="5"/>
        <v>0</v>
      </c>
      <c r="N79" s="74">
        <f t="shared" si="6"/>
        <v>0</v>
      </c>
      <c r="O79" s="75"/>
      <c r="P79" s="74">
        <f t="shared" si="7"/>
        <v>0</v>
      </c>
      <c r="Q79" s="75"/>
      <c r="R79" s="74">
        <f t="shared" si="8"/>
        <v>0</v>
      </c>
      <c r="S79" s="74">
        <f t="shared" si="9"/>
        <v>0</v>
      </c>
      <c r="T79" s="75"/>
      <c r="U79" s="74">
        <f t="shared" si="10"/>
        <v>0</v>
      </c>
      <c r="V79" s="75"/>
      <c r="W79" s="74">
        <f t="shared" si="11"/>
        <v>0</v>
      </c>
      <c r="X79" s="74">
        <f t="shared" si="12"/>
        <v>0</v>
      </c>
      <c r="Y79" s="75"/>
      <c r="Z79" s="74">
        <f t="shared" si="13"/>
        <v>0</v>
      </c>
      <c r="AA79" s="75"/>
      <c r="AB79" s="74">
        <f t="shared" si="14"/>
        <v>0</v>
      </c>
      <c r="AC79" s="74">
        <f t="shared" si="15"/>
        <v>0</v>
      </c>
      <c r="AD79" s="75"/>
      <c r="AE79" s="74">
        <f t="shared" si="16"/>
        <v>0</v>
      </c>
      <c r="AF79" s="75"/>
      <c r="AG79" s="74">
        <f t="shared" si="17"/>
        <v>0</v>
      </c>
      <c r="AH79" s="74">
        <f t="shared" si="18"/>
        <v>0</v>
      </c>
      <c r="AI79" s="75"/>
      <c r="AJ79" s="74">
        <f t="shared" si="19"/>
        <v>0</v>
      </c>
      <c r="AK79" s="75"/>
      <c r="AL79" s="74">
        <f t="shared" si="20"/>
        <v>0</v>
      </c>
      <c r="AM79" s="74">
        <f t="shared" si="21"/>
        <v>0</v>
      </c>
      <c r="AN79" s="75"/>
      <c r="AO79" s="74">
        <f t="shared" si="22"/>
        <v>0</v>
      </c>
      <c r="AP79" s="75"/>
      <c r="AQ79" s="74">
        <f t="shared" si="23"/>
        <v>0</v>
      </c>
      <c r="AR79" s="74">
        <f t="shared" si="24"/>
        <v>0</v>
      </c>
      <c r="AS79" s="75"/>
      <c r="AT79" s="74">
        <f t="shared" si="25"/>
        <v>0</v>
      </c>
      <c r="AU79" s="75"/>
      <c r="AV79" s="74">
        <f t="shared" si="26"/>
        <v>0</v>
      </c>
      <c r="AW79" s="74">
        <f t="shared" si="27"/>
        <v>0</v>
      </c>
      <c r="AX79" s="75"/>
      <c r="AY79" s="74">
        <f t="shared" si="28"/>
        <v>0</v>
      </c>
      <c r="AZ79" s="75"/>
      <c r="BA79" s="74">
        <f t="shared" si="29"/>
        <v>0</v>
      </c>
      <c r="BB79" s="74">
        <f t="shared" si="30"/>
        <v>0</v>
      </c>
      <c r="BC79" s="75"/>
      <c r="BD79" s="74">
        <f t="shared" si="31"/>
        <v>0</v>
      </c>
      <c r="BE79" s="75"/>
      <c r="BF79" s="74">
        <f t="shared" si="32"/>
        <v>0</v>
      </c>
      <c r="BG79" s="74">
        <f t="shared" si="33"/>
        <v>0</v>
      </c>
      <c r="BH79" s="75"/>
      <c r="BI79" s="74">
        <f t="shared" si="34"/>
        <v>0</v>
      </c>
      <c r="BJ79" s="75"/>
      <c r="BK79" s="74">
        <f t="shared" si="35"/>
        <v>0</v>
      </c>
      <c r="BL79" s="74">
        <f t="shared" si="36"/>
        <v>0</v>
      </c>
      <c r="BM79" s="75"/>
      <c r="BN79" s="74">
        <f t="shared" si="37"/>
        <v>0</v>
      </c>
      <c r="BO79" s="75"/>
      <c r="BP79" s="74">
        <f t="shared" si="38"/>
        <v>0</v>
      </c>
      <c r="BQ79" s="74">
        <f t="shared" si="39"/>
        <v>0</v>
      </c>
      <c r="BR79" s="75"/>
      <c r="BS79" s="74">
        <f t="shared" si="40"/>
        <v>0</v>
      </c>
      <c r="BT79" s="75"/>
      <c r="BU79" s="74">
        <f t="shared" si="41"/>
        <v>0</v>
      </c>
      <c r="BV79" s="74">
        <f t="shared" si="42"/>
        <v>0</v>
      </c>
      <c r="BW79" s="75"/>
      <c r="BX79" s="74">
        <f t="shared" si="43"/>
        <v>0</v>
      </c>
      <c r="BY79" s="75"/>
      <c r="BZ79" s="74">
        <f t="shared" si="44"/>
        <v>0</v>
      </c>
      <c r="CA79" s="74">
        <f t="shared" si="45"/>
        <v>0</v>
      </c>
      <c r="CB79" s="75"/>
      <c r="CC79" s="74">
        <f t="shared" si="46"/>
        <v>0</v>
      </c>
      <c r="CD79" s="75"/>
      <c r="CE79" s="74">
        <f t="shared" si="47"/>
        <v>0</v>
      </c>
      <c r="CF79" s="74">
        <f t="shared" si="48"/>
        <v>0</v>
      </c>
      <c r="CG79" s="75"/>
      <c r="CH79" s="74">
        <f t="shared" si="49"/>
        <v>0</v>
      </c>
      <c r="CI79" s="75"/>
      <c r="CJ79" s="74">
        <f t="shared" si="50"/>
        <v>0</v>
      </c>
      <c r="CK79" s="74">
        <f t="shared" si="51"/>
        <v>0</v>
      </c>
      <c r="CL79" s="75"/>
      <c r="CM79" s="74">
        <f t="shared" si="52"/>
        <v>0</v>
      </c>
      <c r="CN79" s="75"/>
      <c r="CO79" s="74">
        <f t="shared" si="53"/>
        <v>0</v>
      </c>
      <c r="CP79" s="74">
        <f t="shared" si="54"/>
        <v>0</v>
      </c>
      <c r="CQ79" s="75"/>
      <c r="CR79" s="74">
        <f t="shared" si="55"/>
        <v>0</v>
      </c>
      <c r="CS79" s="75"/>
      <c r="CT79" s="74">
        <f t="shared" si="56"/>
        <v>0</v>
      </c>
      <c r="CU79" s="74">
        <f t="shared" si="57"/>
        <v>0</v>
      </c>
      <c r="CV79" s="75"/>
      <c r="CW79" s="74">
        <f t="shared" si="58"/>
        <v>0</v>
      </c>
      <c r="CX79" s="75"/>
      <c r="CY79" s="74">
        <f t="shared" si="59"/>
        <v>0</v>
      </c>
      <c r="CZ79" s="74">
        <f t="shared" si="60"/>
        <v>0</v>
      </c>
      <c r="DA79" s="75"/>
      <c r="DB79" s="74">
        <f t="shared" si="61"/>
        <v>0</v>
      </c>
      <c r="DC79" s="75"/>
      <c r="DD79" s="74">
        <f t="shared" si="62"/>
        <v>0</v>
      </c>
      <c r="DE79" s="74">
        <f t="shared" si="63"/>
        <v>0</v>
      </c>
      <c r="DF79" s="75"/>
      <c r="DG79" s="74">
        <f t="shared" si="64"/>
        <v>0</v>
      </c>
      <c r="DH79" s="75"/>
      <c r="DI79" s="74">
        <f t="shared" si="65"/>
        <v>0</v>
      </c>
      <c r="DJ79" s="74">
        <f t="shared" si="66"/>
        <v>0</v>
      </c>
      <c r="DK79" s="75"/>
      <c r="DL79" s="74">
        <f t="shared" si="67"/>
        <v>0</v>
      </c>
      <c r="DM79" s="75"/>
      <c r="DN79" s="74">
        <f t="shared" si="68"/>
        <v>0</v>
      </c>
      <c r="DO79" s="74">
        <f t="shared" si="69"/>
        <v>0</v>
      </c>
      <c r="DP79" s="75"/>
      <c r="DQ79" s="74">
        <f t="shared" si="70"/>
        <v>0</v>
      </c>
      <c r="DR79" s="75"/>
      <c r="DS79" s="74">
        <f t="shared" si="71"/>
        <v>0</v>
      </c>
      <c r="DT79" s="74">
        <f t="shared" si="72"/>
        <v>0</v>
      </c>
      <c r="DU79" s="75"/>
      <c r="DV79" s="74">
        <f t="shared" si="73"/>
        <v>0</v>
      </c>
      <c r="DW79" s="75"/>
      <c r="DX79" s="74">
        <f t="shared" si="74"/>
        <v>0</v>
      </c>
      <c r="DY79" s="74">
        <f t="shared" si="75"/>
        <v>0</v>
      </c>
      <c r="DZ79" s="75"/>
      <c r="EA79" s="74">
        <f t="shared" si="76"/>
        <v>0</v>
      </c>
      <c r="EB79" s="75"/>
      <c r="EC79" s="74">
        <f t="shared" si="77"/>
        <v>0</v>
      </c>
      <c r="ED79" s="74">
        <f t="shared" si="78"/>
        <v>0</v>
      </c>
      <c r="EE79" s="75"/>
      <c r="EF79" s="74">
        <f t="shared" si="79"/>
        <v>0</v>
      </c>
      <c r="EG79" s="75"/>
      <c r="EH79" s="74">
        <f t="shared" si="80"/>
        <v>0</v>
      </c>
      <c r="EI79" s="74">
        <f t="shared" si="81"/>
        <v>0</v>
      </c>
      <c r="EJ79" s="75"/>
      <c r="EK79" s="74">
        <f t="shared" si="82"/>
        <v>0</v>
      </c>
      <c r="EL79" s="75"/>
      <c r="EM79" s="74">
        <f t="shared" si="83"/>
        <v>0</v>
      </c>
      <c r="EN79" s="74">
        <f t="shared" si="84"/>
        <v>0</v>
      </c>
      <c r="EO79" s="75"/>
      <c r="EP79" s="74">
        <f t="shared" si="85"/>
        <v>0</v>
      </c>
      <c r="EQ79" s="75"/>
      <c r="ER79" s="74">
        <f t="shared" si="86"/>
        <v>0</v>
      </c>
      <c r="ES79" s="74">
        <f t="shared" si="87"/>
        <v>0</v>
      </c>
      <c r="ET79" s="75"/>
      <c r="EU79" s="74">
        <f t="shared" si="88"/>
        <v>0</v>
      </c>
      <c r="EV79" s="75"/>
      <c r="EW79" s="74">
        <f t="shared" si="89"/>
        <v>0</v>
      </c>
      <c r="EX79" s="74">
        <f t="shared" si="90"/>
        <v>0</v>
      </c>
      <c r="EY79" s="75"/>
      <c r="EZ79" s="74">
        <f t="shared" si="91"/>
        <v>0</v>
      </c>
      <c r="FA79" s="75"/>
      <c r="FB79" s="74">
        <f t="shared" si="92"/>
        <v>0</v>
      </c>
      <c r="FC79" s="74">
        <f t="shared" si="93"/>
        <v>0</v>
      </c>
      <c r="FD79" s="75"/>
      <c r="FE79" s="74">
        <f t="shared" si="94"/>
        <v>0</v>
      </c>
      <c r="FF79" s="75"/>
      <c r="FG79" s="74">
        <f t="shared" si="95"/>
        <v>0</v>
      </c>
      <c r="FH79" s="74">
        <f t="shared" si="96"/>
        <v>0</v>
      </c>
      <c r="FI79" s="75"/>
      <c r="FJ79" s="74">
        <f t="shared" si="97"/>
        <v>0</v>
      </c>
      <c r="FK79" s="75"/>
      <c r="FL79" s="74">
        <f t="shared" si="98"/>
        <v>0</v>
      </c>
      <c r="FM79" s="74">
        <f t="shared" si="99"/>
        <v>0</v>
      </c>
      <c r="FN79" s="75"/>
      <c r="FO79" s="74">
        <f t="shared" si="100"/>
        <v>0</v>
      </c>
      <c r="FP79" s="75"/>
      <c r="FQ79" s="74">
        <f t="shared" si="101"/>
        <v>0</v>
      </c>
      <c r="FR79" s="74">
        <f t="shared" si="102"/>
        <v>0</v>
      </c>
      <c r="FS79" s="75"/>
      <c r="FT79" s="74">
        <f t="shared" si="103"/>
        <v>0</v>
      </c>
      <c r="FU79" s="75"/>
      <c r="FV79" s="74">
        <f t="shared" si="104"/>
        <v>0</v>
      </c>
      <c r="FW79" s="74">
        <f t="shared" si="105"/>
        <v>0</v>
      </c>
      <c r="FX79" s="75"/>
      <c r="FY79" s="74">
        <f t="shared" si="106"/>
        <v>0</v>
      </c>
      <c r="FZ79" s="75"/>
      <c r="GA79" s="74">
        <f t="shared" si="107"/>
        <v>0</v>
      </c>
      <c r="GB79" s="74">
        <f t="shared" si="108"/>
        <v>0</v>
      </c>
      <c r="GC79" s="75"/>
      <c r="GD79" s="74">
        <f t="shared" si="109"/>
        <v>0</v>
      </c>
      <c r="GE79" s="75"/>
      <c r="GF79" s="74">
        <f t="shared" si="110"/>
        <v>0</v>
      </c>
      <c r="GG79" s="74">
        <f t="shared" si="111"/>
        <v>0</v>
      </c>
      <c r="GH79" s="75"/>
      <c r="GI79" s="74">
        <f t="shared" si="112"/>
        <v>0</v>
      </c>
      <c r="GJ79" s="75"/>
      <c r="GK79" s="74">
        <f t="shared" si="113"/>
        <v>0</v>
      </c>
      <c r="GL79" s="74">
        <f t="shared" si="114"/>
        <v>0</v>
      </c>
      <c r="GM79" s="75"/>
      <c r="GN79" s="74">
        <f t="shared" si="115"/>
        <v>0</v>
      </c>
      <c r="GO79" s="75"/>
      <c r="GP79" s="74">
        <f t="shared" si="116"/>
        <v>0</v>
      </c>
      <c r="GQ79" s="74">
        <f t="shared" si="117"/>
        <v>0</v>
      </c>
      <c r="GR79" s="75"/>
      <c r="GS79" s="74">
        <f t="shared" si="118"/>
        <v>0</v>
      </c>
      <c r="GT79" s="75"/>
      <c r="GU79" s="74">
        <f t="shared" si="119"/>
        <v>0</v>
      </c>
      <c r="GV79" s="74">
        <f t="shared" si="120"/>
        <v>0</v>
      </c>
      <c r="GW79" s="75"/>
      <c r="GX79" s="74">
        <f t="shared" si="121"/>
        <v>0</v>
      </c>
      <c r="GY79" s="75"/>
      <c r="GZ79" s="74">
        <f t="shared" si="122"/>
        <v>0</v>
      </c>
      <c r="HA79" s="74">
        <f t="shared" si="123"/>
        <v>0</v>
      </c>
      <c r="HB79" s="75"/>
      <c r="HC79" s="74">
        <f t="shared" si="124"/>
        <v>0</v>
      </c>
      <c r="HD79" s="75"/>
      <c r="HE79" s="74">
        <f t="shared" si="125"/>
        <v>0</v>
      </c>
      <c r="HF79" s="74">
        <f t="shared" si="126"/>
        <v>0</v>
      </c>
      <c r="HG79" s="75"/>
      <c r="HH79" s="74">
        <f t="shared" si="127"/>
        <v>0</v>
      </c>
      <c r="HI79" s="75"/>
      <c r="HJ79" s="74">
        <f t="shared" si="128"/>
        <v>0</v>
      </c>
      <c r="HK79" s="74">
        <f t="shared" si="129"/>
        <v>0</v>
      </c>
    </row>
    <row r="80" ht="15.75" customHeight="1">
      <c r="A80" s="4"/>
      <c r="B80" s="1"/>
      <c r="C80" s="73" t="str">
        <f>$C$14</f>
        <v>Hero Banner Feature (App Store)</v>
      </c>
      <c r="D80" s="74">
        <f>($D$17/7)</f>
        <v>13707.69231</v>
      </c>
      <c r="E80" s="75">
        <v>7.0</v>
      </c>
      <c r="F80" s="74">
        <f t="shared" si="1"/>
        <v>95953.84615</v>
      </c>
      <c r="G80" s="75"/>
      <c r="H80" s="74">
        <f t="shared" si="2"/>
        <v>0</v>
      </c>
      <c r="I80" s="74">
        <f t="shared" si="3"/>
        <v>95953.84615</v>
      </c>
      <c r="J80" s="75">
        <v>7.0</v>
      </c>
      <c r="K80" s="74">
        <f t="shared" si="4"/>
        <v>95953.84615</v>
      </c>
      <c r="L80" s="75"/>
      <c r="M80" s="74">
        <f t="shared" si="5"/>
        <v>0</v>
      </c>
      <c r="N80" s="74">
        <f t="shared" si="6"/>
        <v>95953.84615</v>
      </c>
      <c r="O80" s="75">
        <v>7.0</v>
      </c>
      <c r="P80" s="74">
        <f t="shared" si="7"/>
        <v>95953.84615</v>
      </c>
      <c r="Q80" s="75"/>
      <c r="R80" s="74">
        <f t="shared" si="8"/>
        <v>0</v>
      </c>
      <c r="S80" s="74">
        <f t="shared" si="9"/>
        <v>95953.84615</v>
      </c>
      <c r="T80" s="75"/>
      <c r="U80" s="74">
        <f t="shared" si="10"/>
        <v>0</v>
      </c>
      <c r="V80" s="75"/>
      <c r="W80" s="74">
        <f t="shared" si="11"/>
        <v>0</v>
      </c>
      <c r="X80" s="74">
        <f t="shared" si="12"/>
        <v>0</v>
      </c>
      <c r="Y80" s="75">
        <v>7.0</v>
      </c>
      <c r="Z80" s="74">
        <f t="shared" si="13"/>
        <v>95953.84615</v>
      </c>
      <c r="AA80" s="75"/>
      <c r="AB80" s="74">
        <f t="shared" si="14"/>
        <v>0</v>
      </c>
      <c r="AC80" s="74">
        <f t="shared" si="15"/>
        <v>95953.84615</v>
      </c>
      <c r="AD80" s="75">
        <v>7.0</v>
      </c>
      <c r="AE80" s="74">
        <f t="shared" si="16"/>
        <v>95953.84615</v>
      </c>
      <c r="AF80" s="75"/>
      <c r="AG80" s="74">
        <f t="shared" si="17"/>
        <v>0</v>
      </c>
      <c r="AH80" s="74">
        <f t="shared" si="18"/>
        <v>95953.84615</v>
      </c>
      <c r="AI80" s="75">
        <v>7.0</v>
      </c>
      <c r="AJ80" s="74">
        <f t="shared" si="19"/>
        <v>95953.84615</v>
      </c>
      <c r="AK80" s="75"/>
      <c r="AL80" s="74">
        <f t="shared" si="20"/>
        <v>0</v>
      </c>
      <c r="AM80" s="74">
        <f t="shared" si="21"/>
        <v>95953.84615</v>
      </c>
      <c r="AN80" s="75">
        <v>7.0</v>
      </c>
      <c r="AO80" s="74">
        <f t="shared" si="22"/>
        <v>95953.84615</v>
      </c>
      <c r="AP80" s="75"/>
      <c r="AQ80" s="74">
        <f t="shared" si="23"/>
        <v>0</v>
      </c>
      <c r="AR80" s="74">
        <f t="shared" si="24"/>
        <v>95953.84615</v>
      </c>
      <c r="AS80" s="75">
        <v>7.0</v>
      </c>
      <c r="AT80" s="74">
        <f t="shared" si="25"/>
        <v>95953.84615</v>
      </c>
      <c r="AU80" s="75"/>
      <c r="AV80" s="74">
        <f t="shared" si="26"/>
        <v>0</v>
      </c>
      <c r="AW80" s="74">
        <f t="shared" si="27"/>
        <v>95953.84615</v>
      </c>
      <c r="AX80" s="75">
        <v>7.0</v>
      </c>
      <c r="AY80" s="74">
        <f t="shared" si="28"/>
        <v>95953.84615</v>
      </c>
      <c r="AZ80" s="75"/>
      <c r="BA80" s="74">
        <f t="shared" si="29"/>
        <v>0</v>
      </c>
      <c r="BB80" s="74">
        <f t="shared" si="30"/>
        <v>95953.84615</v>
      </c>
      <c r="BC80" s="75">
        <v>7.0</v>
      </c>
      <c r="BD80" s="74">
        <f t="shared" si="31"/>
        <v>95953.84615</v>
      </c>
      <c r="BE80" s="75"/>
      <c r="BF80" s="74">
        <f t="shared" si="32"/>
        <v>0</v>
      </c>
      <c r="BG80" s="74">
        <f t="shared" si="33"/>
        <v>95953.84615</v>
      </c>
      <c r="BH80" s="75">
        <v>5.0</v>
      </c>
      <c r="BI80" s="74">
        <f t="shared" si="34"/>
        <v>68538.46154</v>
      </c>
      <c r="BJ80" s="75"/>
      <c r="BK80" s="74">
        <f t="shared" si="35"/>
        <v>0</v>
      </c>
      <c r="BL80" s="74">
        <f t="shared" si="36"/>
        <v>68538.46154</v>
      </c>
      <c r="BM80" s="75"/>
      <c r="BN80" s="74">
        <f t="shared" si="37"/>
        <v>0</v>
      </c>
      <c r="BO80" s="75"/>
      <c r="BP80" s="74">
        <f t="shared" si="38"/>
        <v>0</v>
      </c>
      <c r="BQ80" s="74">
        <f t="shared" si="39"/>
        <v>0</v>
      </c>
      <c r="BR80" s="75"/>
      <c r="BS80" s="74">
        <f t="shared" si="40"/>
        <v>0</v>
      </c>
      <c r="BT80" s="75"/>
      <c r="BU80" s="74">
        <f t="shared" si="41"/>
        <v>0</v>
      </c>
      <c r="BV80" s="74">
        <f t="shared" si="42"/>
        <v>0</v>
      </c>
      <c r="BW80" s="75">
        <v>4.0</v>
      </c>
      <c r="BX80" s="74">
        <f t="shared" si="43"/>
        <v>54830.76923</v>
      </c>
      <c r="BY80" s="75"/>
      <c r="BZ80" s="74">
        <f t="shared" si="44"/>
        <v>0</v>
      </c>
      <c r="CA80" s="74">
        <f t="shared" si="45"/>
        <v>54830.76923</v>
      </c>
      <c r="CB80" s="75"/>
      <c r="CC80" s="74">
        <f t="shared" si="46"/>
        <v>0</v>
      </c>
      <c r="CD80" s="75"/>
      <c r="CE80" s="74">
        <f t="shared" si="47"/>
        <v>0</v>
      </c>
      <c r="CF80" s="74">
        <f t="shared" si="48"/>
        <v>0</v>
      </c>
      <c r="CG80" s="75">
        <v>4.0</v>
      </c>
      <c r="CH80" s="74">
        <f t="shared" si="49"/>
        <v>54830.76923</v>
      </c>
      <c r="CI80" s="75"/>
      <c r="CJ80" s="74">
        <f t="shared" si="50"/>
        <v>0</v>
      </c>
      <c r="CK80" s="74">
        <f t="shared" si="51"/>
        <v>54830.76923</v>
      </c>
      <c r="CL80" s="75">
        <v>5.0</v>
      </c>
      <c r="CM80" s="74">
        <f t="shared" si="52"/>
        <v>68538.46154</v>
      </c>
      <c r="CN80" s="75"/>
      <c r="CO80" s="74">
        <f t="shared" si="53"/>
        <v>0</v>
      </c>
      <c r="CP80" s="74">
        <f t="shared" si="54"/>
        <v>68538.46154</v>
      </c>
      <c r="CQ80" s="75">
        <v>2.0</v>
      </c>
      <c r="CR80" s="74">
        <f t="shared" si="55"/>
        <v>27415.38462</v>
      </c>
      <c r="CS80" s="75"/>
      <c r="CT80" s="74">
        <f t="shared" si="56"/>
        <v>0</v>
      </c>
      <c r="CU80" s="74">
        <f t="shared" si="57"/>
        <v>27415.38462</v>
      </c>
      <c r="CV80" s="75">
        <v>7.0</v>
      </c>
      <c r="CW80" s="74">
        <f t="shared" si="58"/>
        <v>95953.84615</v>
      </c>
      <c r="CX80" s="75"/>
      <c r="CY80" s="74">
        <f t="shared" si="59"/>
        <v>0</v>
      </c>
      <c r="CZ80" s="74">
        <f t="shared" si="60"/>
        <v>95953.84615</v>
      </c>
      <c r="DA80" s="75">
        <v>7.0</v>
      </c>
      <c r="DB80" s="74">
        <f t="shared" si="61"/>
        <v>95953.84615</v>
      </c>
      <c r="DC80" s="75"/>
      <c r="DD80" s="74">
        <f t="shared" si="62"/>
        <v>0</v>
      </c>
      <c r="DE80" s="74">
        <f t="shared" si="63"/>
        <v>95953.84615</v>
      </c>
      <c r="DF80" s="75">
        <v>7.0</v>
      </c>
      <c r="DG80" s="74">
        <f t="shared" si="64"/>
        <v>95953.84615</v>
      </c>
      <c r="DH80" s="75"/>
      <c r="DI80" s="74">
        <f t="shared" si="65"/>
        <v>0</v>
      </c>
      <c r="DJ80" s="74">
        <f t="shared" si="66"/>
        <v>95953.84615</v>
      </c>
      <c r="DK80" s="75">
        <v>7.0</v>
      </c>
      <c r="DL80" s="74">
        <f t="shared" si="67"/>
        <v>95953.84615</v>
      </c>
      <c r="DM80" s="75"/>
      <c r="DN80" s="74">
        <f t="shared" si="68"/>
        <v>0</v>
      </c>
      <c r="DO80" s="74">
        <f t="shared" si="69"/>
        <v>95953.84615</v>
      </c>
      <c r="DP80" s="75">
        <v>1.0</v>
      </c>
      <c r="DQ80" s="74">
        <f t="shared" si="70"/>
        <v>13707.69231</v>
      </c>
      <c r="DR80" s="75"/>
      <c r="DS80" s="74">
        <f t="shared" si="71"/>
        <v>0</v>
      </c>
      <c r="DT80" s="74">
        <f t="shared" si="72"/>
        <v>13707.69231</v>
      </c>
      <c r="DU80" s="75">
        <v>6.0</v>
      </c>
      <c r="DV80" s="74">
        <f t="shared" si="73"/>
        <v>82246.15385</v>
      </c>
      <c r="DW80" s="75"/>
      <c r="DX80" s="74">
        <f t="shared" si="74"/>
        <v>0</v>
      </c>
      <c r="DY80" s="74">
        <f t="shared" si="75"/>
        <v>82246.15385</v>
      </c>
      <c r="DZ80" s="75">
        <v>5.0</v>
      </c>
      <c r="EA80" s="74">
        <f t="shared" si="76"/>
        <v>68538.46154</v>
      </c>
      <c r="EB80" s="75"/>
      <c r="EC80" s="74">
        <f t="shared" si="77"/>
        <v>0</v>
      </c>
      <c r="ED80" s="74">
        <f t="shared" si="78"/>
        <v>68538.46154</v>
      </c>
      <c r="EE80" s="75">
        <v>4.0</v>
      </c>
      <c r="EF80" s="74">
        <f t="shared" si="79"/>
        <v>54830.76923</v>
      </c>
      <c r="EG80" s="75"/>
      <c r="EH80" s="74">
        <f t="shared" si="80"/>
        <v>0</v>
      </c>
      <c r="EI80" s="74">
        <f t="shared" si="81"/>
        <v>54830.76923</v>
      </c>
      <c r="EJ80" s="75">
        <v>4.0</v>
      </c>
      <c r="EK80" s="74">
        <f t="shared" si="82"/>
        <v>54830.76923</v>
      </c>
      <c r="EL80" s="75"/>
      <c r="EM80" s="74">
        <f t="shared" si="83"/>
        <v>0</v>
      </c>
      <c r="EN80" s="74">
        <f t="shared" si="84"/>
        <v>54830.76923</v>
      </c>
      <c r="EO80" s="75">
        <v>3.0</v>
      </c>
      <c r="EP80" s="74">
        <f t="shared" si="85"/>
        <v>41123.07692</v>
      </c>
      <c r="EQ80" s="75"/>
      <c r="ER80" s="74">
        <f t="shared" si="86"/>
        <v>0</v>
      </c>
      <c r="ES80" s="74">
        <f t="shared" si="87"/>
        <v>41123.07692</v>
      </c>
      <c r="ET80" s="75">
        <v>4.0</v>
      </c>
      <c r="EU80" s="74">
        <f t="shared" si="88"/>
        <v>54830.76923</v>
      </c>
      <c r="EV80" s="75"/>
      <c r="EW80" s="74">
        <f t="shared" si="89"/>
        <v>0</v>
      </c>
      <c r="EX80" s="74">
        <f t="shared" si="90"/>
        <v>54830.76923</v>
      </c>
      <c r="EY80" s="75">
        <v>7.0</v>
      </c>
      <c r="EZ80" s="74">
        <f t="shared" si="91"/>
        <v>95953.84615</v>
      </c>
      <c r="FA80" s="75"/>
      <c r="FB80" s="74">
        <f t="shared" si="92"/>
        <v>0</v>
      </c>
      <c r="FC80" s="74">
        <f t="shared" si="93"/>
        <v>95953.84615</v>
      </c>
      <c r="FD80" s="75">
        <v>7.0</v>
      </c>
      <c r="FE80" s="74">
        <f t="shared" si="94"/>
        <v>95953.84615</v>
      </c>
      <c r="FF80" s="75"/>
      <c r="FG80" s="74">
        <f t="shared" si="95"/>
        <v>0</v>
      </c>
      <c r="FH80" s="74">
        <f t="shared" si="96"/>
        <v>95953.84615</v>
      </c>
      <c r="FI80" s="75">
        <v>7.0</v>
      </c>
      <c r="FJ80" s="74">
        <f t="shared" si="97"/>
        <v>95953.84615</v>
      </c>
      <c r="FK80" s="75"/>
      <c r="FL80" s="74">
        <f t="shared" si="98"/>
        <v>0</v>
      </c>
      <c r="FM80" s="74">
        <f t="shared" si="99"/>
        <v>95953.84615</v>
      </c>
      <c r="FN80" s="75">
        <v>6.0</v>
      </c>
      <c r="FO80" s="74">
        <f t="shared" si="100"/>
        <v>82246.15385</v>
      </c>
      <c r="FP80" s="75"/>
      <c r="FQ80" s="74">
        <f t="shared" si="101"/>
        <v>0</v>
      </c>
      <c r="FR80" s="74">
        <f t="shared" si="102"/>
        <v>82246.15385</v>
      </c>
      <c r="FS80" s="75">
        <v>1.0</v>
      </c>
      <c r="FT80" s="74">
        <f t="shared" si="103"/>
        <v>13707.69231</v>
      </c>
      <c r="FU80" s="75"/>
      <c r="FV80" s="74">
        <f t="shared" si="104"/>
        <v>0</v>
      </c>
      <c r="FW80" s="74">
        <f t="shared" si="105"/>
        <v>13707.69231</v>
      </c>
      <c r="FX80" s="75">
        <v>7.0</v>
      </c>
      <c r="FY80" s="74">
        <f t="shared" si="106"/>
        <v>95953.84615</v>
      </c>
      <c r="FZ80" s="75"/>
      <c r="GA80" s="74">
        <f t="shared" si="107"/>
        <v>0</v>
      </c>
      <c r="GB80" s="74">
        <f t="shared" si="108"/>
        <v>95953.84615</v>
      </c>
      <c r="GC80" s="75">
        <v>7.0</v>
      </c>
      <c r="GD80" s="74">
        <f t="shared" si="109"/>
        <v>95953.84615</v>
      </c>
      <c r="GE80" s="75"/>
      <c r="GF80" s="74">
        <f t="shared" si="110"/>
        <v>0</v>
      </c>
      <c r="GG80" s="74">
        <f t="shared" si="111"/>
        <v>95953.84615</v>
      </c>
      <c r="GH80" s="75">
        <v>4.0</v>
      </c>
      <c r="GI80" s="74">
        <f t="shared" si="112"/>
        <v>54830.76923</v>
      </c>
      <c r="GJ80" s="75"/>
      <c r="GK80" s="74">
        <f t="shared" si="113"/>
        <v>0</v>
      </c>
      <c r="GL80" s="74">
        <f t="shared" si="114"/>
        <v>54830.76923</v>
      </c>
      <c r="GM80" s="75"/>
      <c r="GN80" s="74">
        <f t="shared" si="115"/>
        <v>0</v>
      </c>
      <c r="GO80" s="75"/>
      <c r="GP80" s="74">
        <f t="shared" si="116"/>
        <v>0</v>
      </c>
      <c r="GQ80" s="74">
        <f t="shared" si="117"/>
        <v>0</v>
      </c>
      <c r="GR80" s="75"/>
      <c r="GS80" s="74">
        <f t="shared" si="118"/>
        <v>0</v>
      </c>
      <c r="GT80" s="75"/>
      <c r="GU80" s="74">
        <f t="shared" si="119"/>
        <v>0</v>
      </c>
      <c r="GV80" s="74">
        <f t="shared" si="120"/>
        <v>0</v>
      </c>
      <c r="GW80" s="75"/>
      <c r="GX80" s="74">
        <f t="shared" si="121"/>
        <v>0</v>
      </c>
      <c r="GY80" s="75"/>
      <c r="GZ80" s="74">
        <f t="shared" si="122"/>
        <v>0</v>
      </c>
      <c r="HA80" s="74">
        <f t="shared" si="123"/>
        <v>0</v>
      </c>
      <c r="HB80" s="75">
        <v>1.0</v>
      </c>
      <c r="HC80" s="74">
        <f t="shared" si="124"/>
        <v>13707.69231</v>
      </c>
      <c r="HD80" s="75"/>
      <c r="HE80" s="74">
        <f t="shared" si="125"/>
        <v>0</v>
      </c>
      <c r="HF80" s="74">
        <f t="shared" si="126"/>
        <v>13707.69231</v>
      </c>
      <c r="HG80" s="75">
        <v>4.0</v>
      </c>
      <c r="HH80" s="74">
        <f t="shared" si="127"/>
        <v>54830.76923</v>
      </c>
      <c r="HI80" s="75"/>
      <c r="HJ80" s="74">
        <f t="shared" si="128"/>
        <v>0</v>
      </c>
      <c r="HK80" s="74">
        <f t="shared" si="129"/>
        <v>54830.76923</v>
      </c>
    </row>
    <row r="81" ht="15.75" customHeight="1">
      <c r="A81" s="4"/>
      <c r="B81" s="1"/>
      <c r="C81" s="73" t="str">
        <f>$C$19</f>
        <v>Brick Row Takeover​ (App Store)</v>
      </c>
      <c r="D81" s="74">
        <f>($D$22/7)</f>
        <v>9747.692308</v>
      </c>
      <c r="E81" s="75">
        <v>7.0</v>
      </c>
      <c r="F81" s="74">
        <f t="shared" si="1"/>
        <v>68233.84615</v>
      </c>
      <c r="G81" s="75"/>
      <c r="H81" s="74">
        <f t="shared" si="2"/>
        <v>0</v>
      </c>
      <c r="I81" s="74">
        <f t="shared" si="3"/>
        <v>68233.84615</v>
      </c>
      <c r="J81" s="75"/>
      <c r="K81" s="74">
        <f t="shared" si="4"/>
        <v>0</v>
      </c>
      <c r="L81" s="75"/>
      <c r="M81" s="74">
        <f t="shared" si="5"/>
        <v>0</v>
      </c>
      <c r="N81" s="74">
        <f t="shared" si="6"/>
        <v>0</v>
      </c>
      <c r="O81" s="75"/>
      <c r="P81" s="74">
        <f t="shared" si="7"/>
        <v>0</v>
      </c>
      <c r="Q81" s="75"/>
      <c r="R81" s="74">
        <f t="shared" si="8"/>
        <v>0</v>
      </c>
      <c r="S81" s="74">
        <f t="shared" si="9"/>
        <v>0</v>
      </c>
      <c r="T81" s="75"/>
      <c r="U81" s="74">
        <f t="shared" si="10"/>
        <v>0</v>
      </c>
      <c r="V81" s="75"/>
      <c r="W81" s="74">
        <f t="shared" si="11"/>
        <v>0</v>
      </c>
      <c r="X81" s="74">
        <f t="shared" si="12"/>
        <v>0</v>
      </c>
      <c r="Y81" s="75"/>
      <c r="Z81" s="74">
        <f t="shared" si="13"/>
        <v>0</v>
      </c>
      <c r="AA81" s="75"/>
      <c r="AB81" s="74">
        <f t="shared" si="14"/>
        <v>0</v>
      </c>
      <c r="AC81" s="74">
        <f t="shared" si="15"/>
        <v>0</v>
      </c>
      <c r="AD81" s="75"/>
      <c r="AE81" s="74">
        <f t="shared" si="16"/>
        <v>0</v>
      </c>
      <c r="AF81" s="75"/>
      <c r="AG81" s="74">
        <f t="shared" si="17"/>
        <v>0</v>
      </c>
      <c r="AH81" s="74">
        <f t="shared" si="18"/>
        <v>0</v>
      </c>
      <c r="AI81" s="75"/>
      <c r="AJ81" s="74">
        <f t="shared" si="19"/>
        <v>0</v>
      </c>
      <c r="AK81" s="75"/>
      <c r="AL81" s="74">
        <f t="shared" si="20"/>
        <v>0</v>
      </c>
      <c r="AM81" s="74">
        <f t="shared" si="21"/>
        <v>0</v>
      </c>
      <c r="AN81" s="75"/>
      <c r="AO81" s="74">
        <f t="shared" si="22"/>
        <v>0</v>
      </c>
      <c r="AP81" s="75"/>
      <c r="AQ81" s="74">
        <f t="shared" si="23"/>
        <v>0</v>
      </c>
      <c r="AR81" s="74">
        <f t="shared" si="24"/>
        <v>0</v>
      </c>
      <c r="AS81" s="75"/>
      <c r="AT81" s="74">
        <f t="shared" si="25"/>
        <v>0</v>
      </c>
      <c r="AU81" s="75"/>
      <c r="AV81" s="74">
        <f t="shared" si="26"/>
        <v>0</v>
      </c>
      <c r="AW81" s="74">
        <f t="shared" si="27"/>
        <v>0</v>
      </c>
      <c r="AX81" s="75"/>
      <c r="AY81" s="74">
        <f t="shared" si="28"/>
        <v>0</v>
      </c>
      <c r="AZ81" s="75"/>
      <c r="BA81" s="74">
        <f t="shared" si="29"/>
        <v>0</v>
      </c>
      <c r="BB81" s="74">
        <f t="shared" si="30"/>
        <v>0</v>
      </c>
      <c r="BC81" s="75"/>
      <c r="BD81" s="74">
        <f t="shared" si="31"/>
        <v>0</v>
      </c>
      <c r="BE81" s="75"/>
      <c r="BF81" s="74">
        <f t="shared" si="32"/>
        <v>0</v>
      </c>
      <c r="BG81" s="74">
        <f t="shared" si="33"/>
        <v>0</v>
      </c>
      <c r="BH81" s="75"/>
      <c r="BI81" s="74">
        <f t="shared" si="34"/>
        <v>0</v>
      </c>
      <c r="BJ81" s="75"/>
      <c r="BK81" s="74">
        <f t="shared" si="35"/>
        <v>0</v>
      </c>
      <c r="BL81" s="74">
        <f t="shared" si="36"/>
        <v>0</v>
      </c>
      <c r="BM81" s="75"/>
      <c r="BN81" s="74">
        <f t="shared" si="37"/>
        <v>0</v>
      </c>
      <c r="BO81" s="75"/>
      <c r="BP81" s="74">
        <f t="shared" si="38"/>
        <v>0</v>
      </c>
      <c r="BQ81" s="74">
        <f t="shared" si="39"/>
        <v>0</v>
      </c>
      <c r="BR81" s="75"/>
      <c r="BS81" s="74">
        <f t="shared" si="40"/>
        <v>0</v>
      </c>
      <c r="BT81" s="75"/>
      <c r="BU81" s="74">
        <f t="shared" si="41"/>
        <v>0</v>
      </c>
      <c r="BV81" s="74">
        <f t="shared" si="42"/>
        <v>0</v>
      </c>
      <c r="BW81" s="75"/>
      <c r="BX81" s="74">
        <f t="shared" si="43"/>
        <v>0</v>
      </c>
      <c r="BY81" s="75"/>
      <c r="BZ81" s="74">
        <f t="shared" si="44"/>
        <v>0</v>
      </c>
      <c r="CA81" s="74">
        <f t="shared" si="45"/>
        <v>0</v>
      </c>
      <c r="CB81" s="75"/>
      <c r="CC81" s="74">
        <f t="shared" si="46"/>
        <v>0</v>
      </c>
      <c r="CD81" s="75"/>
      <c r="CE81" s="74">
        <f t="shared" si="47"/>
        <v>0</v>
      </c>
      <c r="CF81" s="74">
        <f t="shared" si="48"/>
        <v>0</v>
      </c>
      <c r="CG81" s="75"/>
      <c r="CH81" s="74">
        <f t="shared" si="49"/>
        <v>0</v>
      </c>
      <c r="CI81" s="75"/>
      <c r="CJ81" s="74">
        <f t="shared" si="50"/>
        <v>0</v>
      </c>
      <c r="CK81" s="74">
        <f t="shared" si="51"/>
        <v>0</v>
      </c>
      <c r="CL81" s="75"/>
      <c r="CM81" s="74">
        <f t="shared" si="52"/>
        <v>0</v>
      </c>
      <c r="CN81" s="75"/>
      <c r="CO81" s="74">
        <f t="shared" si="53"/>
        <v>0</v>
      </c>
      <c r="CP81" s="74">
        <f t="shared" si="54"/>
        <v>0</v>
      </c>
      <c r="CQ81" s="75"/>
      <c r="CR81" s="74">
        <f t="shared" si="55"/>
        <v>0</v>
      </c>
      <c r="CS81" s="75"/>
      <c r="CT81" s="74">
        <f t="shared" si="56"/>
        <v>0</v>
      </c>
      <c r="CU81" s="74">
        <f t="shared" si="57"/>
        <v>0</v>
      </c>
      <c r="CV81" s="75"/>
      <c r="CW81" s="74">
        <f t="shared" si="58"/>
        <v>0</v>
      </c>
      <c r="CX81" s="75"/>
      <c r="CY81" s="74">
        <f t="shared" si="59"/>
        <v>0</v>
      </c>
      <c r="CZ81" s="74">
        <f t="shared" si="60"/>
        <v>0</v>
      </c>
      <c r="DA81" s="75"/>
      <c r="DB81" s="74">
        <f t="shared" si="61"/>
        <v>0</v>
      </c>
      <c r="DC81" s="75"/>
      <c r="DD81" s="74">
        <f t="shared" si="62"/>
        <v>0</v>
      </c>
      <c r="DE81" s="74">
        <f t="shared" si="63"/>
        <v>0</v>
      </c>
      <c r="DF81" s="75"/>
      <c r="DG81" s="74">
        <f t="shared" si="64"/>
        <v>0</v>
      </c>
      <c r="DH81" s="75"/>
      <c r="DI81" s="74">
        <f t="shared" si="65"/>
        <v>0</v>
      </c>
      <c r="DJ81" s="74">
        <f t="shared" si="66"/>
        <v>0</v>
      </c>
      <c r="DK81" s="75"/>
      <c r="DL81" s="74">
        <f t="shared" si="67"/>
        <v>0</v>
      </c>
      <c r="DM81" s="75"/>
      <c r="DN81" s="74">
        <f t="shared" si="68"/>
        <v>0</v>
      </c>
      <c r="DO81" s="74">
        <f t="shared" si="69"/>
        <v>0</v>
      </c>
      <c r="DP81" s="75"/>
      <c r="DQ81" s="74">
        <f t="shared" si="70"/>
        <v>0</v>
      </c>
      <c r="DR81" s="75"/>
      <c r="DS81" s="74">
        <f t="shared" si="71"/>
        <v>0</v>
      </c>
      <c r="DT81" s="74">
        <f t="shared" si="72"/>
        <v>0</v>
      </c>
      <c r="DU81" s="75"/>
      <c r="DV81" s="74">
        <f t="shared" si="73"/>
        <v>0</v>
      </c>
      <c r="DW81" s="75"/>
      <c r="DX81" s="74">
        <f t="shared" si="74"/>
        <v>0</v>
      </c>
      <c r="DY81" s="74">
        <f t="shared" si="75"/>
        <v>0</v>
      </c>
      <c r="DZ81" s="75"/>
      <c r="EA81" s="74">
        <f t="shared" si="76"/>
        <v>0</v>
      </c>
      <c r="EB81" s="75"/>
      <c r="EC81" s="74">
        <f t="shared" si="77"/>
        <v>0</v>
      </c>
      <c r="ED81" s="74">
        <f t="shared" si="78"/>
        <v>0</v>
      </c>
      <c r="EE81" s="75"/>
      <c r="EF81" s="74">
        <f t="shared" si="79"/>
        <v>0</v>
      </c>
      <c r="EG81" s="75"/>
      <c r="EH81" s="74">
        <f t="shared" si="80"/>
        <v>0</v>
      </c>
      <c r="EI81" s="74">
        <f t="shared" si="81"/>
        <v>0</v>
      </c>
      <c r="EJ81" s="75"/>
      <c r="EK81" s="74">
        <f t="shared" si="82"/>
        <v>0</v>
      </c>
      <c r="EL81" s="75"/>
      <c r="EM81" s="74">
        <f t="shared" si="83"/>
        <v>0</v>
      </c>
      <c r="EN81" s="74">
        <f t="shared" si="84"/>
        <v>0</v>
      </c>
      <c r="EO81" s="75"/>
      <c r="EP81" s="74">
        <f t="shared" si="85"/>
        <v>0</v>
      </c>
      <c r="EQ81" s="75"/>
      <c r="ER81" s="74">
        <f t="shared" si="86"/>
        <v>0</v>
      </c>
      <c r="ES81" s="74">
        <f t="shared" si="87"/>
        <v>0</v>
      </c>
      <c r="ET81" s="75">
        <v>3.0</v>
      </c>
      <c r="EU81" s="74">
        <f t="shared" si="88"/>
        <v>29243.07692</v>
      </c>
      <c r="EV81" s="75"/>
      <c r="EW81" s="74">
        <f t="shared" si="89"/>
        <v>0</v>
      </c>
      <c r="EX81" s="74">
        <f t="shared" si="90"/>
        <v>29243.07692</v>
      </c>
      <c r="EY81" s="75">
        <v>7.0</v>
      </c>
      <c r="EZ81" s="74">
        <f t="shared" si="91"/>
        <v>68233.84615</v>
      </c>
      <c r="FA81" s="75"/>
      <c r="FB81" s="74">
        <f t="shared" si="92"/>
        <v>0</v>
      </c>
      <c r="FC81" s="74">
        <f t="shared" si="93"/>
        <v>68233.84615</v>
      </c>
      <c r="FD81" s="75">
        <v>7.0</v>
      </c>
      <c r="FE81" s="74">
        <f t="shared" si="94"/>
        <v>68233.84615</v>
      </c>
      <c r="FF81" s="75"/>
      <c r="FG81" s="74">
        <f t="shared" si="95"/>
        <v>0</v>
      </c>
      <c r="FH81" s="74">
        <f t="shared" si="96"/>
        <v>68233.84615</v>
      </c>
      <c r="FI81" s="75"/>
      <c r="FJ81" s="74">
        <f t="shared" si="97"/>
        <v>0</v>
      </c>
      <c r="FK81" s="75"/>
      <c r="FL81" s="74">
        <f t="shared" si="98"/>
        <v>0</v>
      </c>
      <c r="FM81" s="74">
        <f t="shared" si="99"/>
        <v>0</v>
      </c>
      <c r="FN81" s="75"/>
      <c r="FO81" s="74">
        <f t="shared" si="100"/>
        <v>0</v>
      </c>
      <c r="FP81" s="75"/>
      <c r="FQ81" s="74">
        <f t="shared" si="101"/>
        <v>0</v>
      </c>
      <c r="FR81" s="74">
        <f t="shared" si="102"/>
        <v>0</v>
      </c>
      <c r="FS81" s="75"/>
      <c r="FT81" s="74">
        <f t="shared" si="103"/>
        <v>0</v>
      </c>
      <c r="FU81" s="75"/>
      <c r="FV81" s="74">
        <f t="shared" si="104"/>
        <v>0</v>
      </c>
      <c r="FW81" s="74">
        <f t="shared" si="105"/>
        <v>0</v>
      </c>
      <c r="FX81" s="75"/>
      <c r="FY81" s="74">
        <f t="shared" si="106"/>
        <v>0</v>
      </c>
      <c r="FZ81" s="75"/>
      <c r="GA81" s="74">
        <f t="shared" si="107"/>
        <v>0</v>
      </c>
      <c r="GB81" s="74">
        <f t="shared" si="108"/>
        <v>0</v>
      </c>
      <c r="GC81" s="75"/>
      <c r="GD81" s="74">
        <f t="shared" si="109"/>
        <v>0</v>
      </c>
      <c r="GE81" s="75"/>
      <c r="GF81" s="74">
        <f t="shared" si="110"/>
        <v>0</v>
      </c>
      <c r="GG81" s="74">
        <f t="shared" si="111"/>
        <v>0</v>
      </c>
      <c r="GH81" s="75"/>
      <c r="GI81" s="74">
        <f t="shared" si="112"/>
        <v>0</v>
      </c>
      <c r="GJ81" s="75"/>
      <c r="GK81" s="74">
        <f t="shared" si="113"/>
        <v>0</v>
      </c>
      <c r="GL81" s="74">
        <f t="shared" si="114"/>
        <v>0</v>
      </c>
      <c r="GM81" s="75"/>
      <c r="GN81" s="74">
        <f t="shared" si="115"/>
        <v>0</v>
      </c>
      <c r="GO81" s="75"/>
      <c r="GP81" s="74">
        <f t="shared" si="116"/>
        <v>0</v>
      </c>
      <c r="GQ81" s="74">
        <f t="shared" si="117"/>
        <v>0</v>
      </c>
      <c r="GR81" s="75"/>
      <c r="GS81" s="74">
        <f t="shared" si="118"/>
        <v>0</v>
      </c>
      <c r="GT81" s="75"/>
      <c r="GU81" s="74">
        <f t="shared" si="119"/>
        <v>0</v>
      </c>
      <c r="GV81" s="74">
        <f t="shared" si="120"/>
        <v>0</v>
      </c>
      <c r="GW81" s="75"/>
      <c r="GX81" s="74">
        <f t="shared" si="121"/>
        <v>0</v>
      </c>
      <c r="GY81" s="75"/>
      <c r="GZ81" s="74">
        <f t="shared" si="122"/>
        <v>0</v>
      </c>
      <c r="HA81" s="74">
        <f t="shared" si="123"/>
        <v>0</v>
      </c>
      <c r="HB81" s="75"/>
      <c r="HC81" s="74">
        <f t="shared" si="124"/>
        <v>0</v>
      </c>
      <c r="HD81" s="75"/>
      <c r="HE81" s="74">
        <f t="shared" si="125"/>
        <v>0</v>
      </c>
      <c r="HF81" s="74">
        <f t="shared" si="126"/>
        <v>0</v>
      </c>
      <c r="HG81" s="75"/>
      <c r="HH81" s="74">
        <f t="shared" si="127"/>
        <v>0</v>
      </c>
      <c r="HI81" s="75"/>
      <c r="HJ81" s="74">
        <f t="shared" si="128"/>
        <v>0</v>
      </c>
      <c r="HK81" s="74">
        <f t="shared" si="129"/>
        <v>0</v>
      </c>
    </row>
    <row r="82" ht="15.75" customHeight="1">
      <c r="A82" s="4"/>
      <c r="B82" s="1"/>
      <c r="C82" s="73" t="str">
        <f>$C$24</f>
        <v>App Recommendation Featuring​ (App Store)</v>
      </c>
      <c r="D82" s="74">
        <f>($D$27/7)</f>
        <v>25520</v>
      </c>
      <c r="E82" s="75"/>
      <c r="F82" s="74">
        <f t="shared" si="1"/>
        <v>0</v>
      </c>
      <c r="G82" s="75"/>
      <c r="H82" s="74">
        <f t="shared" si="2"/>
        <v>0</v>
      </c>
      <c r="I82" s="74">
        <f t="shared" si="3"/>
        <v>0</v>
      </c>
      <c r="J82" s="75"/>
      <c r="K82" s="74">
        <f t="shared" si="4"/>
        <v>0</v>
      </c>
      <c r="L82" s="75"/>
      <c r="M82" s="74">
        <f t="shared" si="5"/>
        <v>0</v>
      </c>
      <c r="N82" s="74">
        <f t="shared" si="6"/>
        <v>0</v>
      </c>
      <c r="O82" s="75"/>
      <c r="P82" s="74">
        <f t="shared" si="7"/>
        <v>0</v>
      </c>
      <c r="Q82" s="75"/>
      <c r="R82" s="74">
        <f t="shared" si="8"/>
        <v>0</v>
      </c>
      <c r="S82" s="74">
        <f t="shared" si="9"/>
        <v>0</v>
      </c>
      <c r="T82" s="75"/>
      <c r="U82" s="74">
        <f t="shared" si="10"/>
        <v>0</v>
      </c>
      <c r="V82" s="75"/>
      <c r="W82" s="74">
        <f t="shared" si="11"/>
        <v>0</v>
      </c>
      <c r="X82" s="74">
        <f t="shared" si="12"/>
        <v>0</v>
      </c>
      <c r="Y82" s="75"/>
      <c r="Z82" s="74">
        <f t="shared" si="13"/>
        <v>0</v>
      </c>
      <c r="AA82" s="75"/>
      <c r="AB82" s="74">
        <f t="shared" si="14"/>
        <v>0</v>
      </c>
      <c r="AC82" s="74">
        <f t="shared" si="15"/>
        <v>0</v>
      </c>
      <c r="AD82" s="75"/>
      <c r="AE82" s="74">
        <f t="shared" si="16"/>
        <v>0</v>
      </c>
      <c r="AF82" s="75"/>
      <c r="AG82" s="74">
        <f t="shared" si="17"/>
        <v>0</v>
      </c>
      <c r="AH82" s="74">
        <f t="shared" si="18"/>
        <v>0</v>
      </c>
      <c r="AI82" s="75"/>
      <c r="AJ82" s="74">
        <f t="shared" si="19"/>
        <v>0</v>
      </c>
      <c r="AK82" s="75"/>
      <c r="AL82" s="74">
        <f t="shared" si="20"/>
        <v>0</v>
      </c>
      <c r="AM82" s="74">
        <f t="shared" si="21"/>
        <v>0</v>
      </c>
      <c r="AN82" s="75"/>
      <c r="AO82" s="74">
        <f t="shared" si="22"/>
        <v>0</v>
      </c>
      <c r="AP82" s="75"/>
      <c r="AQ82" s="74">
        <f t="shared" si="23"/>
        <v>0</v>
      </c>
      <c r="AR82" s="74">
        <f t="shared" si="24"/>
        <v>0</v>
      </c>
      <c r="AS82" s="75"/>
      <c r="AT82" s="74">
        <f t="shared" si="25"/>
        <v>0</v>
      </c>
      <c r="AU82" s="75"/>
      <c r="AV82" s="74">
        <f t="shared" si="26"/>
        <v>0</v>
      </c>
      <c r="AW82" s="74">
        <f t="shared" si="27"/>
        <v>0</v>
      </c>
      <c r="AX82" s="75"/>
      <c r="AY82" s="74">
        <f t="shared" si="28"/>
        <v>0</v>
      </c>
      <c r="AZ82" s="75"/>
      <c r="BA82" s="74">
        <f t="shared" si="29"/>
        <v>0</v>
      </c>
      <c r="BB82" s="74">
        <f t="shared" si="30"/>
        <v>0</v>
      </c>
      <c r="BC82" s="75"/>
      <c r="BD82" s="74">
        <f t="shared" si="31"/>
        <v>0</v>
      </c>
      <c r="BE82" s="75"/>
      <c r="BF82" s="74">
        <f t="shared" si="32"/>
        <v>0</v>
      </c>
      <c r="BG82" s="74">
        <f t="shared" si="33"/>
        <v>0</v>
      </c>
      <c r="BH82" s="75"/>
      <c r="BI82" s="74">
        <f t="shared" si="34"/>
        <v>0</v>
      </c>
      <c r="BJ82" s="75"/>
      <c r="BK82" s="74">
        <f t="shared" si="35"/>
        <v>0</v>
      </c>
      <c r="BL82" s="74">
        <f t="shared" si="36"/>
        <v>0</v>
      </c>
      <c r="BM82" s="75"/>
      <c r="BN82" s="74">
        <f t="shared" si="37"/>
        <v>0</v>
      </c>
      <c r="BO82" s="75"/>
      <c r="BP82" s="74">
        <f t="shared" si="38"/>
        <v>0</v>
      </c>
      <c r="BQ82" s="74">
        <f t="shared" si="39"/>
        <v>0</v>
      </c>
      <c r="BR82" s="75"/>
      <c r="BS82" s="74">
        <f t="shared" si="40"/>
        <v>0</v>
      </c>
      <c r="BT82" s="75"/>
      <c r="BU82" s="74">
        <f t="shared" si="41"/>
        <v>0</v>
      </c>
      <c r="BV82" s="74">
        <f t="shared" si="42"/>
        <v>0</v>
      </c>
      <c r="BW82" s="75"/>
      <c r="BX82" s="74">
        <f t="shared" si="43"/>
        <v>0</v>
      </c>
      <c r="BY82" s="75"/>
      <c r="BZ82" s="74">
        <f t="shared" si="44"/>
        <v>0</v>
      </c>
      <c r="CA82" s="74">
        <f t="shared" si="45"/>
        <v>0</v>
      </c>
      <c r="CB82" s="75"/>
      <c r="CC82" s="74">
        <f t="shared" si="46"/>
        <v>0</v>
      </c>
      <c r="CD82" s="75"/>
      <c r="CE82" s="74">
        <f t="shared" si="47"/>
        <v>0</v>
      </c>
      <c r="CF82" s="74">
        <f t="shared" si="48"/>
        <v>0</v>
      </c>
      <c r="CG82" s="75"/>
      <c r="CH82" s="74">
        <f t="shared" si="49"/>
        <v>0</v>
      </c>
      <c r="CI82" s="75"/>
      <c r="CJ82" s="74">
        <f t="shared" si="50"/>
        <v>0</v>
      </c>
      <c r="CK82" s="74">
        <f t="shared" si="51"/>
        <v>0</v>
      </c>
      <c r="CL82" s="75"/>
      <c r="CM82" s="74">
        <f t="shared" si="52"/>
        <v>0</v>
      </c>
      <c r="CN82" s="75"/>
      <c r="CO82" s="74">
        <f t="shared" si="53"/>
        <v>0</v>
      </c>
      <c r="CP82" s="74">
        <f t="shared" si="54"/>
        <v>0</v>
      </c>
      <c r="CQ82" s="75"/>
      <c r="CR82" s="74">
        <f t="shared" si="55"/>
        <v>0</v>
      </c>
      <c r="CS82" s="75"/>
      <c r="CT82" s="74">
        <f t="shared" si="56"/>
        <v>0</v>
      </c>
      <c r="CU82" s="74">
        <f t="shared" si="57"/>
        <v>0</v>
      </c>
      <c r="CV82" s="75"/>
      <c r="CW82" s="74">
        <f t="shared" si="58"/>
        <v>0</v>
      </c>
      <c r="CX82" s="75"/>
      <c r="CY82" s="74">
        <f t="shared" si="59"/>
        <v>0</v>
      </c>
      <c r="CZ82" s="74">
        <f t="shared" si="60"/>
        <v>0</v>
      </c>
      <c r="DA82" s="75"/>
      <c r="DB82" s="74">
        <f t="shared" si="61"/>
        <v>0</v>
      </c>
      <c r="DC82" s="75"/>
      <c r="DD82" s="74">
        <f t="shared" si="62"/>
        <v>0</v>
      </c>
      <c r="DE82" s="74">
        <f t="shared" si="63"/>
        <v>0</v>
      </c>
      <c r="DF82" s="75"/>
      <c r="DG82" s="74">
        <f t="shared" si="64"/>
        <v>0</v>
      </c>
      <c r="DH82" s="75"/>
      <c r="DI82" s="74">
        <f t="shared" si="65"/>
        <v>0</v>
      </c>
      <c r="DJ82" s="74">
        <f t="shared" si="66"/>
        <v>0</v>
      </c>
      <c r="DK82" s="75"/>
      <c r="DL82" s="74">
        <f t="shared" si="67"/>
        <v>0</v>
      </c>
      <c r="DM82" s="75"/>
      <c r="DN82" s="74">
        <f t="shared" si="68"/>
        <v>0</v>
      </c>
      <c r="DO82" s="74">
        <f t="shared" si="69"/>
        <v>0</v>
      </c>
      <c r="DP82" s="75"/>
      <c r="DQ82" s="74">
        <f t="shared" si="70"/>
        <v>0</v>
      </c>
      <c r="DR82" s="75"/>
      <c r="DS82" s="74">
        <f t="shared" si="71"/>
        <v>0</v>
      </c>
      <c r="DT82" s="74">
        <f t="shared" si="72"/>
        <v>0</v>
      </c>
      <c r="DU82" s="75"/>
      <c r="DV82" s="74">
        <f t="shared" si="73"/>
        <v>0</v>
      </c>
      <c r="DW82" s="75"/>
      <c r="DX82" s="74">
        <f t="shared" si="74"/>
        <v>0</v>
      </c>
      <c r="DY82" s="74">
        <f t="shared" si="75"/>
        <v>0</v>
      </c>
      <c r="DZ82" s="75"/>
      <c r="EA82" s="74">
        <f t="shared" si="76"/>
        <v>0</v>
      </c>
      <c r="EB82" s="75"/>
      <c r="EC82" s="74">
        <f t="shared" si="77"/>
        <v>0</v>
      </c>
      <c r="ED82" s="74">
        <f t="shared" si="78"/>
        <v>0</v>
      </c>
      <c r="EE82" s="75"/>
      <c r="EF82" s="74">
        <f t="shared" si="79"/>
        <v>0</v>
      </c>
      <c r="EG82" s="75"/>
      <c r="EH82" s="74">
        <f t="shared" si="80"/>
        <v>0</v>
      </c>
      <c r="EI82" s="74">
        <f t="shared" si="81"/>
        <v>0</v>
      </c>
      <c r="EJ82" s="75"/>
      <c r="EK82" s="74">
        <f t="shared" si="82"/>
        <v>0</v>
      </c>
      <c r="EL82" s="75"/>
      <c r="EM82" s="74">
        <f t="shared" si="83"/>
        <v>0</v>
      </c>
      <c r="EN82" s="74">
        <f t="shared" si="84"/>
        <v>0</v>
      </c>
      <c r="EO82" s="75"/>
      <c r="EP82" s="74">
        <f t="shared" si="85"/>
        <v>0</v>
      </c>
      <c r="EQ82" s="75"/>
      <c r="ER82" s="74">
        <f t="shared" si="86"/>
        <v>0</v>
      </c>
      <c r="ES82" s="74">
        <f t="shared" si="87"/>
        <v>0</v>
      </c>
      <c r="ET82" s="75"/>
      <c r="EU82" s="74">
        <f t="shared" si="88"/>
        <v>0</v>
      </c>
      <c r="EV82" s="75"/>
      <c r="EW82" s="74">
        <f t="shared" si="89"/>
        <v>0</v>
      </c>
      <c r="EX82" s="74">
        <f t="shared" si="90"/>
        <v>0</v>
      </c>
      <c r="EY82" s="75"/>
      <c r="EZ82" s="74">
        <f t="shared" si="91"/>
        <v>0</v>
      </c>
      <c r="FA82" s="75"/>
      <c r="FB82" s="74">
        <f t="shared" si="92"/>
        <v>0</v>
      </c>
      <c r="FC82" s="74">
        <f t="shared" si="93"/>
        <v>0</v>
      </c>
      <c r="FD82" s="75"/>
      <c r="FE82" s="74">
        <f t="shared" si="94"/>
        <v>0</v>
      </c>
      <c r="FF82" s="75"/>
      <c r="FG82" s="74">
        <f t="shared" si="95"/>
        <v>0</v>
      </c>
      <c r="FH82" s="74">
        <f t="shared" si="96"/>
        <v>0</v>
      </c>
      <c r="FI82" s="75"/>
      <c r="FJ82" s="74">
        <f t="shared" si="97"/>
        <v>0</v>
      </c>
      <c r="FK82" s="75"/>
      <c r="FL82" s="74">
        <f t="shared" si="98"/>
        <v>0</v>
      </c>
      <c r="FM82" s="74">
        <f t="shared" si="99"/>
        <v>0</v>
      </c>
      <c r="FN82" s="75"/>
      <c r="FO82" s="74">
        <f t="shared" si="100"/>
        <v>0</v>
      </c>
      <c r="FP82" s="75"/>
      <c r="FQ82" s="74">
        <f t="shared" si="101"/>
        <v>0</v>
      </c>
      <c r="FR82" s="74">
        <f t="shared" si="102"/>
        <v>0</v>
      </c>
      <c r="FS82" s="75"/>
      <c r="FT82" s="74">
        <f t="shared" si="103"/>
        <v>0</v>
      </c>
      <c r="FU82" s="75"/>
      <c r="FV82" s="74">
        <f t="shared" si="104"/>
        <v>0</v>
      </c>
      <c r="FW82" s="74">
        <f t="shared" si="105"/>
        <v>0</v>
      </c>
      <c r="FX82" s="75"/>
      <c r="FY82" s="74">
        <f t="shared" si="106"/>
        <v>0</v>
      </c>
      <c r="FZ82" s="75"/>
      <c r="GA82" s="74">
        <f t="shared" si="107"/>
        <v>0</v>
      </c>
      <c r="GB82" s="74">
        <f t="shared" si="108"/>
        <v>0</v>
      </c>
      <c r="GC82" s="75"/>
      <c r="GD82" s="74">
        <f t="shared" si="109"/>
        <v>0</v>
      </c>
      <c r="GE82" s="75"/>
      <c r="GF82" s="74">
        <f t="shared" si="110"/>
        <v>0</v>
      </c>
      <c r="GG82" s="74">
        <f t="shared" si="111"/>
        <v>0</v>
      </c>
      <c r="GH82" s="75"/>
      <c r="GI82" s="74">
        <f t="shared" si="112"/>
        <v>0</v>
      </c>
      <c r="GJ82" s="75"/>
      <c r="GK82" s="74">
        <f t="shared" si="113"/>
        <v>0</v>
      </c>
      <c r="GL82" s="74">
        <f t="shared" si="114"/>
        <v>0</v>
      </c>
      <c r="GM82" s="75"/>
      <c r="GN82" s="74">
        <f t="shared" si="115"/>
        <v>0</v>
      </c>
      <c r="GO82" s="75"/>
      <c r="GP82" s="74">
        <f t="shared" si="116"/>
        <v>0</v>
      </c>
      <c r="GQ82" s="74">
        <f t="shared" si="117"/>
        <v>0</v>
      </c>
      <c r="GR82" s="75"/>
      <c r="GS82" s="74">
        <f t="shared" si="118"/>
        <v>0</v>
      </c>
      <c r="GT82" s="75"/>
      <c r="GU82" s="74">
        <f t="shared" si="119"/>
        <v>0</v>
      </c>
      <c r="GV82" s="74">
        <f t="shared" si="120"/>
        <v>0</v>
      </c>
      <c r="GW82" s="75"/>
      <c r="GX82" s="74">
        <f t="shared" si="121"/>
        <v>0</v>
      </c>
      <c r="GY82" s="75"/>
      <c r="GZ82" s="74">
        <f t="shared" si="122"/>
        <v>0</v>
      </c>
      <c r="HA82" s="74">
        <f t="shared" si="123"/>
        <v>0</v>
      </c>
      <c r="HB82" s="75"/>
      <c r="HC82" s="74">
        <f t="shared" si="124"/>
        <v>0</v>
      </c>
      <c r="HD82" s="75"/>
      <c r="HE82" s="74">
        <f t="shared" si="125"/>
        <v>0</v>
      </c>
      <c r="HF82" s="74">
        <f t="shared" si="126"/>
        <v>0</v>
      </c>
      <c r="HG82" s="75"/>
      <c r="HH82" s="74">
        <f t="shared" si="127"/>
        <v>0</v>
      </c>
      <c r="HI82" s="75"/>
      <c r="HJ82" s="74">
        <f t="shared" si="128"/>
        <v>0</v>
      </c>
      <c r="HK82" s="74">
        <f t="shared" si="129"/>
        <v>0</v>
      </c>
    </row>
    <row r="83" ht="15.75" customHeight="1">
      <c r="A83" s="4"/>
      <c r="B83" s="1"/>
      <c r="C83" s="73" t="str">
        <f>$C$29</f>
        <v>What To Watch This Week (App Store) </v>
      </c>
      <c r="D83" s="74">
        <f>($D$32/7)</f>
        <v>13707.69231</v>
      </c>
      <c r="E83" s="75">
        <v>7.0</v>
      </c>
      <c r="F83" s="74">
        <f t="shared" si="1"/>
        <v>95953.84615</v>
      </c>
      <c r="G83" s="75"/>
      <c r="H83" s="74">
        <f t="shared" si="2"/>
        <v>0</v>
      </c>
      <c r="I83" s="74">
        <f t="shared" si="3"/>
        <v>95953.84615</v>
      </c>
      <c r="J83" s="75">
        <v>7.0</v>
      </c>
      <c r="K83" s="74">
        <f t="shared" si="4"/>
        <v>95953.84615</v>
      </c>
      <c r="L83" s="75"/>
      <c r="M83" s="74">
        <f t="shared" si="5"/>
        <v>0</v>
      </c>
      <c r="N83" s="74">
        <f t="shared" si="6"/>
        <v>95953.84615</v>
      </c>
      <c r="O83" s="75">
        <v>7.0</v>
      </c>
      <c r="P83" s="74">
        <f t="shared" si="7"/>
        <v>95953.84615</v>
      </c>
      <c r="Q83" s="75"/>
      <c r="R83" s="74">
        <f t="shared" si="8"/>
        <v>0</v>
      </c>
      <c r="S83" s="74">
        <f t="shared" si="9"/>
        <v>95953.84615</v>
      </c>
      <c r="T83" s="75">
        <v>3.0</v>
      </c>
      <c r="U83" s="74">
        <f t="shared" si="10"/>
        <v>41123.07692</v>
      </c>
      <c r="V83" s="75"/>
      <c r="W83" s="74">
        <f t="shared" si="11"/>
        <v>0</v>
      </c>
      <c r="X83" s="74">
        <f t="shared" si="12"/>
        <v>41123.07692</v>
      </c>
      <c r="Y83" s="75">
        <v>4.0</v>
      </c>
      <c r="Z83" s="74">
        <f t="shared" si="13"/>
        <v>54830.76923</v>
      </c>
      <c r="AA83" s="75"/>
      <c r="AB83" s="74">
        <f t="shared" si="14"/>
        <v>0</v>
      </c>
      <c r="AC83" s="74">
        <f t="shared" si="15"/>
        <v>54830.76923</v>
      </c>
      <c r="AD83" s="75">
        <v>7.0</v>
      </c>
      <c r="AE83" s="74">
        <f t="shared" si="16"/>
        <v>95953.84615</v>
      </c>
      <c r="AF83" s="75"/>
      <c r="AG83" s="74">
        <f t="shared" si="17"/>
        <v>0</v>
      </c>
      <c r="AH83" s="74">
        <f t="shared" si="18"/>
        <v>95953.84615</v>
      </c>
      <c r="AI83" s="75">
        <v>7.0</v>
      </c>
      <c r="AJ83" s="74">
        <f t="shared" si="19"/>
        <v>95953.84615</v>
      </c>
      <c r="AK83" s="75"/>
      <c r="AL83" s="74">
        <f t="shared" si="20"/>
        <v>0</v>
      </c>
      <c r="AM83" s="74">
        <f t="shared" si="21"/>
        <v>95953.84615</v>
      </c>
      <c r="AN83" s="75">
        <v>7.0</v>
      </c>
      <c r="AO83" s="74">
        <f t="shared" si="22"/>
        <v>95953.84615</v>
      </c>
      <c r="AP83" s="75"/>
      <c r="AQ83" s="74">
        <f t="shared" si="23"/>
        <v>0</v>
      </c>
      <c r="AR83" s="74">
        <f t="shared" si="24"/>
        <v>95953.84615</v>
      </c>
      <c r="AS83" s="75">
        <v>7.0</v>
      </c>
      <c r="AT83" s="74">
        <f t="shared" si="25"/>
        <v>95953.84615</v>
      </c>
      <c r="AU83" s="75"/>
      <c r="AV83" s="74">
        <f t="shared" si="26"/>
        <v>0</v>
      </c>
      <c r="AW83" s="74">
        <f t="shared" si="27"/>
        <v>95953.84615</v>
      </c>
      <c r="AX83" s="75">
        <v>7.0</v>
      </c>
      <c r="AY83" s="74">
        <f t="shared" si="28"/>
        <v>95953.84615</v>
      </c>
      <c r="AZ83" s="75"/>
      <c r="BA83" s="74">
        <f t="shared" si="29"/>
        <v>0</v>
      </c>
      <c r="BB83" s="74">
        <f t="shared" si="30"/>
        <v>95953.84615</v>
      </c>
      <c r="BC83" s="75">
        <v>7.0</v>
      </c>
      <c r="BD83" s="74">
        <f t="shared" si="31"/>
        <v>95953.84615</v>
      </c>
      <c r="BE83" s="75"/>
      <c r="BF83" s="74">
        <f t="shared" si="32"/>
        <v>0</v>
      </c>
      <c r="BG83" s="74">
        <f t="shared" si="33"/>
        <v>95953.84615</v>
      </c>
      <c r="BH83" s="75">
        <v>5.0</v>
      </c>
      <c r="BI83" s="74">
        <f t="shared" si="34"/>
        <v>68538.46154</v>
      </c>
      <c r="BJ83" s="75"/>
      <c r="BK83" s="74">
        <f t="shared" si="35"/>
        <v>0</v>
      </c>
      <c r="BL83" s="74">
        <f t="shared" si="36"/>
        <v>68538.46154</v>
      </c>
      <c r="BM83" s="75"/>
      <c r="BN83" s="74">
        <f t="shared" si="37"/>
        <v>0</v>
      </c>
      <c r="BO83" s="75"/>
      <c r="BP83" s="74">
        <f t="shared" si="38"/>
        <v>0</v>
      </c>
      <c r="BQ83" s="74">
        <f t="shared" si="39"/>
        <v>0</v>
      </c>
      <c r="BR83" s="75"/>
      <c r="BS83" s="74">
        <f t="shared" si="40"/>
        <v>0</v>
      </c>
      <c r="BT83" s="75"/>
      <c r="BU83" s="74">
        <f t="shared" si="41"/>
        <v>0</v>
      </c>
      <c r="BV83" s="74">
        <f t="shared" si="42"/>
        <v>0</v>
      </c>
      <c r="BW83" s="75"/>
      <c r="BX83" s="74">
        <f t="shared" si="43"/>
        <v>0</v>
      </c>
      <c r="BY83" s="75"/>
      <c r="BZ83" s="74">
        <f t="shared" si="44"/>
        <v>0</v>
      </c>
      <c r="CA83" s="74">
        <f t="shared" si="45"/>
        <v>0</v>
      </c>
      <c r="CB83" s="75"/>
      <c r="CC83" s="74">
        <f t="shared" si="46"/>
        <v>0</v>
      </c>
      <c r="CD83" s="75"/>
      <c r="CE83" s="74">
        <f t="shared" si="47"/>
        <v>0</v>
      </c>
      <c r="CF83" s="74">
        <f t="shared" si="48"/>
        <v>0</v>
      </c>
      <c r="CG83" s="75">
        <v>4.0</v>
      </c>
      <c r="CH83" s="74">
        <f t="shared" si="49"/>
        <v>54830.76923</v>
      </c>
      <c r="CI83" s="75"/>
      <c r="CJ83" s="74">
        <f t="shared" si="50"/>
        <v>0</v>
      </c>
      <c r="CK83" s="74">
        <f t="shared" si="51"/>
        <v>54830.76923</v>
      </c>
      <c r="CL83" s="75">
        <v>5.0</v>
      </c>
      <c r="CM83" s="74">
        <f t="shared" si="52"/>
        <v>68538.46154</v>
      </c>
      <c r="CN83" s="75"/>
      <c r="CO83" s="74">
        <f t="shared" si="53"/>
        <v>0</v>
      </c>
      <c r="CP83" s="74">
        <f t="shared" si="54"/>
        <v>68538.46154</v>
      </c>
      <c r="CQ83" s="75">
        <v>2.0</v>
      </c>
      <c r="CR83" s="74">
        <f t="shared" si="55"/>
        <v>27415.38462</v>
      </c>
      <c r="CS83" s="75"/>
      <c r="CT83" s="74">
        <f t="shared" si="56"/>
        <v>0</v>
      </c>
      <c r="CU83" s="74">
        <f t="shared" si="57"/>
        <v>27415.38462</v>
      </c>
      <c r="CV83" s="75">
        <v>7.0</v>
      </c>
      <c r="CW83" s="74">
        <f t="shared" si="58"/>
        <v>95953.84615</v>
      </c>
      <c r="CX83" s="75"/>
      <c r="CY83" s="74">
        <f t="shared" si="59"/>
        <v>0</v>
      </c>
      <c r="CZ83" s="74">
        <f t="shared" si="60"/>
        <v>95953.84615</v>
      </c>
      <c r="DA83" s="75">
        <v>7.0</v>
      </c>
      <c r="DB83" s="74">
        <f t="shared" si="61"/>
        <v>95953.84615</v>
      </c>
      <c r="DC83" s="75"/>
      <c r="DD83" s="74">
        <f t="shared" si="62"/>
        <v>0</v>
      </c>
      <c r="DE83" s="74">
        <f t="shared" si="63"/>
        <v>95953.84615</v>
      </c>
      <c r="DF83" s="75">
        <v>7.0</v>
      </c>
      <c r="DG83" s="74">
        <f t="shared" si="64"/>
        <v>95953.84615</v>
      </c>
      <c r="DH83" s="75"/>
      <c r="DI83" s="74">
        <f t="shared" si="65"/>
        <v>0</v>
      </c>
      <c r="DJ83" s="74">
        <f t="shared" si="66"/>
        <v>95953.84615</v>
      </c>
      <c r="DK83" s="75">
        <v>7.0</v>
      </c>
      <c r="DL83" s="74">
        <f t="shared" si="67"/>
        <v>95953.84615</v>
      </c>
      <c r="DM83" s="75"/>
      <c r="DN83" s="74">
        <f t="shared" si="68"/>
        <v>0</v>
      </c>
      <c r="DO83" s="74">
        <f t="shared" si="69"/>
        <v>95953.84615</v>
      </c>
      <c r="DP83" s="75">
        <v>1.0</v>
      </c>
      <c r="DQ83" s="74">
        <f t="shared" si="70"/>
        <v>13707.69231</v>
      </c>
      <c r="DR83" s="75"/>
      <c r="DS83" s="74">
        <f t="shared" si="71"/>
        <v>0</v>
      </c>
      <c r="DT83" s="74">
        <f t="shared" si="72"/>
        <v>13707.69231</v>
      </c>
      <c r="DU83" s="75">
        <v>6.0</v>
      </c>
      <c r="DV83" s="74">
        <f t="shared" si="73"/>
        <v>82246.15385</v>
      </c>
      <c r="DW83" s="75"/>
      <c r="DX83" s="74">
        <f t="shared" si="74"/>
        <v>0</v>
      </c>
      <c r="DY83" s="74">
        <f t="shared" si="75"/>
        <v>82246.15385</v>
      </c>
      <c r="DZ83" s="75">
        <v>7.0</v>
      </c>
      <c r="EA83" s="74">
        <f t="shared" si="76"/>
        <v>95953.84615</v>
      </c>
      <c r="EB83" s="75"/>
      <c r="EC83" s="74">
        <f t="shared" si="77"/>
        <v>0</v>
      </c>
      <c r="ED83" s="74">
        <f t="shared" si="78"/>
        <v>95953.84615</v>
      </c>
      <c r="EE83" s="75">
        <v>7.0</v>
      </c>
      <c r="EF83" s="74">
        <f t="shared" si="79"/>
        <v>95953.84615</v>
      </c>
      <c r="EG83" s="75"/>
      <c r="EH83" s="74">
        <f t="shared" si="80"/>
        <v>0</v>
      </c>
      <c r="EI83" s="74">
        <f t="shared" si="81"/>
        <v>95953.84615</v>
      </c>
      <c r="EJ83" s="75">
        <v>7.0</v>
      </c>
      <c r="EK83" s="74">
        <f t="shared" si="82"/>
        <v>95953.84615</v>
      </c>
      <c r="EL83" s="75"/>
      <c r="EM83" s="74">
        <f t="shared" si="83"/>
        <v>0</v>
      </c>
      <c r="EN83" s="74">
        <f t="shared" si="84"/>
        <v>95953.84615</v>
      </c>
      <c r="EO83" s="75">
        <v>3.0</v>
      </c>
      <c r="EP83" s="74">
        <f t="shared" si="85"/>
        <v>41123.07692</v>
      </c>
      <c r="EQ83" s="75"/>
      <c r="ER83" s="74">
        <f t="shared" si="86"/>
        <v>0</v>
      </c>
      <c r="ES83" s="74">
        <f t="shared" si="87"/>
        <v>41123.07692</v>
      </c>
      <c r="ET83" s="75">
        <v>4.0</v>
      </c>
      <c r="EU83" s="74">
        <f t="shared" si="88"/>
        <v>54830.76923</v>
      </c>
      <c r="EV83" s="75"/>
      <c r="EW83" s="74">
        <f t="shared" si="89"/>
        <v>0</v>
      </c>
      <c r="EX83" s="74">
        <f t="shared" si="90"/>
        <v>54830.76923</v>
      </c>
      <c r="EY83" s="75">
        <v>7.0</v>
      </c>
      <c r="EZ83" s="74">
        <f t="shared" si="91"/>
        <v>95953.84615</v>
      </c>
      <c r="FA83" s="75"/>
      <c r="FB83" s="74">
        <f t="shared" si="92"/>
        <v>0</v>
      </c>
      <c r="FC83" s="74">
        <f t="shared" si="93"/>
        <v>95953.84615</v>
      </c>
      <c r="FD83" s="75">
        <v>7.0</v>
      </c>
      <c r="FE83" s="74">
        <f t="shared" si="94"/>
        <v>95953.84615</v>
      </c>
      <c r="FF83" s="75"/>
      <c r="FG83" s="74">
        <f t="shared" si="95"/>
        <v>0</v>
      </c>
      <c r="FH83" s="74">
        <f t="shared" si="96"/>
        <v>95953.84615</v>
      </c>
      <c r="FI83" s="75">
        <v>7.0</v>
      </c>
      <c r="FJ83" s="74">
        <f t="shared" si="97"/>
        <v>95953.84615</v>
      </c>
      <c r="FK83" s="75"/>
      <c r="FL83" s="74">
        <f t="shared" si="98"/>
        <v>0</v>
      </c>
      <c r="FM83" s="74">
        <f t="shared" si="99"/>
        <v>95953.84615</v>
      </c>
      <c r="FN83" s="75">
        <v>6.0</v>
      </c>
      <c r="FO83" s="74">
        <f t="shared" si="100"/>
        <v>82246.15385</v>
      </c>
      <c r="FP83" s="75"/>
      <c r="FQ83" s="74">
        <f t="shared" si="101"/>
        <v>0</v>
      </c>
      <c r="FR83" s="74">
        <f t="shared" si="102"/>
        <v>82246.15385</v>
      </c>
      <c r="FS83" s="75">
        <v>1.0</v>
      </c>
      <c r="FT83" s="74">
        <f t="shared" si="103"/>
        <v>13707.69231</v>
      </c>
      <c r="FU83" s="75"/>
      <c r="FV83" s="74">
        <f t="shared" si="104"/>
        <v>0</v>
      </c>
      <c r="FW83" s="74">
        <f t="shared" si="105"/>
        <v>13707.69231</v>
      </c>
      <c r="FX83" s="75">
        <v>7.0</v>
      </c>
      <c r="FY83" s="74">
        <f t="shared" si="106"/>
        <v>95953.84615</v>
      </c>
      <c r="FZ83" s="75"/>
      <c r="GA83" s="74">
        <f t="shared" si="107"/>
        <v>0</v>
      </c>
      <c r="GB83" s="74">
        <f t="shared" si="108"/>
        <v>95953.84615</v>
      </c>
      <c r="GC83" s="75">
        <v>7.0</v>
      </c>
      <c r="GD83" s="74">
        <f t="shared" si="109"/>
        <v>95953.84615</v>
      </c>
      <c r="GE83" s="75"/>
      <c r="GF83" s="74">
        <f t="shared" si="110"/>
        <v>0</v>
      </c>
      <c r="GG83" s="74">
        <f t="shared" si="111"/>
        <v>95953.84615</v>
      </c>
      <c r="GH83" s="75">
        <v>7.0</v>
      </c>
      <c r="GI83" s="74">
        <f t="shared" si="112"/>
        <v>95953.84615</v>
      </c>
      <c r="GJ83" s="75"/>
      <c r="GK83" s="74">
        <f t="shared" si="113"/>
        <v>0</v>
      </c>
      <c r="GL83" s="74">
        <f t="shared" si="114"/>
        <v>95953.84615</v>
      </c>
      <c r="GM83" s="75">
        <v>7.0</v>
      </c>
      <c r="GN83" s="74">
        <f t="shared" si="115"/>
        <v>95953.84615</v>
      </c>
      <c r="GO83" s="75"/>
      <c r="GP83" s="74">
        <f t="shared" si="116"/>
        <v>0</v>
      </c>
      <c r="GQ83" s="74">
        <f t="shared" si="117"/>
        <v>95953.84615</v>
      </c>
      <c r="GR83" s="75">
        <v>2.0</v>
      </c>
      <c r="GS83" s="74">
        <f t="shared" si="118"/>
        <v>27415.38462</v>
      </c>
      <c r="GT83" s="75"/>
      <c r="GU83" s="74">
        <f t="shared" si="119"/>
        <v>0</v>
      </c>
      <c r="GV83" s="74">
        <f t="shared" si="120"/>
        <v>27415.38462</v>
      </c>
      <c r="GW83" s="75">
        <v>5.0</v>
      </c>
      <c r="GX83" s="74">
        <f t="shared" si="121"/>
        <v>68538.46154</v>
      </c>
      <c r="GY83" s="75"/>
      <c r="GZ83" s="74">
        <f t="shared" si="122"/>
        <v>0</v>
      </c>
      <c r="HA83" s="74">
        <f t="shared" si="123"/>
        <v>68538.46154</v>
      </c>
      <c r="HB83" s="75">
        <v>4.0</v>
      </c>
      <c r="HC83" s="74">
        <f t="shared" si="124"/>
        <v>54830.76923</v>
      </c>
      <c r="HD83" s="75"/>
      <c r="HE83" s="74">
        <f t="shared" si="125"/>
        <v>0</v>
      </c>
      <c r="HF83" s="74">
        <f t="shared" si="126"/>
        <v>54830.76923</v>
      </c>
      <c r="HG83" s="75">
        <v>4.0</v>
      </c>
      <c r="HH83" s="74">
        <f t="shared" si="127"/>
        <v>54830.76923</v>
      </c>
      <c r="HI83" s="75"/>
      <c r="HJ83" s="74">
        <f t="shared" si="128"/>
        <v>0</v>
      </c>
      <c r="HK83" s="74">
        <f t="shared" si="129"/>
        <v>54830.76923</v>
      </c>
    </row>
    <row r="84" ht="15.75" customHeight="1">
      <c r="A84" s="4"/>
      <c r="B84" s="1"/>
      <c r="C84" s="73" t="str">
        <f>$C$34</f>
        <v>App Upsell​ (TV App)</v>
      </c>
      <c r="D84" s="74">
        <f>($D$37/7)</f>
        <v>16800</v>
      </c>
      <c r="E84" s="75"/>
      <c r="F84" s="74">
        <f t="shared" si="1"/>
        <v>0</v>
      </c>
      <c r="G84" s="75"/>
      <c r="H84" s="74">
        <f t="shared" si="2"/>
        <v>0</v>
      </c>
      <c r="I84" s="74">
        <f t="shared" si="3"/>
        <v>0</v>
      </c>
      <c r="J84" s="75"/>
      <c r="K84" s="74">
        <f t="shared" si="4"/>
        <v>0</v>
      </c>
      <c r="L84" s="75"/>
      <c r="M84" s="74">
        <f t="shared" si="5"/>
        <v>0</v>
      </c>
      <c r="N84" s="74">
        <f t="shared" si="6"/>
        <v>0</v>
      </c>
      <c r="O84" s="75"/>
      <c r="P84" s="74">
        <f t="shared" si="7"/>
        <v>0</v>
      </c>
      <c r="Q84" s="75"/>
      <c r="R84" s="74">
        <f t="shared" si="8"/>
        <v>0</v>
      </c>
      <c r="S84" s="74">
        <f t="shared" si="9"/>
        <v>0</v>
      </c>
      <c r="T84" s="75"/>
      <c r="U84" s="74">
        <f t="shared" si="10"/>
        <v>0</v>
      </c>
      <c r="V84" s="75"/>
      <c r="W84" s="74">
        <f t="shared" si="11"/>
        <v>0</v>
      </c>
      <c r="X84" s="74">
        <f t="shared" si="12"/>
        <v>0</v>
      </c>
      <c r="Y84" s="75"/>
      <c r="Z84" s="74">
        <f t="shared" si="13"/>
        <v>0</v>
      </c>
      <c r="AA84" s="75"/>
      <c r="AB84" s="74">
        <f t="shared" si="14"/>
        <v>0</v>
      </c>
      <c r="AC84" s="74">
        <f t="shared" si="15"/>
        <v>0</v>
      </c>
      <c r="AD84" s="75"/>
      <c r="AE84" s="74">
        <f t="shared" si="16"/>
        <v>0</v>
      </c>
      <c r="AF84" s="75"/>
      <c r="AG84" s="74">
        <f t="shared" si="17"/>
        <v>0</v>
      </c>
      <c r="AH84" s="74">
        <f t="shared" si="18"/>
        <v>0</v>
      </c>
      <c r="AI84" s="75"/>
      <c r="AJ84" s="74">
        <f t="shared" si="19"/>
        <v>0</v>
      </c>
      <c r="AK84" s="75"/>
      <c r="AL84" s="74">
        <f t="shared" si="20"/>
        <v>0</v>
      </c>
      <c r="AM84" s="74">
        <f t="shared" si="21"/>
        <v>0</v>
      </c>
      <c r="AN84" s="75"/>
      <c r="AO84" s="74">
        <f t="shared" si="22"/>
        <v>0</v>
      </c>
      <c r="AP84" s="75"/>
      <c r="AQ84" s="74">
        <f t="shared" si="23"/>
        <v>0</v>
      </c>
      <c r="AR84" s="74">
        <f t="shared" si="24"/>
        <v>0</v>
      </c>
      <c r="AS84" s="75"/>
      <c r="AT84" s="74">
        <f t="shared" si="25"/>
        <v>0</v>
      </c>
      <c r="AU84" s="75"/>
      <c r="AV84" s="74">
        <f t="shared" si="26"/>
        <v>0</v>
      </c>
      <c r="AW84" s="74">
        <f t="shared" si="27"/>
        <v>0</v>
      </c>
      <c r="AX84" s="75"/>
      <c r="AY84" s="74">
        <f t="shared" si="28"/>
        <v>0</v>
      </c>
      <c r="AZ84" s="75"/>
      <c r="BA84" s="74">
        <f t="shared" si="29"/>
        <v>0</v>
      </c>
      <c r="BB84" s="74">
        <f t="shared" si="30"/>
        <v>0</v>
      </c>
      <c r="BC84" s="75"/>
      <c r="BD84" s="74">
        <f t="shared" si="31"/>
        <v>0</v>
      </c>
      <c r="BE84" s="75"/>
      <c r="BF84" s="74">
        <f t="shared" si="32"/>
        <v>0</v>
      </c>
      <c r="BG84" s="74">
        <f t="shared" si="33"/>
        <v>0</v>
      </c>
      <c r="BH84" s="75"/>
      <c r="BI84" s="74">
        <f t="shared" si="34"/>
        <v>0</v>
      </c>
      <c r="BJ84" s="75"/>
      <c r="BK84" s="74">
        <f t="shared" si="35"/>
        <v>0</v>
      </c>
      <c r="BL84" s="74">
        <f t="shared" si="36"/>
        <v>0</v>
      </c>
      <c r="BM84" s="75"/>
      <c r="BN84" s="74">
        <f t="shared" si="37"/>
        <v>0</v>
      </c>
      <c r="BO84" s="75"/>
      <c r="BP84" s="74">
        <f t="shared" si="38"/>
        <v>0</v>
      </c>
      <c r="BQ84" s="74">
        <f t="shared" si="39"/>
        <v>0</v>
      </c>
      <c r="BR84" s="75"/>
      <c r="BS84" s="74">
        <f t="shared" si="40"/>
        <v>0</v>
      </c>
      <c r="BT84" s="75"/>
      <c r="BU84" s="74">
        <f t="shared" si="41"/>
        <v>0</v>
      </c>
      <c r="BV84" s="74">
        <f t="shared" si="42"/>
        <v>0</v>
      </c>
      <c r="BW84" s="75"/>
      <c r="BX84" s="74">
        <f t="shared" si="43"/>
        <v>0</v>
      </c>
      <c r="BY84" s="75"/>
      <c r="BZ84" s="74">
        <f t="shared" si="44"/>
        <v>0</v>
      </c>
      <c r="CA84" s="74">
        <f t="shared" si="45"/>
        <v>0</v>
      </c>
      <c r="CB84" s="75"/>
      <c r="CC84" s="74">
        <f t="shared" si="46"/>
        <v>0</v>
      </c>
      <c r="CD84" s="75"/>
      <c r="CE84" s="74">
        <f t="shared" si="47"/>
        <v>0</v>
      </c>
      <c r="CF84" s="74">
        <f t="shared" si="48"/>
        <v>0</v>
      </c>
      <c r="CG84" s="75"/>
      <c r="CH84" s="74">
        <f t="shared" si="49"/>
        <v>0</v>
      </c>
      <c r="CI84" s="75"/>
      <c r="CJ84" s="74">
        <f t="shared" si="50"/>
        <v>0</v>
      </c>
      <c r="CK84" s="74">
        <f t="shared" si="51"/>
        <v>0</v>
      </c>
      <c r="CL84" s="75"/>
      <c r="CM84" s="74">
        <f t="shared" si="52"/>
        <v>0</v>
      </c>
      <c r="CN84" s="75"/>
      <c r="CO84" s="74">
        <f t="shared" si="53"/>
        <v>0</v>
      </c>
      <c r="CP84" s="74">
        <f t="shared" si="54"/>
        <v>0</v>
      </c>
      <c r="CQ84" s="75"/>
      <c r="CR84" s="74">
        <f t="shared" si="55"/>
        <v>0</v>
      </c>
      <c r="CS84" s="75"/>
      <c r="CT84" s="74">
        <f t="shared" si="56"/>
        <v>0</v>
      </c>
      <c r="CU84" s="74">
        <f t="shared" si="57"/>
        <v>0</v>
      </c>
      <c r="CV84" s="75"/>
      <c r="CW84" s="74">
        <f t="shared" si="58"/>
        <v>0</v>
      </c>
      <c r="CX84" s="75"/>
      <c r="CY84" s="74">
        <f t="shared" si="59"/>
        <v>0</v>
      </c>
      <c r="CZ84" s="74">
        <f t="shared" si="60"/>
        <v>0</v>
      </c>
      <c r="DA84" s="75"/>
      <c r="DB84" s="74">
        <f t="shared" si="61"/>
        <v>0</v>
      </c>
      <c r="DC84" s="75"/>
      <c r="DD84" s="74">
        <f t="shared" si="62"/>
        <v>0</v>
      </c>
      <c r="DE84" s="74">
        <f t="shared" si="63"/>
        <v>0</v>
      </c>
      <c r="DF84" s="75"/>
      <c r="DG84" s="74">
        <f t="shared" si="64"/>
        <v>0</v>
      </c>
      <c r="DH84" s="75"/>
      <c r="DI84" s="74">
        <f t="shared" si="65"/>
        <v>0</v>
      </c>
      <c r="DJ84" s="74">
        <f t="shared" si="66"/>
        <v>0</v>
      </c>
      <c r="DK84" s="75"/>
      <c r="DL84" s="74">
        <f t="shared" si="67"/>
        <v>0</v>
      </c>
      <c r="DM84" s="75"/>
      <c r="DN84" s="74">
        <f t="shared" si="68"/>
        <v>0</v>
      </c>
      <c r="DO84" s="74">
        <f t="shared" si="69"/>
        <v>0</v>
      </c>
      <c r="DP84" s="75"/>
      <c r="DQ84" s="74">
        <f t="shared" si="70"/>
        <v>0</v>
      </c>
      <c r="DR84" s="75"/>
      <c r="DS84" s="74">
        <f t="shared" si="71"/>
        <v>0</v>
      </c>
      <c r="DT84" s="74">
        <f t="shared" si="72"/>
        <v>0</v>
      </c>
      <c r="DU84" s="75"/>
      <c r="DV84" s="74">
        <f t="shared" si="73"/>
        <v>0</v>
      </c>
      <c r="DW84" s="75"/>
      <c r="DX84" s="74">
        <f t="shared" si="74"/>
        <v>0</v>
      </c>
      <c r="DY84" s="74">
        <f t="shared" si="75"/>
        <v>0</v>
      </c>
      <c r="DZ84" s="75"/>
      <c r="EA84" s="74">
        <f t="shared" si="76"/>
        <v>0</v>
      </c>
      <c r="EB84" s="75"/>
      <c r="EC84" s="74">
        <f t="shared" si="77"/>
        <v>0</v>
      </c>
      <c r="ED84" s="74">
        <f t="shared" si="78"/>
        <v>0</v>
      </c>
      <c r="EE84" s="75"/>
      <c r="EF84" s="74">
        <f t="shared" si="79"/>
        <v>0</v>
      </c>
      <c r="EG84" s="75"/>
      <c r="EH84" s="74">
        <f t="shared" si="80"/>
        <v>0</v>
      </c>
      <c r="EI84" s="74">
        <f t="shared" si="81"/>
        <v>0</v>
      </c>
      <c r="EJ84" s="75"/>
      <c r="EK84" s="74">
        <f t="shared" si="82"/>
        <v>0</v>
      </c>
      <c r="EL84" s="75"/>
      <c r="EM84" s="74">
        <f t="shared" si="83"/>
        <v>0</v>
      </c>
      <c r="EN84" s="74">
        <f t="shared" si="84"/>
        <v>0</v>
      </c>
      <c r="EO84" s="75"/>
      <c r="EP84" s="74">
        <f t="shared" si="85"/>
        <v>0</v>
      </c>
      <c r="EQ84" s="75"/>
      <c r="ER84" s="74">
        <f t="shared" si="86"/>
        <v>0</v>
      </c>
      <c r="ES84" s="74">
        <f t="shared" si="87"/>
        <v>0</v>
      </c>
      <c r="ET84" s="75"/>
      <c r="EU84" s="74">
        <f t="shared" si="88"/>
        <v>0</v>
      </c>
      <c r="EV84" s="75"/>
      <c r="EW84" s="74">
        <f t="shared" si="89"/>
        <v>0</v>
      </c>
      <c r="EX84" s="74">
        <f t="shared" si="90"/>
        <v>0</v>
      </c>
      <c r="EY84" s="75"/>
      <c r="EZ84" s="74">
        <f t="shared" si="91"/>
        <v>0</v>
      </c>
      <c r="FA84" s="75"/>
      <c r="FB84" s="74">
        <f t="shared" si="92"/>
        <v>0</v>
      </c>
      <c r="FC84" s="74">
        <f t="shared" si="93"/>
        <v>0</v>
      </c>
      <c r="FD84" s="75"/>
      <c r="FE84" s="74">
        <f t="shared" si="94"/>
        <v>0</v>
      </c>
      <c r="FF84" s="75"/>
      <c r="FG84" s="74">
        <f t="shared" si="95"/>
        <v>0</v>
      </c>
      <c r="FH84" s="74">
        <f t="shared" si="96"/>
        <v>0</v>
      </c>
      <c r="FI84" s="75"/>
      <c r="FJ84" s="74">
        <f t="shared" si="97"/>
        <v>0</v>
      </c>
      <c r="FK84" s="75"/>
      <c r="FL84" s="74">
        <f t="shared" si="98"/>
        <v>0</v>
      </c>
      <c r="FM84" s="74">
        <f t="shared" si="99"/>
        <v>0</v>
      </c>
      <c r="FN84" s="75"/>
      <c r="FO84" s="74">
        <f t="shared" si="100"/>
        <v>0</v>
      </c>
      <c r="FP84" s="75"/>
      <c r="FQ84" s="74">
        <f t="shared" si="101"/>
        <v>0</v>
      </c>
      <c r="FR84" s="74">
        <f t="shared" si="102"/>
        <v>0</v>
      </c>
      <c r="FS84" s="75"/>
      <c r="FT84" s="74">
        <f t="shared" si="103"/>
        <v>0</v>
      </c>
      <c r="FU84" s="75"/>
      <c r="FV84" s="74">
        <f t="shared" si="104"/>
        <v>0</v>
      </c>
      <c r="FW84" s="74">
        <f t="shared" si="105"/>
        <v>0</v>
      </c>
      <c r="FX84" s="75"/>
      <c r="FY84" s="74">
        <f t="shared" si="106"/>
        <v>0</v>
      </c>
      <c r="FZ84" s="75"/>
      <c r="GA84" s="74">
        <f t="shared" si="107"/>
        <v>0</v>
      </c>
      <c r="GB84" s="74">
        <f t="shared" si="108"/>
        <v>0</v>
      </c>
      <c r="GC84" s="75"/>
      <c r="GD84" s="74">
        <f t="shared" si="109"/>
        <v>0</v>
      </c>
      <c r="GE84" s="75"/>
      <c r="GF84" s="74">
        <f t="shared" si="110"/>
        <v>0</v>
      </c>
      <c r="GG84" s="74">
        <f t="shared" si="111"/>
        <v>0</v>
      </c>
      <c r="GH84" s="75"/>
      <c r="GI84" s="74">
        <f t="shared" si="112"/>
        <v>0</v>
      </c>
      <c r="GJ84" s="75"/>
      <c r="GK84" s="74">
        <f t="shared" si="113"/>
        <v>0</v>
      </c>
      <c r="GL84" s="74">
        <f t="shared" si="114"/>
        <v>0</v>
      </c>
      <c r="GM84" s="75"/>
      <c r="GN84" s="74">
        <f t="shared" si="115"/>
        <v>0</v>
      </c>
      <c r="GO84" s="75"/>
      <c r="GP84" s="74">
        <f t="shared" si="116"/>
        <v>0</v>
      </c>
      <c r="GQ84" s="74">
        <f t="shared" si="117"/>
        <v>0</v>
      </c>
      <c r="GR84" s="75"/>
      <c r="GS84" s="74">
        <f t="shared" si="118"/>
        <v>0</v>
      </c>
      <c r="GT84" s="75"/>
      <c r="GU84" s="74">
        <f t="shared" si="119"/>
        <v>0</v>
      </c>
      <c r="GV84" s="74">
        <f t="shared" si="120"/>
        <v>0</v>
      </c>
      <c r="GW84" s="75"/>
      <c r="GX84" s="74">
        <f t="shared" si="121"/>
        <v>0</v>
      </c>
      <c r="GY84" s="75"/>
      <c r="GZ84" s="74">
        <f t="shared" si="122"/>
        <v>0</v>
      </c>
      <c r="HA84" s="74">
        <f t="shared" si="123"/>
        <v>0</v>
      </c>
      <c r="HB84" s="75"/>
      <c r="HC84" s="74">
        <f t="shared" si="124"/>
        <v>0</v>
      </c>
      <c r="HD84" s="75"/>
      <c r="HE84" s="74">
        <f t="shared" si="125"/>
        <v>0</v>
      </c>
      <c r="HF84" s="74">
        <f t="shared" si="126"/>
        <v>0</v>
      </c>
      <c r="HG84" s="75"/>
      <c r="HH84" s="74">
        <f t="shared" si="127"/>
        <v>0</v>
      </c>
      <c r="HI84" s="75"/>
      <c r="HJ84" s="74">
        <f t="shared" si="128"/>
        <v>0</v>
      </c>
      <c r="HK84" s="74">
        <f t="shared" si="129"/>
        <v>0</v>
      </c>
    </row>
    <row r="85" ht="15.75" customHeight="1">
      <c r="A85" s="4"/>
      <c r="B85" s="1"/>
      <c r="C85" s="73" t="str">
        <f>$C$39</f>
        <v>App What to Watch Brick Row Takeover​ (TV App)</v>
      </c>
      <c r="D85" s="74">
        <f>($D$42/7)</f>
        <v>21000</v>
      </c>
      <c r="E85" s="75"/>
      <c r="F85" s="74">
        <f t="shared" si="1"/>
        <v>0</v>
      </c>
      <c r="G85" s="75"/>
      <c r="H85" s="74">
        <f t="shared" si="2"/>
        <v>0</v>
      </c>
      <c r="I85" s="74">
        <f t="shared" si="3"/>
        <v>0</v>
      </c>
      <c r="J85" s="75"/>
      <c r="K85" s="74">
        <f t="shared" si="4"/>
        <v>0</v>
      </c>
      <c r="L85" s="75"/>
      <c r="M85" s="74">
        <f t="shared" si="5"/>
        <v>0</v>
      </c>
      <c r="N85" s="74">
        <f t="shared" si="6"/>
        <v>0</v>
      </c>
      <c r="O85" s="75"/>
      <c r="P85" s="74">
        <f t="shared" si="7"/>
        <v>0</v>
      </c>
      <c r="Q85" s="75"/>
      <c r="R85" s="74">
        <f t="shared" si="8"/>
        <v>0</v>
      </c>
      <c r="S85" s="74">
        <f t="shared" si="9"/>
        <v>0</v>
      </c>
      <c r="T85" s="75"/>
      <c r="U85" s="74">
        <f t="shared" si="10"/>
        <v>0</v>
      </c>
      <c r="V85" s="75"/>
      <c r="W85" s="74">
        <f t="shared" si="11"/>
        <v>0</v>
      </c>
      <c r="X85" s="74">
        <f t="shared" si="12"/>
        <v>0</v>
      </c>
      <c r="Y85" s="75"/>
      <c r="Z85" s="74">
        <f t="shared" si="13"/>
        <v>0</v>
      </c>
      <c r="AA85" s="75"/>
      <c r="AB85" s="74">
        <f t="shared" si="14"/>
        <v>0</v>
      </c>
      <c r="AC85" s="74">
        <f t="shared" si="15"/>
        <v>0</v>
      </c>
      <c r="AD85" s="75"/>
      <c r="AE85" s="74">
        <f t="shared" si="16"/>
        <v>0</v>
      </c>
      <c r="AF85" s="75"/>
      <c r="AG85" s="74">
        <f t="shared" si="17"/>
        <v>0</v>
      </c>
      <c r="AH85" s="74">
        <f t="shared" si="18"/>
        <v>0</v>
      </c>
      <c r="AI85" s="75"/>
      <c r="AJ85" s="74">
        <f t="shared" si="19"/>
        <v>0</v>
      </c>
      <c r="AK85" s="75"/>
      <c r="AL85" s="74">
        <f t="shared" si="20"/>
        <v>0</v>
      </c>
      <c r="AM85" s="74">
        <f t="shared" si="21"/>
        <v>0</v>
      </c>
      <c r="AN85" s="75"/>
      <c r="AO85" s="74">
        <f t="shared" si="22"/>
        <v>0</v>
      </c>
      <c r="AP85" s="75"/>
      <c r="AQ85" s="74">
        <f t="shared" si="23"/>
        <v>0</v>
      </c>
      <c r="AR85" s="74">
        <f t="shared" si="24"/>
        <v>0</v>
      </c>
      <c r="AS85" s="75"/>
      <c r="AT85" s="74">
        <f t="shared" si="25"/>
        <v>0</v>
      </c>
      <c r="AU85" s="75"/>
      <c r="AV85" s="74">
        <f t="shared" si="26"/>
        <v>0</v>
      </c>
      <c r="AW85" s="74">
        <f t="shared" si="27"/>
        <v>0</v>
      </c>
      <c r="AX85" s="75"/>
      <c r="AY85" s="74">
        <f t="shared" si="28"/>
        <v>0</v>
      </c>
      <c r="AZ85" s="75"/>
      <c r="BA85" s="74">
        <f t="shared" si="29"/>
        <v>0</v>
      </c>
      <c r="BB85" s="74">
        <f t="shared" si="30"/>
        <v>0</v>
      </c>
      <c r="BC85" s="75"/>
      <c r="BD85" s="74">
        <f t="shared" si="31"/>
        <v>0</v>
      </c>
      <c r="BE85" s="75"/>
      <c r="BF85" s="74">
        <f t="shared" si="32"/>
        <v>0</v>
      </c>
      <c r="BG85" s="74">
        <f t="shared" si="33"/>
        <v>0</v>
      </c>
      <c r="BH85" s="75"/>
      <c r="BI85" s="74">
        <f t="shared" si="34"/>
        <v>0</v>
      </c>
      <c r="BJ85" s="75"/>
      <c r="BK85" s="74">
        <f t="shared" si="35"/>
        <v>0</v>
      </c>
      <c r="BL85" s="74">
        <f t="shared" si="36"/>
        <v>0</v>
      </c>
      <c r="BM85" s="75"/>
      <c r="BN85" s="74">
        <f t="shared" si="37"/>
        <v>0</v>
      </c>
      <c r="BO85" s="75"/>
      <c r="BP85" s="74">
        <f t="shared" si="38"/>
        <v>0</v>
      </c>
      <c r="BQ85" s="74">
        <f t="shared" si="39"/>
        <v>0</v>
      </c>
      <c r="BR85" s="75"/>
      <c r="BS85" s="74">
        <f t="shared" si="40"/>
        <v>0</v>
      </c>
      <c r="BT85" s="75"/>
      <c r="BU85" s="74">
        <f t="shared" si="41"/>
        <v>0</v>
      </c>
      <c r="BV85" s="74">
        <f t="shared" si="42"/>
        <v>0</v>
      </c>
      <c r="BW85" s="75"/>
      <c r="BX85" s="74">
        <f t="shared" si="43"/>
        <v>0</v>
      </c>
      <c r="BY85" s="75"/>
      <c r="BZ85" s="74">
        <f t="shared" si="44"/>
        <v>0</v>
      </c>
      <c r="CA85" s="74">
        <f t="shared" si="45"/>
        <v>0</v>
      </c>
      <c r="CB85" s="75"/>
      <c r="CC85" s="74">
        <f t="shared" si="46"/>
        <v>0</v>
      </c>
      <c r="CD85" s="75"/>
      <c r="CE85" s="74">
        <f t="shared" si="47"/>
        <v>0</v>
      </c>
      <c r="CF85" s="74">
        <f t="shared" si="48"/>
        <v>0</v>
      </c>
      <c r="CG85" s="75"/>
      <c r="CH85" s="74">
        <f t="shared" si="49"/>
        <v>0</v>
      </c>
      <c r="CI85" s="75"/>
      <c r="CJ85" s="74">
        <f t="shared" si="50"/>
        <v>0</v>
      </c>
      <c r="CK85" s="74">
        <f t="shared" si="51"/>
        <v>0</v>
      </c>
      <c r="CL85" s="75"/>
      <c r="CM85" s="74">
        <f t="shared" si="52"/>
        <v>0</v>
      </c>
      <c r="CN85" s="75"/>
      <c r="CO85" s="74">
        <f t="shared" si="53"/>
        <v>0</v>
      </c>
      <c r="CP85" s="74">
        <f t="shared" si="54"/>
        <v>0</v>
      </c>
      <c r="CQ85" s="75"/>
      <c r="CR85" s="74">
        <f t="shared" si="55"/>
        <v>0</v>
      </c>
      <c r="CS85" s="75"/>
      <c r="CT85" s="74">
        <f t="shared" si="56"/>
        <v>0</v>
      </c>
      <c r="CU85" s="74">
        <f t="shared" si="57"/>
        <v>0</v>
      </c>
      <c r="CV85" s="75"/>
      <c r="CW85" s="74">
        <f t="shared" si="58"/>
        <v>0</v>
      </c>
      <c r="CX85" s="75"/>
      <c r="CY85" s="74">
        <f t="shared" si="59"/>
        <v>0</v>
      </c>
      <c r="CZ85" s="74">
        <f t="shared" si="60"/>
        <v>0</v>
      </c>
      <c r="DA85" s="75"/>
      <c r="DB85" s="74">
        <f t="shared" si="61"/>
        <v>0</v>
      </c>
      <c r="DC85" s="75"/>
      <c r="DD85" s="74">
        <f t="shared" si="62"/>
        <v>0</v>
      </c>
      <c r="DE85" s="74">
        <f t="shared" si="63"/>
        <v>0</v>
      </c>
      <c r="DF85" s="75"/>
      <c r="DG85" s="74">
        <f t="shared" si="64"/>
        <v>0</v>
      </c>
      <c r="DH85" s="75"/>
      <c r="DI85" s="74">
        <f t="shared" si="65"/>
        <v>0</v>
      </c>
      <c r="DJ85" s="74">
        <f t="shared" si="66"/>
        <v>0</v>
      </c>
      <c r="DK85" s="75"/>
      <c r="DL85" s="74">
        <f t="shared" si="67"/>
        <v>0</v>
      </c>
      <c r="DM85" s="75"/>
      <c r="DN85" s="74">
        <f t="shared" si="68"/>
        <v>0</v>
      </c>
      <c r="DO85" s="74">
        <f t="shared" si="69"/>
        <v>0</v>
      </c>
      <c r="DP85" s="75"/>
      <c r="DQ85" s="74">
        <f t="shared" si="70"/>
        <v>0</v>
      </c>
      <c r="DR85" s="75"/>
      <c r="DS85" s="74">
        <f t="shared" si="71"/>
        <v>0</v>
      </c>
      <c r="DT85" s="74">
        <f t="shared" si="72"/>
        <v>0</v>
      </c>
      <c r="DU85" s="75"/>
      <c r="DV85" s="74">
        <f t="shared" si="73"/>
        <v>0</v>
      </c>
      <c r="DW85" s="75"/>
      <c r="DX85" s="74">
        <f t="shared" si="74"/>
        <v>0</v>
      </c>
      <c r="DY85" s="74">
        <f t="shared" si="75"/>
        <v>0</v>
      </c>
      <c r="DZ85" s="75"/>
      <c r="EA85" s="74">
        <f t="shared" si="76"/>
        <v>0</v>
      </c>
      <c r="EB85" s="75"/>
      <c r="EC85" s="74">
        <f t="shared" si="77"/>
        <v>0</v>
      </c>
      <c r="ED85" s="74">
        <f t="shared" si="78"/>
        <v>0</v>
      </c>
      <c r="EE85" s="75"/>
      <c r="EF85" s="74">
        <f t="shared" si="79"/>
        <v>0</v>
      </c>
      <c r="EG85" s="75"/>
      <c r="EH85" s="74">
        <f t="shared" si="80"/>
        <v>0</v>
      </c>
      <c r="EI85" s="74">
        <f t="shared" si="81"/>
        <v>0</v>
      </c>
      <c r="EJ85" s="75"/>
      <c r="EK85" s="74">
        <f t="shared" si="82"/>
        <v>0</v>
      </c>
      <c r="EL85" s="75"/>
      <c r="EM85" s="74">
        <f t="shared" si="83"/>
        <v>0</v>
      </c>
      <c r="EN85" s="74">
        <f t="shared" si="84"/>
        <v>0</v>
      </c>
      <c r="EO85" s="75"/>
      <c r="EP85" s="74">
        <f t="shared" si="85"/>
        <v>0</v>
      </c>
      <c r="EQ85" s="75"/>
      <c r="ER85" s="74">
        <f t="shared" si="86"/>
        <v>0</v>
      </c>
      <c r="ES85" s="74">
        <f t="shared" si="87"/>
        <v>0</v>
      </c>
      <c r="ET85" s="75"/>
      <c r="EU85" s="74">
        <f t="shared" si="88"/>
        <v>0</v>
      </c>
      <c r="EV85" s="75"/>
      <c r="EW85" s="74">
        <f t="shared" si="89"/>
        <v>0</v>
      </c>
      <c r="EX85" s="74">
        <f t="shared" si="90"/>
        <v>0</v>
      </c>
      <c r="EY85" s="75"/>
      <c r="EZ85" s="74">
        <f t="shared" si="91"/>
        <v>0</v>
      </c>
      <c r="FA85" s="75"/>
      <c r="FB85" s="74">
        <f t="shared" si="92"/>
        <v>0</v>
      </c>
      <c r="FC85" s="74">
        <f t="shared" si="93"/>
        <v>0</v>
      </c>
      <c r="FD85" s="75"/>
      <c r="FE85" s="74">
        <f t="shared" si="94"/>
        <v>0</v>
      </c>
      <c r="FF85" s="75"/>
      <c r="FG85" s="74">
        <f t="shared" si="95"/>
        <v>0</v>
      </c>
      <c r="FH85" s="74">
        <f t="shared" si="96"/>
        <v>0</v>
      </c>
      <c r="FI85" s="75"/>
      <c r="FJ85" s="74">
        <f t="shared" si="97"/>
        <v>0</v>
      </c>
      <c r="FK85" s="75"/>
      <c r="FL85" s="74">
        <f t="shared" si="98"/>
        <v>0</v>
      </c>
      <c r="FM85" s="74">
        <f t="shared" si="99"/>
        <v>0</v>
      </c>
      <c r="FN85" s="75"/>
      <c r="FO85" s="74">
        <f t="shared" si="100"/>
        <v>0</v>
      </c>
      <c r="FP85" s="75"/>
      <c r="FQ85" s="74">
        <f t="shared" si="101"/>
        <v>0</v>
      </c>
      <c r="FR85" s="74">
        <f t="shared" si="102"/>
        <v>0</v>
      </c>
      <c r="FS85" s="75"/>
      <c r="FT85" s="74">
        <f t="shared" si="103"/>
        <v>0</v>
      </c>
      <c r="FU85" s="75"/>
      <c r="FV85" s="74">
        <f t="shared" si="104"/>
        <v>0</v>
      </c>
      <c r="FW85" s="74">
        <f t="shared" si="105"/>
        <v>0</v>
      </c>
      <c r="FX85" s="75"/>
      <c r="FY85" s="74">
        <f t="shared" si="106"/>
        <v>0</v>
      </c>
      <c r="FZ85" s="75"/>
      <c r="GA85" s="74">
        <f t="shared" si="107"/>
        <v>0</v>
      </c>
      <c r="GB85" s="74">
        <f t="shared" si="108"/>
        <v>0</v>
      </c>
      <c r="GC85" s="75"/>
      <c r="GD85" s="74">
        <f t="shared" si="109"/>
        <v>0</v>
      </c>
      <c r="GE85" s="75"/>
      <c r="GF85" s="74">
        <f t="shared" si="110"/>
        <v>0</v>
      </c>
      <c r="GG85" s="74">
        <f t="shared" si="111"/>
        <v>0</v>
      </c>
      <c r="GH85" s="75"/>
      <c r="GI85" s="74">
        <f t="shared" si="112"/>
        <v>0</v>
      </c>
      <c r="GJ85" s="75"/>
      <c r="GK85" s="74">
        <f t="shared" si="113"/>
        <v>0</v>
      </c>
      <c r="GL85" s="74">
        <f t="shared" si="114"/>
        <v>0</v>
      </c>
      <c r="GM85" s="75"/>
      <c r="GN85" s="74">
        <f t="shared" si="115"/>
        <v>0</v>
      </c>
      <c r="GO85" s="75"/>
      <c r="GP85" s="74">
        <f t="shared" si="116"/>
        <v>0</v>
      </c>
      <c r="GQ85" s="74">
        <f t="shared" si="117"/>
        <v>0</v>
      </c>
      <c r="GR85" s="75"/>
      <c r="GS85" s="74">
        <f t="shared" si="118"/>
        <v>0</v>
      </c>
      <c r="GT85" s="75"/>
      <c r="GU85" s="74">
        <f t="shared" si="119"/>
        <v>0</v>
      </c>
      <c r="GV85" s="74">
        <f t="shared" si="120"/>
        <v>0</v>
      </c>
      <c r="GW85" s="75"/>
      <c r="GX85" s="74">
        <f t="shared" si="121"/>
        <v>0</v>
      </c>
      <c r="GY85" s="75"/>
      <c r="GZ85" s="74">
        <f t="shared" si="122"/>
        <v>0</v>
      </c>
      <c r="HA85" s="74">
        <f t="shared" si="123"/>
        <v>0</v>
      </c>
      <c r="HB85" s="75"/>
      <c r="HC85" s="74">
        <f t="shared" si="124"/>
        <v>0</v>
      </c>
      <c r="HD85" s="75"/>
      <c r="HE85" s="74">
        <f t="shared" si="125"/>
        <v>0</v>
      </c>
      <c r="HF85" s="74">
        <f t="shared" si="126"/>
        <v>0</v>
      </c>
      <c r="HG85" s="75"/>
      <c r="HH85" s="74">
        <f t="shared" si="127"/>
        <v>0</v>
      </c>
      <c r="HI85" s="75"/>
      <c r="HJ85" s="74">
        <f t="shared" si="128"/>
        <v>0</v>
      </c>
      <c r="HK85" s="74">
        <f t="shared" si="129"/>
        <v>0</v>
      </c>
    </row>
    <row r="86" ht="15.75" customHeight="1">
      <c r="A86" s="4"/>
      <c r="B86" s="1"/>
      <c r="C86" s="73" t="str">
        <f>$C$44</f>
        <v>App Editorial featuring in Collections​ (TV App)</v>
      </c>
      <c r="D86" s="74">
        <f>($D$47/7)</f>
        <v>16800</v>
      </c>
      <c r="E86" s="75"/>
      <c r="F86" s="74">
        <f t="shared" si="1"/>
        <v>0</v>
      </c>
      <c r="G86" s="75"/>
      <c r="H86" s="74">
        <f t="shared" si="2"/>
        <v>0</v>
      </c>
      <c r="I86" s="74">
        <f t="shared" si="3"/>
        <v>0</v>
      </c>
      <c r="J86" s="75"/>
      <c r="K86" s="74">
        <f t="shared" si="4"/>
        <v>0</v>
      </c>
      <c r="L86" s="75"/>
      <c r="M86" s="74">
        <f t="shared" si="5"/>
        <v>0</v>
      </c>
      <c r="N86" s="74">
        <f t="shared" si="6"/>
        <v>0</v>
      </c>
      <c r="O86" s="75"/>
      <c r="P86" s="74">
        <f t="shared" si="7"/>
        <v>0</v>
      </c>
      <c r="Q86" s="75"/>
      <c r="R86" s="74">
        <f t="shared" si="8"/>
        <v>0</v>
      </c>
      <c r="S86" s="74">
        <f t="shared" si="9"/>
        <v>0</v>
      </c>
      <c r="T86" s="75"/>
      <c r="U86" s="74">
        <f t="shared" si="10"/>
        <v>0</v>
      </c>
      <c r="V86" s="75"/>
      <c r="W86" s="74">
        <f t="shared" si="11"/>
        <v>0</v>
      </c>
      <c r="X86" s="74">
        <f t="shared" si="12"/>
        <v>0</v>
      </c>
      <c r="Y86" s="75"/>
      <c r="Z86" s="74">
        <f t="shared" si="13"/>
        <v>0</v>
      </c>
      <c r="AA86" s="75"/>
      <c r="AB86" s="74">
        <f t="shared" si="14"/>
        <v>0</v>
      </c>
      <c r="AC86" s="74">
        <f t="shared" si="15"/>
        <v>0</v>
      </c>
      <c r="AD86" s="75"/>
      <c r="AE86" s="74">
        <f t="shared" si="16"/>
        <v>0</v>
      </c>
      <c r="AF86" s="75"/>
      <c r="AG86" s="74">
        <f t="shared" si="17"/>
        <v>0</v>
      </c>
      <c r="AH86" s="74">
        <f t="shared" si="18"/>
        <v>0</v>
      </c>
      <c r="AI86" s="75"/>
      <c r="AJ86" s="74">
        <f t="shared" si="19"/>
        <v>0</v>
      </c>
      <c r="AK86" s="75"/>
      <c r="AL86" s="74">
        <f t="shared" si="20"/>
        <v>0</v>
      </c>
      <c r="AM86" s="74">
        <f t="shared" si="21"/>
        <v>0</v>
      </c>
      <c r="AN86" s="75">
        <v>5.0</v>
      </c>
      <c r="AO86" s="74">
        <f t="shared" si="22"/>
        <v>84000</v>
      </c>
      <c r="AP86" s="75"/>
      <c r="AQ86" s="74">
        <f t="shared" si="23"/>
        <v>0</v>
      </c>
      <c r="AR86" s="74">
        <f t="shared" si="24"/>
        <v>84000</v>
      </c>
      <c r="AS86" s="75">
        <v>3.0</v>
      </c>
      <c r="AT86" s="74">
        <f t="shared" si="25"/>
        <v>50400</v>
      </c>
      <c r="AU86" s="75"/>
      <c r="AV86" s="74">
        <f t="shared" si="26"/>
        <v>0</v>
      </c>
      <c r="AW86" s="74">
        <f t="shared" si="27"/>
        <v>50400</v>
      </c>
      <c r="AX86" s="75"/>
      <c r="AY86" s="74">
        <f t="shared" si="28"/>
        <v>0</v>
      </c>
      <c r="AZ86" s="75"/>
      <c r="BA86" s="74">
        <f t="shared" si="29"/>
        <v>0</v>
      </c>
      <c r="BB86" s="74">
        <f t="shared" si="30"/>
        <v>0</v>
      </c>
      <c r="BC86" s="75">
        <v>4.0</v>
      </c>
      <c r="BD86" s="74">
        <f t="shared" si="31"/>
        <v>67200</v>
      </c>
      <c r="BE86" s="75"/>
      <c r="BF86" s="74">
        <f t="shared" si="32"/>
        <v>0</v>
      </c>
      <c r="BG86" s="74">
        <f t="shared" si="33"/>
        <v>67200</v>
      </c>
      <c r="BH86" s="75">
        <v>3.0</v>
      </c>
      <c r="BI86" s="74">
        <f t="shared" si="34"/>
        <v>50400</v>
      </c>
      <c r="BJ86" s="75"/>
      <c r="BK86" s="74">
        <f t="shared" si="35"/>
        <v>0</v>
      </c>
      <c r="BL86" s="74">
        <f t="shared" si="36"/>
        <v>50400</v>
      </c>
      <c r="BM86" s="75"/>
      <c r="BN86" s="74">
        <f t="shared" si="37"/>
        <v>0</v>
      </c>
      <c r="BO86" s="75"/>
      <c r="BP86" s="74">
        <f t="shared" si="38"/>
        <v>0</v>
      </c>
      <c r="BQ86" s="74">
        <f t="shared" si="39"/>
        <v>0</v>
      </c>
      <c r="BR86" s="75"/>
      <c r="BS86" s="74">
        <f t="shared" si="40"/>
        <v>0</v>
      </c>
      <c r="BT86" s="75"/>
      <c r="BU86" s="74">
        <f t="shared" si="41"/>
        <v>0</v>
      </c>
      <c r="BV86" s="74">
        <f t="shared" si="42"/>
        <v>0</v>
      </c>
      <c r="BW86" s="75">
        <v>6.0</v>
      </c>
      <c r="BX86" s="74">
        <f t="shared" si="43"/>
        <v>100800</v>
      </c>
      <c r="BY86" s="75"/>
      <c r="BZ86" s="74">
        <f t="shared" si="44"/>
        <v>0</v>
      </c>
      <c r="CA86" s="74">
        <f t="shared" si="45"/>
        <v>100800</v>
      </c>
      <c r="CB86" s="75"/>
      <c r="CC86" s="74">
        <f t="shared" si="46"/>
        <v>0</v>
      </c>
      <c r="CD86" s="75"/>
      <c r="CE86" s="74">
        <f t="shared" si="47"/>
        <v>0</v>
      </c>
      <c r="CF86" s="74">
        <f t="shared" si="48"/>
        <v>0</v>
      </c>
      <c r="CG86" s="75">
        <v>4.0</v>
      </c>
      <c r="CH86" s="74">
        <f t="shared" si="49"/>
        <v>67200</v>
      </c>
      <c r="CI86" s="75"/>
      <c r="CJ86" s="74">
        <f t="shared" si="50"/>
        <v>0</v>
      </c>
      <c r="CK86" s="74">
        <f t="shared" si="51"/>
        <v>67200</v>
      </c>
      <c r="CL86" s="75">
        <v>5.0</v>
      </c>
      <c r="CM86" s="74">
        <f t="shared" si="52"/>
        <v>84000</v>
      </c>
      <c r="CN86" s="75"/>
      <c r="CO86" s="74">
        <f t="shared" si="53"/>
        <v>0</v>
      </c>
      <c r="CP86" s="74">
        <f t="shared" si="54"/>
        <v>84000</v>
      </c>
      <c r="CQ86" s="75"/>
      <c r="CR86" s="74">
        <f t="shared" si="55"/>
        <v>0</v>
      </c>
      <c r="CS86" s="75"/>
      <c r="CT86" s="74">
        <f t="shared" si="56"/>
        <v>0</v>
      </c>
      <c r="CU86" s="74">
        <f t="shared" si="57"/>
        <v>0</v>
      </c>
      <c r="CV86" s="75">
        <v>4.0</v>
      </c>
      <c r="CW86" s="74">
        <f t="shared" si="58"/>
        <v>67200</v>
      </c>
      <c r="CX86" s="75"/>
      <c r="CY86" s="74">
        <f t="shared" si="59"/>
        <v>0</v>
      </c>
      <c r="CZ86" s="74">
        <f t="shared" si="60"/>
        <v>67200</v>
      </c>
      <c r="DA86" s="75">
        <v>7.0</v>
      </c>
      <c r="DB86" s="74">
        <f t="shared" si="61"/>
        <v>117600</v>
      </c>
      <c r="DC86" s="75"/>
      <c r="DD86" s="74">
        <f t="shared" si="62"/>
        <v>0</v>
      </c>
      <c r="DE86" s="74">
        <f t="shared" si="63"/>
        <v>117600</v>
      </c>
      <c r="DF86" s="75">
        <v>7.0</v>
      </c>
      <c r="DG86" s="74">
        <f t="shared" si="64"/>
        <v>117600</v>
      </c>
      <c r="DH86" s="75"/>
      <c r="DI86" s="74">
        <f t="shared" si="65"/>
        <v>0</v>
      </c>
      <c r="DJ86" s="74">
        <f t="shared" si="66"/>
        <v>117600</v>
      </c>
      <c r="DK86" s="75">
        <v>5.0</v>
      </c>
      <c r="DL86" s="74">
        <f t="shared" si="67"/>
        <v>84000</v>
      </c>
      <c r="DM86" s="75"/>
      <c r="DN86" s="74">
        <f t="shared" si="68"/>
        <v>0</v>
      </c>
      <c r="DO86" s="74">
        <f t="shared" si="69"/>
        <v>84000</v>
      </c>
      <c r="DP86" s="75"/>
      <c r="DQ86" s="74">
        <f t="shared" si="70"/>
        <v>0</v>
      </c>
      <c r="DR86" s="75"/>
      <c r="DS86" s="74">
        <f t="shared" si="71"/>
        <v>0</v>
      </c>
      <c r="DT86" s="74">
        <f t="shared" si="72"/>
        <v>0</v>
      </c>
      <c r="DU86" s="75"/>
      <c r="DV86" s="74">
        <f t="shared" si="73"/>
        <v>0</v>
      </c>
      <c r="DW86" s="75"/>
      <c r="DX86" s="74">
        <f t="shared" si="74"/>
        <v>0</v>
      </c>
      <c r="DY86" s="74">
        <f t="shared" si="75"/>
        <v>0</v>
      </c>
      <c r="DZ86" s="75"/>
      <c r="EA86" s="74">
        <f t="shared" si="76"/>
        <v>0</v>
      </c>
      <c r="EB86" s="75"/>
      <c r="EC86" s="74">
        <f t="shared" si="77"/>
        <v>0</v>
      </c>
      <c r="ED86" s="74">
        <f t="shared" si="78"/>
        <v>0</v>
      </c>
      <c r="EE86" s="75">
        <v>7.0</v>
      </c>
      <c r="EF86" s="74">
        <f t="shared" si="79"/>
        <v>117600</v>
      </c>
      <c r="EG86" s="75"/>
      <c r="EH86" s="74">
        <f t="shared" si="80"/>
        <v>0</v>
      </c>
      <c r="EI86" s="74">
        <f t="shared" si="81"/>
        <v>117600</v>
      </c>
      <c r="EJ86" s="75"/>
      <c r="EK86" s="74">
        <f t="shared" si="82"/>
        <v>0</v>
      </c>
      <c r="EL86" s="75"/>
      <c r="EM86" s="74">
        <f t="shared" si="83"/>
        <v>0</v>
      </c>
      <c r="EN86" s="74">
        <f t="shared" si="84"/>
        <v>0</v>
      </c>
      <c r="EO86" s="75"/>
      <c r="EP86" s="74">
        <f t="shared" si="85"/>
        <v>0</v>
      </c>
      <c r="EQ86" s="75"/>
      <c r="ER86" s="74">
        <f t="shared" si="86"/>
        <v>0</v>
      </c>
      <c r="ES86" s="74">
        <f t="shared" si="87"/>
        <v>0</v>
      </c>
      <c r="ET86" s="75">
        <v>4.0</v>
      </c>
      <c r="EU86" s="74">
        <f t="shared" si="88"/>
        <v>67200</v>
      </c>
      <c r="EV86" s="75"/>
      <c r="EW86" s="74">
        <f t="shared" si="89"/>
        <v>0</v>
      </c>
      <c r="EX86" s="74">
        <f t="shared" si="90"/>
        <v>67200</v>
      </c>
      <c r="EY86" s="75">
        <v>7.0</v>
      </c>
      <c r="EZ86" s="74">
        <f t="shared" si="91"/>
        <v>117600</v>
      </c>
      <c r="FA86" s="75"/>
      <c r="FB86" s="74">
        <f t="shared" si="92"/>
        <v>0</v>
      </c>
      <c r="FC86" s="74">
        <f t="shared" si="93"/>
        <v>117600</v>
      </c>
      <c r="FD86" s="75">
        <v>7.0</v>
      </c>
      <c r="FE86" s="74">
        <f t="shared" si="94"/>
        <v>117600</v>
      </c>
      <c r="FF86" s="75"/>
      <c r="FG86" s="74">
        <f t="shared" si="95"/>
        <v>0</v>
      </c>
      <c r="FH86" s="74">
        <f t="shared" si="96"/>
        <v>117600</v>
      </c>
      <c r="FI86" s="75">
        <v>7.0</v>
      </c>
      <c r="FJ86" s="74">
        <f t="shared" si="97"/>
        <v>117600</v>
      </c>
      <c r="FK86" s="75"/>
      <c r="FL86" s="74">
        <f t="shared" si="98"/>
        <v>0</v>
      </c>
      <c r="FM86" s="74">
        <f t="shared" si="99"/>
        <v>117600</v>
      </c>
      <c r="FN86" s="75">
        <v>6.0</v>
      </c>
      <c r="FO86" s="74">
        <f t="shared" si="100"/>
        <v>100800</v>
      </c>
      <c r="FP86" s="75"/>
      <c r="FQ86" s="74">
        <f t="shared" si="101"/>
        <v>0</v>
      </c>
      <c r="FR86" s="74">
        <f t="shared" si="102"/>
        <v>100800</v>
      </c>
      <c r="FS86" s="75">
        <v>1.0</v>
      </c>
      <c r="FT86" s="74">
        <f t="shared" si="103"/>
        <v>16800</v>
      </c>
      <c r="FU86" s="75"/>
      <c r="FV86" s="74">
        <f t="shared" si="104"/>
        <v>0</v>
      </c>
      <c r="FW86" s="74">
        <f t="shared" si="105"/>
        <v>16800</v>
      </c>
      <c r="FX86" s="75">
        <v>7.0</v>
      </c>
      <c r="FY86" s="74">
        <f t="shared" si="106"/>
        <v>117600</v>
      </c>
      <c r="FZ86" s="75"/>
      <c r="GA86" s="74">
        <f t="shared" si="107"/>
        <v>0</v>
      </c>
      <c r="GB86" s="74">
        <f t="shared" si="108"/>
        <v>117600</v>
      </c>
      <c r="GC86" s="75">
        <v>7.0</v>
      </c>
      <c r="GD86" s="74">
        <f t="shared" si="109"/>
        <v>117600</v>
      </c>
      <c r="GE86" s="75"/>
      <c r="GF86" s="74">
        <f t="shared" si="110"/>
        <v>0</v>
      </c>
      <c r="GG86" s="74">
        <f t="shared" si="111"/>
        <v>117600</v>
      </c>
      <c r="GH86" s="75">
        <v>7.0</v>
      </c>
      <c r="GI86" s="74">
        <f t="shared" si="112"/>
        <v>117600</v>
      </c>
      <c r="GJ86" s="75"/>
      <c r="GK86" s="74">
        <f t="shared" si="113"/>
        <v>0</v>
      </c>
      <c r="GL86" s="74">
        <f t="shared" si="114"/>
        <v>117600</v>
      </c>
      <c r="GM86" s="75">
        <v>7.0</v>
      </c>
      <c r="GN86" s="74">
        <f t="shared" si="115"/>
        <v>117600</v>
      </c>
      <c r="GO86" s="75"/>
      <c r="GP86" s="74">
        <f t="shared" si="116"/>
        <v>0</v>
      </c>
      <c r="GQ86" s="74">
        <f t="shared" si="117"/>
        <v>117600</v>
      </c>
      <c r="GR86" s="75">
        <v>2.0</v>
      </c>
      <c r="GS86" s="74">
        <f t="shared" si="118"/>
        <v>33600</v>
      </c>
      <c r="GT86" s="75"/>
      <c r="GU86" s="74">
        <f t="shared" si="119"/>
        <v>0</v>
      </c>
      <c r="GV86" s="74">
        <f t="shared" si="120"/>
        <v>33600</v>
      </c>
      <c r="GW86" s="75">
        <v>5.0</v>
      </c>
      <c r="GX86" s="74">
        <f t="shared" si="121"/>
        <v>84000</v>
      </c>
      <c r="GY86" s="75"/>
      <c r="GZ86" s="74">
        <f t="shared" si="122"/>
        <v>0</v>
      </c>
      <c r="HA86" s="74">
        <f t="shared" si="123"/>
        <v>84000</v>
      </c>
      <c r="HB86" s="75">
        <v>7.0</v>
      </c>
      <c r="HC86" s="74">
        <f t="shared" si="124"/>
        <v>117600</v>
      </c>
      <c r="HD86" s="75"/>
      <c r="HE86" s="74">
        <f t="shared" si="125"/>
        <v>0</v>
      </c>
      <c r="HF86" s="74">
        <f t="shared" si="126"/>
        <v>117600</v>
      </c>
      <c r="HG86" s="75">
        <v>4.0</v>
      </c>
      <c r="HH86" s="74">
        <f t="shared" si="127"/>
        <v>67200</v>
      </c>
      <c r="HI86" s="75"/>
      <c r="HJ86" s="74">
        <f t="shared" si="128"/>
        <v>0</v>
      </c>
      <c r="HK86" s="74">
        <f t="shared" si="129"/>
        <v>67200</v>
      </c>
    </row>
    <row r="87" ht="15.75" customHeight="1">
      <c r="A87" s="4"/>
      <c r="B87" s="1"/>
      <c r="C87" s="76" t="str">
        <f>$C$49</f>
        <v>Apple TV Social Post (Facebook)</v>
      </c>
      <c r="D87" s="74">
        <f>($D$52)</f>
        <v>102074.9205</v>
      </c>
      <c r="E87" s="75"/>
      <c r="F87" s="74">
        <f t="shared" si="1"/>
        <v>0</v>
      </c>
      <c r="G87" s="75"/>
      <c r="H87" s="74">
        <f t="shared" si="2"/>
        <v>0</v>
      </c>
      <c r="I87" s="74">
        <f t="shared" si="3"/>
        <v>0</v>
      </c>
      <c r="J87" s="75"/>
      <c r="K87" s="74">
        <f t="shared" si="4"/>
        <v>0</v>
      </c>
      <c r="L87" s="75"/>
      <c r="M87" s="74">
        <f t="shared" si="5"/>
        <v>0</v>
      </c>
      <c r="N87" s="74">
        <f t="shared" si="6"/>
        <v>0</v>
      </c>
      <c r="O87" s="75"/>
      <c r="P87" s="74">
        <f t="shared" si="7"/>
        <v>0</v>
      </c>
      <c r="Q87" s="75"/>
      <c r="R87" s="74">
        <f t="shared" si="8"/>
        <v>0</v>
      </c>
      <c r="S87" s="74">
        <f t="shared" si="9"/>
        <v>0</v>
      </c>
      <c r="T87" s="75"/>
      <c r="U87" s="74">
        <f t="shared" si="10"/>
        <v>0</v>
      </c>
      <c r="V87" s="75"/>
      <c r="W87" s="74">
        <f t="shared" si="11"/>
        <v>0</v>
      </c>
      <c r="X87" s="74">
        <f t="shared" si="12"/>
        <v>0</v>
      </c>
      <c r="Y87" s="75"/>
      <c r="Z87" s="74">
        <f t="shared" si="13"/>
        <v>0</v>
      </c>
      <c r="AA87" s="75"/>
      <c r="AB87" s="74">
        <f t="shared" si="14"/>
        <v>0</v>
      </c>
      <c r="AC87" s="74">
        <f t="shared" si="15"/>
        <v>0</v>
      </c>
      <c r="AD87" s="75"/>
      <c r="AE87" s="74">
        <f t="shared" si="16"/>
        <v>0</v>
      </c>
      <c r="AF87" s="75"/>
      <c r="AG87" s="74">
        <f t="shared" si="17"/>
        <v>0</v>
      </c>
      <c r="AH87" s="74">
        <f t="shared" si="18"/>
        <v>0</v>
      </c>
      <c r="AI87" s="75"/>
      <c r="AJ87" s="74">
        <f t="shared" si="19"/>
        <v>0</v>
      </c>
      <c r="AK87" s="75"/>
      <c r="AL87" s="74">
        <f t="shared" si="20"/>
        <v>0</v>
      </c>
      <c r="AM87" s="74">
        <f t="shared" si="21"/>
        <v>0</v>
      </c>
      <c r="AN87" s="75"/>
      <c r="AO87" s="74">
        <f t="shared" si="22"/>
        <v>0</v>
      </c>
      <c r="AP87" s="75"/>
      <c r="AQ87" s="74">
        <f t="shared" si="23"/>
        <v>0</v>
      </c>
      <c r="AR87" s="74">
        <f t="shared" si="24"/>
        <v>0</v>
      </c>
      <c r="AS87" s="75"/>
      <c r="AT87" s="74">
        <f t="shared" si="25"/>
        <v>0</v>
      </c>
      <c r="AU87" s="75"/>
      <c r="AV87" s="74">
        <f t="shared" si="26"/>
        <v>0</v>
      </c>
      <c r="AW87" s="74">
        <f t="shared" si="27"/>
        <v>0</v>
      </c>
      <c r="AX87" s="75"/>
      <c r="AY87" s="74">
        <f t="shared" si="28"/>
        <v>0</v>
      </c>
      <c r="AZ87" s="75"/>
      <c r="BA87" s="74">
        <f t="shared" si="29"/>
        <v>0</v>
      </c>
      <c r="BB87" s="74">
        <f t="shared" si="30"/>
        <v>0</v>
      </c>
      <c r="BC87" s="75"/>
      <c r="BD87" s="74">
        <f t="shared" si="31"/>
        <v>0</v>
      </c>
      <c r="BE87" s="75"/>
      <c r="BF87" s="74">
        <f t="shared" si="32"/>
        <v>0</v>
      </c>
      <c r="BG87" s="74">
        <f t="shared" si="33"/>
        <v>0</v>
      </c>
      <c r="BH87" s="75"/>
      <c r="BI87" s="74">
        <f t="shared" si="34"/>
        <v>0</v>
      </c>
      <c r="BJ87" s="75"/>
      <c r="BK87" s="74">
        <f t="shared" si="35"/>
        <v>0</v>
      </c>
      <c r="BL87" s="74">
        <f t="shared" si="36"/>
        <v>0</v>
      </c>
      <c r="BM87" s="75"/>
      <c r="BN87" s="74">
        <f t="shared" si="37"/>
        <v>0</v>
      </c>
      <c r="BO87" s="75"/>
      <c r="BP87" s="74">
        <f t="shared" si="38"/>
        <v>0</v>
      </c>
      <c r="BQ87" s="74">
        <f t="shared" si="39"/>
        <v>0</v>
      </c>
      <c r="BR87" s="75"/>
      <c r="BS87" s="74">
        <f t="shared" si="40"/>
        <v>0</v>
      </c>
      <c r="BT87" s="75"/>
      <c r="BU87" s="74">
        <f t="shared" si="41"/>
        <v>0</v>
      </c>
      <c r="BV87" s="74">
        <f t="shared" si="42"/>
        <v>0</v>
      </c>
      <c r="BW87" s="75"/>
      <c r="BX87" s="74">
        <f t="shared" si="43"/>
        <v>0</v>
      </c>
      <c r="BY87" s="75"/>
      <c r="BZ87" s="74">
        <f t="shared" si="44"/>
        <v>0</v>
      </c>
      <c r="CA87" s="74">
        <f t="shared" si="45"/>
        <v>0</v>
      </c>
      <c r="CB87" s="75"/>
      <c r="CC87" s="74">
        <f t="shared" si="46"/>
        <v>0</v>
      </c>
      <c r="CD87" s="75"/>
      <c r="CE87" s="74">
        <f t="shared" si="47"/>
        <v>0</v>
      </c>
      <c r="CF87" s="74">
        <f t="shared" si="48"/>
        <v>0</v>
      </c>
      <c r="CG87" s="75"/>
      <c r="CH87" s="74">
        <f t="shared" si="49"/>
        <v>0</v>
      </c>
      <c r="CI87" s="75"/>
      <c r="CJ87" s="74">
        <f t="shared" si="50"/>
        <v>0</v>
      </c>
      <c r="CK87" s="74">
        <f t="shared" si="51"/>
        <v>0</v>
      </c>
      <c r="CL87" s="75"/>
      <c r="CM87" s="74">
        <f t="shared" si="52"/>
        <v>0</v>
      </c>
      <c r="CN87" s="75"/>
      <c r="CO87" s="74">
        <f t="shared" si="53"/>
        <v>0</v>
      </c>
      <c r="CP87" s="74">
        <f t="shared" si="54"/>
        <v>0</v>
      </c>
      <c r="CQ87" s="75"/>
      <c r="CR87" s="74">
        <f t="shared" si="55"/>
        <v>0</v>
      </c>
      <c r="CS87" s="75"/>
      <c r="CT87" s="74">
        <f t="shared" si="56"/>
        <v>0</v>
      </c>
      <c r="CU87" s="74">
        <f t="shared" si="57"/>
        <v>0</v>
      </c>
      <c r="CV87" s="75">
        <v>1.0</v>
      </c>
      <c r="CW87" s="74">
        <f t="shared" si="58"/>
        <v>102074.9205</v>
      </c>
      <c r="CX87" s="75"/>
      <c r="CY87" s="74">
        <f t="shared" si="59"/>
        <v>0</v>
      </c>
      <c r="CZ87" s="74">
        <f t="shared" si="60"/>
        <v>102074.9205</v>
      </c>
      <c r="DA87" s="75"/>
      <c r="DB87" s="74">
        <f t="shared" si="61"/>
        <v>0</v>
      </c>
      <c r="DC87" s="75"/>
      <c r="DD87" s="74">
        <f t="shared" si="62"/>
        <v>0</v>
      </c>
      <c r="DE87" s="74">
        <f t="shared" si="63"/>
        <v>0</v>
      </c>
      <c r="DF87" s="75"/>
      <c r="DG87" s="74">
        <f t="shared" si="64"/>
        <v>0</v>
      </c>
      <c r="DH87" s="75"/>
      <c r="DI87" s="74">
        <f t="shared" si="65"/>
        <v>0</v>
      </c>
      <c r="DJ87" s="74">
        <f t="shared" si="66"/>
        <v>0</v>
      </c>
      <c r="DK87" s="75"/>
      <c r="DL87" s="74">
        <f t="shared" si="67"/>
        <v>0</v>
      </c>
      <c r="DM87" s="75"/>
      <c r="DN87" s="74">
        <f t="shared" si="68"/>
        <v>0</v>
      </c>
      <c r="DO87" s="74">
        <f t="shared" si="69"/>
        <v>0</v>
      </c>
      <c r="DP87" s="75"/>
      <c r="DQ87" s="74">
        <f t="shared" si="70"/>
        <v>0</v>
      </c>
      <c r="DR87" s="75"/>
      <c r="DS87" s="74">
        <f t="shared" si="71"/>
        <v>0</v>
      </c>
      <c r="DT87" s="74">
        <f t="shared" si="72"/>
        <v>0</v>
      </c>
      <c r="DU87" s="75"/>
      <c r="DV87" s="74">
        <f t="shared" si="73"/>
        <v>0</v>
      </c>
      <c r="DW87" s="75"/>
      <c r="DX87" s="74">
        <f t="shared" si="74"/>
        <v>0</v>
      </c>
      <c r="DY87" s="74">
        <f t="shared" si="75"/>
        <v>0</v>
      </c>
      <c r="DZ87" s="75"/>
      <c r="EA87" s="74">
        <f t="shared" si="76"/>
        <v>0</v>
      </c>
      <c r="EB87" s="75"/>
      <c r="EC87" s="74">
        <f t="shared" si="77"/>
        <v>0</v>
      </c>
      <c r="ED87" s="74">
        <f t="shared" si="78"/>
        <v>0</v>
      </c>
      <c r="EE87" s="75"/>
      <c r="EF87" s="74">
        <f t="shared" si="79"/>
        <v>0</v>
      </c>
      <c r="EG87" s="75"/>
      <c r="EH87" s="74">
        <f t="shared" si="80"/>
        <v>0</v>
      </c>
      <c r="EI87" s="74">
        <f t="shared" si="81"/>
        <v>0</v>
      </c>
      <c r="EJ87" s="75"/>
      <c r="EK87" s="74">
        <f t="shared" si="82"/>
        <v>0</v>
      </c>
      <c r="EL87" s="75"/>
      <c r="EM87" s="74">
        <f t="shared" si="83"/>
        <v>0</v>
      </c>
      <c r="EN87" s="74">
        <f t="shared" si="84"/>
        <v>0</v>
      </c>
      <c r="EO87" s="75"/>
      <c r="EP87" s="74">
        <f t="shared" si="85"/>
        <v>0</v>
      </c>
      <c r="EQ87" s="75"/>
      <c r="ER87" s="74">
        <f t="shared" si="86"/>
        <v>0</v>
      </c>
      <c r="ES87" s="74">
        <f t="shared" si="87"/>
        <v>0</v>
      </c>
      <c r="ET87" s="75"/>
      <c r="EU87" s="74">
        <f t="shared" si="88"/>
        <v>0</v>
      </c>
      <c r="EV87" s="75"/>
      <c r="EW87" s="74">
        <f t="shared" si="89"/>
        <v>0</v>
      </c>
      <c r="EX87" s="74">
        <f t="shared" si="90"/>
        <v>0</v>
      </c>
      <c r="EY87" s="75"/>
      <c r="EZ87" s="74">
        <f t="shared" si="91"/>
        <v>0</v>
      </c>
      <c r="FA87" s="75"/>
      <c r="FB87" s="74">
        <f t="shared" si="92"/>
        <v>0</v>
      </c>
      <c r="FC87" s="74">
        <f t="shared" si="93"/>
        <v>0</v>
      </c>
      <c r="FD87" s="75">
        <v>1.0</v>
      </c>
      <c r="FE87" s="74">
        <f t="shared" si="94"/>
        <v>102074.9205</v>
      </c>
      <c r="FF87" s="75"/>
      <c r="FG87" s="74">
        <f t="shared" si="95"/>
        <v>0</v>
      </c>
      <c r="FH87" s="74">
        <f t="shared" si="96"/>
        <v>102074.9205</v>
      </c>
      <c r="FI87" s="75"/>
      <c r="FJ87" s="74">
        <f t="shared" si="97"/>
        <v>0</v>
      </c>
      <c r="FK87" s="75"/>
      <c r="FL87" s="74">
        <f t="shared" si="98"/>
        <v>0</v>
      </c>
      <c r="FM87" s="74">
        <f t="shared" si="99"/>
        <v>0</v>
      </c>
      <c r="FN87" s="75"/>
      <c r="FO87" s="74">
        <f t="shared" si="100"/>
        <v>0</v>
      </c>
      <c r="FP87" s="75"/>
      <c r="FQ87" s="74">
        <f t="shared" si="101"/>
        <v>0</v>
      </c>
      <c r="FR87" s="74">
        <f t="shared" si="102"/>
        <v>0</v>
      </c>
      <c r="FS87" s="75"/>
      <c r="FT87" s="74">
        <f t="shared" si="103"/>
        <v>0</v>
      </c>
      <c r="FU87" s="75"/>
      <c r="FV87" s="74">
        <f t="shared" si="104"/>
        <v>0</v>
      </c>
      <c r="FW87" s="74">
        <f t="shared" si="105"/>
        <v>0</v>
      </c>
      <c r="FX87" s="75"/>
      <c r="FY87" s="74">
        <f t="shared" si="106"/>
        <v>0</v>
      </c>
      <c r="FZ87" s="75"/>
      <c r="GA87" s="74">
        <f t="shared" si="107"/>
        <v>0</v>
      </c>
      <c r="GB87" s="74">
        <f t="shared" si="108"/>
        <v>0</v>
      </c>
      <c r="GC87" s="75"/>
      <c r="GD87" s="74">
        <f t="shared" si="109"/>
        <v>0</v>
      </c>
      <c r="GE87" s="75"/>
      <c r="GF87" s="74">
        <f t="shared" si="110"/>
        <v>0</v>
      </c>
      <c r="GG87" s="74">
        <f t="shared" si="111"/>
        <v>0</v>
      </c>
      <c r="GH87" s="75"/>
      <c r="GI87" s="74">
        <f t="shared" si="112"/>
        <v>0</v>
      </c>
      <c r="GJ87" s="75"/>
      <c r="GK87" s="74">
        <f t="shared" si="113"/>
        <v>0</v>
      </c>
      <c r="GL87" s="74">
        <f t="shared" si="114"/>
        <v>0</v>
      </c>
      <c r="GM87" s="75"/>
      <c r="GN87" s="74">
        <f t="shared" si="115"/>
        <v>0</v>
      </c>
      <c r="GO87" s="75"/>
      <c r="GP87" s="74">
        <f t="shared" si="116"/>
        <v>0</v>
      </c>
      <c r="GQ87" s="74">
        <f t="shared" si="117"/>
        <v>0</v>
      </c>
      <c r="GR87" s="75"/>
      <c r="GS87" s="74">
        <f t="shared" si="118"/>
        <v>0</v>
      </c>
      <c r="GT87" s="75"/>
      <c r="GU87" s="74">
        <f t="shared" si="119"/>
        <v>0</v>
      </c>
      <c r="GV87" s="74">
        <f t="shared" si="120"/>
        <v>0</v>
      </c>
      <c r="GW87" s="75"/>
      <c r="GX87" s="74">
        <f t="shared" si="121"/>
        <v>0</v>
      </c>
      <c r="GY87" s="75"/>
      <c r="GZ87" s="74">
        <f t="shared" si="122"/>
        <v>0</v>
      </c>
      <c r="HA87" s="74">
        <f t="shared" si="123"/>
        <v>0</v>
      </c>
      <c r="HB87" s="75"/>
      <c r="HC87" s="74">
        <f t="shared" si="124"/>
        <v>0</v>
      </c>
      <c r="HD87" s="75"/>
      <c r="HE87" s="74">
        <f t="shared" si="125"/>
        <v>0</v>
      </c>
      <c r="HF87" s="74">
        <f t="shared" si="126"/>
        <v>0</v>
      </c>
      <c r="HG87" s="75"/>
      <c r="HH87" s="74">
        <f t="shared" si="127"/>
        <v>0</v>
      </c>
      <c r="HI87" s="75"/>
      <c r="HJ87" s="74">
        <f t="shared" si="128"/>
        <v>0</v>
      </c>
      <c r="HK87" s="74">
        <f t="shared" si="129"/>
        <v>0</v>
      </c>
    </row>
    <row r="88" ht="15.75" customHeight="1">
      <c r="A88" s="4"/>
      <c r="B88" s="1"/>
      <c r="C88" s="76" t="str">
        <f>$C$54</f>
        <v>Apple TV Social Post (Instagram)</v>
      </c>
      <c r="D88" s="74">
        <f>($D$57)</f>
        <v>6650</v>
      </c>
      <c r="E88" s="77"/>
      <c r="F88" s="74">
        <f t="shared" si="1"/>
        <v>0</v>
      </c>
      <c r="G88" s="77"/>
      <c r="H88" s="74">
        <f t="shared" si="2"/>
        <v>0</v>
      </c>
      <c r="I88" s="74">
        <f t="shared" si="3"/>
        <v>0</v>
      </c>
      <c r="J88" s="77"/>
      <c r="K88" s="74">
        <f t="shared" si="4"/>
        <v>0</v>
      </c>
      <c r="L88" s="77"/>
      <c r="M88" s="74">
        <f t="shared" si="5"/>
        <v>0</v>
      </c>
      <c r="N88" s="74">
        <f t="shared" si="6"/>
        <v>0</v>
      </c>
      <c r="O88" s="77"/>
      <c r="P88" s="74">
        <f t="shared" si="7"/>
        <v>0</v>
      </c>
      <c r="Q88" s="77"/>
      <c r="R88" s="74">
        <f t="shared" si="8"/>
        <v>0</v>
      </c>
      <c r="S88" s="74">
        <f t="shared" si="9"/>
        <v>0</v>
      </c>
      <c r="T88" s="77"/>
      <c r="U88" s="74">
        <f t="shared" si="10"/>
        <v>0</v>
      </c>
      <c r="V88" s="77"/>
      <c r="W88" s="74">
        <f t="shared" si="11"/>
        <v>0</v>
      </c>
      <c r="X88" s="74">
        <f t="shared" si="12"/>
        <v>0</v>
      </c>
      <c r="Y88" s="77"/>
      <c r="Z88" s="74">
        <f t="shared" si="13"/>
        <v>0</v>
      </c>
      <c r="AA88" s="77"/>
      <c r="AB88" s="74">
        <f t="shared" si="14"/>
        <v>0</v>
      </c>
      <c r="AC88" s="74">
        <f t="shared" si="15"/>
        <v>0</v>
      </c>
      <c r="AD88" s="77"/>
      <c r="AE88" s="74">
        <f t="shared" si="16"/>
        <v>0</v>
      </c>
      <c r="AF88" s="77"/>
      <c r="AG88" s="74">
        <f t="shared" si="17"/>
        <v>0</v>
      </c>
      <c r="AH88" s="74">
        <f t="shared" si="18"/>
        <v>0</v>
      </c>
      <c r="AI88" s="77"/>
      <c r="AJ88" s="74">
        <f t="shared" si="19"/>
        <v>0</v>
      </c>
      <c r="AK88" s="77"/>
      <c r="AL88" s="74">
        <f t="shared" si="20"/>
        <v>0</v>
      </c>
      <c r="AM88" s="74">
        <f t="shared" si="21"/>
        <v>0</v>
      </c>
      <c r="AN88" s="77"/>
      <c r="AO88" s="74">
        <f t="shared" si="22"/>
        <v>0</v>
      </c>
      <c r="AP88" s="77"/>
      <c r="AQ88" s="74">
        <f t="shared" si="23"/>
        <v>0</v>
      </c>
      <c r="AR88" s="74">
        <f t="shared" si="24"/>
        <v>0</v>
      </c>
      <c r="AS88" s="77"/>
      <c r="AT88" s="74">
        <f t="shared" si="25"/>
        <v>0</v>
      </c>
      <c r="AU88" s="77"/>
      <c r="AV88" s="74">
        <f t="shared" si="26"/>
        <v>0</v>
      </c>
      <c r="AW88" s="74">
        <f t="shared" si="27"/>
        <v>0</v>
      </c>
      <c r="AX88" s="77"/>
      <c r="AY88" s="74">
        <f t="shared" si="28"/>
        <v>0</v>
      </c>
      <c r="AZ88" s="77"/>
      <c r="BA88" s="74">
        <f t="shared" si="29"/>
        <v>0</v>
      </c>
      <c r="BB88" s="74">
        <f t="shared" si="30"/>
        <v>0</v>
      </c>
      <c r="BC88" s="77"/>
      <c r="BD88" s="74">
        <f t="shared" si="31"/>
        <v>0</v>
      </c>
      <c r="BE88" s="77"/>
      <c r="BF88" s="74">
        <f t="shared" si="32"/>
        <v>0</v>
      </c>
      <c r="BG88" s="74">
        <f t="shared" si="33"/>
        <v>0</v>
      </c>
      <c r="BH88" s="77"/>
      <c r="BI88" s="74">
        <f t="shared" si="34"/>
        <v>0</v>
      </c>
      <c r="BJ88" s="77"/>
      <c r="BK88" s="74">
        <f t="shared" si="35"/>
        <v>0</v>
      </c>
      <c r="BL88" s="74">
        <f t="shared" si="36"/>
        <v>0</v>
      </c>
      <c r="BM88" s="77"/>
      <c r="BN88" s="74">
        <f t="shared" si="37"/>
        <v>0</v>
      </c>
      <c r="BO88" s="77"/>
      <c r="BP88" s="74">
        <f t="shared" si="38"/>
        <v>0</v>
      </c>
      <c r="BQ88" s="74">
        <f t="shared" si="39"/>
        <v>0</v>
      </c>
      <c r="BR88" s="77"/>
      <c r="BS88" s="74">
        <f t="shared" si="40"/>
        <v>0</v>
      </c>
      <c r="BT88" s="77"/>
      <c r="BU88" s="74">
        <f t="shared" si="41"/>
        <v>0</v>
      </c>
      <c r="BV88" s="74">
        <f t="shared" si="42"/>
        <v>0</v>
      </c>
      <c r="BW88" s="77"/>
      <c r="BX88" s="74">
        <f t="shared" si="43"/>
        <v>0</v>
      </c>
      <c r="BY88" s="77"/>
      <c r="BZ88" s="74">
        <f t="shared" si="44"/>
        <v>0</v>
      </c>
      <c r="CA88" s="74">
        <f t="shared" si="45"/>
        <v>0</v>
      </c>
      <c r="CB88" s="77"/>
      <c r="CC88" s="74">
        <f t="shared" si="46"/>
        <v>0</v>
      </c>
      <c r="CD88" s="77"/>
      <c r="CE88" s="74">
        <f t="shared" si="47"/>
        <v>0</v>
      </c>
      <c r="CF88" s="74">
        <f t="shared" si="48"/>
        <v>0</v>
      </c>
      <c r="CG88" s="77"/>
      <c r="CH88" s="74">
        <f t="shared" si="49"/>
        <v>0</v>
      </c>
      <c r="CI88" s="77"/>
      <c r="CJ88" s="74">
        <f t="shared" si="50"/>
        <v>0</v>
      </c>
      <c r="CK88" s="74">
        <f t="shared" si="51"/>
        <v>0</v>
      </c>
      <c r="CL88" s="77"/>
      <c r="CM88" s="74">
        <f t="shared" si="52"/>
        <v>0</v>
      </c>
      <c r="CN88" s="77"/>
      <c r="CO88" s="74">
        <f t="shared" si="53"/>
        <v>0</v>
      </c>
      <c r="CP88" s="74">
        <f t="shared" si="54"/>
        <v>0</v>
      </c>
      <c r="CQ88" s="77"/>
      <c r="CR88" s="74">
        <f t="shared" si="55"/>
        <v>0</v>
      </c>
      <c r="CS88" s="77"/>
      <c r="CT88" s="74">
        <f t="shared" si="56"/>
        <v>0</v>
      </c>
      <c r="CU88" s="74">
        <f t="shared" si="57"/>
        <v>0</v>
      </c>
      <c r="CV88" s="77">
        <v>1.0</v>
      </c>
      <c r="CW88" s="74">
        <f t="shared" si="58"/>
        <v>6650</v>
      </c>
      <c r="CX88" s="77"/>
      <c r="CY88" s="74">
        <f t="shared" si="59"/>
        <v>0</v>
      </c>
      <c r="CZ88" s="74">
        <f t="shared" si="60"/>
        <v>6650</v>
      </c>
      <c r="DA88" s="77"/>
      <c r="DB88" s="74">
        <f t="shared" si="61"/>
        <v>0</v>
      </c>
      <c r="DC88" s="77"/>
      <c r="DD88" s="74">
        <f t="shared" si="62"/>
        <v>0</v>
      </c>
      <c r="DE88" s="74">
        <f t="shared" si="63"/>
        <v>0</v>
      </c>
      <c r="DF88" s="77"/>
      <c r="DG88" s="74">
        <f t="shared" si="64"/>
        <v>0</v>
      </c>
      <c r="DH88" s="77"/>
      <c r="DI88" s="74">
        <f t="shared" si="65"/>
        <v>0</v>
      </c>
      <c r="DJ88" s="74">
        <f t="shared" si="66"/>
        <v>0</v>
      </c>
      <c r="DK88" s="77"/>
      <c r="DL88" s="74">
        <f t="shared" si="67"/>
        <v>0</v>
      </c>
      <c r="DM88" s="77"/>
      <c r="DN88" s="74">
        <f t="shared" si="68"/>
        <v>0</v>
      </c>
      <c r="DO88" s="74">
        <f t="shared" si="69"/>
        <v>0</v>
      </c>
      <c r="DP88" s="77"/>
      <c r="DQ88" s="74">
        <f t="shared" si="70"/>
        <v>0</v>
      </c>
      <c r="DR88" s="77"/>
      <c r="DS88" s="74">
        <f t="shared" si="71"/>
        <v>0</v>
      </c>
      <c r="DT88" s="74">
        <f t="shared" si="72"/>
        <v>0</v>
      </c>
      <c r="DU88" s="77"/>
      <c r="DV88" s="74">
        <f t="shared" si="73"/>
        <v>0</v>
      </c>
      <c r="DW88" s="77"/>
      <c r="DX88" s="74">
        <f t="shared" si="74"/>
        <v>0</v>
      </c>
      <c r="DY88" s="74">
        <f t="shared" si="75"/>
        <v>0</v>
      </c>
      <c r="DZ88" s="77"/>
      <c r="EA88" s="74">
        <f t="shared" si="76"/>
        <v>0</v>
      </c>
      <c r="EB88" s="77"/>
      <c r="EC88" s="74">
        <f t="shared" si="77"/>
        <v>0</v>
      </c>
      <c r="ED88" s="74">
        <f t="shared" si="78"/>
        <v>0</v>
      </c>
      <c r="EE88" s="77"/>
      <c r="EF88" s="74">
        <f t="shared" si="79"/>
        <v>0</v>
      </c>
      <c r="EG88" s="77"/>
      <c r="EH88" s="74">
        <f t="shared" si="80"/>
        <v>0</v>
      </c>
      <c r="EI88" s="74">
        <f t="shared" si="81"/>
        <v>0</v>
      </c>
      <c r="EJ88" s="77"/>
      <c r="EK88" s="74">
        <f t="shared" si="82"/>
        <v>0</v>
      </c>
      <c r="EL88" s="77"/>
      <c r="EM88" s="74">
        <f t="shared" si="83"/>
        <v>0</v>
      </c>
      <c r="EN88" s="74">
        <f t="shared" si="84"/>
        <v>0</v>
      </c>
      <c r="EO88" s="77"/>
      <c r="EP88" s="74">
        <f t="shared" si="85"/>
        <v>0</v>
      </c>
      <c r="EQ88" s="77"/>
      <c r="ER88" s="74">
        <f t="shared" si="86"/>
        <v>0</v>
      </c>
      <c r="ES88" s="74">
        <f t="shared" si="87"/>
        <v>0</v>
      </c>
      <c r="ET88" s="77"/>
      <c r="EU88" s="74">
        <f t="shared" si="88"/>
        <v>0</v>
      </c>
      <c r="EV88" s="77"/>
      <c r="EW88" s="74">
        <f t="shared" si="89"/>
        <v>0</v>
      </c>
      <c r="EX88" s="74">
        <f t="shared" si="90"/>
        <v>0</v>
      </c>
      <c r="EY88" s="77"/>
      <c r="EZ88" s="74">
        <f t="shared" si="91"/>
        <v>0</v>
      </c>
      <c r="FA88" s="77"/>
      <c r="FB88" s="74">
        <f t="shared" si="92"/>
        <v>0</v>
      </c>
      <c r="FC88" s="74">
        <f t="shared" si="93"/>
        <v>0</v>
      </c>
      <c r="FD88" s="77">
        <v>1.0</v>
      </c>
      <c r="FE88" s="74">
        <f t="shared" si="94"/>
        <v>6650</v>
      </c>
      <c r="FF88" s="77"/>
      <c r="FG88" s="74">
        <f t="shared" si="95"/>
        <v>0</v>
      </c>
      <c r="FH88" s="74">
        <f t="shared" si="96"/>
        <v>6650</v>
      </c>
      <c r="FI88" s="77"/>
      <c r="FJ88" s="74">
        <f t="shared" si="97"/>
        <v>0</v>
      </c>
      <c r="FK88" s="77"/>
      <c r="FL88" s="74">
        <f t="shared" si="98"/>
        <v>0</v>
      </c>
      <c r="FM88" s="74">
        <f t="shared" si="99"/>
        <v>0</v>
      </c>
      <c r="FN88" s="77"/>
      <c r="FO88" s="74">
        <f t="shared" si="100"/>
        <v>0</v>
      </c>
      <c r="FP88" s="77"/>
      <c r="FQ88" s="74">
        <f t="shared" si="101"/>
        <v>0</v>
      </c>
      <c r="FR88" s="74">
        <f t="shared" si="102"/>
        <v>0</v>
      </c>
      <c r="FS88" s="77"/>
      <c r="FT88" s="74">
        <f t="shared" si="103"/>
        <v>0</v>
      </c>
      <c r="FU88" s="77"/>
      <c r="FV88" s="74">
        <f t="shared" si="104"/>
        <v>0</v>
      </c>
      <c r="FW88" s="74">
        <f t="shared" si="105"/>
        <v>0</v>
      </c>
      <c r="FX88" s="77"/>
      <c r="FY88" s="74">
        <f t="shared" si="106"/>
        <v>0</v>
      </c>
      <c r="FZ88" s="77"/>
      <c r="GA88" s="74">
        <f t="shared" si="107"/>
        <v>0</v>
      </c>
      <c r="GB88" s="74">
        <f t="shared" si="108"/>
        <v>0</v>
      </c>
      <c r="GC88" s="77"/>
      <c r="GD88" s="74">
        <f t="shared" si="109"/>
        <v>0</v>
      </c>
      <c r="GE88" s="77"/>
      <c r="GF88" s="74">
        <f t="shared" si="110"/>
        <v>0</v>
      </c>
      <c r="GG88" s="74">
        <f t="shared" si="111"/>
        <v>0</v>
      </c>
      <c r="GH88" s="77"/>
      <c r="GI88" s="74">
        <f t="shared" si="112"/>
        <v>0</v>
      </c>
      <c r="GJ88" s="77"/>
      <c r="GK88" s="74">
        <f t="shared" si="113"/>
        <v>0</v>
      </c>
      <c r="GL88" s="74">
        <f t="shared" si="114"/>
        <v>0</v>
      </c>
      <c r="GM88" s="77"/>
      <c r="GN88" s="74">
        <f t="shared" si="115"/>
        <v>0</v>
      </c>
      <c r="GO88" s="77"/>
      <c r="GP88" s="74">
        <f t="shared" si="116"/>
        <v>0</v>
      </c>
      <c r="GQ88" s="74">
        <f t="shared" si="117"/>
        <v>0</v>
      </c>
      <c r="GR88" s="77"/>
      <c r="GS88" s="74">
        <f t="shared" si="118"/>
        <v>0</v>
      </c>
      <c r="GT88" s="77"/>
      <c r="GU88" s="74">
        <f t="shared" si="119"/>
        <v>0</v>
      </c>
      <c r="GV88" s="74">
        <f t="shared" si="120"/>
        <v>0</v>
      </c>
      <c r="GW88" s="77"/>
      <c r="GX88" s="74">
        <f t="shared" si="121"/>
        <v>0</v>
      </c>
      <c r="GY88" s="77"/>
      <c r="GZ88" s="74">
        <f t="shared" si="122"/>
        <v>0</v>
      </c>
      <c r="HA88" s="74">
        <f t="shared" si="123"/>
        <v>0</v>
      </c>
      <c r="HB88" s="77"/>
      <c r="HC88" s="74">
        <f t="shared" si="124"/>
        <v>0</v>
      </c>
      <c r="HD88" s="77"/>
      <c r="HE88" s="74">
        <f t="shared" si="125"/>
        <v>0</v>
      </c>
      <c r="HF88" s="74">
        <f t="shared" si="126"/>
        <v>0</v>
      </c>
      <c r="HG88" s="77"/>
      <c r="HH88" s="74">
        <f t="shared" si="127"/>
        <v>0</v>
      </c>
      <c r="HI88" s="77"/>
      <c r="HJ88" s="74">
        <f t="shared" si="128"/>
        <v>0</v>
      </c>
      <c r="HK88" s="74">
        <f t="shared" si="129"/>
        <v>0</v>
      </c>
    </row>
    <row r="89" ht="15.75" customHeight="1">
      <c r="A89" s="4"/>
      <c r="B89" s="1"/>
      <c r="C89" s="76" t="str">
        <f>$C$59</f>
        <v>Apple TV Social Post (Twitter)</v>
      </c>
      <c r="D89" s="74">
        <f>$D$62</f>
        <v>3850</v>
      </c>
      <c r="E89" s="77"/>
      <c r="F89" s="74">
        <f t="shared" si="1"/>
        <v>0</v>
      </c>
      <c r="G89" s="77"/>
      <c r="H89" s="74">
        <f t="shared" si="2"/>
        <v>0</v>
      </c>
      <c r="I89" s="74">
        <f t="shared" si="3"/>
        <v>0</v>
      </c>
      <c r="J89" s="77"/>
      <c r="K89" s="74">
        <f t="shared" si="4"/>
        <v>0</v>
      </c>
      <c r="L89" s="77"/>
      <c r="M89" s="74">
        <f t="shared" si="5"/>
        <v>0</v>
      </c>
      <c r="N89" s="74">
        <f t="shared" si="6"/>
        <v>0</v>
      </c>
      <c r="O89" s="77"/>
      <c r="P89" s="74">
        <f t="shared" si="7"/>
        <v>0</v>
      </c>
      <c r="Q89" s="77"/>
      <c r="R89" s="74">
        <f t="shared" si="8"/>
        <v>0</v>
      </c>
      <c r="S89" s="74">
        <f t="shared" si="9"/>
        <v>0</v>
      </c>
      <c r="T89" s="77"/>
      <c r="U89" s="74">
        <f t="shared" si="10"/>
        <v>0</v>
      </c>
      <c r="V89" s="77"/>
      <c r="W89" s="74">
        <f t="shared" si="11"/>
        <v>0</v>
      </c>
      <c r="X89" s="74">
        <f t="shared" si="12"/>
        <v>0</v>
      </c>
      <c r="Y89" s="77"/>
      <c r="Z89" s="74">
        <f t="shared" si="13"/>
        <v>0</v>
      </c>
      <c r="AA89" s="77"/>
      <c r="AB89" s="74">
        <f t="shared" si="14"/>
        <v>0</v>
      </c>
      <c r="AC89" s="74">
        <f t="shared" si="15"/>
        <v>0</v>
      </c>
      <c r="AD89" s="77"/>
      <c r="AE89" s="74">
        <f t="shared" si="16"/>
        <v>0</v>
      </c>
      <c r="AF89" s="77"/>
      <c r="AG89" s="74">
        <f t="shared" si="17"/>
        <v>0</v>
      </c>
      <c r="AH89" s="74">
        <f t="shared" si="18"/>
        <v>0</v>
      </c>
      <c r="AI89" s="77"/>
      <c r="AJ89" s="74">
        <f t="shared" si="19"/>
        <v>0</v>
      </c>
      <c r="AK89" s="77"/>
      <c r="AL89" s="74">
        <f t="shared" si="20"/>
        <v>0</v>
      </c>
      <c r="AM89" s="74">
        <f t="shared" si="21"/>
        <v>0</v>
      </c>
      <c r="AN89" s="77"/>
      <c r="AO89" s="74">
        <f t="shared" si="22"/>
        <v>0</v>
      </c>
      <c r="AP89" s="77"/>
      <c r="AQ89" s="74">
        <f t="shared" si="23"/>
        <v>0</v>
      </c>
      <c r="AR89" s="74">
        <f t="shared" si="24"/>
        <v>0</v>
      </c>
      <c r="AS89" s="77"/>
      <c r="AT89" s="74">
        <f t="shared" si="25"/>
        <v>0</v>
      </c>
      <c r="AU89" s="77"/>
      <c r="AV89" s="74">
        <f t="shared" si="26"/>
        <v>0</v>
      </c>
      <c r="AW89" s="74">
        <f t="shared" si="27"/>
        <v>0</v>
      </c>
      <c r="AX89" s="77"/>
      <c r="AY89" s="74">
        <f t="shared" si="28"/>
        <v>0</v>
      </c>
      <c r="AZ89" s="77"/>
      <c r="BA89" s="74">
        <f t="shared" si="29"/>
        <v>0</v>
      </c>
      <c r="BB89" s="74">
        <f t="shared" si="30"/>
        <v>0</v>
      </c>
      <c r="BC89" s="77"/>
      <c r="BD89" s="74">
        <f t="shared" si="31"/>
        <v>0</v>
      </c>
      <c r="BE89" s="77"/>
      <c r="BF89" s="74">
        <f t="shared" si="32"/>
        <v>0</v>
      </c>
      <c r="BG89" s="74">
        <f t="shared" si="33"/>
        <v>0</v>
      </c>
      <c r="BH89" s="77"/>
      <c r="BI89" s="74">
        <f t="shared" si="34"/>
        <v>0</v>
      </c>
      <c r="BJ89" s="77"/>
      <c r="BK89" s="74">
        <f t="shared" si="35"/>
        <v>0</v>
      </c>
      <c r="BL89" s="74">
        <f t="shared" si="36"/>
        <v>0</v>
      </c>
      <c r="BM89" s="77"/>
      <c r="BN89" s="74">
        <f t="shared" si="37"/>
        <v>0</v>
      </c>
      <c r="BO89" s="77"/>
      <c r="BP89" s="74">
        <f t="shared" si="38"/>
        <v>0</v>
      </c>
      <c r="BQ89" s="74">
        <f t="shared" si="39"/>
        <v>0</v>
      </c>
      <c r="BR89" s="77"/>
      <c r="BS89" s="74">
        <f t="shared" si="40"/>
        <v>0</v>
      </c>
      <c r="BT89" s="77"/>
      <c r="BU89" s="74">
        <f t="shared" si="41"/>
        <v>0</v>
      </c>
      <c r="BV89" s="74">
        <f t="shared" si="42"/>
        <v>0</v>
      </c>
      <c r="BW89" s="77"/>
      <c r="BX89" s="74">
        <f t="shared" si="43"/>
        <v>0</v>
      </c>
      <c r="BY89" s="77"/>
      <c r="BZ89" s="74">
        <f t="shared" si="44"/>
        <v>0</v>
      </c>
      <c r="CA89" s="74">
        <f t="shared" si="45"/>
        <v>0</v>
      </c>
      <c r="CB89" s="77"/>
      <c r="CC89" s="74">
        <f t="shared" si="46"/>
        <v>0</v>
      </c>
      <c r="CD89" s="77"/>
      <c r="CE89" s="74">
        <f t="shared" si="47"/>
        <v>0</v>
      </c>
      <c r="CF89" s="74">
        <f t="shared" si="48"/>
        <v>0</v>
      </c>
      <c r="CG89" s="77"/>
      <c r="CH89" s="74">
        <f t="shared" si="49"/>
        <v>0</v>
      </c>
      <c r="CI89" s="77"/>
      <c r="CJ89" s="74">
        <f t="shared" si="50"/>
        <v>0</v>
      </c>
      <c r="CK89" s="74">
        <f t="shared" si="51"/>
        <v>0</v>
      </c>
      <c r="CL89" s="77"/>
      <c r="CM89" s="74">
        <f t="shared" si="52"/>
        <v>0</v>
      </c>
      <c r="CN89" s="77"/>
      <c r="CO89" s="74">
        <f t="shared" si="53"/>
        <v>0</v>
      </c>
      <c r="CP89" s="74">
        <f t="shared" si="54"/>
        <v>0</v>
      </c>
      <c r="CQ89" s="77"/>
      <c r="CR89" s="74">
        <f t="shared" si="55"/>
        <v>0</v>
      </c>
      <c r="CS89" s="77"/>
      <c r="CT89" s="74">
        <f t="shared" si="56"/>
        <v>0</v>
      </c>
      <c r="CU89" s="74">
        <f t="shared" si="57"/>
        <v>0</v>
      </c>
      <c r="CV89" s="77">
        <v>1.0</v>
      </c>
      <c r="CW89" s="74">
        <f t="shared" si="58"/>
        <v>3850</v>
      </c>
      <c r="CX89" s="77"/>
      <c r="CY89" s="74">
        <f t="shared" si="59"/>
        <v>0</v>
      </c>
      <c r="CZ89" s="74">
        <f t="shared" si="60"/>
        <v>3850</v>
      </c>
      <c r="DA89" s="77"/>
      <c r="DB89" s="74">
        <f t="shared" si="61"/>
        <v>0</v>
      </c>
      <c r="DC89" s="77"/>
      <c r="DD89" s="74">
        <f t="shared" si="62"/>
        <v>0</v>
      </c>
      <c r="DE89" s="74">
        <f t="shared" si="63"/>
        <v>0</v>
      </c>
      <c r="DF89" s="77"/>
      <c r="DG89" s="74">
        <f t="shared" si="64"/>
        <v>0</v>
      </c>
      <c r="DH89" s="77"/>
      <c r="DI89" s="74">
        <f t="shared" si="65"/>
        <v>0</v>
      </c>
      <c r="DJ89" s="74">
        <f t="shared" si="66"/>
        <v>0</v>
      </c>
      <c r="DK89" s="77"/>
      <c r="DL89" s="74">
        <f t="shared" si="67"/>
        <v>0</v>
      </c>
      <c r="DM89" s="77"/>
      <c r="DN89" s="74">
        <f t="shared" si="68"/>
        <v>0</v>
      </c>
      <c r="DO89" s="74">
        <f t="shared" si="69"/>
        <v>0</v>
      </c>
      <c r="DP89" s="77"/>
      <c r="DQ89" s="74">
        <f t="shared" si="70"/>
        <v>0</v>
      </c>
      <c r="DR89" s="77"/>
      <c r="DS89" s="74">
        <f t="shared" si="71"/>
        <v>0</v>
      </c>
      <c r="DT89" s="74">
        <f t="shared" si="72"/>
        <v>0</v>
      </c>
      <c r="DU89" s="77"/>
      <c r="DV89" s="74">
        <f t="shared" si="73"/>
        <v>0</v>
      </c>
      <c r="DW89" s="77"/>
      <c r="DX89" s="74">
        <f t="shared" si="74"/>
        <v>0</v>
      </c>
      <c r="DY89" s="74">
        <f t="shared" si="75"/>
        <v>0</v>
      </c>
      <c r="DZ89" s="77"/>
      <c r="EA89" s="74">
        <f t="shared" si="76"/>
        <v>0</v>
      </c>
      <c r="EB89" s="77"/>
      <c r="EC89" s="74">
        <f t="shared" si="77"/>
        <v>0</v>
      </c>
      <c r="ED89" s="74">
        <f t="shared" si="78"/>
        <v>0</v>
      </c>
      <c r="EE89" s="77"/>
      <c r="EF89" s="74">
        <f t="shared" si="79"/>
        <v>0</v>
      </c>
      <c r="EG89" s="77"/>
      <c r="EH89" s="74">
        <f t="shared" si="80"/>
        <v>0</v>
      </c>
      <c r="EI89" s="74">
        <f t="shared" si="81"/>
        <v>0</v>
      </c>
      <c r="EJ89" s="77"/>
      <c r="EK89" s="74">
        <f t="shared" si="82"/>
        <v>0</v>
      </c>
      <c r="EL89" s="77"/>
      <c r="EM89" s="74">
        <f t="shared" si="83"/>
        <v>0</v>
      </c>
      <c r="EN89" s="74">
        <f t="shared" si="84"/>
        <v>0</v>
      </c>
      <c r="EO89" s="77"/>
      <c r="EP89" s="74">
        <f t="shared" si="85"/>
        <v>0</v>
      </c>
      <c r="EQ89" s="77"/>
      <c r="ER89" s="74">
        <f t="shared" si="86"/>
        <v>0</v>
      </c>
      <c r="ES89" s="74">
        <f t="shared" si="87"/>
        <v>0</v>
      </c>
      <c r="ET89" s="77"/>
      <c r="EU89" s="74">
        <f t="shared" si="88"/>
        <v>0</v>
      </c>
      <c r="EV89" s="77"/>
      <c r="EW89" s="74">
        <f t="shared" si="89"/>
        <v>0</v>
      </c>
      <c r="EX89" s="74">
        <f t="shared" si="90"/>
        <v>0</v>
      </c>
      <c r="EY89" s="77"/>
      <c r="EZ89" s="74">
        <f t="shared" si="91"/>
        <v>0</v>
      </c>
      <c r="FA89" s="77"/>
      <c r="FB89" s="74">
        <f t="shared" si="92"/>
        <v>0</v>
      </c>
      <c r="FC89" s="74">
        <f t="shared" si="93"/>
        <v>0</v>
      </c>
      <c r="FD89" s="77">
        <v>1.0</v>
      </c>
      <c r="FE89" s="74">
        <f t="shared" si="94"/>
        <v>3850</v>
      </c>
      <c r="FF89" s="77"/>
      <c r="FG89" s="74">
        <f t="shared" si="95"/>
        <v>0</v>
      </c>
      <c r="FH89" s="74">
        <f t="shared" si="96"/>
        <v>3850</v>
      </c>
      <c r="FI89" s="77"/>
      <c r="FJ89" s="74">
        <f t="shared" si="97"/>
        <v>0</v>
      </c>
      <c r="FK89" s="77"/>
      <c r="FL89" s="74">
        <f t="shared" si="98"/>
        <v>0</v>
      </c>
      <c r="FM89" s="74">
        <f t="shared" si="99"/>
        <v>0</v>
      </c>
      <c r="FN89" s="77"/>
      <c r="FO89" s="74">
        <f t="shared" si="100"/>
        <v>0</v>
      </c>
      <c r="FP89" s="77"/>
      <c r="FQ89" s="74">
        <f t="shared" si="101"/>
        <v>0</v>
      </c>
      <c r="FR89" s="74">
        <f t="shared" si="102"/>
        <v>0</v>
      </c>
      <c r="FS89" s="77"/>
      <c r="FT89" s="74">
        <f t="shared" si="103"/>
        <v>0</v>
      </c>
      <c r="FU89" s="77"/>
      <c r="FV89" s="74">
        <f t="shared" si="104"/>
        <v>0</v>
      </c>
      <c r="FW89" s="74">
        <f t="shared" si="105"/>
        <v>0</v>
      </c>
      <c r="FX89" s="77"/>
      <c r="FY89" s="74">
        <f t="shared" si="106"/>
        <v>0</v>
      </c>
      <c r="FZ89" s="77"/>
      <c r="GA89" s="74">
        <f t="shared" si="107"/>
        <v>0</v>
      </c>
      <c r="GB89" s="74">
        <f t="shared" si="108"/>
        <v>0</v>
      </c>
      <c r="GC89" s="77"/>
      <c r="GD89" s="74">
        <f t="shared" si="109"/>
        <v>0</v>
      </c>
      <c r="GE89" s="77"/>
      <c r="GF89" s="74">
        <f t="shared" si="110"/>
        <v>0</v>
      </c>
      <c r="GG89" s="74">
        <f t="shared" si="111"/>
        <v>0</v>
      </c>
      <c r="GH89" s="77"/>
      <c r="GI89" s="74">
        <f t="shared" si="112"/>
        <v>0</v>
      </c>
      <c r="GJ89" s="77"/>
      <c r="GK89" s="74">
        <f t="shared" si="113"/>
        <v>0</v>
      </c>
      <c r="GL89" s="74">
        <f t="shared" si="114"/>
        <v>0</v>
      </c>
      <c r="GM89" s="77"/>
      <c r="GN89" s="74">
        <f t="shared" si="115"/>
        <v>0</v>
      </c>
      <c r="GO89" s="77"/>
      <c r="GP89" s="74">
        <f t="shared" si="116"/>
        <v>0</v>
      </c>
      <c r="GQ89" s="74">
        <f t="shared" si="117"/>
        <v>0</v>
      </c>
      <c r="GR89" s="77"/>
      <c r="GS89" s="74">
        <f t="shared" si="118"/>
        <v>0</v>
      </c>
      <c r="GT89" s="77"/>
      <c r="GU89" s="74">
        <f t="shared" si="119"/>
        <v>0</v>
      </c>
      <c r="GV89" s="74">
        <f t="shared" si="120"/>
        <v>0</v>
      </c>
      <c r="GW89" s="77"/>
      <c r="GX89" s="74">
        <f t="shared" si="121"/>
        <v>0</v>
      </c>
      <c r="GY89" s="77"/>
      <c r="GZ89" s="74">
        <f t="shared" si="122"/>
        <v>0</v>
      </c>
      <c r="HA89" s="74">
        <f t="shared" si="123"/>
        <v>0</v>
      </c>
      <c r="HB89" s="77"/>
      <c r="HC89" s="74">
        <f t="shared" si="124"/>
        <v>0</v>
      </c>
      <c r="HD89" s="77"/>
      <c r="HE89" s="74">
        <f t="shared" si="125"/>
        <v>0</v>
      </c>
      <c r="HF89" s="74">
        <f t="shared" si="126"/>
        <v>0</v>
      </c>
      <c r="HG89" s="77"/>
      <c r="HH89" s="74">
        <f t="shared" si="127"/>
        <v>0</v>
      </c>
      <c r="HI89" s="77"/>
      <c r="HJ89" s="74">
        <f t="shared" si="128"/>
        <v>0</v>
      </c>
      <c r="HK89" s="74">
        <f t="shared" si="129"/>
        <v>0</v>
      </c>
    </row>
    <row r="90" ht="15.75" customHeight="1">
      <c r="A90" s="4"/>
      <c r="B90" s="1"/>
      <c r="C90" s="76" t="str">
        <f>$C$64</f>
        <v>Apple TV Email / Newsletter</v>
      </c>
      <c r="D90" s="78">
        <f>$D$67</f>
        <v>1206250</v>
      </c>
      <c r="E90" s="77">
        <v>1.0</v>
      </c>
      <c r="F90" s="74">
        <f t="shared" si="1"/>
        <v>1206250</v>
      </c>
      <c r="G90" s="77"/>
      <c r="H90" s="74">
        <f t="shared" si="2"/>
        <v>0</v>
      </c>
      <c r="I90" s="74">
        <f t="shared" si="3"/>
        <v>1206250</v>
      </c>
      <c r="J90" s="77"/>
      <c r="K90" s="74">
        <f t="shared" si="4"/>
        <v>0</v>
      </c>
      <c r="L90" s="77"/>
      <c r="M90" s="74">
        <f t="shared" si="5"/>
        <v>0</v>
      </c>
      <c r="N90" s="74">
        <f t="shared" si="6"/>
        <v>0</v>
      </c>
      <c r="O90" s="77"/>
      <c r="P90" s="74">
        <f t="shared" si="7"/>
        <v>0</v>
      </c>
      <c r="Q90" s="77"/>
      <c r="R90" s="74">
        <f t="shared" si="8"/>
        <v>0</v>
      </c>
      <c r="S90" s="74">
        <f t="shared" si="9"/>
        <v>0</v>
      </c>
      <c r="T90" s="77"/>
      <c r="U90" s="74">
        <f t="shared" si="10"/>
        <v>0</v>
      </c>
      <c r="V90" s="77"/>
      <c r="W90" s="74">
        <f t="shared" si="11"/>
        <v>0</v>
      </c>
      <c r="X90" s="74">
        <f t="shared" si="12"/>
        <v>0</v>
      </c>
      <c r="Y90" s="77"/>
      <c r="Z90" s="74">
        <f t="shared" si="13"/>
        <v>0</v>
      </c>
      <c r="AA90" s="77"/>
      <c r="AB90" s="74">
        <f t="shared" si="14"/>
        <v>0</v>
      </c>
      <c r="AC90" s="74">
        <f t="shared" si="15"/>
        <v>0</v>
      </c>
      <c r="AD90" s="77"/>
      <c r="AE90" s="74">
        <f t="shared" si="16"/>
        <v>0</v>
      </c>
      <c r="AF90" s="77"/>
      <c r="AG90" s="74">
        <f t="shared" si="17"/>
        <v>0</v>
      </c>
      <c r="AH90" s="74">
        <f t="shared" si="18"/>
        <v>0</v>
      </c>
      <c r="AI90" s="77"/>
      <c r="AJ90" s="74">
        <f t="shared" si="19"/>
        <v>0</v>
      </c>
      <c r="AK90" s="77"/>
      <c r="AL90" s="74">
        <f t="shared" si="20"/>
        <v>0</v>
      </c>
      <c r="AM90" s="74">
        <f t="shared" si="21"/>
        <v>0</v>
      </c>
      <c r="AN90" s="77"/>
      <c r="AO90" s="74">
        <f t="shared" si="22"/>
        <v>0</v>
      </c>
      <c r="AP90" s="77"/>
      <c r="AQ90" s="74">
        <f t="shared" si="23"/>
        <v>0</v>
      </c>
      <c r="AR90" s="74">
        <f t="shared" si="24"/>
        <v>0</v>
      </c>
      <c r="AS90" s="77"/>
      <c r="AT90" s="74">
        <f t="shared" si="25"/>
        <v>0</v>
      </c>
      <c r="AU90" s="77"/>
      <c r="AV90" s="74">
        <f t="shared" si="26"/>
        <v>0</v>
      </c>
      <c r="AW90" s="74">
        <f t="shared" si="27"/>
        <v>0</v>
      </c>
      <c r="AX90" s="77"/>
      <c r="AY90" s="74">
        <f t="shared" si="28"/>
        <v>0</v>
      </c>
      <c r="AZ90" s="77"/>
      <c r="BA90" s="74">
        <f t="shared" si="29"/>
        <v>0</v>
      </c>
      <c r="BB90" s="74">
        <f t="shared" si="30"/>
        <v>0</v>
      </c>
      <c r="BC90" s="77"/>
      <c r="BD90" s="74">
        <f t="shared" si="31"/>
        <v>0</v>
      </c>
      <c r="BE90" s="77"/>
      <c r="BF90" s="74">
        <f t="shared" si="32"/>
        <v>0</v>
      </c>
      <c r="BG90" s="74">
        <f t="shared" si="33"/>
        <v>0</v>
      </c>
      <c r="BH90" s="77"/>
      <c r="BI90" s="74">
        <f t="shared" si="34"/>
        <v>0</v>
      </c>
      <c r="BJ90" s="77"/>
      <c r="BK90" s="74">
        <f t="shared" si="35"/>
        <v>0</v>
      </c>
      <c r="BL90" s="74">
        <f t="shared" si="36"/>
        <v>0</v>
      </c>
      <c r="BM90" s="77"/>
      <c r="BN90" s="74">
        <f t="shared" si="37"/>
        <v>0</v>
      </c>
      <c r="BO90" s="77"/>
      <c r="BP90" s="74">
        <f t="shared" si="38"/>
        <v>0</v>
      </c>
      <c r="BQ90" s="74">
        <f t="shared" si="39"/>
        <v>0</v>
      </c>
      <c r="BR90" s="77"/>
      <c r="BS90" s="74">
        <f t="shared" si="40"/>
        <v>0</v>
      </c>
      <c r="BT90" s="77"/>
      <c r="BU90" s="74">
        <f t="shared" si="41"/>
        <v>0</v>
      </c>
      <c r="BV90" s="74">
        <f t="shared" si="42"/>
        <v>0</v>
      </c>
      <c r="BW90" s="77"/>
      <c r="BX90" s="74">
        <f t="shared" si="43"/>
        <v>0</v>
      </c>
      <c r="BY90" s="77"/>
      <c r="BZ90" s="74">
        <f t="shared" si="44"/>
        <v>0</v>
      </c>
      <c r="CA90" s="74">
        <f t="shared" si="45"/>
        <v>0</v>
      </c>
      <c r="CB90" s="77"/>
      <c r="CC90" s="74">
        <f t="shared" si="46"/>
        <v>0</v>
      </c>
      <c r="CD90" s="77"/>
      <c r="CE90" s="74">
        <f t="shared" si="47"/>
        <v>0</v>
      </c>
      <c r="CF90" s="74">
        <f t="shared" si="48"/>
        <v>0</v>
      </c>
      <c r="CG90" s="77"/>
      <c r="CH90" s="74">
        <f t="shared" si="49"/>
        <v>0</v>
      </c>
      <c r="CI90" s="77"/>
      <c r="CJ90" s="74">
        <f t="shared" si="50"/>
        <v>0</v>
      </c>
      <c r="CK90" s="74">
        <f t="shared" si="51"/>
        <v>0</v>
      </c>
      <c r="CL90" s="77">
        <v>1.0</v>
      </c>
      <c r="CM90" s="74">
        <f t="shared" si="52"/>
        <v>1206250</v>
      </c>
      <c r="CN90" s="77"/>
      <c r="CO90" s="74">
        <f t="shared" si="53"/>
        <v>0</v>
      </c>
      <c r="CP90" s="74">
        <f t="shared" si="54"/>
        <v>1206250</v>
      </c>
      <c r="CQ90" s="77"/>
      <c r="CR90" s="74">
        <f t="shared" si="55"/>
        <v>0</v>
      </c>
      <c r="CS90" s="77"/>
      <c r="CT90" s="74">
        <f t="shared" si="56"/>
        <v>0</v>
      </c>
      <c r="CU90" s="74">
        <f t="shared" si="57"/>
        <v>0</v>
      </c>
      <c r="CV90" s="77">
        <v>1.0</v>
      </c>
      <c r="CW90" s="74">
        <f t="shared" si="58"/>
        <v>1206250</v>
      </c>
      <c r="CX90" s="77"/>
      <c r="CY90" s="74">
        <f t="shared" si="59"/>
        <v>0</v>
      </c>
      <c r="CZ90" s="74">
        <f t="shared" si="60"/>
        <v>1206250</v>
      </c>
      <c r="DA90" s="77"/>
      <c r="DB90" s="74">
        <f t="shared" si="61"/>
        <v>0</v>
      </c>
      <c r="DC90" s="77"/>
      <c r="DD90" s="74">
        <f t="shared" si="62"/>
        <v>0</v>
      </c>
      <c r="DE90" s="74">
        <f t="shared" si="63"/>
        <v>0</v>
      </c>
      <c r="DF90" s="77"/>
      <c r="DG90" s="74">
        <f t="shared" si="64"/>
        <v>0</v>
      </c>
      <c r="DH90" s="77"/>
      <c r="DI90" s="74">
        <f t="shared" si="65"/>
        <v>0</v>
      </c>
      <c r="DJ90" s="74">
        <f t="shared" si="66"/>
        <v>0</v>
      </c>
      <c r="DK90" s="77"/>
      <c r="DL90" s="74">
        <f t="shared" si="67"/>
        <v>0</v>
      </c>
      <c r="DM90" s="77"/>
      <c r="DN90" s="74">
        <f t="shared" si="68"/>
        <v>0</v>
      </c>
      <c r="DO90" s="74">
        <f t="shared" si="69"/>
        <v>0</v>
      </c>
      <c r="DP90" s="77"/>
      <c r="DQ90" s="74">
        <f t="shared" si="70"/>
        <v>0</v>
      </c>
      <c r="DR90" s="77"/>
      <c r="DS90" s="74">
        <f t="shared" si="71"/>
        <v>0</v>
      </c>
      <c r="DT90" s="74">
        <f t="shared" si="72"/>
        <v>0</v>
      </c>
      <c r="DU90" s="77"/>
      <c r="DV90" s="74">
        <f t="shared" si="73"/>
        <v>0</v>
      </c>
      <c r="DW90" s="77"/>
      <c r="DX90" s="74">
        <f t="shared" si="74"/>
        <v>0</v>
      </c>
      <c r="DY90" s="74">
        <f t="shared" si="75"/>
        <v>0</v>
      </c>
      <c r="DZ90" s="77">
        <v>1.0</v>
      </c>
      <c r="EA90" s="74">
        <f t="shared" si="76"/>
        <v>1206250</v>
      </c>
      <c r="EB90" s="77"/>
      <c r="EC90" s="74">
        <f t="shared" si="77"/>
        <v>0</v>
      </c>
      <c r="ED90" s="74">
        <f t="shared" si="78"/>
        <v>1206250</v>
      </c>
      <c r="EE90" s="77"/>
      <c r="EF90" s="74">
        <f t="shared" si="79"/>
        <v>0</v>
      </c>
      <c r="EG90" s="77"/>
      <c r="EH90" s="74">
        <f t="shared" si="80"/>
        <v>0</v>
      </c>
      <c r="EI90" s="74">
        <f t="shared" si="81"/>
        <v>0</v>
      </c>
      <c r="EJ90" s="77"/>
      <c r="EK90" s="74">
        <f t="shared" si="82"/>
        <v>0</v>
      </c>
      <c r="EL90" s="77"/>
      <c r="EM90" s="74">
        <f t="shared" si="83"/>
        <v>0</v>
      </c>
      <c r="EN90" s="74">
        <f t="shared" si="84"/>
        <v>0</v>
      </c>
      <c r="EO90" s="77"/>
      <c r="EP90" s="74">
        <f t="shared" si="85"/>
        <v>0</v>
      </c>
      <c r="EQ90" s="77"/>
      <c r="ER90" s="74">
        <f t="shared" si="86"/>
        <v>0</v>
      </c>
      <c r="ES90" s="74">
        <f t="shared" si="87"/>
        <v>0</v>
      </c>
      <c r="ET90" s="77">
        <v>1.0</v>
      </c>
      <c r="EU90" s="74">
        <f t="shared" si="88"/>
        <v>1206250</v>
      </c>
      <c r="EV90" s="77"/>
      <c r="EW90" s="74">
        <f t="shared" si="89"/>
        <v>0</v>
      </c>
      <c r="EX90" s="74">
        <f t="shared" si="90"/>
        <v>1206250</v>
      </c>
      <c r="EY90" s="77">
        <v>1.0</v>
      </c>
      <c r="EZ90" s="74">
        <f t="shared" si="91"/>
        <v>1206250</v>
      </c>
      <c r="FA90" s="77"/>
      <c r="FB90" s="74">
        <f t="shared" si="92"/>
        <v>0</v>
      </c>
      <c r="FC90" s="74">
        <f t="shared" si="93"/>
        <v>1206250</v>
      </c>
      <c r="FD90" s="77"/>
      <c r="FE90" s="74">
        <f t="shared" si="94"/>
        <v>0</v>
      </c>
      <c r="FF90" s="77"/>
      <c r="FG90" s="74">
        <f t="shared" si="95"/>
        <v>0</v>
      </c>
      <c r="FH90" s="74">
        <f t="shared" si="96"/>
        <v>0</v>
      </c>
      <c r="FI90" s="77">
        <v>1.0</v>
      </c>
      <c r="FJ90" s="74">
        <f t="shared" si="97"/>
        <v>1206250</v>
      </c>
      <c r="FK90" s="77"/>
      <c r="FL90" s="74">
        <f t="shared" si="98"/>
        <v>0</v>
      </c>
      <c r="FM90" s="74">
        <f t="shared" si="99"/>
        <v>1206250</v>
      </c>
      <c r="FN90" s="77">
        <v>1.0</v>
      </c>
      <c r="FO90" s="74">
        <f t="shared" si="100"/>
        <v>1206250</v>
      </c>
      <c r="FP90" s="77"/>
      <c r="FQ90" s="74">
        <f t="shared" si="101"/>
        <v>0</v>
      </c>
      <c r="FR90" s="74">
        <f t="shared" si="102"/>
        <v>1206250</v>
      </c>
      <c r="FS90" s="77"/>
      <c r="FT90" s="74">
        <f t="shared" si="103"/>
        <v>0</v>
      </c>
      <c r="FU90" s="77"/>
      <c r="FV90" s="74">
        <f t="shared" si="104"/>
        <v>0</v>
      </c>
      <c r="FW90" s="74">
        <f t="shared" si="105"/>
        <v>0</v>
      </c>
      <c r="FX90" s="77"/>
      <c r="FY90" s="74">
        <f t="shared" si="106"/>
        <v>0</v>
      </c>
      <c r="FZ90" s="77"/>
      <c r="GA90" s="74">
        <f t="shared" si="107"/>
        <v>0</v>
      </c>
      <c r="GB90" s="74">
        <f t="shared" si="108"/>
        <v>0</v>
      </c>
      <c r="GC90" s="77"/>
      <c r="GD90" s="74">
        <f t="shared" si="109"/>
        <v>0</v>
      </c>
      <c r="GE90" s="77"/>
      <c r="GF90" s="74">
        <f t="shared" si="110"/>
        <v>0</v>
      </c>
      <c r="GG90" s="74">
        <f t="shared" si="111"/>
        <v>0</v>
      </c>
      <c r="GH90" s="77"/>
      <c r="GI90" s="74">
        <f t="shared" si="112"/>
        <v>0</v>
      </c>
      <c r="GJ90" s="77"/>
      <c r="GK90" s="74">
        <f t="shared" si="113"/>
        <v>0</v>
      </c>
      <c r="GL90" s="74">
        <f t="shared" si="114"/>
        <v>0</v>
      </c>
      <c r="GM90" s="77"/>
      <c r="GN90" s="74">
        <f t="shared" si="115"/>
        <v>0</v>
      </c>
      <c r="GO90" s="77"/>
      <c r="GP90" s="74">
        <f t="shared" si="116"/>
        <v>0</v>
      </c>
      <c r="GQ90" s="74">
        <f t="shared" si="117"/>
        <v>0</v>
      </c>
      <c r="GR90" s="77"/>
      <c r="GS90" s="74">
        <f t="shared" si="118"/>
        <v>0</v>
      </c>
      <c r="GT90" s="77"/>
      <c r="GU90" s="74">
        <f t="shared" si="119"/>
        <v>0</v>
      </c>
      <c r="GV90" s="74">
        <f t="shared" si="120"/>
        <v>0</v>
      </c>
      <c r="GW90" s="77"/>
      <c r="GX90" s="74">
        <f t="shared" si="121"/>
        <v>0</v>
      </c>
      <c r="GY90" s="77"/>
      <c r="GZ90" s="74">
        <f t="shared" si="122"/>
        <v>0</v>
      </c>
      <c r="HA90" s="74">
        <f t="shared" si="123"/>
        <v>0</v>
      </c>
      <c r="HB90" s="77">
        <v>1.0</v>
      </c>
      <c r="HC90" s="74">
        <f t="shared" si="124"/>
        <v>1206250</v>
      </c>
      <c r="HD90" s="77"/>
      <c r="HE90" s="74">
        <f t="shared" si="125"/>
        <v>0</v>
      </c>
      <c r="HF90" s="74">
        <f t="shared" si="126"/>
        <v>1206250</v>
      </c>
      <c r="HG90" s="77">
        <v>1.0</v>
      </c>
      <c r="HH90" s="74">
        <f t="shared" si="127"/>
        <v>1206250</v>
      </c>
      <c r="HI90" s="77"/>
      <c r="HJ90" s="74">
        <f t="shared" si="128"/>
        <v>0</v>
      </c>
      <c r="HK90" s="74">
        <f t="shared" si="129"/>
        <v>1206250</v>
      </c>
    </row>
    <row r="91" ht="15.75" customHeight="1">
      <c r="A91" s="4"/>
      <c r="B91" s="1"/>
      <c r="C91" s="76" t="str">
        <f>$C$69</f>
        <v>Apple.com Feature</v>
      </c>
      <c r="D91" s="78">
        <f>$D$72</f>
        <v>5700</v>
      </c>
      <c r="E91" s="77"/>
      <c r="F91" s="74">
        <f t="shared" si="1"/>
        <v>0</v>
      </c>
      <c r="G91" s="77"/>
      <c r="H91" s="74">
        <f t="shared" si="2"/>
        <v>0</v>
      </c>
      <c r="I91" s="74">
        <f t="shared" si="3"/>
        <v>0</v>
      </c>
      <c r="J91" s="77"/>
      <c r="K91" s="74">
        <f t="shared" si="4"/>
        <v>0</v>
      </c>
      <c r="L91" s="77"/>
      <c r="M91" s="74">
        <f t="shared" si="5"/>
        <v>0</v>
      </c>
      <c r="N91" s="74">
        <f t="shared" si="6"/>
        <v>0</v>
      </c>
      <c r="O91" s="77"/>
      <c r="P91" s="74">
        <f t="shared" si="7"/>
        <v>0</v>
      </c>
      <c r="Q91" s="77"/>
      <c r="R91" s="74">
        <f t="shared" si="8"/>
        <v>0</v>
      </c>
      <c r="S91" s="74">
        <f t="shared" si="9"/>
        <v>0</v>
      </c>
      <c r="T91" s="77"/>
      <c r="U91" s="74">
        <f t="shared" si="10"/>
        <v>0</v>
      </c>
      <c r="V91" s="77"/>
      <c r="W91" s="74">
        <f t="shared" si="11"/>
        <v>0</v>
      </c>
      <c r="X91" s="74">
        <f t="shared" si="12"/>
        <v>0</v>
      </c>
      <c r="Y91" s="77"/>
      <c r="Z91" s="74">
        <f t="shared" si="13"/>
        <v>0</v>
      </c>
      <c r="AA91" s="77"/>
      <c r="AB91" s="74">
        <f t="shared" si="14"/>
        <v>0</v>
      </c>
      <c r="AC91" s="74">
        <f t="shared" si="15"/>
        <v>0</v>
      </c>
      <c r="AD91" s="77"/>
      <c r="AE91" s="74">
        <f t="shared" si="16"/>
        <v>0</v>
      </c>
      <c r="AF91" s="77"/>
      <c r="AG91" s="74">
        <f t="shared" si="17"/>
        <v>0</v>
      </c>
      <c r="AH91" s="74">
        <f t="shared" si="18"/>
        <v>0</v>
      </c>
      <c r="AI91" s="77"/>
      <c r="AJ91" s="74">
        <f t="shared" si="19"/>
        <v>0</v>
      </c>
      <c r="AK91" s="77"/>
      <c r="AL91" s="74">
        <f t="shared" si="20"/>
        <v>0</v>
      </c>
      <c r="AM91" s="74">
        <f t="shared" si="21"/>
        <v>0</v>
      </c>
      <c r="AN91" s="77"/>
      <c r="AO91" s="74">
        <f t="shared" si="22"/>
        <v>0</v>
      </c>
      <c r="AP91" s="77"/>
      <c r="AQ91" s="74">
        <f t="shared" si="23"/>
        <v>0</v>
      </c>
      <c r="AR91" s="74">
        <f t="shared" si="24"/>
        <v>0</v>
      </c>
      <c r="AS91" s="77"/>
      <c r="AT91" s="74">
        <f t="shared" si="25"/>
        <v>0</v>
      </c>
      <c r="AU91" s="77"/>
      <c r="AV91" s="74">
        <f t="shared" si="26"/>
        <v>0</v>
      </c>
      <c r="AW91" s="74">
        <f t="shared" si="27"/>
        <v>0</v>
      </c>
      <c r="AX91" s="77"/>
      <c r="AY91" s="74">
        <f t="shared" si="28"/>
        <v>0</v>
      </c>
      <c r="AZ91" s="77"/>
      <c r="BA91" s="74">
        <f t="shared" si="29"/>
        <v>0</v>
      </c>
      <c r="BB91" s="74">
        <f t="shared" si="30"/>
        <v>0</v>
      </c>
      <c r="BC91" s="77"/>
      <c r="BD91" s="74">
        <f t="shared" si="31"/>
        <v>0</v>
      </c>
      <c r="BE91" s="77"/>
      <c r="BF91" s="74">
        <f t="shared" si="32"/>
        <v>0</v>
      </c>
      <c r="BG91" s="74">
        <f t="shared" si="33"/>
        <v>0</v>
      </c>
      <c r="BH91" s="77"/>
      <c r="BI91" s="74">
        <f t="shared" si="34"/>
        <v>0</v>
      </c>
      <c r="BJ91" s="77"/>
      <c r="BK91" s="74">
        <f t="shared" si="35"/>
        <v>0</v>
      </c>
      <c r="BL91" s="74">
        <f t="shared" si="36"/>
        <v>0</v>
      </c>
      <c r="BM91" s="77"/>
      <c r="BN91" s="74">
        <f t="shared" si="37"/>
        <v>0</v>
      </c>
      <c r="BO91" s="77"/>
      <c r="BP91" s="74">
        <f t="shared" si="38"/>
        <v>0</v>
      </c>
      <c r="BQ91" s="74">
        <f t="shared" si="39"/>
        <v>0</v>
      </c>
      <c r="BR91" s="77"/>
      <c r="BS91" s="74">
        <f t="shared" si="40"/>
        <v>0</v>
      </c>
      <c r="BT91" s="77"/>
      <c r="BU91" s="74">
        <f t="shared" si="41"/>
        <v>0</v>
      </c>
      <c r="BV91" s="74">
        <f t="shared" si="42"/>
        <v>0</v>
      </c>
      <c r="BW91" s="77"/>
      <c r="BX91" s="74">
        <f t="shared" si="43"/>
        <v>0</v>
      </c>
      <c r="BY91" s="77"/>
      <c r="BZ91" s="74">
        <f t="shared" si="44"/>
        <v>0</v>
      </c>
      <c r="CA91" s="74">
        <f t="shared" si="45"/>
        <v>0</v>
      </c>
      <c r="CB91" s="77"/>
      <c r="CC91" s="74">
        <f t="shared" si="46"/>
        <v>0</v>
      </c>
      <c r="CD91" s="77"/>
      <c r="CE91" s="74">
        <f t="shared" si="47"/>
        <v>0</v>
      </c>
      <c r="CF91" s="74">
        <f t="shared" si="48"/>
        <v>0</v>
      </c>
      <c r="CG91" s="77"/>
      <c r="CH91" s="74">
        <f t="shared" si="49"/>
        <v>0</v>
      </c>
      <c r="CI91" s="77"/>
      <c r="CJ91" s="74">
        <f t="shared" si="50"/>
        <v>0</v>
      </c>
      <c r="CK91" s="74">
        <f t="shared" si="51"/>
        <v>0</v>
      </c>
      <c r="CL91" s="77"/>
      <c r="CM91" s="74">
        <f t="shared" si="52"/>
        <v>0</v>
      </c>
      <c r="CN91" s="77"/>
      <c r="CO91" s="74">
        <f t="shared" si="53"/>
        <v>0</v>
      </c>
      <c r="CP91" s="74">
        <f t="shared" si="54"/>
        <v>0</v>
      </c>
      <c r="CQ91" s="77"/>
      <c r="CR91" s="74">
        <f t="shared" si="55"/>
        <v>0</v>
      </c>
      <c r="CS91" s="77"/>
      <c r="CT91" s="74">
        <f t="shared" si="56"/>
        <v>0</v>
      </c>
      <c r="CU91" s="74">
        <f t="shared" si="57"/>
        <v>0</v>
      </c>
      <c r="CV91" s="77"/>
      <c r="CW91" s="74">
        <f t="shared" si="58"/>
        <v>0</v>
      </c>
      <c r="CX91" s="77"/>
      <c r="CY91" s="74">
        <f t="shared" si="59"/>
        <v>0</v>
      </c>
      <c r="CZ91" s="74">
        <f t="shared" si="60"/>
        <v>0</v>
      </c>
      <c r="DA91" s="77"/>
      <c r="DB91" s="74">
        <f t="shared" si="61"/>
        <v>0</v>
      </c>
      <c r="DC91" s="77"/>
      <c r="DD91" s="74">
        <f t="shared" si="62"/>
        <v>0</v>
      </c>
      <c r="DE91" s="74">
        <f t="shared" si="63"/>
        <v>0</v>
      </c>
      <c r="DF91" s="77"/>
      <c r="DG91" s="74">
        <f t="shared" si="64"/>
        <v>0</v>
      </c>
      <c r="DH91" s="77"/>
      <c r="DI91" s="74">
        <f t="shared" si="65"/>
        <v>0</v>
      </c>
      <c r="DJ91" s="74">
        <f t="shared" si="66"/>
        <v>0</v>
      </c>
      <c r="DK91" s="77"/>
      <c r="DL91" s="74">
        <f t="shared" si="67"/>
        <v>0</v>
      </c>
      <c r="DM91" s="77"/>
      <c r="DN91" s="74">
        <f t="shared" si="68"/>
        <v>0</v>
      </c>
      <c r="DO91" s="74">
        <f t="shared" si="69"/>
        <v>0</v>
      </c>
      <c r="DP91" s="77"/>
      <c r="DQ91" s="74">
        <f t="shared" si="70"/>
        <v>0</v>
      </c>
      <c r="DR91" s="77"/>
      <c r="DS91" s="74">
        <f t="shared" si="71"/>
        <v>0</v>
      </c>
      <c r="DT91" s="74">
        <f t="shared" si="72"/>
        <v>0</v>
      </c>
      <c r="DU91" s="77"/>
      <c r="DV91" s="74">
        <f t="shared" si="73"/>
        <v>0</v>
      </c>
      <c r="DW91" s="77"/>
      <c r="DX91" s="74">
        <f t="shared" si="74"/>
        <v>0</v>
      </c>
      <c r="DY91" s="74">
        <f t="shared" si="75"/>
        <v>0</v>
      </c>
      <c r="DZ91" s="77"/>
      <c r="EA91" s="74">
        <f t="shared" si="76"/>
        <v>0</v>
      </c>
      <c r="EB91" s="77"/>
      <c r="EC91" s="74">
        <f t="shared" si="77"/>
        <v>0</v>
      </c>
      <c r="ED91" s="74">
        <f t="shared" si="78"/>
        <v>0</v>
      </c>
      <c r="EE91" s="77"/>
      <c r="EF91" s="74">
        <f t="shared" si="79"/>
        <v>0</v>
      </c>
      <c r="EG91" s="77"/>
      <c r="EH91" s="74">
        <f t="shared" si="80"/>
        <v>0</v>
      </c>
      <c r="EI91" s="74">
        <f t="shared" si="81"/>
        <v>0</v>
      </c>
      <c r="EJ91" s="77"/>
      <c r="EK91" s="74">
        <f t="shared" si="82"/>
        <v>0</v>
      </c>
      <c r="EL91" s="77"/>
      <c r="EM91" s="74">
        <f t="shared" si="83"/>
        <v>0</v>
      </c>
      <c r="EN91" s="74">
        <f t="shared" si="84"/>
        <v>0</v>
      </c>
      <c r="EO91" s="77"/>
      <c r="EP91" s="74">
        <f t="shared" si="85"/>
        <v>0</v>
      </c>
      <c r="EQ91" s="77"/>
      <c r="ER91" s="74">
        <f t="shared" si="86"/>
        <v>0</v>
      </c>
      <c r="ES91" s="74">
        <f t="shared" si="87"/>
        <v>0</v>
      </c>
      <c r="ET91" s="77"/>
      <c r="EU91" s="74">
        <f t="shared" si="88"/>
        <v>0</v>
      </c>
      <c r="EV91" s="77"/>
      <c r="EW91" s="74">
        <f t="shared" si="89"/>
        <v>0</v>
      </c>
      <c r="EX91" s="74">
        <f t="shared" si="90"/>
        <v>0</v>
      </c>
      <c r="EY91" s="77"/>
      <c r="EZ91" s="74">
        <f t="shared" si="91"/>
        <v>0</v>
      </c>
      <c r="FA91" s="77"/>
      <c r="FB91" s="74">
        <f t="shared" si="92"/>
        <v>0</v>
      </c>
      <c r="FC91" s="74">
        <f t="shared" si="93"/>
        <v>0</v>
      </c>
      <c r="FD91" s="77"/>
      <c r="FE91" s="74">
        <f t="shared" si="94"/>
        <v>0</v>
      </c>
      <c r="FF91" s="77"/>
      <c r="FG91" s="74">
        <f t="shared" si="95"/>
        <v>0</v>
      </c>
      <c r="FH91" s="74">
        <f t="shared" si="96"/>
        <v>0</v>
      </c>
      <c r="FI91" s="77"/>
      <c r="FJ91" s="74">
        <f t="shared" si="97"/>
        <v>0</v>
      </c>
      <c r="FK91" s="77"/>
      <c r="FL91" s="74">
        <f t="shared" si="98"/>
        <v>0</v>
      </c>
      <c r="FM91" s="74">
        <f t="shared" si="99"/>
        <v>0</v>
      </c>
      <c r="FN91" s="77"/>
      <c r="FO91" s="74">
        <f t="shared" si="100"/>
        <v>0</v>
      </c>
      <c r="FP91" s="77"/>
      <c r="FQ91" s="74">
        <f t="shared" si="101"/>
        <v>0</v>
      </c>
      <c r="FR91" s="74">
        <f t="shared" si="102"/>
        <v>0</v>
      </c>
      <c r="FS91" s="77"/>
      <c r="FT91" s="74">
        <f t="shared" si="103"/>
        <v>0</v>
      </c>
      <c r="FU91" s="77"/>
      <c r="FV91" s="74">
        <f t="shared" si="104"/>
        <v>0</v>
      </c>
      <c r="FW91" s="74">
        <f t="shared" si="105"/>
        <v>0</v>
      </c>
      <c r="FX91" s="77"/>
      <c r="FY91" s="74">
        <f t="shared" si="106"/>
        <v>0</v>
      </c>
      <c r="FZ91" s="77"/>
      <c r="GA91" s="74">
        <f t="shared" si="107"/>
        <v>0</v>
      </c>
      <c r="GB91" s="74">
        <f t="shared" si="108"/>
        <v>0</v>
      </c>
      <c r="GC91" s="77"/>
      <c r="GD91" s="74">
        <f t="shared" si="109"/>
        <v>0</v>
      </c>
      <c r="GE91" s="77"/>
      <c r="GF91" s="74">
        <f t="shared" si="110"/>
        <v>0</v>
      </c>
      <c r="GG91" s="74">
        <f t="shared" si="111"/>
        <v>0</v>
      </c>
      <c r="GH91" s="77"/>
      <c r="GI91" s="74">
        <f t="shared" si="112"/>
        <v>0</v>
      </c>
      <c r="GJ91" s="77"/>
      <c r="GK91" s="74">
        <f t="shared" si="113"/>
        <v>0</v>
      </c>
      <c r="GL91" s="74">
        <f t="shared" si="114"/>
        <v>0</v>
      </c>
      <c r="GM91" s="77"/>
      <c r="GN91" s="74">
        <f t="shared" si="115"/>
        <v>0</v>
      </c>
      <c r="GO91" s="77"/>
      <c r="GP91" s="74">
        <f t="shared" si="116"/>
        <v>0</v>
      </c>
      <c r="GQ91" s="74">
        <f t="shared" si="117"/>
        <v>0</v>
      </c>
      <c r="GR91" s="77"/>
      <c r="GS91" s="74">
        <f t="shared" si="118"/>
        <v>0</v>
      </c>
      <c r="GT91" s="77"/>
      <c r="GU91" s="74">
        <f t="shared" si="119"/>
        <v>0</v>
      </c>
      <c r="GV91" s="74">
        <f t="shared" si="120"/>
        <v>0</v>
      </c>
      <c r="GW91" s="77"/>
      <c r="GX91" s="74">
        <f t="shared" si="121"/>
        <v>0</v>
      </c>
      <c r="GY91" s="77"/>
      <c r="GZ91" s="74">
        <f t="shared" si="122"/>
        <v>0</v>
      </c>
      <c r="HA91" s="74">
        <f t="shared" si="123"/>
        <v>0</v>
      </c>
      <c r="HB91" s="77"/>
      <c r="HC91" s="74">
        <f t="shared" si="124"/>
        <v>0</v>
      </c>
      <c r="HD91" s="77"/>
      <c r="HE91" s="74">
        <f t="shared" si="125"/>
        <v>0</v>
      </c>
      <c r="HF91" s="74">
        <f t="shared" si="126"/>
        <v>0</v>
      </c>
      <c r="HG91" s="77"/>
      <c r="HH91" s="74">
        <f t="shared" si="127"/>
        <v>0</v>
      </c>
      <c r="HI91" s="77"/>
      <c r="HJ91" s="74">
        <f t="shared" si="128"/>
        <v>0</v>
      </c>
      <c r="HK91" s="74">
        <f t="shared" si="129"/>
        <v>0</v>
      </c>
    </row>
    <row r="92" ht="15.75" customHeight="1">
      <c r="A92" s="4"/>
      <c r="B92" s="79" t="s">
        <v>77</v>
      </c>
      <c r="C92" s="80" t="s">
        <v>78</v>
      </c>
      <c r="D92" s="81" t="s">
        <v>79</v>
      </c>
      <c r="E92" s="81" t="s">
        <v>79</v>
      </c>
      <c r="F92" s="82">
        <f>SUM(F78:F91)</f>
        <v>1466391.538</v>
      </c>
      <c r="G92" s="81" t="s">
        <v>79</v>
      </c>
      <c r="H92" s="82">
        <f t="shared" ref="H92:I92" si="130">SUM(H78:H91)</f>
        <v>0</v>
      </c>
      <c r="I92" s="82">
        <f t="shared" si="130"/>
        <v>1466391.538</v>
      </c>
      <c r="J92" s="81" t="s">
        <v>79</v>
      </c>
      <c r="K92" s="82">
        <f>SUM(K78:K91)</f>
        <v>191907.6923</v>
      </c>
      <c r="L92" s="81" t="s">
        <v>79</v>
      </c>
      <c r="M92" s="82">
        <f t="shared" ref="M92:N92" si="131">SUM(M78:M91)</f>
        <v>0</v>
      </c>
      <c r="N92" s="82">
        <f t="shared" si="131"/>
        <v>191907.6923</v>
      </c>
      <c r="O92" s="81" t="s">
        <v>79</v>
      </c>
      <c r="P92" s="82">
        <f>SUM(P78:P91)</f>
        <v>191907.6923</v>
      </c>
      <c r="Q92" s="81" t="s">
        <v>79</v>
      </c>
      <c r="R92" s="82">
        <f t="shared" ref="R92:S92" si="132">SUM(R78:R91)</f>
        <v>0</v>
      </c>
      <c r="S92" s="82">
        <f t="shared" si="132"/>
        <v>191907.6923</v>
      </c>
      <c r="T92" s="81" t="s">
        <v>79</v>
      </c>
      <c r="U92" s="82">
        <f>SUM(U78:U91)</f>
        <v>41123.07692</v>
      </c>
      <c r="V92" s="81" t="s">
        <v>79</v>
      </c>
      <c r="W92" s="82">
        <f t="shared" ref="W92:X92" si="133">SUM(W78:W91)</f>
        <v>0</v>
      </c>
      <c r="X92" s="82">
        <f t="shared" si="133"/>
        <v>41123.07692</v>
      </c>
      <c r="Y92" s="81" t="s">
        <v>79</v>
      </c>
      <c r="Z92" s="82">
        <f>SUM(Z78:Z91)</f>
        <v>150784.6154</v>
      </c>
      <c r="AA92" s="81" t="s">
        <v>79</v>
      </c>
      <c r="AB92" s="82">
        <f t="shared" ref="AB92:AC92" si="134">SUM(AB78:AB91)</f>
        <v>0</v>
      </c>
      <c r="AC92" s="82">
        <f t="shared" si="134"/>
        <v>150784.6154</v>
      </c>
      <c r="AD92" s="81" t="s">
        <v>79</v>
      </c>
      <c r="AE92" s="82">
        <f>SUM(AE78:AE91)</f>
        <v>191907.6923</v>
      </c>
      <c r="AF92" s="83"/>
      <c r="AG92" s="82">
        <f t="shared" ref="AG92:AH92" si="135">SUM(AG78:AG91)</f>
        <v>0</v>
      </c>
      <c r="AH92" s="82">
        <f t="shared" si="135"/>
        <v>191907.6923</v>
      </c>
      <c r="AI92" s="81" t="s">
        <v>79</v>
      </c>
      <c r="AJ92" s="82">
        <f>SUM(AJ78:AJ91)</f>
        <v>191907.6923</v>
      </c>
      <c r="AK92" s="83"/>
      <c r="AL92" s="82">
        <f t="shared" ref="AL92:AM92" si="136">SUM(AL78:AL91)</f>
        <v>0</v>
      </c>
      <c r="AM92" s="82">
        <f t="shared" si="136"/>
        <v>191907.6923</v>
      </c>
      <c r="AN92" s="81" t="s">
        <v>79</v>
      </c>
      <c r="AO92" s="82">
        <f>SUM(AO78:AO91)</f>
        <v>302307.6923</v>
      </c>
      <c r="AP92" s="83"/>
      <c r="AQ92" s="82">
        <f t="shared" ref="AQ92:AR92" si="137">SUM(AQ78:AQ91)</f>
        <v>0</v>
      </c>
      <c r="AR92" s="82">
        <f t="shared" si="137"/>
        <v>302307.6923</v>
      </c>
      <c r="AS92" s="81" t="s">
        <v>79</v>
      </c>
      <c r="AT92" s="82">
        <f>SUM(AT78:AT91)</f>
        <v>242307.6923</v>
      </c>
      <c r="AU92" s="83"/>
      <c r="AV92" s="82">
        <f t="shared" ref="AV92:AW92" si="138">SUM(AV78:AV91)</f>
        <v>0</v>
      </c>
      <c r="AW92" s="82">
        <f t="shared" si="138"/>
        <v>242307.6923</v>
      </c>
      <c r="AX92" s="81" t="s">
        <v>79</v>
      </c>
      <c r="AY92" s="82">
        <f>SUM(AY78:AY91)</f>
        <v>191907.6923</v>
      </c>
      <c r="AZ92" s="83"/>
      <c r="BA92" s="82">
        <f t="shared" ref="BA92:BB92" si="139">SUM(BA78:BA91)</f>
        <v>0</v>
      </c>
      <c r="BB92" s="82">
        <f t="shared" si="139"/>
        <v>191907.6923</v>
      </c>
      <c r="BC92" s="81" t="s">
        <v>79</v>
      </c>
      <c r="BD92" s="82">
        <f>SUM(BD78:BD91)</f>
        <v>259107.6923</v>
      </c>
      <c r="BE92" s="83"/>
      <c r="BF92" s="82">
        <f t="shared" ref="BF92:BG92" si="140">SUM(BF78:BF91)</f>
        <v>0</v>
      </c>
      <c r="BG92" s="82">
        <f t="shared" si="140"/>
        <v>259107.6923</v>
      </c>
      <c r="BH92" s="81" t="s">
        <v>79</v>
      </c>
      <c r="BI92" s="82">
        <f>SUM(BI78:BI91)</f>
        <v>187476.9231</v>
      </c>
      <c r="BJ92" s="83"/>
      <c r="BK92" s="82">
        <f t="shared" ref="BK92:BL92" si="141">SUM(BK78:BK91)</f>
        <v>0</v>
      </c>
      <c r="BL92" s="82">
        <f t="shared" si="141"/>
        <v>187476.9231</v>
      </c>
      <c r="BM92" s="81" t="s">
        <v>79</v>
      </c>
      <c r="BN92" s="82">
        <f>SUM(BN78:BN91)</f>
        <v>0</v>
      </c>
      <c r="BO92" s="83"/>
      <c r="BP92" s="82">
        <f t="shared" ref="BP92:BQ92" si="142">SUM(BP78:BP91)</f>
        <v>0</v>
      </c>
      <c r="BQ92" s="82">
        <f t="shared" si="142"/>
        <v>0</v>
      </c>
      <c r="BR92" s="81" t="s">
        <v>79</v>
      </c>
      <c r="BS92" s="82">
        <f>SUM(BS78:BS91)</f>
        <v>0</v>
      </c>
      <c r="BT92" s="83"/>
      <c r="BU92" s="82">
        <f t="shared" ref="BU92:BV92" si="143">SUM(BU78:BU91)</f>
        <v>0</v>
      </c>
      <c r="BV92" s="82">
        <f t="shared" si="143"/>
        <v>0</v>
      </c>
      <c r="BW92" s="81" t="s">
        <v>79</v>
      </c>
      <c r="BX92" s="82">
        <f>SUM(BX78:BX91)</f>
        <v>234830.7692</v>
      </c>
      <c r="BY92" s="83"/>
      <c r="BZ92" s="82">
        <f t="shared" ref="BZ92:CA92" si="144">SUM(BZ78:BZ91)</f>
        <v>0</v>
      </c>
      <c r="CA92" s="82">
        <f t="shared" si="144"/>
        <v>234830.7692</v>
      </c>
      <c r="CB92" s="81" t="s">
        <v>79</v>
      </c>
      <c r="CC92" s="82">
        <f>SUM(CC78:CC91)</f>
        <v>26400</v>
      </c>
      <c r="CD92" s="83"/>
      <c r="CE92" s="82">
        <f t="shared" ref="CE92:CF92" si="145">SUM(CE78:CE91)</f>
        <v>0</v>
      </c>
      <c r="CF92" s="82">
        <f t="shared" si="145"/>
        <v>26400</v>
      </c>
      <c r="CG92" s="81" t="s">
        <v>79</v>
      </c>
      <c r="CH92" s="82">
        <f>SUM(CH78:CH91)</f>
        <v>203261.5385</v>
      </c>
      <c r="CI92" s="83"/>
      <c r="CJ92" s="82">
        <f t="shared" ref="CJ92:CK92" si="146">SUM(CJ78:CJ91)</f>
        <v>0</v>
      </c>
      <c r="CK92" s="82">
        <f t="shared" si="146"/>
        <v>203261.5385</v>
      </c>
      <c r="CL92" s="81" t="s">
        <v>79</v>
      </c>
      <c r="CM92" s="82">
        <f>SUM(CM78:CM91)</f>
        <v>1427326.923</v>
      </c>
      <c r="CN92" s="83"/>
      <c r="CO92" s="82">
        <f t="shared" ref="CO92:CP92" si="147">SUM(CO78:CO91)</f>
        <v>0</v>
      </c>
      <c r="CP92" s="82">
        <f t="shared" si="147"/>
        <v>1427326.923</v>
      </c>
      <c r="CQ92" s="81" t="s">
        <v>79</v>
      </c>
      <c r="CR92" s="82">
        <f>SUM(CR78:CR91)</f>
        <v>81230.76923</v>
      </c>
      <c r="CS92" s="83"/>
      <c r="CT92" s="82">
        <f t="shared" ref="CT92:CU92" si="148">SUM(CT78:CT91)</f>
        <v>0</v>
      </c>
      <c r="CU92" s="82">
        <f t="shared" si="148"/>
        <v>81230.76923</v>
      </c>
      <c r="CV92" s="81" t="s">
        <v>79</v>
      </c>
      <c r="CW92" s="82">
        <f>SUM(CW78:CW91)</f>
        <v>1577932.613</v>
      </c>
      <c r="CX92" s="83"/>
      <c r="CY92" s="82">
        <f t="shared" ref="CY92:CZ92" si="149">SUM(CY78:CY91)</f>
        <v>0</v>
      </c>
      <c r="CZ92" s="82">
        <f t="shared" si="149"/>
        <v>1577932.613</v>
      </c>
      <c r="DA92" s="81" t="s">
        <v>79</v>
      </c>
      <c r="DB92" s="82">
        <f>SUM(DB78:DB91)</f>
        <v>335907.6923</v>
      </c>
      <c r="DC92" s="83"/>
      <c r="DD92" s="82">
        <f t="shared" ref="DD92:DE92" si="150">SUM(DD78:DD91)</f>
        <v>0</v>
      </c>
      <c r="DE92" s="82">
        <f t="shared" si="150"/>
        <v>335907.6923</v>
      </c>
      <c r="DF92" s="81" t="s">
        <v>79</v>
      </c>
      <c r="DG92" s="82">
        <f>SUM(DG78:DG91)</f>
        <v>309507.6923</v>
      </c>
      <c r="DH92" s="83"/>
      <c r="DI92" s="82">
        <f t="shared" ref="DI92:DJ92" si="151">SUM(DI78:DI91)</f>
        <v>0</v>
      </c>
      <c r="DJ92" s="82">
        <f t="shared" si="151"/>
        <v>309507.6923</v>
      </c>
      <c r="DK92" s="81" t="s">
        <v>79</v>
      </c>
      <c r="DL92" s="82">
        <f>SUM(DL78:DL91)</f>
        <v>275907.6923</v>
      </c>
      <c r="DM92" s="83"/>
      <c r="DN92" s="82">
        <f t="shared" ref="DN92:DO92" si="152">SUM(DN78:DN91)</f>
        <v>0</v>
      </c>
      <c r="DO92" s="82">
        <f t="shared" si="152"/>
        <v>275907.6923</v>
      </c>
      <c r="DP92" s="81" t="s">
        <v>79</v>
      </c>
      <c r="DQ92" s="82">
        <f>SUM(DQ78:DQ91)</f>
        <v>27415.38462</v>
      </c>
      <c r="DR92" s="83"/>
      <c r="DS92" s="82">
        <f t="shared" ref="DS92:DT92" si="153">SUM(DS78:DS91)</f>
        <v>0</v>
      </c>
      <c r="DT92" s="82">
        <f t="shared" si="153"/>
        <v>27415.38462</v>
      </c>
      <c r="DU92" s="81" t="s">
        <v>79</v>
      </c>
      <c r="DV92" s="82">
        <f>SUM(DV78:DV91)</f>
        <v>164492.3077</v>
      </c>
      <c r="DW92" s="83"/>
      <c r="DX92" s="82">
        <f t="shared" ref="DX92:DY92" si="154">SUM(DX78:DX91)</f>
        <v>0</v>
      </c>
      <c r="DY92" s="82">
        <f t="shared" si="154"/>
        <v>164492.3077</v>
      </c>
      <c r="DZ92" s="81" t="s">
        <v>79</v>
      </c>
      <c r="EA92" s="82">
        <f>SUM(EA78:EA91)</f>
        <v>1370742.308</v>
      </c>
      <c r="EB92" s="83"/>
      <c r="EC92" s="82">
        <f t="shared" ref="EC92:ED92" si="155">SUM(EC78:EC91)</f>
        <v>0</v>
      </c>
      <c r="ED92" s="82">
        <f t="shared" si="155"/>
        <v>1370742.308</v>
      </c>
      <c r="EE92" s="81" t="s">
        <v>79</v>
      </c>
      <c r="EF92" s="82">
        <f>SUM(EF78:EF91)</f>
        <v>268384.6154</v>
      </c>
      <c r="EG92" s="83"/>
      <c r="EH92" s="82">
        <f t="shared" ref="EH92:EI92" si="156">SUM(EH78:EH91)</f>
        <v>0</v>
      </c>
      <c r="EI92" s="82">
        <f t="shared" si="156"/>
        <v>268384.6154</v>
      </c>
      <c r="EJ92" s="81" t="s">
        <v>79</v>
      </c>
      <c r="EK92" s="82">
        <f>SUM(EK78:EK91)</f>
        <v>177184.6154</v>
      </c>
      <c r="EL92" s="83"/>
      <c r="EM92" s="82">
        <f t="shared" ref="EM92:EN92" si="157">SUM(EM78:EM91)</f>
        <v>0</v>
      </c>
      <c r="EN92" s="82">
        <f t="shared" si="157"/>
        <v>177184.6154</v>
      </c>
      <c r="EO92" s="81" t="s">
        <v>79</v>
      </c>
      <c r="EP92" s="82">
        <f>SUM(EP78:EP91)</f>
        <v>82246.15385</v>
      </c>
      <c r="EQ92" s="83"/>
      <c r="ER92" s="82">
        <f t="shared" ref="ER92:ES92" si="158">SUM(ER78:ER91)</f>
        <v>0</v>
      </c>
      <c r="ES92" s="82">
        <f t="shared" si="158"/>
        <v>82246.15385</v>
      </c>
      <c r="ET92" s="81" t="s">
        <v>79</v>
      </c>
      <c r="EU92" s="82">
        <f>SUM(EU78:EU91)</f>
        <v>1438754.615</v>
      </c>
      <c r="EV92" s="83"/>
      <c r="EW92" s="82">
        <f t="shared" ref="EW92:EX92" si="159">SUM(EW78:EW91)</f>
        <v>0</v>
      </c>
      <c r="EX92" s="82">
        <f t="shared" si="159"/>
        <v>1438754.615</v>
      </c>
      <c r="EY92" s="81" t="s">
        <v>79</v>
      </c>
      <c r="EZ92" s="82">
        <f>SUM(EZ78:EZ91)</f>
        <v>1583991.538</v>
      </c>
      <c r="FA92" s="83"/>
      <c r="FB92" s="82">
        <f t="shared" ref="FB92:FC92" si="160">SUM(FB78:FB91)</f>
        <v>0</v>
      </c>
      <c r="FC92" s="82">
        <f t="shared" si="160"/>
        <v>1583991.538</v>
      </c>
      <c r="FD92" s="81" t="s">
        <v>79</v>
      </c>
      <c r="FE92" s="82">
        <f>SUM(FE78:FE91)</f>
        <v>490316.459</v>
      </c>
      <c r="FF92" s="83"/>
      <c r="FG92" s="82">
        <f t="shared" ref="FG92:FH92" si="161">SUM(FG78:FG91)</f>
        <v>0</v>
      </c>
      <c r="FH92" s="82">
        <f t="shared" si="161"/>
        <v>490316.459</v>
      </c>
      <c r="FI92" s="81" t="s">
        <v>79</v>
      </c>
      <c r="FJ92" s="82">
        <f>SUM(FJ78:FJ91)</f>
        <v>1568557.692</v>
      </c>
      <c r="FK92" s="83"/>
      <c r="FL92" s="82">
        <f t="shared" ref="FL92:FM92" si="162">SUM(FL78:FL91)</f>
        <v>0</v>
      </c>
      <c r="FM92" s="82">
        <f t="shared" si="162"/>
        <v>1568557.692</v>
      </c>
      <c r="FN92" s="81" t="s">
        <v>79</v>
      </c>
      <c r="FO92" s="82">
        <f>SUM(FO78:FO91)</f>
        <v>1471542.308</v>
      </c>
      <c r="FP92" s="83"/>
      <c r="FQ92" s="82">
        <f t="shared" ref="FQ92:FR92" si="163">SUM(FQ78:FQ91)</f>
        <v>0</v>
      </c>
      <c r="FR92" s="82">
        <f t="shared" si="163"/>
        <v>1471542.308</v>
      </c>
      <c r="FS92" s="81" t="s">
        <v>79</v>
      </c>
      <c r="FT92" s="82">
        <f>SUM(FT78:FT91)</f>
        <v>44215.38462</v>
      </c>
      <c r="FU92" s="83"/>
      <c r="FV92" s="82">
        <f t="shared" ref="FV92:FW92" si="164">SUM(FV78:FV91)</f>
        <v>0</v>
      </c>
      <c r="FW92" s="82">
        <f t="shared" si="164"/>
        <v>44215.38462</v>
      </c>
      <c r="FX92" s="81" t="s">
        <v>79</v>
      </c>
      <c r="FY92" s="82">
        <f>SUM(FY78:FY91)</f>
        <v>309507.6923</v>
      </c>
      <c r="FZ92" s="83"/>
      <c r="GA92" s="82">
        <f t="shared" ref="GA92:GB92" si="165">SUM(GA78:GA91)</f>
        <v>0</v>
      </c>
      <c r="GB92" s="82">
        <f t="shared" si="165"/>
        <v>309507.6923</v>
      </c>
      <c r="GC92" s="81" t="s">
        <v>79</v>
      </c>
      <c r="GD92" s="82">
        <f>SUM(GD78:GD91)</f>
        <v>309507.6923</v>
      </c>
      <c r="GE92" s="83"/>
      <c r="GF92" s="82">
        <f t="shared" ref="GF92:GG92" si="166">SUM(GF78:GF91)</f>
        <v>0</v>
      </c>
      <c r="GG92" s="82">
        <f t="shared" si="166"/>
        <v>309507.6923</v>
      </c>
      <c r="GH92" s="81" t="s">
        <v>79</v>
      </c>
      <c r="GI92" s="82">
        <f>SUM(GI78:GI91)</f>
        <v>294784.6154</v>
      </c>
      <c r="GJ92" s="83"/>
      <c r="GK92" s="82">
        <f t="shared" ref="GK92:GL92" si="167">SUM(GK78:GK91)</f>
        <v>0</v>
      </c>
      <c r="GL92" s="82">
        <f t="shared" si="167"/>
        <v>294784.6154</v>
      </c>
      <c r="GM92" s="81" t="s">
        <v>79</v>
      </c>
      <c r="GN92" s="82">
        <f>SUM(GN78:GN91)</f>
        <v>213553.8462</v>
      </c>
      <c r="GO92" s="83"/>
      <c r="GP92" s="82">
        <f t="shared" ref="GP92:GQ92" si="168">SUM(GP78:GP91)</f>
        <v>0</v>
      </c>
      <c r="GQ92" s="82">
        <f t="shared" si="168"/>
        <v>213553.8462</v>
      </c>
      <c r="GR92" s="81" t="s">
        <v>79</v>
      </c>
      <c r="GS92" s="82">
        <f>SUM(GS78:GS91)</f>
        <v>87415.38462</v>
      </c>
      <c r="GT92" s="83"/>
      <c r="GU92" s="82">
        <f t="shared" ref="GU92:GV92" si="169">SUM(GU78:GU91)</f>
        <v>0</v>
      </c>
      <c r="GV92" s="82">
        <f t="shared" si="169"/>
        <v>87415.38462</v>
      </c>
      <c r="GW92" s="81" t="s">
        <v>79</v>
      </c>
      <c r="GX92" s="82">
        <f>SUM(GX78:GX91)</f>
        <v>152538.4615</v>
      </c>
      <c r="GY92" s="83"/>
      <c r="GZ92" s="82">
        <f t="shared" ref="GZ92:HA92" si="170">SUM(GZ78:GZ91)</f>
        <v>0</v>
      </c>
      <c r="HA92" s="82">
        <f t="shared" si="170"/>
        <v>152538.4615</v>
      </c>
      <c r="HB92" s="81" t="s">
        <v>79</v>
      </c>
      <c r="HC92" s="82">
        <f>SUM(HC78:HC91)</f>
        <v>1418788.462</v>
      </c>
      <c r="HD92" s="83"/>
      <c r="HE92" s="82">
        <f t="shared" ref="HE92:HF92" si="171">SUM(HE78:HE91)</f>
        <v>0</v>
      </c>
      <c r="HF92" s="82">
        <f t="shared" si="171"/>
        <v>1418788.462</v>
      </c>
      <c r="HG92" s="81" t="s">
        <v>79</v>
      </c>
      <c r="HH92" s="82">
        <f>SUM(HH78:HH91)</f>
        <v>1383111.538</v>
      </c>
      <c r="HI92" s="83"/>
      <c r="HJ92" s="82">
        <f t="shared" ref="HJ92:HK92" si="172">SUM(HJ78:HJ91)</f>
        <v>0</v>
      </c>
      <c r="HK92" s="82">
        <f t="shared" si="172"/>
        <v>1383111.538</v>
      </c>
    </row>
    <row r="93" ht="15.75" customHeight="1">
      <c r="A93" s="4"/>
      <c r="B93" s="1"/>
      <c r="C93" s="16" t="s">
        <v>80</v>
      </c>
      <c r="D93" s="84">
        <f>F92+K92+P92+U92+Z92+AE92+AJ92+AO92+AT92+AY92+BD92+BI92+BN92+BS92+BX92+CC92+CH92+CM92+CR92+CW92+DB92+DG92+DL92+DQ92+DV92+EA92+EF92+EK92+EP92+EU92+EZ92+FE92+FJ92+FO92+FT92+FY92+GD92+GI92+GN92+GS92+GX92+HC92+HH92</f>
        <v>20938394.46</v>
      </c>
      <c r="E93" s="85"/>
      <c r="F93" s="85"/>
      <c r="G93" s="85"/>
      <c r="H93" s="85"/>
      <c r="I93" s="86"/>
      <c r="J93" s="85"/>
      <c r="K93" s="85"/>
      <c r="L93" s="85"/>
      <c r="M93" s="85"/>
      <c r="N93" s="86"/>
      <c r="O93" s="85"/>
      <c r="P93" s="85"/>
      <c r="Q93" s="85"/>
      <c r="R93" s="85"/>
      <c r="S93" s="86"/>
      <c r="T93" s="85"/>
      <c r="U93" s="85"/>
      <c r="V93" s="85"/>
      <c r="W93" s="85"/>
      <c r="X93" s="86"/>
      <c r="Y93" s="85"/>
      <c r="Z93" s="85"/>
      <c r="AA93" s="85"/>
      <c r="AB93" s="85"/>
      <c r="AC93" s="86"/>
      <c r="AD93" s="85"/>
      <c r="AE93" s="85"/>
      <c r="AF93" s="85"/>
      <c r="AG93" s="85"/>
      <c r="AH93" s="86"/>
      <c r="AI93" s="85"/>
      <c r="AJ93" s="85"/>
      <c r="AK93" s="85"/>
      <c r="AL93" s="85"/>
      <c r="AM93" s="86"/>
      <c r="AN93" s="85"/>
      <c r="AO93" s="85"/>
      <c r="AP93" s="85"/>
      <c r="AQ93" s="85"/>
      <c r="AR93" s="86"/>
      <c r="AS93" s="85"/>
      <c r="AT93" s="85"/>
      <c r="AU93" s="85"/>
      <c r="AV93" s="85"/>
      <c r="AW93" s="86"/>
      <c r="AX93" s="85"/>
      <c r="AY93" s="85"/>
      <c r="AZ93" s="85"/>
      <c r="BA93" s="85"/>
      <c r="BB93" s="86"/>
      <c r="BC93" s="85"/>
      <c r="BD93" s="85"/>
      <c r="BE93" s="85"/>
      <c r="BF93" s="85"/>
      <c r="BG93" s="86"/>
      <c r="BH93" s="85"/>
      <c r="BI93" s="85"/>
      <c r="BJ93" s="85"/>
      <c r="BK93" s="85"/>
      <c r="BL93" s="86"/>
      <c r="BM93" s="85"/>
      <c r="BN93" s="85"/>
      <c r="BO93" s="85"/>
      <c r="BP93" s="85"/>
      <c r="BQ93" s="86"/>
      <c r="BR93" s="85"/>
      <c r="BS93" s="85"/>
      <c r="BT93" s="85"/>
      <c r="BU93" s="85"/>
      <c r="BV93" s="86"/>
      <c r="BW93" s="85"/>
      <c r="BX93" s="85"/>
      <c r="BY93" s="85"/>
      <c r="BZ93" s="85"/>
      <c r="CA93" s="86"/>
      <c r="CB93" s="85"/>
      <c r="CC93" s="85"/>
      <c r="CD93" s="85"/>
      <c r="CE93" s="85"/>
      <c r="CF93" s="86"/>
      <c r="CG93" s="85"/>
      <c r="CH93" s="85"/>
      <c r="CI93" s="85"/>
      <c r="CJ93" s="85"/>
      <c r="CK93" s="86"/>
      <c r="CL93" s="85"/>
      <c r="CM93" s="85"/>
      <c r="CN93" s="85"/>
      <c r="CO93" s="85"/>
      <c r="CP93" s="86"/>
      <c r="CQ93" s="85"/>
      <c r="CR93" s="85"/>
      <c r="CS93" s="85"/>
      <c r="CT93" s="85"/>
      <c r="CU93" s="86"/>
      <c r="CV93" s="85"/>
      <c r="CW93" s="85"/>
      <c r="CX93" s="85"/>
      <c r="CY93" s="85"/>
      <c r="CZ93" s="86"/>
      <c r="DA93" s="85"/>
      <c r="DB93" s="85"/>
      <c r="DC93" s="85"/>
      <c r="DD93" s="85"/>
      <c r="DE93" s="86"/>
      <c r="DF93" s="85"/>
      <c r="DG93" s="85"/>
      <c r="DH93" s="85"/>
      <c r="DI93" s="85"/>
      <c r="DJ93" s="86"/>
      <c r="DK93" s="85"/>
      <c r="DL93" s="85"/>
      <c r="DM93" s="85"/>
      <c r="DN93" s="85"/>
      <c r="DO93" s="86"/>
      <c r="DP93" s="85"/>
      <c r="DQ93" s="85"/>
      <c r="DR93" s="85"/>
      <c r="DS93" s="85"/>
      <c r="DT93" s="86"/>
      <c r="DU93" s="85"/>
      <c r="DV93" s="85"/>
      <c r="DW93" s="85"/>
      <c r="DX93" s="85"/>
      <c r="DY93" s="86"/>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row>
    <row r="94" ht="15.75" customHeight="1">
      <c r="A94" s="4"/>
      <c r="B94" s="1"/>
      <c r="C94" s="87" t="s">
        <v>81</v>
      </c>
      <c r="D94" s="88">
        <f>H92+M92++CJ92+CO92+CT92+CY92+DD92+DI92+DN92+DS92+DX92+EC92+EH92+ER92+EW92+FB92+FG92+FL92+FQ92+FV92+GA92+GF92+GK92+GP92+GU92+GZ92+HE92+HJ92</f>
        <v>0</v>
      </c>
      <c r="E94" s="85"/>
      <c r="F94" s="85"/>
      <c r="G94" s="85"/>
      <c r="H94" s="85"/>
      <c r="I94" s="86"/>
      <c r="J94" s="85"/>
      <c r="K94" s="85"/>
      <c r="L94" s="85"/>
      <c r="M94" s="85"/>
      <c r="N94" s="86"/>
      <c r="O94" s="85"/>
      <c r="P94" s="85"/>
      <c r="Q94" s="85"/>
      <c r="R94" s="85"/>
      <c r="S94" s="86"/>
      <c r="T94" s="85"/>
      <c r="U94" s="85"/>
      <c r="V94" s="85"/>
      <c r="W94" s="85"/>
      <c r="X94" s="86"/>
      <c r="Y94" s="85"/>
      <c r="Z94" s="85"/>
      <c r="AA94" s="85"/>
      <c r="AB94" s="85"/>
      <c r="AC94" s="86"/>
      <c r="AD94" s="85"/>
      <c r="AE94" s="85"/>
      <c r="AF94" s="85"/>
      <c r="AG94" s="85"/>
      <c r="AH94" s="86"/>
      <c r="AI94" s="85"/>
      <c r="AJ94" s="85"/>
      <c r="AK94" s="85"/>
      <c r="AL94" s="85"/>
      <c r="AM94" s="86"/>
      <c r="AN94" s="85"/>
      <c r="AO94" s="85"/>
      <c r="AP94" s="85"/>
      <c r="AQ94" s="85"/>
      <c r="AR94" s="86"/>
      <c r="AS94" s="85"/>
      <c r="AT94" s="85"/>
      <c r="AU94" s="85"/>
      <c r="AV94" s="85"/>
      <c r="AW94" s="86"/>
      <c r="AX94" s="85"/>
      <c r="AY94" s="85"/>
      <c r="AZ94" s="85"/>
      <c r="BA94" s="85"/>
      <c r="BB94" s="86"/>
      <c r="BC94" s="85"/>
      <c r="BD94" s="85"/>
      <c r="BE94" s="85"/>
      <c r="BF94" s="85"/>
      <c r="BG94" s="86"/>
      <c r="BH94" s="85"/>
      <c r="BI94" s="85"/>
      <c r="BJ94" s="85"/>
      <c r="BK94" s="85"/>
      <c r="BL94" s="86"/>
      <c r="BM94" s="85"/>
      <c r="BN94" s="85"/>
      <c r="BO94" s="85"/>
      <c r="BP94" s="85"/>
      <c r="BQ94" s="86"/>
      <c r="BR94" s="85"/>
      <c r="BS94" s="85"/>
      <c r="BT94" s="85"/>
      <c r="BU94" s="85"/>
      <c r="BV94" s="86"/>
      <c r="BW94" s="85"/>
      <c r="BX94" s="85"/>
      <c r="BY94" s="85"/>
      <c r="BZ94" s="85"/>
      <c r="CA94" s="86"/>
      <c r="CB94" s="85"/>
      <c r="CC94" s="85"/>
      <c r="CD94" s="85"/>
      <c r="CE94" s="85"/>
      <c r="CF94" s="86"/>
      <c r="CG94" s="85"/>
      <c r="CH94" s="85"/>
      <c r="CI94" s="85"/>
      <c r="CJ94" s="85"/>
      <c r="CK94" s="86"/>
      <c r="CL94" s="85"/>
      <c r="CM94" s="85"/>
      <c r="CN94" s="85"/>
      <c r="CO94" s="85"/>
      <c r="CP94" s="86"/>
      <c r="CQ94" s="85"/>
      <c r="CR94" s="85"/>
      <c r="CS94" s="85"/>
      <c r="CT94" s="85"/>
      <c r="CU94" s="86"/>
      <c r="CV94" s="85"/>
      <c r="CW94" s="85"/>
      <c r="CX94" s="85"/>
      <c r="CY94" s="85"/>
      <c r="CZ94" s="86"/>
      <c r="DA94" s="85"/>
      <c r="DB94" s="85"/>
      <c r="DC94" s="85"/>
      <c r="DD94" s="85"/>
      <c r="DE94" s="86"/>
      <c r="DF94" s="85"/>
      <c r="DG94" s="85"/>
      <c r="DH94" s="85"/>
      <c r="DI94" s="85"/>
      <c r="DJ94" s="86"/>
      <c r="DK94" s="85"/>
      <c r="DL94" s="85"/>
      <c r="DM94" s="85"/>
      <c r="DN94" s="85"/>
      <c r="DO94" s="86"/>
      <c r="DP94" s="85"/>
      <c r="DQ94" s="85"/>
      <c r="DR94" s="85"/>
      <c r="DS94" s="85"/>
      <c r="DT94" s="86"/>
      <c r="DU94" s="85"/>
      <c r="DV94" s="85"/>
      <c r="DW94" s="85"/>
      <c r="DX94" s="85"/>
      <c r="DY94" s="86"/>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row>
    <row r="95" ht="15.75" customHeight="1">
      <c r="A95" s="4"/>
      <c r="B95" s="1"/>
      <c r="C95" s="5" t="s">
        <v>82</v>
      </c>
      <c r="D95" s="85">
        <f>SUM(D93:D94)</f>
        <v>20938394.46</v>
      </c>
      <c r="E95" s="85"/>
      <c r="F95" s="85"/>
      <c r="G95" s="85"/>
      <c r="H95" s="85"/>
      <c r="I95" s="86"/>
      <c r="J95" s="85"/>
      <c r="K95" s="85"/>
      <c r="L95" s="85"/>
      <c r="M95" s="85"/>
      <c r="N95" s="86"/>
      <c r="O95" s="85"/>
      <c r="P95" s="85"/>
      <c r="Q95" s="85"/>
      <c r="R95" s="85"/>
      <c r="S95" s="86"/>
      <c r="T95" s="85"/>
      <c r="U95" s="85"/>
      <c r="V95" s="85"/>
      <c r="W95" s="85"/>
      <c r="X95" s="86"/>
      <c r="Y95" s="85"/>
      <c r="Z95" s="85"/>
      <c r="AA95" s="85"/>
      <c r="AB95" s="85"/>
      <c r="AC95" s="86"/>
      <c r="AD95" s="85"/>
      <c r="AE95" s="85"/>
      <c r="AF95" s="85"/>
      <c r="AG95" s="85"/>
      <c r="AH95" s="86"/>
      <c r="AI95" s="85"/>
      <c r="AJ95" s="85"/>
      <c r="AK95" s="85"/>
      <c r="AL95" s="85"/>
      <c r="AM95" s="86"/>
      <c r="AN95" s="85"/>
      <c r="AO95" s="85"/>
      <c r="AP95" s="85"/>
      <c r="AQ95" s="85"/>
      <c r="AR95" s="86"/>
      <c r="AS95" s="85"/>
      <c r="AT95" s="85"/>
      <c r="AU95" s="85"/>
      <c r="AV95" s="85"/>
      <c r="AW95" s="86"/>
      <c r="AX95" s="85"/>
      <c r="AY95" s="85"/>
      <c r="AZ95" s="85"/>
      <c r="BA95" s="85"/>
      <c r="BB95" s="86"/>
      <c r="BC95" s="85"/>
      <c r="BD95" s="85"/>
      <c r="BE95" s="85"/>
      <c r="BF95" s="85"/>
      <c r="BG95" s="86"/>
      <c r="BH95" s="85"/>
      <c r="BI95" s="85"/>
      <c r="BJ95" s="85"/>
      <c r="BK95" s="85"/>
      <c r="BL95" s="86"/>
      <c r="BM95" s="85"/>
      <c r="BN95" s="85"/>
      <c r="BO95" s="85"/>
      <c r="BP95" s="85"/>
      <c r="BQ95" s="86"/>
      <c r="BR95" s="85"/>
      <c r="BS95" s="85"/>
      <c r="BT95" s="85"/>
      <c r="BU95" s="85"/>
      <c r="BV95" s="86"/>
      <c r="BW95" s="85"/>
      <c r="BX95" s="85"/>
      <c r="BY95" s="85"/>
      <c r="BZ95" s="85"/>
      <c r="CA95" s="86"/>
      <c r="CB95" s="85"/>
      <c r="CC95" s="85"/>
      <c r="CD95" s="85"/>
      <c r="CE95" s="85"/>
      <c r="CF95" s="86"/>
      <c r="CG95" s="85"/>
      <c r="CH95" s="85"/>
      <c r="CI95" s="85"/>
      <c r="CJ95" s="85"/>
      <c r="CK95" s="86"/>
      <c r="CL95" s="85"/>
      <c r="CM95" s="85"/>
      <c r="CN95" s="85"/>
      <c r="CO95" s="85"/>
      <c r="CP95" s="86"/>
      <c r="CQ95" s="85"/>
      <c r="CR95" s="85"/>
      <c r="CS95" s="85"/>
      <c r="CT95" s="85"/>
      <c r="CU95" s="86"/>
      <c r="CV95" s="85"/>
      <c r="CW95" s="85"/>
      <c r="CX95" s="85"/>
      <c r="CY95" s="85"/>
      <c r="CZ95" s="86"/>
      <c r="DA95" s="85"/>
      <c r="DB95" s="85"/>
      <c r="DC95" s="85"/>
      <c r="DD95" s="85"/>
      <c r="DE95" s="86"/>
      <c r="DF95" s="85"/>
      <c r="DG95" s="85"/>
      <c r="DH95" s="85"/>
      <c r="DI95" s="85"/>
      <c r="DJ95" s="86"/>
      <c r="DK95" s="85"/>
      <c r="DL95" s="85"/>
      <c r="DM95" s="85"/>
      <c r="DN95" s="85"/>
      <c r="DO95" s="86"/>
      <c r="DP95" s="85"/>
      <c r="DQ95" s="85"/>
      <c r="DR95" s="85"/>
      <c r="DS95" s="85"/>
      <c r="DT95" s="86"/>
      <c r="DU95" s="85"/>
      <c r="DV95" s="85"/>
      <c r="DW95" s="85"/>
      <c r="DX95" s="85"/>
      <c r="DY95" s="86"/>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row>
    <row r="96" ht="15.75" customHeight="1">
      <c r="A96" s="4"/>
      <c r="B96" s="1"/>
      <c r="C96" s="5"/>
      <c r="D96" s="85"/>
      <c r="E96" s="85"/>
      <c r="F96" s="85"/>
      <c r="G96" s="85"/>
      <c r="H96" s="85"/>
      <c r="I96" s="86"/>
      <c r="J96" s="85"/>
      <c r="K96" s="85"/>
      <c r="L96" s="85"/>
      <c r="M96" s="85"/>
      <c r="N96" s="86"/>
      <c r="O96" s="85"/>
      <c r="P96" s="85"/>
      <c r="Q96" s="85"/>
      <c r="R96" s="85"/>
      <c r="S96" s="86"/>
      <c r="T96" s="85"/>
      <c r="U96" s="85"/>
      <c r="V96" s="85"/>
      <c r="W96" s="85"/>
      <c r="X96" s="86"/>
      <c r="Y96" s="85"/>
      <c r="Z96" s="85"/>
      <c r="AA96" s="85"/>
      <c r="AB96" s="85"/>
      <c r="AC96" s="86"/>
      <c r="AD96" s="85"/>
      <c r="AE96" s="85"/>
      <c r="AF96" s="85"/>
      <c r="AG96" s="85"/>
      <c r="AH96" s="86"/>
      <c r="AI96" s="85"/>
      <c r="AJ96" s="85"/>
      <c r="AK96" s="85"/>
      <c r="AL96" s="85"/>
      <c r="AM96" s="86"/>
      <c r="AN96" s="85"/>
      <c r="AO96" s="85"/>
      <c r="AP96" s="85"/>
      <c r="AQ96" s="85"/>
      <c r="AR96" s="86"/>
      <c r="AS96" s="85"/>
      <c r="AT96" s="85"/>
      <c r="AU96" s="85"/>
      <c r="AV96" s="85"/>
      <c r="AW96" s="86"/>
      <c r="AX96" s="85"/>
      <c r="AY96" s="85"/>
      <c r="AZ96" s="85"/>
      <c r="BA96" s="85"/>
      <c r="BB96" s="86"/>
      <c r="BC96" s="85"/>
      <c r="BD96" s="85"/>
      <c r="BE96" s="85"/>
      <c r="BF96" s="85"/>
      <c r="BG96" s="86"/>
      <c r="BH96" s="85"/>
      <c r="BI96" s="85"/>
      <c r="BJ96" s="85"/>
      <c r="BK96" s="85"/>
      <c r="BL96" s="86"/>
      <c r="BM96" s="85"/>
      <c r="BN96" s="85"/>
      <c r="BO96" s="85"/>
      <c r="BP96" s="85"/>
      <c r="BQ96" s="86"/>
      <c r="BR96" s="85"/>
      <c r="BS96" s="85"/>
      <c r="BT96" s="85"/>
      <c r="BU96" s="85"/>
      <c r="BV96" s="86"/>
      <c r="BW96" s="85"/>
      <c r="BX96" s="85"/>
      <c r="BY96" s="85"/>
      <c r="BZ96" s="85"/>
      <c r="CA96" s="86"/>
      <c r="CB96" s="85"/>
      <c r="CC96" s="85"/>
      <c r="CD96" s="85"/>
      <c r="CE96" s="85"/>
      <c r="CF96" s="86"/>
      <c r="CG96" s="85"/>
      <c r="CH96" s="85"/>
      <c r="CI96" s="85"/>
      <c r="CJ96" s="85"/>
      <c r="CK96" s="86"/>
      <c r="CL96" s="85"/>
      <c r="CM96" s="85"/>
      <c r="CN96" s="85"/>
      <c r="CO96" s="85"/>
      <c r="CP96" s="86"/>
      <c r="CQ96" s="85"/>
      <c r="CR96" s="85"/>
      <c r="CS96" s="85"/>
      <c r="CT96" s="85"/>
      <c r="CU96" s="86"/>
      <c r="CV96" s="85"/>
      <c r="CW96" s="85"/>
      <c r="CX96" s="85"/>
      <c r="CY96" s="85"/>
      <c r="CZ96" s="86"/>
      <c r="DA96" s="85"/>
      <c r="DB96" s="85"/>
      <c r="DC96" s="85"/>
      <c r="DD96" s="85"/>
      <c r="DE96" s="86"/>
      <c r="DF96" s="85"/>
      <c r="DG96" s="85"/>
      <c r="DH96" s="85"/>
      <c r="DI96" s="85"/>
      <c r="DJ96" s="86"/>
      <c r="DK96" s="85"/>
      <c r="DL96" s="85"/>
      <c r="DM96" s="85"/>
      <c r="DN96" s="85"/>
      <c r="DO96" s="86"/>
      <c r="DP96" s="85"/>
      <c r="DQ96" s="85"/>
      <c r="DR96" s="85"/>
      <c r="DS96" s="85"/>
      <c r="DT96" s="86"/>
      <c r="DU96" s="85"/>
      <c r="DV96" s="85"/>
      <c r="DW96" s="85"/>
      <c r="DX96" s="85"/>
      <c r="DY96" s="86"/>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row>
    <row r="97" ht="15.75" customHeight="1">
      <c r="A97" s="4"/>
      <c r="B97" s="1"/>
      <c r="C97" s="89"/>
      <c r="D97" s="90" t="s">
        <v>83</v>
      </c>
      <c r="E97" s="91" t="s">
        <v>84</v>
      </c>
      <c r="F97" s="85"/>
      <c r="G97" s="85"/>
      <c r="H97" s="85"/>
      <c r="I97" s="86"/>
      <c r="J97" s="85"/>
      <c r="K97" s="85"/>
      <c r="L97" s="85"/>
      <c r="M97" s="85"/>
      <c r="N97" s="86"/>
      <c r="O97" s="85"/>
      <c r="P97" s="85"/>
      <c r="Q97" s="85"/>
      <c r="R97" s="85"/>
      <c r="S97" s="86"/>
      <c r="T97" s="85"/>
      <c r="U97" s="85"/>
      <c r="V97" s="85"/>
      <c r="W97" s="85"/>
      <c r="X97" s="86"/>
      <c r="Y97" s="85"/>
      <c r="Z97" s="85"/>
      <c r="AA97" s="85"/>
      <c r="AB97" s="85"/>
      <c r="AC97" s="86"/>
      <c r="AD97" s="85"/>
      <c r="AE97" s="85"/>
      <c r="AF97" s="85"/>
      <c r="AG97" s="85"/>
      <c r="AH97" s="86"/>
      <c r="AI97" s="85"/>
      <c r="AJ97" s="85"/>
      <c r="AK97" s="85"/>
      <c r="AL97" s="85"/>
      <c r="AM97" s="86"/>
      <c r="AN97" s="85"/>
      <c r="AO97" s="85"/>
      <c r="AP97" s="85"/>
      <c r="AQ97" s="85"/>
      <c r="AR97" s="86"/>
      <c r="AS97" s="85"/>
      <c r="AT97" s="85"/>
      <c r="AU97" s="85"/>
      <c r="AV97" s="85"/>
      <c r="AW97" s="86"/>
      <c r="AX97" s="85"/>
      <c r="AY97" s="85"/>
      <c r="AZ97" s="85"/>
      <c r="BA97" s="85"/>
      <c r="BB97" s="86"/>
      <c r="BC97" s="85"/>
      <c r="BD97" s="85"/>
      <c r="BE97" s="85"/>
      <c r="BF97" s="85"/>
      <c r="BG97" s="86"/>
      <c r="BH97" s="85"/>
      <c r="BI97" s="85"/>
      <c r="BJ97" s="85"/>
      <c r="BK97" s="85"/>
      <c r="BL97" s="86"/>
      <c r="BM97" s="85"/>
      <c r="BN97" s="85"/>
      <c r="BO97" s="85"/>
      <c r="BP97" s="85"/>
      <c r="BQ97" s="86"/>
      <c r="BR97" s="85"/>
      <c r="BS97" s="85"/>
      <c r="BT97" s="85"/>
      <c r="BU97" s="85"/>
      <c r="BV97" s="86"/>
      <c r="BW97" s="85"/>
      <c r="BX97" s="85"/>
      <c r="BY97" s="85"/>
      <c r="BZ97" s="85"/>
      <c r="CA97" s="86"/>
      <c r="CB97" s="85"/>
      <c r="CC97" s="85"/>
      <c r="CD97" s="85"/>
      <c r="CE97" s="85"/>
      <c r="CF97" s="86"/>
      <c r="CG97" s="85"/>
      <c r="CH97" s="85"/>
      <c r="CI97" s="85"/>
      <c r="CJ97" s="85"/>
      <c r="CK97" s="86"/>
      <c r="CL97" s="85"/>
      <c r="CM97" s="85"/>
      <c r="CN97" s="85"/>
      <c r="CO97" s="85"/>
      <c r="CP97" s="86"/>
      <c r="CQ97" s="85"/>
      <c r="CR97" s="85"/>
      <c r="CS97" s="85"/>
      <c r="CT97" s="85"/>
      <c r="CU97" s="86"/>
      <c r="CV97" s="85"/>
      <c r="CW97" s="85"/>
      <c r="CX97" s="85"/>
      <c r="CY97" s="85"/>
      <c r="CZ97" s="86"/>
      <c r="DA97" s="85"/>
      <c r="DB97" s="85"/>
      <c r="DC97" s="85"/>
      <c r="DD97" s="85"/>
      <c r="DE97" s="86"/>
      <c r="DF97" s="85"/>
      <c r="DG97" s="85"/>
      <c r="DH97" s="85"/>
      <c r="DI97" s="85"/>
      <c r="DJ97" s="86"/>
      <c r="DK97" s="85"/>
      <c r="DL97" s="85"/>
      <c r="DM97" s="85"/>
      <c r="DN97" s="85"/>
      <c r="DO97" s="86"/>
      <c r="DP97" s="85"/>
      <c r="DQ97" s="85"/>
      <c r="DR97" s="85"/>
      <c r="DS97" s="85"/>
      <c r="DT97" s="86"/>
      <c r="DU97" s="85"/>
      <c r="DV97" s="85"/>
      <c r="DW97" s="85"/>
      <c r="DX97" s="85"/>
      <c r="DY97" s="86"/>
      <c r="DZ97" s="4"/>
      <c r="EA97" s="4"/>
      <c r="EB97" s="4"/>
      <c r="EC97" s="4"/>
      <c r="ED97" s="92"/>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row>
    <row r="98" ht="15.75" customHeight="1">
      <c r="A98" s="4"/>
      <c r="B98" s="1"/>
      <c r="C98" s="93" t="s">
        <v>2</v>
      </c>
      <c r="D98" s="94">
        <f>F92+K92+P92+U92</f>
        <v>1891330</v>
      </c>
      <c r="E98" s="95"/>
      <c r="F98" s="85"/>
      <c r="G98" s="85"/>
      <c r="H98" s="85"/>
      <c r="I98" s="86"/>
      <c r="J98" s="85"/>
      <c r="K98" s="85"/>
      <c r="L98" s="85"/>
      <c r="M98" s="85"/>
      <c r="N98" s="86"/>
      <c r="O98" s="85"/>
      <c r="P98" s="85"/>
      <c r="Q98" s="85"/>
      <c r="R98" s="85"/>
      <c r="S98" s="86"/>
      <c r="T98" s="85"/>
      <c r="U98" s="85"/>
      <c r="V98" s="85"/>
      <c r="W98" s="85"/>
      <c r="X98" s="86"/>
      <c r="Y98" s="85"/>
      <c r="Z98" s="85"/>
      <c r="AA98" s="85"/>
      <c r="AB98" s="85"/>
      <c r="AC98" s="86"/>
      <c r="AD98" s="85"/>
      <c r="AE98" s="85"/>
      <c r="AF98" s="85"/>
      <c r="AG98" s="85"/>
      <c r="AH98" s="86"/>
      <c r="AI98" s="85"/>
      <c r="AJ98" s="85"/>
      <c r="AK98" s="85"/>
      <c r="AL98" s="85"/>
      <c r="AM98" s="86"/>
      <c r="AN98" s="85"/>
      <c r="AO98" s="85"/>
      <c r="AP98" s="85"/>
      <c r="AQ98" s="85"/>
      <c r="AR98" s="86"/>
      <c r="AS98" s="85"/>
      <c r="AT98" s="85"/>
      <c r="AU98" s="85"/>
      <c r="AV98" s="85"/>
      <c r="AW98" s="86"/>
      <c r="AX98" s="85"/>
      <c r="AY98" s="85"/>
      <c r="AZ98" s="85"/>
      <c r="BA98" s="85"/>
      <c r="BB98" s="86"/>
      <c r="BC98" s="85"/>
      <c r="BD98" s="85"/>
      <c r="BE98" s="85"/>
      <c r="BF98" s="85"/>
      <c r="BG98" s="86"/>
      <c r="BH98" s="85"/>
      <c r="BI98" s="85"/>
      <c r="BJ98" s="85"/>
      <c r="BK98" s="85"/>
      <c r="BL98" s="86"/>
      <c r="BM98" s="85"/>
      <c r="BN98" s="85"/>
      <c r="BO98" s="85"/>
      <c r="BP98" s="85"/>
      <c r="BQ98" s="86"/>
      <c r="BR98" s="85"/>
      <c r="BS98" s="85"/>
      <c r="BT98" s="85"/>
      <c r="BU98" s="85"/>
      <c r="BV98" s="86"/>
      <c r="BW98" s="85"/>
      <c r="BX98" s="85"/>
      <c r="BY98" s="85"/>
      <c r="BZ98" s="85"/>
      <c r="CA98" s="86"/>
      <c r="CB98" s="85"/>
      <c r="CC98" s="85"/>
      <c r="CD98" s="85"/>
      <c r="CE98" s="85"/>
      <c r="CF98" s="86"/>
      <c r="CG98" s="85"/>
      <c r="CH98" s="85"/>
      <c r="CI98" s="85"/>
      <c r="CJ98" s="85"/>
      <c r="CK98" s="86"/>
      <c r="CL98" s="85"/>
      <c r="CM98" s="85"/>
      <c r="CN98" s="85"/>
      <c r="CO98" s="85"/>
      <c r="CP98" s="86"/>
      <c r="CQ98" s="85"/>
      <c r="CR98" s="85"/>
      <c r="CS98" s="85"/>
      <c r="CT98" s="85"/>
      <c r="CU98" s="86"/>
      <c r="CV98" s="85"/>
      <c r="CW98" s="85"/>
      <c r="CX98" s="85"/>
      <c r="CY98" s="85"/>
      <c r="CZ98" s="86"/>
      <c r="DA98" s="85"/>
      <c r="DB98" s="85"/>
      <c r="DC98" s="85"/>
      <c r="DD98" s="85"/>
      <c r="DE98" s="86"/>
      <c r="DF98" s="85"/>
      <c r="DG98" s="85"/>
      <c r="DH98" s="85"/>
      <c r="DI98" s="85"/>
      <c r="DJ98" s="86"/>
      <c r="DK98" s="85"/>
      <c r="DL98" s="85"/>
      <c r="DM98" s="85"/>
      <c r="DN98" s="85"/>
      <c r="DO98" s="86"/>
      <c r="DP98" s="85"/>
      <c r="DQ98" s="85"/>
      <c r="DR98" s="85"/>
      <c r="DS98" s="85"/>
      <c r="DT98" s="86"/>
      <c r="DU98" s="85"/>
      <c r="DV98" s="85"/>
      <c r="DW98" s="85"/>
      <c r="DX98" s="85"/>
      <c r="DY98" s="86"/>
      <c r="DZ98" s="4"/>
      <c r="EA98" s="4"/>
      <c r="EB98" s="4"/>
      <c r="EC98" s="4"/>
      <c r="ED98" s="92"/>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row>
    <row r="99" ht="15.75" customHeight="1">
      <c r="A99" s="4"/>
      <c r="B99" s="1"/>
      <c r="C99" s="93" t="s">
        <v>3</v>
      </c>
      <c r="D99" s="94">
        <f>Z92+AE92+AJ92+AO92</f>
        <v>836907.6923</v>
      </c>
      <c r="E99" s="95"/>
      <c r="F99" s="85"/>
      <c r="G99" s="85"/>
      <c r="H99" s="85"/>
      <c r="I99" s="86"/>
      <c r="J99" s="85"/>
      <c r="K99" s="85"/>
      <c r="L99" s="85"/>
      <c r="M99" s="85"/>
      <c r="N99" s="86"/>
      <c r="O99" s="85"/>
      <c r="P99" s="85"/>
      <c r="Q99" s="85"/>
      <c r="R99" s="85"/>
      <c r="S99" s="86"/>
      <c r="T99" s="85"/>
      <c r="U99" s="85"/>
      <c r="V99" s="85"/>
      <c r="W99" s="85"/>
      <c r="X99" s="86"/>
      <c r="Y99" s="85"/>
      <c r="Z99" s="85"/>
      <c r="AA99" s="85"/>
      <c r="AB99" s="85"/>
      <c r="AC99" s="86"/>
      <c r="AD99" s="85"/>
      <c r="AE99" s="85"/>
      <c r="AF99" s="85"/>
      <c r="AG99" s="85"/>
      <c r="AH99" s="86"/>
      <c r="AI99" s="85"/>
      <c r="AJ99" s="85"/>
      <c r="AK99" s="85"/>
      <c r="AL99" s="85"/>
      <c r="AM99" s="86"/>
      <c r="AN99" s="85"/>
      <c r="AO99" s="85"/>
      <c r="AP99" s="85"/>
      <c r="AQ99" s="85"/>
      <c r="AR99" s="86"/>
      <c r="AS99" s="85"/>
      <c r="AT99" s="85"/>
      <c r="AU99" s="85"/>
      <c r="AV99" s="85"/>
      <c r="AW99" s="86"/>
      <c r="AX99" s="85"/>
      <c r="AY99" s="85"/>
      <c r="AZ99" s="85"/>
      <c r="BA99" s="85"/>
      <c r="BB99" s="86"/>
      <c r="BC99" s="85"/>
      <c r="BD99" s="85"/>
      <c r="BE99" s="85"/>
      <c r="BF99" s="85"/>
      <c r="BG99" s="86"/>
      <c r="BH99" s="85"/>
      <c r="BI99" s="85"/>
      <c r="BJ99" s="85"/>
      <c r="BK99" s="85"/>
      <c r="BL99" s="86"/>
      <c r="BM99" s="85"/>
      <c r="BN99" s="85"/>
      <c r="BO99" s="85"/>
      <c r="BP99" s="85"/>
      <c r="BQ99" s="86"/>
      <c r="BR99" s="85"/>
      <c r="BS99" s="85"/>
      <c r="BT99" s="85"/>
      <c r="BU99" s="85"/>
      <c r="BV99" s="86"/>
      <c r="BW99" s="85"/>
      <c r="BX99" s="85"/>
      <c r="BY99" s="85"/>
      <c r="BZ99" s="85"/>
      <c r="CA99" s="86"/>
      <c r="CB99" s="85"/>
      <c r="CC99" s="85"/>
      <c r="CD99" s="85"/>
      <c r="CE99" s="85"/>
      <c r="CF99" s="86"/>
      <c r="CG99" s="85"/>
      <c r="CH99" s="85"/>
      <c r="CI99" s="85"/>
      <c r="CJ99" s="85"/>
      <c r="CK99" s="86"/>
      <c r="CL99" s="85"/>
      <c r="CM99" s="85"/>
      <c r="CN99" s="85"/>
      <c r="CO99" s="85"/>
      <c r="CP99" s="86"/>
      <c r="CQ99" s="85"/>
      <c r="CR99" s="85"/>
      <c r="CS99" s="85"/>
      <c r="CT99" s="85"/>
      <c r="CU99" s="86"/>
      <c r="CV99" s="85"/>
      <c r="CW99" s="85"/>
      <c r="CX99" s="85"/>
      <c r="CY99" s="85"/>
      <c r="CZ99" s="86"/>
      <c r="DA99" s="85"/>
      <c r="DB99" s="85"/>
      <c r="DC99" s="85"/>
      <c r="DD99" s="85"/>
      <c r="DE99" s="86"/>
      <c r="DF99" s="85"/>
      <c r="DG99" s="85"/>
      <c r="DH99" s="85"/>
      <c r="DI99" s="85"/>
      <c r="DJ99" s="86"/>
      <c r="DK99" s="85"/>
      <c r="DL99" s="85"/>
      <c r="DM99" s="85"/>
      <c r="DN99" s="85"/>
      <c r="DO99" s="86"/>
      <c r="DP99" s="85"/>
      <c r="DQ99" s="85"/>
      <c r="DR99" s="85"/>
      <c r="DS99" s="85"/>
      <c r="DT99" s="86"/>
      <c r="DU99" s="85"/>
      <c r="DV99" s="85"/>
      <c r="DW99" s="85"/>
      <c r="DX99" s="85"/>
      <c r="DY99" s="86"/>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row>
    <row r="100" ht="15.75" customHeight="1">
      <c r="A100" s="4"/>
      <c r="B100" s="1"/>
      <c r="C100" s="93" t="s">
        <v>4</v>
      </c>
      <c r="D100" s="94">
        <f>AT92+AY92+BD92+BI92+BN92</f>
        <v>880800</v>
      </c>
      <c r="E100" s="95"/>
      <c r="F100" s="85"/>
      <c r="G100" s="85"/>
      <c r="H100" s="85"/>
      <c r="I100" s="86"/>
      <c r="J100" s="85"/>
      <c r="K100" s="85"/>
      <c r="L100" s="85"/>
      <c r="M100" s="85"/>
      <c r="N100" s="86"/>
      <c r="O100" s="85"/>
      <c r="P100" s="85"/>
      <c r="Q100" s="85"/>
      <c r="R100" s="85"/>
      <c r="S100" s="86"/>
      <c r="T100" s="85"/>
      <c r="U100" s="85"/>
      <c r="V100" s="85"/>
      <c r="W100" s="85"/>
      <c r="X100" s="86"/>
      <c r="Y100" s="85"/>
      <c r="Z100" s="85"/>
      <c r="AA100" s="85"/>
      <c r="AB100" s="85"/>
      <c r="AC100" s="86"/>
      <c r="AD100" s="85"/>
      <c r="AE100" s="85"/>
      <c r="AF100" s="85"/>
      <c r="AG100" s="85"/>
      <c r="AH100" s="86"/>
      <c r="AI100" s="85"/>
      <c r="AJ100" s="85"/>
      <c r="AK100" s="85"/>
      <c r="AL100" s="85"/>
      <c r="AM100" s="86"/>
      <c r="AN100" s="85"/>
      <c r="AO100" s="85"/>
      <c r="AP100" s="85"/>
      <c r="AQ100" s="85"/>
      <c r="AR100" s="86"/>
      <c r="AS100" s="85"/>
      <c r="AT100" s="85"/>
      <c r="AU100" s="85"/>
      <c r="AV100" s="85"/>
      <c r="AW100" s="86"/>
      <c r="AX100" s="85"/>
      <c r="AY100" s="85"/>
      <c r="AZ100" s="85"/>
      <c r="BA100" s="85"/>
      <c r="BB100" s="86"/>
      <c r="BC100" s="85"/>
      <c r="BD100" s="85"/>
      <c r="BE100" s="85"/>
      <c r="BF100" s="85"/>
      <c r="BG100" s="86"/>
      <c r="BH100" s="85"/>
      <c r="BI100" s="85"/>
      <c r="BJ100" s="85"/>
      <c r="BK100" s="85"/>
      <c r="BL100" s="86"/>
      <c r="BM100" s="85"/>
      <c r="BN100" s="85"/>
      <c r="BO100" s="85"/>
      <c r="BP100" s="85"/>
      <c r="BQ100" s="86"/>
      <c r="BR100" s="85"/>
      <c r="BS100" s="85"/>
      <c r="BT100" s="85"/>
      <c r="BU100" s="85"/>
      <c r="BV100" s="86"/>
      <c r="BW100" s="85"/>
      <c r="BX100" s="85"/>
      <c r="BY100" s="85"/>
      <c r="BZ100" s="85"/>
      <c r="CA100" s="86"/>
      <c r="CB100" s="85"/>
      <c r="CC100" s="85"/>
      <c r="CD100" s="85"/>
      <c r="CE100" s="85"/>
      <c r="CF100" s="86"/>
      <c r="CG100" s="85"/>
      <c r="CH100" s="85"/>
      <c r="CI100" s="85"/>
      <c r="CJ100" s="85"/>
      <c r="CK100" s="86"/>
      <c r="CL100" s="85"/>
      <c r="CM100" s="85"/>
      <c r="CN100" s="85"/>
      <c r="CO100" s="85"/>
      <c r="CP100" s="86"/>
      <c r="CQ100" s="85"/>
      <c r="CR100" s="85"/>
      <c r="CS100" s="85"/>
      <c r="CT100" s="85"/>
      <c r="CU100" s="86"/>
      <c r="CV100" s="85"/>
      <c r="CW100" s="85"/>
      <c r="CX100" s="85"/>
      <c r="CY100" s="85"/>
      <c r="CZ100" s="86"/>
      <c r="DA100" s="85"/>
      <c r="DB100" s="85"/>
      <c r="DC100" s="85"/>
      <c r="DD100" s="85"/>
      <c r="DE100" s="86"/>
      <c r="DF100" s="85"/>
      <c r="DG100" s="85"/>
      <c r="DH100" s="85"/>
      <c r="DI100" s="85"/>
      <c r="DJ100" s="86"/>
      <c r="DK100" s="85"/>
      <c r="DL100" s="85"/>
      <c r="DM100" s="85"/>
      <c r="DN100" s="85"/>
      <c r="DO100" s="86"/>
      <c r="DP100" s="85"/>
      <c r="DQ100" s="85"/>
      <c r="DR100" s="85"/>
      <c r="DS100" s="85"/>
      <c r="DT100" s="86"/>
      <c r="DU100" s="85"/>
      <c r="DV100" s="85"/>
      <c r="DW100" s="85"/>
      <c r="DX100" s="85"/>
      <c r="DY100" s="86"/>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row>
    <row r="101" ht="15.75" customHeight="1">
      <c r="A101" s="4"/>
      <c r="B101" s="1"/>
      <c r="C101" s="93" t="s">
        <v>5</v>
      </c>
      <c r="D101" s="94">
        <f>BS92+BX92+CC92+CH92+CM92</f>
        <v>1891819.231</v>
      </c>
      <c r="E101" s="95"/>
      <c r="F101" s="85"/>
      <c r="G101" s="85"/>
      <c r="H101" s="85"/>
      <c r="I101" s="86"/>
      <c r="J101" s="85"/>
      <c r="K101" s="85"/>
      <c r="L101" s="85"/>
      <c r="M101" s="85"/>
      <c r="N101" s="86"/>
      <c r="O101" s="85"/>
      <c r="P101" s="85"/>
      <c r="Q101" s="85"/>
      <c r="R101" s="85"/>
      <c r="S101" s="86"/>
      <c r="T101" s="85"/>
      <c r="U101" s="85"/>
      <c r="V101" s="85"/>
      <c r="W101" s="85"/>
      <c r="X101" s="86"/>
      <c r="Y101" s="85"/>
      <c r="Z101" s="85"/>
      <c r="AA101" s="85"/>
      <c r="AB101" s="85"/>
      <c r="AC101" s="86"/>
      <c r="AD101" s="85"/>
      <c r="AE101" s="85"/>
      <c r="AF101" s="85"/>
      <c r="AG101" s="85"/>
      <c r="AH101" s="86"/>
      <c r="AI101" s="85"/>
      <c r="AJ101" s="85"/>
      <c r="AK101" s="85"/>
      <c r="AL101" s="85"/>
      <c r="AM101" s="86"/>
      <c r="AN101" s="85"/>
      <c r="AO101" s="85"/>
      <c r="AP101" s="85"/>
      <c r="AQ101" s="85"/>
      <c r="AR101" s="86"/>
      <c r="AS101" s="85"/>
      <c r="AT101" s="85"/>
      <c r="AU101" s="85"/>
      <c r="AV101" s="85"/>
      <c r="AW101" s="86"/>
      <c r="AX101" s="85"/>
      <c r="AY101" s="85"/>
      <c r="AZ101" s="85"/>
      <c r="BA101" s="85"/>
      <c r="BB101" s="86"/>
      <c r="BC101" s="85"/>
      <c r="BD101" s="85"/>
      <c r="BE101" s="85"/>
      <c r="BF101" s="85"/>
      <c r="BG101" s="86"/>
      <c r="BH101" s="85"/>
      <c r="BI101" s="85"/>
      <c r="BJ101" s="85"/>
      <c r="BK101" s="85"/>
      <c r="BL101" s="86"/>
      <c r="BM101" s="85"/>
      <c r="BN101" s="85"/>
      <c r="BO101" s="85"/>
      <c r="BP101" s="85"/>
      <c r="BQ101" s="86"/>
      <c r="BR101" s="85"/>
      <c r="BS101" s="85"/>
      <c r="BT101" s="85"/>
      <c r="BU101" s="85"/>
      <c r="BV101" s="86"/>
      <c r="BW101" s="85"/>
      <c r="BX101" s="85"/>
      <c r="BY101" s="85"/>
      <c r="BZ101" s="85"/>
      <c r="CA101" s="86"/>
      <c r="CB101" s="85"/>
      <c r="CC101" s="85"/>
      <c r="CD101" s="85"/>
      <c r="CE101" s="85"/>
      <c r="CF101" s="86"/>
      <c r="CG101" s="85"/>
      <c r="CH101" s="85"/>
      <c r="CI101" s="85"/>
      <c r="CJ101" s="85"/>
      <c r="CK101" s="86"/>
      <c r="CL101" s="85"/>
      <c r="CM101" s="85"/>
      <c r="CN101" s="85"/>
      <c r="CO101" s="85"/>
      <c r="CP101" s="86"/>
      <c r="CQ101" s="85"/>
      <c r="CR101" s="85"/>
      <c r="CS101" s="85"/>
      <c r="CT101" s="85"/>
      <c r="CU101" s="86"/>
      <c r="CV101" s="85"/>
      <c r="CW101" s="85"/>
      <c r="CX101" s="85"/>
      <c r="CY101" s="85"/>
      <c r="CZ101" s="86"/>
      <c r="DA101" s="85"/>
      <c r="DB101" s="85"/>
      <c r="DC101" s="85"/>
      <c r="DD101" s="85"/>
      <c r="DE101" s="86"/>
      <c r="DF101" s="85"/>
      <c r="DG101" s="85"/>
      <c r="DH101" s="85"/>
      <c r="DI101" s="85"/>
      <c r="DJ101" s="86"/>
      <c r="DK101" s="85"/>
      <c r="DL101" s="85"/>
      <c r="DM101" s="85"/>
      <c r="DN101" s="85"/>
      <c r="DO101" s="86"/>
      <c r="DP101" s="85"/>
      <c r="DQ101" s="85"/>
      <c r="DR101" s="85"/>
      <c r="DS101" s="85"/>
      <c r="DT101" s="86"/>
      <c r="DU101" s="85"/>
      <c r="DV101" s="85"/>
      <c r="DW101" s="85"/>
      <c r="DX101" s="85"/>
      <c r="DY101" s="86"/>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row>
    <row r="102" ht="15.75" customHeight="1">
      <c r="A102" s="4"/>
      <c r="B102" s="1"/>
      <c r="C102" s="93" t="s">
        <v>6</v>
      </c>
      <c r="D102" s="94">
        <f>CR92+CW92+DB92+DG92+DL92+DQ92</f>
        <v>2607901.844</v>
      </c>
      <c r="E102" s="95"/>
      <c r="F102" s="85"/>
      <c r="G102" s="85"/>
      <c r="H102" s="85"/>
      <c r="I102" s="86"/>
      <c r="J102" s="85"/>
      <c r="K102" s="85"/>
      <c r="L102" s="85"/>
      <c r="M102" s="85"/>
      <c r="N102" s="86"/>
      <c r="O102" s="85"/>
      <c r="P102" s="85"/>
      <c r="Q102" s="85"/>
      <c r="R102" s="85"/>
      <c r="S102" s="86"/>
      <c r="T102" s="85"/>
      <c r="U102" s="85"/>
      <c r="V102" s="85"/>
      <c r="W102" s="85"/>
      <c r="X102" s="86"/>
      <c r="Y102" s="85"/>
      <c r="Z102" s="85"/>
      <c r="AA102" s="85"/>
      <c r="AB102" s="85"/>
      <c r="AC102" s="86"/>
      <c r="AD102" s="85"/>
      <c r="AE102" s="85"/>
      <c r="AF102" s="85"/>
      <c r="AG102" s="85"/>
      <c r="AH102" s="86"/>
      <c r="AI102" s="85"/>
      <c r="AJ102" s="85"/>
      <c r="AK102" s="85"/>
      <c r="AL102" s="85"/>
      <c r="AM102" s="86"/>
      <c r="AN102" s="85"/>
      <c r="AO102" s="85"/>
      <c r="AP102" s="85"/>
      <c r="AQ102" s="85"/>
      <c r="AR102" s="86"/>
      <c r="AS102" s="85"/>
      <c r="AT102" s="85"/>
      <c r="AU102" s="85"/>
      <c r="AV102" s="85"/>
      <c r="AW102" s="86"/>
      <c r="AX102" s="85"/>
      <c r="AY102" s="85"/>
      <c r="AZ102" s="85"/>
      <c r="BA102" s="85"/>
      <c r="BB102" s="86"/>
      <c r="BC102" s="85"/>
      <c r="BD102" s="85"/>
      <c r="BE102" s="85"/>
      <c r="BF102" s="85"/>
      <c r="BG102" s="86"/>
      <c r="BH102" s="85"/>
      <c r="BI102" s="85"/>
      <c r="BJ102" s="85"/>
      <c r="BK102" s="85"/>
      <c r="BL102" s="86"/>
      <c r="BM102" s="85"/>
      <c r="BN102" s="85"/>
      <c r="BO102" s="85"/>
      <c r="BP102" s="85"/>
      <c r="BQ102" s="86"/>
      <c r="BR102" s="85"/>
      <c r="BS102" s="85"/>
      <c r="BT102" s="85"/>
      <c r="BU102" s="85"/>
      <c r="BV102" s="86"/>
      <c r="BW102" s="85"/>
      <c r="BX102" s="85"/>
      <c r="BY102" s="85"/>
      <c r="BZ102" s="85"/>
      <c r="CA102" s="86"/>
      <c r="CB102" s="85"/>
      <c r="CC102" s="85"/>
      <c r="CD102" s="85"/>
      <c r="CE102" s="85"/>
      <c r="CF102" s="86"/>
      <c r="CG102" s="85"/>
      <c r="CH102" s="85"/>
      <c r="CI102" s="85"/>
      <c r="CJ102" s="85"/>
      <c r="CK102" s="86"/>
      <c r="CL102" s="85"/>
      <c r="CM102" s="85"/>
      <c r="CN102" s="85"/>
      <c r="CO102" s="85"/>
      <c r="CP102" s="86"/>
      <c r="CQ102" s="85"/>
      <c r="CR102" s="85"/>
      <c r="CS102" s="85"/>
      <c r="CT102" s="85"/>
      <c r="CU102" s="86"/>
      <c r="CV102" s="85"/>
      <c r="CW102" s="85"/>
      <c r="CX102" s="85"/>
      <c r="CY102" s="85"/>
      <c r="CZ102" s="86"/>
      <c r="DA102" s="85"/>
      <c r="DB102" s="85"/>
      <c r="DC102" s="85"/>
      <c r="DD102" s="85"/>
      <c r="DE102" s="86"/>
      <c r="DF102" s="85"/>
      <c r="DG102" s="85"/>
      <c r="DH102" s="85"/>
      <c r="DI102" s="85"/>
      <c r="DJ102" s="86"/>
      <c r="DK102" s="85"/>
      <c r="DL102" s="85"/>
      <c r="DM102" s="85"/>
      <c r="DN102" s="85"/>
      <c r="DO102" s="86"/>
      <c r="DP102" s="85"/>
      <c r="DQ102" s="85"/>
      <c r="DR102" s="85"/>
      <c r="DS102" s="85"/>
      <c r="DT102" s="86"/>
      <c r="DU102" s="85"/>
      <c r="DV102" s="85"/>
      <c r="DW102" s="85"/>
      <c r="DX102" s="85"/>
      <c r="DY102" s="86"/>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row>
    <row r="103" ht="15.75" customHeight="1">
      <c r="A103" s="4"/>
      <c r="B103" s="1"/>
      <c r="C103" s="93" t="s">
        <v>7</v>
      </c>
      <c r="D103" s="94">
        <f>DV92+EA92+EF92+EK92+EP92</f>
        <v>2063050</v>
      </c>
      <c r="E103" s="95"/>
      <c r="F103" s="85"/>
      <c r="G103" s="85"/>
      <c r="H103" s="85"/>
      <c r="I103" s="86"/>
      <c r="J103" s="85"/>
      <c r="K103" s="85"/>
      <c r="L103" s="85"/>
      <c r="M103" s="85"/>
      <c r="N103" s="86"/>
      <c r="O103" s="85"/>
      <c r="P103" s="85"/>
      <c r="Q103" s="85"/>
      <c r="R103" s="85"/>
      <c r="S103" s="86"/>
      <c r="T103" s="85"/>
      <c r="U103" s="85"/>
      <c r="V103" s="85"/>
      <c r="W103" s="85"/>
      <c r="X103" s="86"/>
      <c r="Y103" s="85"/>
      <c r="Z103" s="85"/>
      <c r="AA103" s="85"/>
      <c r="AB103" s="85"/>
      <c r="AC103" s="86"/>
      <c r="AD103" s="85"/>
      <c r="AE103" s="85"/>
      <c r="AF103" s="85"/>
      <c r="AG103" s="85"/>
      <c r="AH103" s="86"/>
      <c r="AI103" s="85"/>
      <c r="AJ103" s="85"/>
      <c r="AK103" s="85"/>
      <c r="AL103" s="85"/>
      <c r="AM103" s="86"/>
      <c r="AN103" s="85"/>
      <c r="AO103" s="85"/>
      <c r="AP103" s="85"/>
      <c r="AQ103" s="85"/>
      <c r="AR103" s="86"/>
      <c r="AS103" s="85"/>
      <c r="AT103" s="85"/>
      <c r="AU103" s="85"/>
      <c r="AV103" s="85"/>
      <c r="AW103" s="86"/>
      <c r="AX103" s="85"/>
      <c r="AY103" s="85"/>
      <c r="AZ103" s="85"/>
      <c r="BA103" s="85"/>
      <c r="BB103" s="86"/>
      <c r="BC103" s="85"/>
      <c r="BD103" s="85"/>
      <c r="BE103" s="85"/>
      <c r="BF103" s="85"/>
      <c r="BG103" s="86"/>
      <c r="BH103" s="85"/>
      <c r="BI103" s="85"/>
      <c r="BJ103" s="85"/>
      <c r="BK103" s="85"/>
      <c r="BL103" s="86"/>
      <c r="BM103" s="85"/>
      <c r="BN103" s="85"/>
      <c r="BO103" s="85"/>
      <c r="BP103" s="85"/>
      <c r="BQ103" s="86"/>
      <c r="BR103" s="85"/>
      <c r="BS103" s="85"/>
      <c r="BT103" s="85"/>
      <c r="BU103" s="85"/>
      <c r="BV103" s="86"/>
      <c r="BW103" s="85"/>
      <c r="BX103" s="85"/>
      <c r="BY103" s="85"/>
      <c r="BZ103" s="85"/>
      <c r="CA103" s="86"/>
      <c r="CB103" s="85"/>
      <c r="CC103" s="85"/>
      <c r="CD103" s="85"/>
      <c r="CE103" s="85"/>
      <c r="CF103" s="86"/>
      <c r="CG103" s="85"/>
      <c r="CH103" s="85"/>
      <c r="CI103" s="85"/>
      <c r="CJ103" s="85"/>
      <c r="CK103" s="86"/>
      <c r="CL103" s="85"/>
      <c r="CM103" s="85"/>
      <c r="CN103" s="85"/>
      <c r="CO103" s="85"/>
      <c r="CP103" s="86"/>
      <c r="CQ103" s="85"/>
      <c r="CR103" s="85"/>
      <c r="CS103" s="85"/>
      <c r="CT103" s="85"/>
      <c r="CU103" s="86"/>
      <c r="CV103" s="85"/>
      <c r="CW103" s="85"/>
      <c r="CX103" s="85"/>
      <c r="CY103" s="85"/>
      <c r="CZ103" s="86"/>
      <c r="DA103" s="85"/>
      <c r="DB103" s="85"/>
      <c r="DC103" s="85"/>
      <c r="DD103" s="85"/>
      <c r="DE103" s="86"/>
      <c r="DF103" s="85"/>
      <c r="DG103" s="85"/>
      <c r="DH103" s="85"/>
      <c r="DI103" s="85"/>
      <c r="DJ103" s="86"/>
      <c r="DK103" s="85"/>
      <c r="DL103" s="85"/>
      <c r="DM103" s="85"/>
      <c r="DN103" s="85"/>
      <c r="DO103" s="86"/>
      <c r="DP103" s="85"/>
      <c r="DQ103" s="85"/>
      <c r="DR103" s="85"/>
      <c r="DS103" s="85"/>
      <c r="DT103" s="86"/>
      <c r="DU103" s="85"/>
      <c r="DV103" s="85"/>
      <c r="DW103" s="85"/>
      <c r="DX103" s="85"/>
      <c r="DY103" s="86"/>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row>
    <row r="104" ht="15.75" customHeight="1">
      <c r="A104" s="4"/>
      <c r="B104" s="1"/>
      <c r="C104" s="93" t="s">
        <v>8</v>
      </c>
      <c r="D104" s="94">
        <f>EU92+EZ92+FE92+FJ92+FO92</f>
        <v>6553162.613</v>
      </c>
      <c r="E104" s="95"/>
      <c r="F104" s="85"/>
      <c r="G104" s="85"/>
      <c r="H104" s="85"/>
      <c r="I104" s="86"/>
      <c r="J104" s="85"/>
      <c r="K104" s="85"/>
      <c r="L104" s="85"/>
      <c r="M104" s="85"/>
      <c r="N104" s="86"/>
      <c r="O104" s="85"/>
      <c r="P104" s="85"/>
      <c r="Q104" s="85"/>
      <c r="R104" s="85"/>
      <c r="S104" s="86"/>
      <c r="T104" s="85"/>
      <c r="U104" s="85"/>
      <c r="V104" s="85"/>
      <c r="W104" s="85"/>
      <c r="X104" s="86"/>
      <c r="Y104" s="85"/>
      <c r="Z104" s="85"/>
      <c r="AA104" s="85"/>
      <c r="AB104" s="85"/>
      <c r="AC104" s="86"/>
      <c r="AD104" s="85"/>
      <c r="AE104" s="85"/>
      <c r="AF104" s="85"/>
      <c r="AG104" s="85"/>
      <c r="AH104" s="86"/>
      <c r="AI104" s="85"/>
      <c r="AJ104" s="85"/>
      <c r="AK104" s="85"/>
      <c r="AL104" s="85"/>
      <c r="AM104" s="86"/>
      <c r="AN104" s="85"/>
      <c r="AO104" s="85"/>
      <c r="AP104" s="85"/>
      <c r="AQ104" s="85"/>
      <c r="AR104" s="86"/>
      <c r="AS104" s="85"/>
      <c r="AT104" s="85"/>
      <c r="AU104" s="85"/>
      <c r="AV104" s="85"/>
      <c r="AW104" s="86"/>
      <c r="AX104" s="85"/>
      <c r="AY104" s="85"/>
      <c r="AZ104" s="85"/>
      <c r="BA104" s="85"/>
      <c r="BB104" s="86"/>
      <c r="BC104" s="85"/>
      <c r="BD104" s="85"/>
      <c r="BE104" s="85"/>
      <c r="BF104" s="85"/>
      <c r="BG104" s="86"/>
      <c r="BH104" s="85"/>
      <c r="BI104" s="85"/>
      <c r="BJ104" s="85"/>
      <c r="BK104" s="85"/>
      <c r="BL104" s="86"/>
      <c r="BM104" s="85"/>
      <c r="BN104" s="85"/>
      <c r="BO104" s="85"/>
      <c r="BP104" s="85"/>
      <c r="BQ104" s="86"/>
      <c r="BR104" s="85"/>
      <c r="BS104" s="85"/>
      <c r="BT104" s="85"/>
      <c r="BU104" s="85"/>
      <c r="BV104" s="86"/>
      <c r="BW104" s="85"/>
      <c r="BX104" s="85"/>
      <c r="BY104" s="85"/>
      <c r="BZ104" s="85"/>
      <c r="CA104" s="86"/>
      <c r="CB104" s="85"/>
      <c r="CC104" s="85"/>
      <c r="CD104" s="85"/>
      <c r="CE104" s="85"/>
      <c r="CF104" s="86"/>
      <c r="CG104" s="85"/>
      <c r="CH104" s="85"/>
      <c r="CI104" s="85"/>
      <c r="CJ104" s="85"/>
      <c r="CK104" s="86"/>
      <c r="CL104" s="85"/>
      <c r="CM104" s="85"/>
      <c r="CN104" s="85"/>
      <c r="CO104" s="85"/>
      <c r="CP104" s="86"/>
      <c r="CQ104" s="85"/>
      <c r="CR104" s="85"/>
      <c r="CS104" s="85"/>
      <c r="CT104" s="85"/>
      <c r="CU104" s="86"/>
      <c r="CV104" s="85"/>
      <c r="CW104" s="85"/>
      <c r="CX104" s="85"/>
      <c r="CY104" s="85"/>
      <c r="CZ104" s="86"/>
      <c r="DA104" s="85"/>
      <c r="DB104" s="85"/>
      <c r="DC104" s="85"/>
      <c r="DD104" s="85"/>
      <c r="DE104" s="86"/>
      <c r="DF104" s="85"/>
      <c r="DG104" s="85"/>
      <c r="DH104" s="85"/>
      <c r="DI104" s="85"/>
      <c r="DJ104" s="86"/>
      <c r="DK104" s="85"/>
      <c r="DL104" s="85"/>
      <c r="DM104" s="85"/>
      <c r="DN104" s="85"/>
      <c r="DO104" s="86"/>
      <c r="DP104" s="85"/>
      <c r="DQ104" s="85"/>
      <c r="DR104" s="85"/>
      <c r="DS104" s="85"/>
      <c r="DT104" s="86"/>
      <c r="DU104" s="85"/>
      <c r="DV104" s="85"/>
      <c r="DW104" s="85"/>
      <c r="DX104" s="85"/>
      <c r="DY104" s="86"/>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row>
    <row r="105" ht="15.75" customHeight="1">
      <c r="A105" s="4"/>
      <c r="B105" s="1"/>
      <c r="C105" s="93" t="s">
        <v>9</v>
      </c>
      <c r="D105" s="94">
        <f>FT92+FY92+GD92+GI92+GN92+GS92</f>
        <v>1258984.615</v>
      </c>
      <c r="E105" s="95"/>
      <c r="F105" s="85"/>
      <c r="G105" s="85"/>
      <c r="H105" s="85"/>
      <c r="I105" s="86"/>
      <c r="J105" s="85"/>
      <c r="K105" s="85"/>
      <c r="L105" s="85"/>
      <c r="M105" s="85"/>
      <c r="N105" s="86"/>
      <c r="O105" s="85"/>
      <c r="P105" s="85"/>
      <c r="Q105" s="85"/>
      <c r="R105" s="85"/>
      <c r="S105" s="86"/>
      <c r="T105" s="85"/>
      <c r="U105" s="85"/>
      <c r="V105" s="85"/>
      <c r="W105" s="85"/>
      <c r="X105" s="86"/>
      <c r="Y105" s="85"/>
      <c r="Z105" s="85"/>
      <c r="AA105" s="85"/>
      <c r="AB105" s="85"/>
      <c r="AC105" s="86"/>
      <c r="AD105" s="85"/>
      <c r="AE105" s="85"/>
      <c r="AF105" s="85"/>
      <c r="AG105" s="85"/>
      <c r="AH105" s="86"/>
      <c r="AI105" s="85"/>
      <c r="AJ105" s="85"/>
      <c r="AK105" s="85"/>
      <c r="AL105" s="85"/>
      <c r="AM105" s="86"/>
      <c r="AN105" s="85"/>
      <c r="AO105" s="85"/>
      <c r="AP105" s="85"/>
      <c r="AQ105" s="85"/>
      <c r="AR105" s="86"/>
      <c r="AS105" s="85"/>
      <c r="AT105" s="85"/>
      <c r="AU105" s="85"/>
      <c r="AV105" s="85"/>
      <c r="AW105" s="86"/>
      <c r="AX105" s="85"/>
      <c r="AY105" s="85"/>
      <c r="AZ105" s="85"/>
      <c r="BA105" s="85"/>
      <c r="BB105" s="86"/>
      <c r="BC105" s="85"/>
      <c r="BD105" s="85"/>
      <c r="BE105" s="85"/>
      <c r="BF105" s="85"/>
      <c r="BG105" s="86"/>
      <c r="BH105" s="85"/>
      <c r="BI105" s="85"/>
      <c r="BJ105" s="85"/>
      <c r="BK105" s="85"/>
      <c r="BL105" s="86"/>
      <c r="BM105" s="85"/>
      <c r="BN105" s="85"/>
      <c r="BO105" s="85"/>
      <c r="BP105" s="85"/>
      <c r="BQ105" s="86"/>
      <c r="BR105" s="85"/>
      <c r="BS105" s="85"/>
      <c r="BT105" s="85"/>
      <c r="BU105" s="85"/>
      <c r="BV105" s="86"/>
      <c r="BW105" s="85"/>
      <c r="BX105" s="85"/>
      <c r="BY105" s="85"/>
      <c r="BZ105" s="85"/>
      <c r="CA105" s="86"/>
      <c r="CB105" s="85"/>
      <c r="CC105" s="85"/>
      <c r="CD105" s="85"/>
      <c r="CE105" s="85"/>
      <c r="CF105" s="86"/>
      <c r="CG105" s="85"/>
      <c r="CH105" s="85"/>
      <c r="CI105" s="85"/>
      <c r="CJ105" s="85"/>
      <c r="CK105" s="86"/>
      <c r="CL105" s="85"/>
      <c r="CM105" s="85"/>
      <c r="CN105" s="85"/>
      <c r="CO105" s="85"/>
      <c r="CP105" s="86"/>
      <c r="CQ105" s="85"/>
      <c r="CR105" s="85"/>
      <c r="CS105" s="85"/>
      <c r="CT105" s="85"/>
      <c r="CU105" s="86"/>
      <c r="CV105" s="85"/>
      <c r="CW105" s="85"/>
      <c r="CX105" s="85"/>
      <c r="CY105" s="85"/>
      <c r="CZ105" s="86"/>
      <c r="DA105" s="85"/>
      <c r="DB105" s="85"/>
      <c r="DC105" s="85"/>
      <c r="DD105" s="85"/>
      <c r="DE105" s="86"/>
      <c r="DF105" s="85"/>
      <c r="DG105" s="85"/>
      <c r="DH105" s="85"/>
      <c r="DI105" s="85"/>
      <c r="DJ105" s="86"/>
      <c r="DK105" s="85"/>
      <c r="DL105" s="85"/>
      <c r="DM105" s="85"/>
      <c r="DN105" s="85"/>
      <c r="DO105" s="86"/>
      <c r="DP105" s="85"/>
      <c r="DQ105" s="85"/>
      <c r="DR105" s="85"/>
      <c r="DS105" s="85"/>
      <c r="DT105" s="86"/>
      <c r="DU105" s="85"/>
      <c r="DV105" s="85"/>
      <c r="DW105" s="85"/>
      <c r="DX105" s="85"/>
      <c r="DY105" s="86"/>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row>
    <row r="106" ht="15.75" customHeight="1">
      <c r="A106" s="4"/>
      <c r="B106" s="1"/>
      <c r="C106" s="93" t="s">
        <v>10</v>
      </c>
      <c r="D106" s="94">
        <f>GX92+HC92+HH92</f>
        <v>2954438.462</v>
      </c>
      <c r="E106" s="95"/>
      <c r="F106" s="85"/>
      <c r="G106" s="85"/>
      <c r="H106" s="85"/>
      <c r="I106" s="86"/>
      <c r="J106" s="85"/>
      <c r="K106" s="85"/>
      <c r="L106" s="85"/>
      <c r="M106" s="85"/>
      <c r="N106" s="86"/>
      <c r="O106" s="85"/>
      <c r="P106" s="85"/>
      <c r="Q106" s="85"/>
      <c r="R106" s="85"/>
      <c r="S106" s="86"/>
      <c r="T106" s="85"/>
      <c r="U106" s="85"/>
      <c r="V106" s="85"/>
      <c r="W106" s="85"/>
      <c r="X106" s="86"/>
      <c r="Y106" s="85"/>
      <c r="Z106" s="85"/>
      <c r="AA106" s="85"/>
      <c r="AB106" s="85"/>
      <c r="AC106" s="86"/>
      <c r="AD106" s="85"/>
      <c r="AE106" s="85"/>
      <c r="AF106" s="85"/>
      <c r="AG106" s="85"/>
      <c r="AH106" s="86"/>
      <c r="AI106" s="85"/>
      <c r="AJ106" s="85"/>
      <c r="AK106" s="85"/>
      <c r="AL106" s="85"/>
      <c r="AM106" s="86"/>
      <c r="AN106" s="85"/>
      <c r="AO106" s="85"/>
      <c r="AP106" s="85"/>
      <c r="AQ106" s="85"/>
      <c r="AR106" s="86"/>
      <c r="AS106" s="85"/>
      <c r="AT106" s="85"/>
      <c r="AU106" s="85"/>
      <c r="AV106" s="85"/>
      <c r="AW106" s="86"/>
      <c r="AX106" s="85"/>
      <c r="AY106" s="85"/>
      <c r="AZ106" s="85"/>
      <c r="BA106" s="85"/>
      <c r="BB106" s="86"/>
      <c r="BC106" s="85"/>
      <c r="BD106" s="85"/>
      <c r="BE106" s="85"/>
      <c r="BF106" s="85"/>
      <c r="BG106" s="86"/>
      <c r="BH106" s="85"/>
      <c r="BI106" s="85"/>
      <c r="BJ106" s="85"/>
      <c r="BK106" s="85"/>
      <c r="BL106" s="86"/>
      <c r="BM106" s="85"/>
      <c r="BN106" s="85"/>
      <c r="BO106" s="85"/>
      <c r="BP106" s="85"/>
      <c r="BQ106" s="86"/>
      <c r="BR106" s="85"/>
      <c r="BS106" s="85"/>
      <c r="BT106" s="85"/>
      <c r="BU106" s="85"/>
      <c r="BV106" s="86"/>
      <c r="BW106" s="85"/>
      <c r="BX106" s="85"/>
      <c r="BY106" s="85"/>
      <c r="BZ106" s="85"/>
      <c r="CA106" s="86"/>
      <c r="CB106" s="85"/>
      <c r="CC106" s="85"/>
      <c r="CD106" s="85"/>
      <c r="CE106" s="85"/>
      <c r="CF106" s="86"/>
      <c r="CG106" s="85"/>
      <c r="CH106" s="85"/>
      <c r="CI106" s="85"/>
      <c r="CJ106" s="85"/>
      <c r="CK106" s="86"/>
      <c r="CL106" s="85"/>
      <c r="CM106" s="85"/>
      <c r="CN106" s="85"/>
      <c r="CO106" s="85"/>
      <c r="CP106" s="86"/>
      <c r="CQ106" s="85"/>
      <c r="CR106" s="85"/>
      <c r="CS106" s="85"/>
      <c r="CT106" s="85"/>
      <c r="CU106" s="86"/>
      <c r="CV106" s="85"/>
      <c r="CW106" s="85"/>
      <c r="CX106" s="85"/>
      <c r="CY106" s="85"/>
      <c r="CZ106" s="86"/>
      <c r="DA106" s="85"/>
      <c r="DB106" s="85"/>
      <c r="DC106" s="85"/>
      <c r="DD106" s="85"/>
      <c r="DE106" s="86"/>
      <c r="DF106" s="85"/>
      <c r="DG106" s="85"/>
      <c r="DH106" s="85"/>
      <c r="DI106" s="85"/>
      <c r="DJ106" s="86"/>
      <c r="DK106" s="85"/>
      <c r="DL106" s="85"/>
      <c r="DM106" s="85"/>
      <c r="DN106" s="85"/>
      <c r="DO106" s="86"/>
      <c r="DP106" s="85"/>
      <c r="DQ106" s="85"/>
      <c r="DR106" s="85"/>
      <c r="DS106" s="85"/>
      <c r="DT106" s="86"/>
      <c r="DU106" s="85"/>
      <c r="DV106" s="85"/>
      <c r="DW106" s="85"/>
      <c r="DX106" s="85"/>
      <c r="DY106" s="86"/>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row>
    <row r="107" ht="15.75" customHeight="1">
      <c r="A107" s="4"/>
      <c r="B107" s="1"/>
      <c r="C107" s="93"/>
      <c r="D107" s="94"/>
      <c r="E107" s="95"/>
      <c r="F107" s="85"/>
      <c r="G107" s="85"/>
      <c r="H107" s="85"/>
      <c r="I107" s="86"/>
      <c r="J107" s="85"/>
      <c r="K107" s="85"/>
      <c r="L107" s="85"/>
      <c r="M107" s="85"/>
      <c r="N107" s="86"/>
      <c r="O107" s="85"/>
      <c r="P107" s="85"/>
      <c r="Q107" s="85"/>
      <c r="R107" s="85"/>
      <c r="S107" s="86"/>
      <c r="T107" s="85"/>
      <c r="U107" s="85"/>
      <c r="V107" s="85"/>
      <c r="W107" s="85"/>
      <c r="X107" s="86"/>
      <c r="Y107" s="85"/>
      <c r="Z107" s="85"/>
      <c r="AA107" s="85"/>
      <c r="AB107" s="85"/>
      <c r="AC107" s="86"/>
      <c r="AD107" s="85"/>
      <c r="AE107" s="85"/>
      <c r="AF107" s="85"/>
      <c r="AG107" s="85"/>
      <c r="AH107" s="86"/>
      <c r="AI107" s="85"/>
      <c r="AJ107" s="85"/>
      <c r="AK107" s="85"/>
      <c r="AL107" s="85"/>
      <c r="AM107" s="86"/>
      <c r="AN107" s="85"/>
      <c r="AO107" s="85"/>
      <c r="AP107" s="85"/>
      <c r="AQ107" s="85"/>
      <c r="AR107" s="86"/>
      <c r="AS107" s="85"/>
      <c r="AT107" s="85"/>
      <c r="AU107" s="85"/>
      <c r="AV107" s="85"/>
      <c r="AW107" s="86"/>
      <c r="AX107" s="85"/>
      <c r="AY107" s="85"/>
      <c r="AZ107" s="85"/>
      <c r="BA107" s="85"/>
      <c r="BB107" s="86"/>
      <c r="BC107" s="85"/>
      <c r="BD107" s="85"/>
      <c r="BE107" s="85"/>
      <c r="BF107" s="85"/>
      <c r="BG107" s="86"/>
      <c r="BH107" s="85"/>
      <c r="BI107" s="85"/>
      <c r="BJ107" s="85"/>
      <c r="BK107" s="85"/>
      <c r="BL107" s="86"/>
      <c r="BM107" s="85"/>
      <c r="BN107" s="85"/>
      <c r="BO107" s="85"/>
      <c r="BP107" s="85"/>
      <c r="BQ107" s="86"/>
      <c r="BR107" s="85"/>
      <c r="BS107" s="85"/>
      <c r="BT107" s="85"/>
      <c r="BU107" s="85"/>
      <c r="BV107" s="86"/>
      <c r="BW107" s="85"/>
      <c r="BX107" s="85"/>
      <c r="BY107" s="85"/>
      <c r="BZ107" s="85"/>
      <c r="CA107" s="86"/>
      <c r="CB107" s="85"/>
      <c r="CC107" s="85"/>
      <c r="CD107" s="85"/>
      <c r="CE107" s="85"/>
      <c r="CF107" s="86"/>
      <c r="CG107" s="85"/>
      <c r="CH107" s="85"/>
      <c r="CI107" s="85"/>
      <c r="CJ107" s="85"/>
      <c r="CK107" s="86"/>
      <c r="CL107" s="85"/>
      <c r="CM107" s="85"/>
      <c r="CN107" s="85"/>
      <c r="CO107" s="85"/>
      <c r="CP107" s="86"/>
      <c r="CQ107" s="85"/>
      <c r="CR107" s="85"/>
      <c r="CS107" s="85"/>
      <c r="CT107" s="85"/>
      <c r="CU107" s="86"/>
      <c r="CV107" s="85"/>
      <c r="CW107" s="85"/>
      <c r="CX107" s="85"/>
      <c r="CY107" s="85"/>
      <c r="CZ107" s="86"/>
      <c r="DA107" s="85"/>
      <c r="DB107" s="85"/>
      <c r="DC107" s="85"/>
      <c r="DD107" s="85"/>
      <c r="DE107" s="86"/>
      <c r="DF107" s="85"/>
      <c r="DG107" s="85"/>
      <c r="DH107" s="85"/>
      <c r="DI107" s="85"/>
      <c r="DJ107" s="86"/>
      <c r="DK107" s="85"/>
      <c r="DL107" s="85"/>
      <c r="DM107" s="85"/>
      <c r="DN107" s="85"/>
      <c r="DO107" s="86"/>
      <c r="DP107" s="85"/>
      <c r="DQ107" s="85"/>
      <c r="DR107" s="85"/>
      <c r="DS107" s="85"/>
      <c r="DT107" s="86"/>
      <c r="DU107" s="85"/>
      <c r="DV107" s="85"/>
      <c r="DW107" s="85"/>
      <c r="DX107" s="85"/>
      <c r="DY107" s="86"/>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row>
    <row r="108" ht="15.75" customHeight="1">
      <c r="A108" s="4"/>
      <c r="B108" s="1"/>
      <c r="C108" s="96"/>
      <c r="D108" s="97"/>
      <c r="E108" s="98"/>
      <c r="F108" s="85"/>
      <c r="G108" s="85"/>
      <c r="H108" s="85"/>
      <c r="I108" s="86"/>
      <c r="J108" s="85"/>
      <c r="K108" s="85"/>
      <c r="L108" s="85"/>
      <c r="M108" s="85"/>
      <c r="N108" s="86"/>
      <c r="O108" s="85"/>
      <c r="P108" s="85"/>
      <c r="Q108" s="85"/>
      <c r="R108" s="85"/>
      <c r="S108" s="86"/>
      <c r="T108" s="85"/>
      <c r="U108" s="85"/>
      <c r="V108" s="85"/>
      <c r="W108" s="85"/>
      <c r="X108" s="86"/>
      <c r="Y108" s="85"/>
      <c r="Z108" s="85"/>
      <c r="AA108" s="85"/>
      <c r="AB108" s="85"/>
      <c r="AC108" s="86"/>
      <c r="AD108" s="85"/>
      <c r="AE108" s="85"/>
      <c r="AF108" s="85"/>
      <c r="AG108" s="85"/>
      <c r="AH108" s="86"/>
      <c r="AI108" s="85"/>
      <c r="AJ108" s="85"/>
      <c r="AK108" s="85"/>
      <c r="AL108" s="85"/>
      <c r="AM108" s="86"/>
      <c r="AN108" s="85"/>
      <c r="AO108" s="85"/>
      <c r="AP108" s="85"/>
      <c r="AQ108" s="85"/>
      <c r="AR108" s="86"/>
      <c r="AS108" s="85"/>
      <c r="AT108" s="85"/>
      <c r="AU108" s="85"/>
      <c r="AV108" s="85"/>
      <c r="AW108" s="86"/>
      <c r="AX108" s="85"/>
      <c r="AY108" s="85"/>
      <c r="AZ108" s="85"/>
      <c r="BA108" s="85"/>
      <c r="BB108" s="86"/>
      <c r="BC108" s="85"/>
      <c r="BD108" s="85"/>
      <c r="BE108" s="85"/>
      <c r="BF108" s="85"/>
      <c r="BG108" s="86"/>
      <c r="BH108" s="85"/>
      <c r="BI108" s="85"/>
      <c r="BJ108" s="85"/>
      <c r="BK108" s="85"/>
      <c r="BL108" s="86"/>
      <c r="BM108" s="85"/>
      <c r="BN108" s="85"/>
      <c r="BO108" s="85"/>
      <c r="BP108" s="85"/>
      <c r="BQ108" s="86"/>
      <c r="BR108" s="85"/>
      <c r="BS108" s="85"/>
      <c r="BT108" s="85"/>
      <c r="BU108" s="85"/>
      <c r="BV108" s="86"/>
      <c r="BW108" s="85"/>
      <c r="BX108" s="85"/>
      <c r="BY108" s="85"/>
      <c r="BZ108" s="85"/>
      <c r="CA108" s="86"/>
      <c r="CB108" s="85"/>
      <c r="CC108" s="85"/>
      <c r="CD108" s="85"/>
      <c r="CE108" s="85"/>
      <c r="CF108" s="86"/>
      <c r="CG108" s="85"/>
      <c r="CH108" s="85"/>
      <c r="CI108" s="85"/>
      <c r="CJ108" s="85"/>
      <c r="CK108" s="86"/>
      <c r="CL108" s="85"/>
      <c r="CM108" s="85"/>
      <c r="CN108" s="85"/>
      <c r="CO108" s="85"/>
      <c r="CP108" s="86"/>
      <c r="CQ108" s="85"/>
      <c r="CR108" s="85"/>
      <c r="CS108" s="85"/>
      <c r="CT108" s="85"/>
      <c r="CU108" s="86"/>
      <c r="CV108" s="85"/>
      <c r="CW108" s="85"/>
      <c r="CX108" s="85"/>
      <c r="CY108" s="85"/>
      <c r="CZ108" s="86"/>
      <c r="DA108" s="85"/>
      <c r="DB108" s="85"/>
      <c r="DC108" s="85"/>
      <c r="DD108" s="85"/>
      <c r="DE108" s="86"/>
      <c r="DF108" s="85"/>
      <c r="DG108" s="85"/>
      <c r="DH108" s="85"/>
      <c r="DI108" s="85"/>
      <c r="DJ108" s="86"/>
      <c r="DK108" s="85"/>
      <c r="DL108" s="85"/>
      <c r="DM108" s="85"/>
      <c r="DN108" s="85"/>
      <c r="DO108" s="86"/>
      <c r="DP108" s="85"/>
      <c r="DQ108" s="85"/>
      <c r="DR108" s="85"/>
      <c r="DS108" s="85"/>
      <c r="DT108" s="86"/>
      <c r="DU108" s="85"/>
      <c r="DV108" s="85"/>
      <c r="DW108" s="85"/>
      <c r="DX108" s="85"/>
      <c r="DY108" s="86"/>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row>
    <row r="109" ht="15.75" customHeight="1">
      <c r="A109" s="4"/>
      <c r="B109" s="1"/>
      <c r="C109" s="5"/>
      <c r="D109" s="94"/>
      <c r="E109" s="94"/>
      <c r="F109" s="85"/>
      <c r="G109" s="85"/>
      <c r="H109" s="85"/>
      <c r="I109" s="86"/>
      <c r="J109" s="85"/>
      <c r="K109" s="85"/>
      <c r="L109" s="85"/>
      <c r="M109" s="85"/>
      <c r="N109" s="86"/>
      <c r="O109" s="85"/>
      <c r="P109" s="85"/>
      <c r="Q109" s="85"/>
      <c r="R109" s="85"/>
      <c r="S109" s="86"/>
      <c r="T109" s="85"/>
      <c r="U109" s="85"/>
      <c r="V109" s="85"/>
      <c r="W109" s="85"/>
      <c r="X109" s="86"/>
      <c r="Y109" s="85"/>
      <c r="Z109" s="85"/>
      <c r="AA109" s="85"/>
      <c r="AB109" s="85"/>
      <c r="AC109" s="86"/>
      <c r="AD109" s="85"/>
      <c r="AE109" s="85"/>
      <c r="AF109" s="85"/>
      <c r="AG109" s="85"/>
      <c r="AH109" s="86"/>
      <c r="AI109" s="85"/>
      <c r="AJ109" s="85"/>
      <c r="AK109" s="85"/>
      <c r="AL109" s="85"/>
      <c r="AM109" s="86"/>
      <c r="AN109" s="85"/>
      <c r="AO109" s="85"/>
      <c r="AP109" s="85"/>
      <c r="AQ109" s="85"/>
      <c r="AR109" s="86"/>
      <c r="AS109" s="85"/>
      <c r="AT109" s="85"/>
      <c r="AU109" s="85"/>
      <c r="AV109" s="85"/>
      <c r="AW109" s="86"/>
      <c r="AX109" s="85"/>
      <c r="AY109" s="85"/>
      <c r="AZ109" s="85"/>
      <c r="BA109" s="85"/>
      <c r="BB109" s="86"/>
      <c r="BC109" s="85"/>
      <c r="BD109" s="85"/>
      <c r="BE109" s="85"/>
      <c r="BF109" s="85"/>
      <c r="BG109" s="86"/>
      <c r="BH109" s="85"/>
      <c r="BI109" s="85"/>
      <c r="BJ109" s="85"/>
      <c r="BK109" s="85"/>
      <c r="BL109" s="86"/>
      <c r="BM109" s="85"/>
      <c r="BN109" s="85"/>
      <c r="BO109" s="85"/>
      <c r="BP109" s="85"/>
      <c r="BQ109" s="86"/>
      <c r="BR109" s="85"/>
      <c r="BS109" s="85"/>
      <c r="BT109" s="85"/>
      <c r="BU109" s="85"/>
      <c r="BV109" s="86"/>
      <c r="BW109" s="85"/>
      <c r="BX109" s="85"/>
      <c r="BY109" s="85"/>
      <c r="BZ109" s="85"/>
      <c r="CA109" s="86"/>
      <c r="CB109" s="85"/>
      <c r="CC109" s="85"/>
      <c r="CD109" s="85"/>
      <c r="CE109" s="85"/>
      <c r="CF109" s="86"/>
      <c r="CG109" s="85"/>
      <c r="CH109" s="85"/>
      <c r="CI109" s="85"/>
      <c r="CJ109" s="85"/>
      <c r="CK109" s="86"/>
      <c r="CL109" s="85"/>
      <c r="CM109" s="85"/>
      <c r="CN109" s="85"/>
      <c r="CO109" s="85"/>
      <c r="CP109" s="86"/>
      <c r="CQ109" s="85"/>
      <c r="CR109" s="85"/>
      <c r="CS109" s="85"/>
      <c r="CT109" s="85"/>
      <c r="CU109" s="86"/>
      <c r="CV109" s="85"/>
      <c r="CW109" s="85"/>
      <c r="CX109" s="85"/>
      <c r="CY109" s="85"/>
      <c r="CZ109" s="86"/>
      <c r="DA109" s="85"/>
      <c r="DB109" s="85"/>
      <c r="DC109" s="85"/>
      <c r="DD109" s="85"/>
      <c r="DE109" s="86"/>
      <c r="DF109" s="85"/>
      <c r="DG109" s="85"/>
      <c r="DH109" s="85"/>
      <c r="DI109" s="85"/>
      <c r="DJ109" s="86"/>
      <c r="DK109" s="85"/>
      <c r="DL109" s="85"/>
      <c r="DM109" s="85"/>
      <c r="DN109" s="85"/>
      <c r="DO109" s="86"/>
      <c r="DP109" s="85"/>
      <c r="DQ109" s="85"/>
      <c r="DR109" s="85"/>
      <c r="DS109" s="85"/>
      <c r="DT109" s="86"/>
      <c r="DU109" s="85"/>
      <c r="DV109" s="85"/>
      <c r="DW109" s="85"/>
      <c r="DX109" s="85"/>
      <c r="DY109" s="86"/>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row>
    <row r="110" ht="15.75" customHeight="1">
      <c r="A110" s="4"/>
      <c r="B110" s="1"/>
      <c r="C110" s="4"/>
      <c r="D110" s="4"/>
      <c r="E110" s="94"/>
      <c r="F110" s="85"/>
      <c r="G110" s="85"/>
      <c r="H110" s="85"/>
      <c r="I110" s="86"/>
      <c r="J110" s="85"/>
      <c r="K110" s="85"/>
      <c r="L110" s="85"/>
      <c r="M110" s="85"/>
      <c r="N110" s="86"/>
      <c r="O110" s="85"/>
      <c r="P110" s="85"/>
      <c r="Q110" s="85"/>
      <c r="R110" s="85"/>
      <c r="S110" s="86"/>
      <c r="T110" s="85"/>
      <c r="U110" s="85"/>
      <c r="V110" s="85"/>
      <c r="W110" s="85"/>
      <c r="X110" s="86"/>
      <c r="Y110" s="85"/>
      <c r="Z110" s="85"/>
      <c r="AA110" s="85"/>
      <c r="AB110" s="85"/>
      <c r="AC110" s="86"/>
      <c r="AD110" s="85"/>
      <c r="AE110" s="85"/>
      <c r="AF110" s="85"/>
      <c r="AG110" s="85"/>
      <c r="AH110" s="86"/>
      <c r="AI110" s="85"/>
      <c r="AJ110" s="85"/>
      <c r="AK110" s="85"/>
      <c r="AL110" s="85"/>
      <c r="AM110" s="86"/>
      <c r="AN110" s="85"/>
      <c r="AO110" s="85"/>
      <c r="AP110" s="85"/>
      <c r="AQ110" s="85"/>
      <c r="AR110" s="86"/>
      <c r="AS110" s="85"/>
      <c r="AT110" s="85"/>
      <c r="AU110" s="85"/>
      <c r="AV110" s="85"/>
      <c r="AW110" s="86"/>
      <c r="AX110" s="85"/>
      <c r="AY110" s="85"/>
      <c r="AZ110" s="85"/>
      <c r="BA110" s="85"/>
      <c r="BB110" s="86"/>
      <c r="BC110" s="85"/>
      <c r="BD110" s="85"/>
      <c r="BE110" s="85"/>
      <c r="BF110" s="85"/>
      <c r="BG110" s="86"/>
      <c r="BH110" s="85"/>
      <c r="BI110" s="85"/>
      <c r="BJ110" s="85"/>
      <c r="BK110" s="85"/>
      <c r="BL110" s="86"/>
      <c r="BM110" s="85"/>
      <c r="BN110" s="85"/>
      <c r="BO110" s="85"/>
      <c r="BP110" s="85"/>
      <c r="BQ110" s="86"/>
      <c r="BR110" s="85"/>
      <c r="BS110" s="85"/>
      <c r="BT110" s="85"/>
      <c r="BU110" s="85"/>
      <c r="BV110" s="86"/>
      <c r="BW110" s="85"/>
      <c r="BX110" s="85"/>
      <c r="BY110" s="85"/>
      <c r="BZ110" s="85"/>
      <c r="CA110" s="86"/>
      <c r="CB110" s="85"/>
      <c r="CC110" s="85"/>
      <c r="CD110" s="85"/>
      <c r="CE110" s="85"/>
      <c r="CF110" s="86"/>
      <c r="CG110" s="85"/>
      <c r="CH110" s="85"/>
      <c r="CI110" s="85"/>
      <c r="CJ110" s="85"/>
      <c r="CK110" s="86"/>
      <c r="CL110" s="85"/>
      <c r="CM110" s="85"/>
      <c r="CN110" s="85"/>
      <c r="CO110" s="85"/>
      <c r="CP110" s="86"/>
      <c r="CQ110" s="85"/>
      <c r="CR110" s="85"/>
      <c r="CS110" s="85"/>
      <c r="CT110" s="85"/>
      <c r="CU110" s="86"/>
      <c r="CV110" s="85"/>
      <c r="CW110" s="85"/>
      <c r="CX110" s="85"/>
      <c r="CY110" s="85"/>
      <c r="CZ110" s="86"/>
      <c r="DA110" s="85"/>
      <c r="DB110" s="85"/>
      <c r="DC110" s="85"/>
      <c r="DD110" s="85"/>
      <c r="DE110" s="86"/>
      <c r="DF110" s="85"/>
      <c r="DG110" s="85"/>
      <c r="DH110" s="85"/>
      <c r="DI110" s="85"/>
      <c r="DJ110" s="86"/>
      <c r="DK110" s="85"/>
      <c r="DL110" s="85"/>
      <c r="DM110" s="85"/>
      <c r="DN110" s="85"/>
      <c r="DO110" s="86"/>
      <c r="DP110" s="85"/>
      <c r="DQ110" s="85"/>
      <c r="DR110" s="85"/>
      <c r="DS110" s="85"/>
      <c r="DT110" s="86"/>
      <c r="DU110" s="85"/>
      <c r="DV110" s="85"/>
      <c r="DW110" s="85"/>
      <c r="DX110" s="85"/>
      <c r="DY110" s="86"/>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row>
    <row r="111" ht="15.75" customHeight="1">
      <c r="A111" s="4"/>
      <c r="B111" s="1"/>
      <c r="C111" s="5"/>
      <c r="D111" s="94"/>
      <c r="E111" s="94"/>
      <c r="F111" s="85"/>
      <c r="G111" s="85"/>
      <c r="H111" s="85"/>
      <c r="I111" s="86"/>
      <c r="J111" s="85"/>
      <c r="K111" s="85"/>
      <c r="L111" s="85"/>
      <c r="M111" s="85"/>
      <c r="N111" s="86"/>
      <c r="O111" s="85"/>
      <c r="P111" s="85"/>
      <c r="Q111" s="85"/>
      <c r="R111" s="85"/>
      <c r="S111" s="86"/>
      <c r="T111" s="85"/>
      <c r="U111" s="85"/>
      <c r="V111" s="85"/>
      <c r="W111" s="85"/>
      <c r="X111" s="86"/>
      <c r="Y111" s="85"/>
      <c r="Z111" s="85"/>
      <c r="AA111" s="85"/>
      <c r="AB111" s="85"/>
      <c r="AC111" s="86"/>
      <c r="AD111" s="85"/>
      <c r="AE111" s="85"/>
      <c r="AF111" s="85"/>
      <c r="AG111" s="85"/>
      <c r="AH111" s="86"/>
      <c r="AI111" s="85"/>
      <c r="AJ111" s="85"/>
      <c r="AK111" s="85"/>
      <c r="AL111" s="85"/>
      <c r="AM111" s="86"/>
      <c r="AN111" s="85"/>
      <c r="AO111" s="85"/>
      <c r="AP111" s="85"/>
      <c r="AQ111" s="85"/>
      <c r="AR111" s="86"/>
      <c r="AS111" s="85"/>
      <c r="AT111" s="85"/>
      <c r="AU111" s="85"/>
      <c r="AV111" s="85"/>
      <c r="AW111" s="86"/>
      <c r="AX111" s="85"/>
      <c r="AY111" s="85"/>
      <c r="AZ111" s="85"/>
      <c r="BA111" s="85"/>
      <c r="BB111" s="86"/>
      <c r="BC111" s="85"/>
      <c r="BD111" s="85"/>
      <c r="BE111" s="85"/>
      <c r="BF111" s="85"/>
      <c r="BG111" s="86"/>
      <c r="BH111" s="85"/>
      <c r="BI111" s="85"/>
      <c r="BJ111" s="85"/>
      <c r="BK111" s="85"/>
      <c r="BL111" s="86"/>
      <c r="BM111" s="85"/>
      <c r="BN111" s="85"/>
      <c r="BO111" s="85"/>
      <c r="BP111" s="85"/>
      <c r="BQ111" s="86"/>
      <c r="BR111" s="85"/>
      <c r="BS111" s="85"/>
      <c r="BT111" s="85"/>
      <c r="BU111" s="85"/>
      <c r="BV111" s="86"/>
      <c r="BW111" s="85"/>
      <c r="BX111" s="85"/>
      <c r="BY111" s="85"/>
      <c r="BZ111" s="85"/>
      <c r="CA111" s="86"/>
      <c r="CB111" s="85"/>
      <c r="CC111" s="85"/>
      <c r="CD111" s="85"/>
      <c r="CE111" s="85"/>
      <c r="CF111" s="86"/>
      <c r="CG111" s="85"/>
      <c r="CH111" s="85"/>
      <c r="CI111" s="85"/>
      <c r="CJ111" s="85"/>
      <c r="CK111" s="86"/>
      <c r="CL111" s="85"/>
      <c r="CM111" s="85"/>
      <c r="CN111" s="85"/>
      <c r="CO111" s="85"/>
      <c r="CP111" s="86"/>
      <c r="CQ111" s="85"/>
      <c r="CR111" s="85"/>
      <c r="CS111" s="85"/>
      <c r="CT111" s="85"/>
      <c r="CU111" s="86"/>
      <c r="CV111" s="85"/>
      <c r="CW111" s="85"/>
      <c r="CX111" s="85"/>
      <c r="CY111" s="85"/>
      <c r="CZ111" s="86"/>
      <c r="DA111" s="85"/>
      <c r="DB111" s="85"/>
      <c r="DC111" s="85"/>
      <c r="DD111" s="85"/>
      <c r="DE111" s="86"/>
      <c r="DF111" s="85"/>
      <c r="DG111" s="85"/>
      <c r="DH111" s="85"/>
      <c r="DI111" s="85"/>
      <c r="DJ111" s="86"/>
      <c r="DK111" s="85"/>
      <c r="DL111" s="85"/>
      <c r="DM111" s="85"/>
      <c r="DN111" s="85"/>
      <c r="DO111" s="86"/>
      <c r="DP111" s="85"/>
      <c r="DQ111" s="85"/>
      <c r="DR111" s="85"/>
      <c r="DS111" s="85"/>
      <c r="DT111" s="86"/>
      <c r="DU111" s="85"/>
      <c r="DV111" s="85"/>
      <c r="DW111" s="85"/>
      <c r="DX111" s="85"/>
      <c r="DY111" s="86"/>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row>
    <row r="112" ht="15.75" customHeight="1">
      <c r="A112" s="4"/>
      <c r="B112" s="1"/>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row>
    <row r="113" ht="15.75" customHeight="1">
      <c r="A113" s="4"/>
      <c r="B113" s="1"/>
      <c r="C113" s="2" t="s">
        <v>26</v>
      </c>
      <c r="D113" s="4"/>
      <c r="E113" s="66"/>
      <c r="F113" s="8"/>
      <c r="G113" s="8"/>
      <c r="H113" s="8"/>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row>
    <row r="114" ht="15.75" customHeight="1">
      <c r="A114" s="4"/>
      <c r="B114" s="1"/>
      <c r="C114" s="5"/>
      <c r="D114" s="5"/>
      <c r="E114" s="66"/>
      <c r="F114" s="8"/>
      <c r="G114" s="8"/>
      <c r="H114" s="8"/>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row>
    <row r="115" ht="15.75" customHeight="1">
      <c r="A115" s="4"/>
      <c r="B115" s="1"/>
      <c r="C115" s="67" t="s">
        <v>72</v>
      </c>
      <c r="D115" s="67" t="s">
        <v>73</v>
      </c>
      <c r="E115" s="99" t="s">
        <v>75</v>
      </c>
      <c r="F115" s="99" t="s">
        <v>12</v>
      </c>
      <c r="G115" s="100"/>
      <c r="H115" s="100"/>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row>
    <row r="116" ht="15.75" customHeight="1">
      <c r="A116" s="4"/>
      <c r="B116" s="1"/>
      <c r="C116" s="73" t="str">
        <f>$C$4</f>
        <v>Today Stories (App Store)</v>
      </c>
      <c r="D116" s="74">
        <f>($D$7/7)</f>
        <v>26400</v>
      </c>
      <c r="E116" s="75">
        <v>0.0</v>
      </c>
      <c r="F116" s="74">
        <f t="shared" ref="F116:F129" si="173">$D116*E116</f>
        <v>0</v>
      </c>
      <c r="G116" s="101"/>
      <c r="H116" s="92"/>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row>
    <row r="117" ht="15.75" customHeight="1">
      <c r="A117" s="4"/>
      <c r="B117" s="1"/>
      <c r="C117" s="73" t="str">
        <f>$C$9</f>
        <v>Hero Banner Takeover​ (App Store)</v>
      </c>
      <c r="D117" s="74">
        <f>($D$12/7)</f>
        <v>15230.76923</v>
      </c>
      <c r="E117" s="75">
        <v>0.0</v>
      </c>
      <c r="F117" s="74">
        <f t="shared" si="173"/>
        <v>0</v>
      </c>
      <c r="G117" s="101"/>
      <c r="H117" s="92"/>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row>
    <row r="118" ht="15.75" customHeight="1">
      <c r="A118" s="4"/>
      <c r="B118" s="1"/>
      <c r="C118" s="73" t="str">
        <f>$C$14</f>
        <v>Hero Banner Feature (App Store)</v>
      </c>
      <c r="D118" s="74">
        <f>($D$17/7)</f>
        <v>13707.69231</v>
      </c>
      <c r="E118" s="75">
        <v>0.0</v>
      </c>
      <c r="F118" s="74">
        <f t="shared" si="173"/>
        <v>0</v>
      </c>
      <c r="G118" s="101"/>
      <c r="H118" s="92"/>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row>
    <row r="119" ht="15.75" customHeight="1">
      <c r="A119" s="4"/>
      <c r="B119" s="1"/>
      <c r="C119" s="73" t="str">
        <f>$C$19</f>
        <v>Brick Row Takeover​ (App Store)</v>
      </c>
      <c r="D119" s="74">
        <f>($D$22/7)</f>
        <v>9747.692308</v>
      </c>
      <c r="E119" s="75">
        <v>0.0</v>
      </c>
      <c r="F119" s="74">
        <f t="shared" si="173"/>
        <v>0</v>
      </c>
      <c r="G119" s="101"/>
      <c r="H119" s="92"/>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row>
    <row r="120" ht="15.75" customHeight="1">
      <c r="A120" s="4"/>
      <c r="B120" s="1"/>
      <c r="C120" s="73" t="str">
        <f>$C$24</f>
        <v>App Recommendation Featuring​ (App Store)</v>
      </c>
      <c r="D120" s="74">
        <f>($D$27/7)</f>
        <v>25520</v>
      </c>
      <c r="E120" s="75">
        <v>0.0</v>
      </c>
      <c r="F120" s="74">
        <f t="shared" si="173"/>
        <v>0</v>
      </c>
      <c r="G120" s="101"/>
      <c r="H120" s="92"/>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row>
    <row r="121" ht="15.75" customHeight="1">
      <c r="A121" s="4"/>
      <c r="B121" s="1"/>
      <c r="C121" s="73" t="str">
        <f>$C$29</f>
        <v>What To Watch This Week (App Store) </v>
      </c>
      <c r="D121" s="74">
        <f>($D$32/7)</f>
        <v>13707.69231</v>
      </c>
      <c r="E121" s="75">
        <v>0.0</v>
      </c>
      <c r="F121" s="74">
        <f t="shared" si="173"/>
        <v>0</v>
      </c>
      <c r="G121" s="101"/>
      <c r="H121" s="92"/>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row>
    <row r="122" ht="15.75" customHeight="1">
      <c r="A122" s="4"/>
      <c r="B122" s="1"/>
      <c r="C122" s="73" t="str">
        <f>$C$34</f>
        <v>App Upsell​ (TV App)</v>
      </c>
      <c r="D122" s="74">
        <f>($D$37/7)</f>
        <v>16800</v>
      </c>
      <c r="E122" s="75">
        <v>0.0</v>
      </c>
      <c r="F122" s="74">
        <f t="shared" si="173"/>
        <v>0</v>
      </c>
      <c r="G122" s="101"/>
      <c r="H122" s="92"/>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row>
    <row r="123" ht="15.75" customHeight="1">
      <c r="A123" s="4"/>
      <c r="B123" s="1"/>
      <c r="C123" s="73" t="str">
        <f>$C$39</f>
        <v>App What to Watch Brick Row Takeover​ (TV App)</v>
      </c>
      <c r="D123" s="74">
        <f>($D$42/7)</f>
        <v>21000</v>
      </c>
      <c r="E123" s="75">
        <v>0.0</v>
      </c>
      <c r="F123" s="74">
        <f t="shared" si="173"/>
        <v>0</v>
      </c>
      <c r="G123" s="101"/>
      <c r="H123" s="92"/>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row>
    <row r="124" ht="15.75" customHeight="1">
      <c r="A124" s="4"/>
      <c r="B124" s="1"/>
      <c r="C124" s="73" t="str">
        <f>$C$44</f>
        <v>App Editorial featuring in Collections​ (TV App)</v>
      </c>
      <c r="D124" s="74">
        <f>($D$47/7)</f>
        <v>16800</v>
      </c>
      <c r="E124" s="75">
        <v>0.0</v>
      </c>
      <c r="F124" s="74">
        <f t="shared" si="173"/>
        <v>0</v>
      </c>
      <c r="G124" s="101"/>
      <c r="H124" s="92"/>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row>
    <row r="125" ht="15.75" customHeight="1">
      <c r="A125" s="4"/>
      <c r="B125" s="1"/>
      <c r="C125" s="76" t="str">
        <f>$C$49</f>
        <v>Apple TV Social Post (Facebook)</v>
      </c>
      <c r="D125" s="74">
        <f>($D$52)</f>
        <v>102074.9205</v>
      </c>
      <c r="E125" s="75">
        <v>0.0</v>
      </c>
      <c r="F125" s="74">
        <f t="shared" si="173"/>
        <v>0</v>
      </c>
      <c r="G125" s="101"/>
      <c r="H125" s="92"/>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row>
    <row r="126" ht="15.75" customHeight="1">
      <c r="A126" s="4"/>
      <c r="B126" s="1"/>
      <c r="C126" s="76" t="str">
        <f>$C$54</f>
        <v>Apple TV Social Post (Instagram)</v>
      </c>
      <c r="D126" s="74">
        <f>($D$57)</f>
        <v>6650</v>
      </c>
      <c r="E126" s="75">
        <v>0.0</v>
      </c>
      <c r="F126" s="74">
        <f t="shared" si="173"/>
        <v>0</v>
      </c>
      <c r="G126" s="101"/>
      <c r="H126" s="92"/>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row>
    <row r="127" ht="15.75" customHeight="1">
      <c r="A127" s="4"/>
      <c r="B127" s="1"/>
      <c r="C127" s="76" t="str">
        <f>$C$59</f>
        <v>Apple TV Social Post (Twitter)</v>
      </c>
      <c r="D127" s="74">
        <f>$D$62</f>
        <v>3850</v>
      </c>
      <c r="E127" s="75">
        <v>0.0</v>
      </c>
      <c r="F127" s="74">
        <f t="shared" si="173"/>
        <v>0</v>
      </c>
      <c r="G127" s="101"/>
      <c r="H127" s="92"/>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row>
    <row r="128" ht="15.75" customHeight="1">
      <c r="A128" s="4"/>
      <c r="B128" s="1"/>
      <c r="C128" s="76" t="str">
        <f>$C$64</f>
        <v>Apple TV Email / Newsletter</v>
      </c>
      <c r="D128" s="78">
        <f>$D$67</f>
        <v>1206250</v>
      </c>
      <c r="E128" s="75">
        <v>0.0</v>
      </c>
      <c r="F128" s="74">
        <f t="shared" si="173"/>
        <v>0</v>
      </c>
      <c r="G128" s="101"/>
      <c r="H128" s="92"/>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row>
    <row r="129" ht="15.75" customHeight="1">
      <c r="A129" s="4"/>
      <c r="B129" s="1"/>
      <c r="C129" s="76" t="str">
        <f>$C$69</f>
        <v>Apple.com Feature</v>
      </c>
      <c r="D129" s="78">
        <f>$D$72</f>
        <v>5700</v>
      </c>
      <c r="E129" s="75">
        <v>0.0</v>
      </c>
      <c r="F129" s="74">
        <f t="shared" si="173"/>
        <v>0</v>
      </c>
      <c r="G129" s="101"/>
      <c r="H129" s="92"/>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row>
    <row r="130" ht="15.75" customHeight="1">
      <c r="A130" s="4"/>
      <c r="B130" s="1"/>
      <c r="C130" s="80" t="s">
        <v>85</v>
      </c>
      <c r="D130" s="81" t="s">
        <v>79</v>
      </c>
      <c r="E130" s="81" t="s">
        <v>79</v>
      </c>
      <c r="F130" s="82">
        <f>SUM(F116:F129)</f>
        <v>0</v>
      </c>
      <c r="G130" s="85"/>
      <c r="H130" s="86"/>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row>
    <row r="131" ht="15.75" customHeight="1">
      <c r="A131" s="4"/>
      <c r="B131" s="1"/>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row>
    <row r="132" ht="15.75" customHeight="1">
      <c r="A132" s="4"/>
      <c r="B132" s="1"/>
      <c r="C132" s="102" t="s">
        <v>86</v>
      </c>
      <c r="D132" s="103">
        <f>F130</f>
        <v>0</v>
      </c>
      <c r="E132" s="104" t="s">
        <v>87</v>
      </c>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row>
    <row r="133" ht="15.75" customHeight="1">
      <c r="A133" s="4"/>
      <c r="B133" s="1"/>
      <c r="C133" s="105" t="s">
        <v>88</v>
      </c>
      <c r="D133" s="106">
        <v>0.0</v>
      </c>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row>
    <row r="134" ht="15.75" customHeight="1">
      <c r="A134" s="4"/>
      <c r="B134" s="1"/>
      <c r="C134" s="107" t="s">
        <v>89</v>
      </c>
      <c r="D134" s="108">
        <v>0.0</v>
      </c>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row>
    <row r="135" ht="15.75" customHeight="1">
      <c r="A135" s="4"/>
      <c r="B135" s="1"/>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row>
    <row r="136" ht="15.75" customHeight="1">
      <c r="A136" s="4"/>
      <c r="B136" s="1"/>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row>
    <row r="137" ht="15.75" customHeight="1">
      <c r="A137" s="4"/>
      <c r="B137" s="1"/>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row>
    <row r="138" ht="15.75" customHeight="1">
      <c r="A138" s="4"/>
      <c r="B138" s="1"/>
      <c r="C138" s="2" t="s">
        <v>90</v>
      </c>
      <c r="D138" s="5"/>
      <c r="E138" s="66"/>
      <c r="F138" s="8"/>
      <c r="G138" s="8"/>
      <c r="H138" s="8"/>
      <c r="I138" s="8"/>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row>
    <row r="139" ht="15.75" customHeight="1">
      <c r="A139" s="4"/>
      <c r="B139" s="1"/>
      <c r="C139" s="5"/>
      <c r="D139" s="5"/>
      <c r="E139" s="66"/>
      <c r="F139" s="8"/>
      <c r="G139" s="8"/>
      <c r="H139" s="8"/>
      <c r="I139" s="8"/>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row>
    <row r="140" ht="15.75" customHeight="1">
      <c r="A140" s="4"/>
      <c r="B140" s="1"/>
      <c r="C140" s="67" t="s">
        <v>72</v>
      </c>
      <c r="D140" s="67" t="s">
        <v>73</v>
      </c>
      <c r="E140" s="71" t="s">
        <v>74</v>
      </c>
      <c r="F140" s="71" t="s">
        <v>11</v>
      </c>
      <c r="G140" s="71" t="s">
        <v>75</v>
      </c>
      <c r="H140" s="71" t="s">
        <v>12</v>
      </c>
      <c r="I140" s="72" t="s">
        <v>76</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row>
    <row r="141" ht="15.75" customHeight="1">
      <c r="A141" s="4"/>
      <c r="B141" s="1"/>
      <c r="C141" s="73" t="str">
        <f>$C$4</f>
        <v>Today Stories (App Store)</v>
      </c>
      <c r="D141" s="74">
        <f>($D$7/7)</f>
        <v>26400</v>
      </c>
      <c r="E141" s="75">
        <v>3.0</v>
      </c>
      <c r="F141" s="74">
        <f t="shared" ref="F141:F154" si="174">$D141*E141</f>
        <v>79200</v>
      </c>
      <c r="G141" s="75">
        <v>0.0</v>
      </c>
      <c r="H141" s="74">
        <f t="shared" ref="H141:H154" si="175">$D141*G141</f>
        <v>0</v>
      </c>
      <c r="I141" s="74">
        <f t="shared" ref="I141:I154" si="176">F141+H141</f>
        <v>79200</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row>
    <row r="142" ht="15.75" customHeight="1">
      <c r="A142" s="4"/>
      <c r="B142" s="1"/>
      <c r="C142" s="73" t="str">
        <f>$C$9</f>
        <v>Hero Banner Takeover​ (App Store)</v>
      </c>
      <c r="D142" s="74">
        <f>($D$12/7)</f>
        <v>15230.76923</v>
      </c>
      <c r="E142" s="75">
        <v>5.0</v>
      </c>
      <c r="F142" s="74">
        <f t="shared" si="174"/>
        <v>76153.84615</v>
      </c>
      <c r="G142" s="75">
        <v>0.0</v>
      </c>
      <c r="H142" s="74">
        <f t="shared" si="175"/>
        <v>0</v>
      </c>
      <c r="I142" s="74">
        <f t="shared" si="176"/>
        <v>76153.84615</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row>
    <row r="143" ht="15.75" customHeight="1">
      <c r="A143" s="4"/>
      <c r="B143" s="1"/>
      <c r="C143" s="73" t="str">
        <f>$C$14</f>
        <v>Hero Banner Feature (App Store)</v>
      </c>
      <c r="D143" s="74">
        <f>($D$17/7)</f>
        <v>13707.69231</v>
      </c>
      <c r="E143" s="75">
        <v>3.0</v>
      </c>
      <c r="F143" s="74">
        <f t="shared" si="174"/>
        <v>41123.07692</v>
      </c>
      <c r="G143" s="75">
        <v>0.0</v>
      </c>
      <c r="H143" s="74">
        <f t="shared" si="175"/>
        <v>0</v>
      </c>
      <c r="I143" s="74">
        <f t="shared" si="176"/>
        <v>41123.07692</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row>
    <row r="144" ht="15.75" customHeight="1">
      <c r="A144" s="4"/>
      <c r="B144" s="1"/>
      <c r="C144" s="73" t="str">
        <f>$C$19</f>
        <v>Brick Row Takeover​ (App Store)</v>
      </c>
      <c r="D144" s="74">
        <f>($D$22/7)</f>
        <v>9747.692308</v>
      </c>
      <c r="E144" s="75">
        <v>7.0</v>
      </c>
      <c r="F144" s="74">
        <f t="shared" si="174"/>
        <v>68233.84615</v>
      </c>
      <c r="G144" s="75">
        <v>0.0</v>
      </c>
      <c r="H144" s="74">
        <f t="shared" si="175"/>
        <v>0</v>
      </c>
      <c r="I144" s="74">
        <f t="shared" si="176"/>
        <v>68233.84615</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row>
    <row r="145" ht="15.75" customHeight="1">
      <c r="A145" s="4"/>
      <c r="B145" s="1"/>
      <c r="C145" s="73" t="str">
        <f>$C$24</f>
        <v>App Recommendation Featuring​ (App Store)</v>
      </c>
      <c r="D145" s="74">
        <f>($D$27/7)</f>
        <v>25520</v>
      </c>
      <c r="E145" s="75">
        <v>7.0</v>
      </c>
      <c r="F145" s="74">
        <f t="shared" si="174"/>
        <v>178640</v>
      </c>
      <c r="G145" s="75">
        <v>0.0</v>
      </c>
      <c r="H145" s="74">
        <f t="shared" si="175"/>
        <v>0</v>
      </c>
      <c r="I145" s="74">
        <f t="shared" si="176"/>
        <v>178640</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row>
    <row r="146" ht="15.75" customHeight="1">
      <c r="A146" s="4"/>
      <c r="B146" s="1"/>
      <c r="C146" s="73" t="str">
        <f>$C$29</f>
        <v>What To Watch This Week (App Store) </v>
      </c>
      <c r="D146" s="74">
        <f>($D$32/7)</f>
        <v>13707.69231</v>
      </c>
      <c r="E146" s="75">
        <v>7.0</v>
      </c>
      <c r="F146" s="74">
        <f t="shared" si="174"/>
        <v>95953.84615</v>
      </c>
      <c r="G146" s="75">
        <v>0.0</v>
      </c>
      <c r="H146" s="74">
        <f t="shared" si="175"/>
        <v>0</v>
      </c>
      <c r="I146" s="74">
        <f t="shared" si="176"/>
        <v>95953.84615</v>
      </c>
      <c r="J146" s="109"/>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row>
    <row r="147" ht="15.75" customHeight="1">
      <c r="A147" s="4"/>
      <c r="B147" s="1"/>
      <c r="C147" s="73" t="str">
        <f>$C$34</f>
        <v>App Upsell​ (TV App)</v>
      </c>
      <c r="D147" s="74">
        <f>($D$37/7)</f>
        <v>16800</v>
      </c>
      <c r="E147" s="75">
        <v>7.0</v>
      </c>
      <c r="F147" s="74">
        <f t="shared" si="174"/>
        <v>117600</v>
      </c>
      <c r="G147" s="75">
        <v>0.0</v>
      </c>
      <c r="H147" s="74">
        <f t="shared" si="175"/>
        <v>0</v>
      </c>
      <c r="I147" s="74">
        <f t="shared" si="176"/>
        <v>117600</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row>
    <row r="148" ht="15.75" customHeight="1">
      <c r="A148" s="4"/>
      <c r="B148" s="1"/>
      <c r="C148" s="73" t="str">
        <f>$C$39</f>
        <v>App What to Watch Brick Row Takeover​ (TV App)</v>
      </c>
      <c r="D148" s="74">
        <f>($D$42/7)</f>
        <v>21000</v>
      </c>
      <c r="E148" s="75">
        <v>7.0</v>
      </c>
      <c r="F148" s="74">
        <f t="shared" si="174"/>
        <v>147000</v>
      </c>
      <c r="G148" s="75">
        <v>0.0</v>
      </c>
      <c r="H148" s="74">
        <f t="shared" si="175"/>
        <v>0</v>
      </c>
      <c r="I148" s="74">
        <f t="shared" si="176"/>
        <v>147000</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row>
    <row r="149" ht="15.75" customHeight="1">
      <c r="A149" s="4"/>
      <c r="B149" s="1"/>
      <c r="C149" s="73" t="str">
        <f>$C$44</f>
        <v>App Editorial featuring in Collections​ (TV App)</v>
      </c>
      <c r="D149" s="74">
        <f>($D$47/7)</f>
        <v>16800</v>
      </c>
      <c r="E149" s="75">
        <v>7.0</v>
      </c>
      <c r="F149" s="74">
        <f t="shared" si="174"/>
        <v>117600</v>
      </c>
      <c r="G149" s="75">
        <v>0.0</v>
      </c>
      <c r="H149" s="74">
        <f t="shared" si="175"/>
        <v>0</v>
      </c>
      <c r="I149" s="74">
        <f t="shared" si="176"/>
        <v>117600</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row>
    <row r="150" ht="15.75" customHeight="1">
      <c r="A150" s="4"/>
      <c r="B150" s="1"/>
      <c r="C150" s="76" t="str">
        <f>$C$49</f>
        <v>Apple TV Social Post (Facebook)</v>
      </c>
      <c r="D150" s="74">
        <f>($D$52)</f>
        <v>102074.9205</v>
      </c>
      <c r="E150" s="77">
        <v>1.0</v>
      </c>
      <c r="F150" s="74">
        <f t="shared" si="174"/>
        <v>102074.9205</v>
      </c>
      <c r="G150" s="75">
        <v>0.0</v>
      </c>
      <c r="H150" s="74">
        <f t="shared" si="175"/>
        <v>0</v>
      </c>
      <c r="I150" s="74">
        <f t="shared" si="176"/>
        <v>102074.9205</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row>
    <row r="151" ht="15.75" customHeight="1">
      <c r="A151" s="4"/>
      <c r="B151" s="1"/>
      <c r="C151" s="76" t="str">
        <f>$C$54</f>
        <v>Apple TV Social Post (Instagram)</v>
      </c>
      <c r="D151" s="74">
        <f>($D$57)</f>
        <v>6650</v>
      </c>
      <c r="E151" s="77">
        <v>1.0</v>
      </c>
      <c r="F151" s="74">
        <f t="shared" si="174"/>
        <v>6650</v>
      </c>
      <c r="G151" s="75">
        <v>0.0</v>
      </c>
      <c r="H151" s="74">
        <f t="shared" si="175"/>
        <v>0</v>
      </c>
      <c r="I151" s="74">
        <f t="shared" si="176"/>
        <v>6650</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row>
    <row r="152" ht="15.75" customHeight="1">
      <c r="A152" s="4"/>
      <c r="B152" s="1"/>
      <c r="C152" s="76" t="str">
        <f>$C$59</f>
        <v>Apple TV Social Post (Twitter)</v>
      </c>
      <c r="D152" s="74">
        <f>$D$62</f>
        <v>3850</v>
      </c>
      <c r="E152" s="77">
        <v>0.0</v>
      </c>
      <c r="F152" s="74">
        <f t="shared" si="174"/>
        <v>0</v>
      </c>
      <c r="G152" s="75">
        <v>0.0</v>
      </c>
      <c r="H152" s="74">
        <f t="shared" si="175"/>
        <v>0</v>
      </c>
      <c r="I152" s="74">
        <f t="shared" si="176"/>
        <v>0</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row>
    <row r="153" ht="15.75" customHeight="1">
      <c r="A153" s="4"/>
      <c r="B153" s="1"/>
      <c r="C153" s="76" t="str">
        <f>$C$64</f>
        <v>Apple TV Email / Newsletter</v>
      </c>
      <c r="D153" s="78">
        <f>$D$67</f>
        <v>1206250</v>
      </c>
      <c r="E153" s="77">
        <v>0.0</v>
      </c>
      <c r="F153" s="74">
        <f t="shared" si="174"/>
        <v>0</v>
      </c>
      <c r="G153" s="75">
        <v>0.0</v>
      </c>
      <c r="H153" s="74">
        <f t="shared" si="175"/>
        <v>0</v>
      </c>
      <c r="I153" s="74">
        <f t="shared" si="176"/>
        <v>0</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row>
    <row r="154" ht="15.75" customHeight="1">
      <c r="A154" s="4"/>
      <c r="B154" s="1"/>
      <c r="C154" s="76" t="str">
        <f>$C$69</f>
        <v>Apple.com Feature</v>
      </c>
      <c r="D154" s="78">
        <f>$D$72</f>
        <v>5700</v>
      </c>
      <c r="E154" s="77">
        <v>0.0</v>
      </c>
      <c r="F154" s="74">
        <f t="shared" si="174"/>
        <v>0</v>
      </c>
      <c r="G154" s="75">
        <v>0.0</v>
      </c>
      <c r="H154" s="74">
        <f t="shared" si="175"/>
        <v>0</v>
      </c>
      <c r="I154" s="74">
        <f t="shared" si="176"/>
        <v>0</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row>
    <row r="155" ht="15.75" customHeight="1">
      <c r="A155" s="4"/>
      <c r="B155" s="1"/>
      <c r="C155" s="80" t="s">
        <v>85</v>
      </c>
      <c r="D155" s="81" t="s">
        <v>79</v>
      </c>
      <c r="E155" s="81" t="s">
        <v>79</v>
      </c>
      <c r="F155" s="82">
        <f>SUM(F141:F154)</f>
        <v>1030229.536</v>
      </c>
      <c r="G155" s="81" t="s">
        <v>79</v>
      </c>
      <c r="H155" s="82">
        <f t="shared" ref="H155:I155" si="177">SUM(H141:H154)</f>
        <v>0</v>
      </c>
      <c r="I155" s="82">
        <f t="shared" si="177"/>
        <v>1030229.536</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row>
    <row r="156" ht="15.75" customHeight="1">
      <c r="A156" s="4"/>
      <c r="B156" s="1"/>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row>
    <row r="157" ht="15.75" customHeight="1">
      <c r="A157" s="4"/>
      <c r="B157" s="1"/>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row>
    <row r="158" ht="15.75" customHeight="1">
      <c r="A158" s="4"/>
      <c r="B158" s="1"/>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row>
    <row r="159" ht="15.75" customHeight="1">
      <c r="A159" s="4"/>
      <c r="B159" s="1"/>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row>
    <row r="160" ht="15.75" customHeight="1">
      <c r="A160" s="4"/>
      <c r="B160" s="1"/>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row>
    <row r="161" ht="15.75" customHeight="1">
      <c r="A161" s="4"/>
      <c r="B161" s="1"/>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row>
    <row r="162" ht="15.75" customHeight="1">
      <c r="A162" s="4"/>
      <c r="B162" s="1"/>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row>
    <row r="163" ht="15.75" customHeight="1">
      <c r="A163" s="4"/>
      <c r="B163" s="1"/>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row>
    <row r="164" ht="15.75" customHeight="1">
      <c r="A164" s="4"/>
      <c r="B164" s="1"/>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row>
    <row r="165" ht="15.75" customHeight="1">
      <c r="A165" s="4"/>
      <c r="B165" s="1"/>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row>
    <row r="166" ht="15.75" customHeight="1">
      <c r="A166" s="4"/>
      <c r="B166" s="1"/>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row>
    <row r="167" ht="15.75" customHeight="1">
      <c r="A167" s="4"/>
      <c r="B167" s="1"/>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row>
    <row r="168" ht="15.75" customHeight="1">
      <c r="A168" s="4"/>
      <c r="B168" s="1"/>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row>
    <row r="169" ht="15.75" customHeight="1">
      <c r="A169" s="4"/>
      <c r="B169" s="1"/>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row>
    <row r="170" ht="15.75" customHeight="1">
      <c r="A170" s="4"/>
      <c r="B170" s="1"/>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row>
    <row r="171" ht="15.75" customHeight="1">
      <c r="A171" s="4"/>
      <c r="B171" s="1"/>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row>
    <row r="172" ht="15.75" customHeight="1">
      <c r="A172" s="4"/>
      <c r="B172" s="1"/>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row>
    <row r="173" ht="15.75" customHeight="1">
      <c r="A173" s="4"/>
      <c r="B173" s="1"/>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row>
    <row r="174" ht="15.75" customHeight="1">
      <c r="A174" s="4"/>
      <c r="B174" s="1"/>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row>
    <row r="175" ht="15.75" customHeight="1">
      <c r="A175" s="4"/>
      <c r="B175" s="1"/>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row>
    <row r="176" ht="15.75" customHeight="1">
      <c r="A176" s="4"/>
      <c r="B176" s="1"/>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row>
    <row r="177" ht="15.75" customHeight="1">
      <c r="A177" s="4"/>
      <c r="B177" s="1"/>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row>
    <row r="178" ht="15.75" customHeight="1">
      <c r="A178" s="4"/>
      <c r="B178" s="1"/>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row>
    <row r="179" ht="15.75" customHeight="1">
      <c r="A179" s="4"/>
      <c r="B179" s="1"/>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row>
    <row r="180" ht="15.75" customHeight="1">
      <c r="A180" s="4"/>
      <c r="B180" s="1"/>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row>
    <row r="181" ht="15.75" customHeight="1">
      <c r="A181" s="4"/>
      <c r="B181" s="1"/>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row>
    <row r="182" ht="15.75" customHeight="1">
      <c r="A182" s="4"/>
      <c r="B182" s="1"/>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row>
    <row r="183" ht="15.75" customHeight="1">
      <c r="A183" s="4"/>
      <c r="B183" s="1"/>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row>
    <row r="184" ht="15.75" customHeight="1">
      <c r="A184" s="4"/>
      <c r="B184" s="1"/>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row>
    <row r="185" ht="15.75" customHeight="1">
      <c r="A185" s="4"/>
      <c r="B185" s="1"/>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row>
    <row r="186" ht="15.75" customHeight="1">
      <c r="A186" s="4"/>
      <c r="B186" s="1"/>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row>
    <row r="187" ht="15.75" customHeight="1">
      <c r="A187" s="4"/>
      <c r="B187" s="1"/>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row>
    <row r="188" ht="15.75" customHeight="1">
      <c r="A188" s="4"/>
      <c r="B188" s="1"/>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row>
    <row r="189" ht="15.75" customHeight="1">
      <c r="A189" s="4"/>
      <c r="B189" s="1"/>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row>
    <row r="190" ht="15.75" customHeight="1">
      <c r="A190" s="4"/>
      <c r="B190" s="1"/>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row>
    <row r="191" ht="15.75" customHeight="1">
      <c r="A191" s="4"/>
      <c r="B191" s="1"/>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row>
    <row r="192" ht="15.75" customHeight="1">
      <c r="A192" s="4"/>
      <c r="B192" s="1"/>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row>
    <row r="193" ht="15.75" customHeight="1">
      <c r="A193" s="4"/>
      <c r="B193" s="1"/>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row>
    <row r="194" ht="15.75" customHeight="1">
      <c r="A194" s="4"/>
      <c r="B194" s="1"/>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row>
    <row r="195" ht="15.75" customHeight="1">
      <c r="A195" s="4"/>
      <c r="B195" s="1"/>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row>
    <row r="196" ht="15.75" customHeight="1">
      <c r="A196" s="4"/>
      <c r="B196" s="1"/>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row>
    <row r="197" ht="15.75" customHeight="1">
      <c r="A197" s="4"/>
      <c r="B197" s="1"/>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row>
    <row r="198" ht="15.75" customHeight="1">
      <c r="A198" s="4"/>
      <c r="B198" s="1"/>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row>
    <row r="199" ht="15.75" customHeight="1">
      <c r="A199" s="4"/>
      <c r="B199" s="1"/>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row>
    <row r="200" ht="15.75" customHeight="1">
      <c r="A200" s="4"/>
      <c r="B200" s="1"/>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row>
    <row r="201" ht="15.75" customHeight="1">
      <c r="A201" s="4"/>
      <c r="B201" s="1"/>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row>
    <row r="202" ht="15.75" customHeight="1">
      <c r="A202" s="4"/>
      <c r="B202" s="1"/>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row>
    <row r="203" ht="15.75" customHeight="1">
      <c r="A203" s="4"/>
      <c r="B203" s="1"/>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row>
    <row r="204" ht="15.75" customHeight="1">
      <c r="A204" s="4"/>
      <c r="B204" s="1"/>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row>
    <row r="205" ht="15.75" customHeight="1">
      <c r="A205" s="4"/>
      <c r="B205" s="1"/>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row>
    <row r="206" ht="15.75" customHeight="1">
      <c r="A206" s="4"/>
      <c r="B206" s="1"/>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row>
    <row r="207" ht="15.75" customHeight="1">
      <c r="A207" s="4"/>
      <c r="B207" s="1"/>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row>
    <row r="208" ht="15.75" customHeight="1">
      <c r="A208" s="4"/>
      <c r="B208" s="1"/>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row>
    <row r="209" ht="15.75" customHeight="1">
      <c r="A209" s="4"/>
      <c r="B209" s="1"/>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row>
    <row r="210" ht="15.75" customHeight="1">
      <c r="A210" s="4"/>
      <c r="B210" s="1"/>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row>
    <row r="211" ht="15.75" customHeight="1">
      <c r="A211" s="4"/>
      <c r="B211" s="1"/>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row>
    <row r="212" ht="15.75" customHeight="1">
      <c r="A212" s="4"/>
      <c r="B212" s="1"/>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row>
    <row r="213" ht="15.75" customHeight="1">
      <c r="A213" s="4"/>
      <c r="B213" s="1"/>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row>
    <row r="214" ht="15.75" customHeight="1">
      <c r="A214" s="4"/>
      <c r="B214" s="1"/>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row>
    <row r="215" ht="15.75" customHeight="1">
      <c r="A215" s="4"/>
      <c r="B215" s="1"/>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row>
    <row r="216" ht="15.75" customHeight="1">
      <c r="A216" s="4"/>
      <c r="B216" s="1"/>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row>
    <row r="217" ht="15.75" customHeight="1">
      <c r="A217" s="4"/>
      <c r="B217" s="1"/>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row>
    <row r="218" ht="15.75" customHeight="1">
      <c r="A218" s="4"/>
      <c r="B218" s="1"/>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row>
    <row r="219" ht="15.75" customHeight="1">
      <c r="A219" s="4"/>
      <c r="B219" s="1"/>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row>
    <row r="220" ht="15.75" customHeight="1">
      <c r="A220" s="4"/>
      <c r="B220" s="1"/>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row>
    <row r="221" ht="15.75" customHeight="1">
      <c r="A221" s="4"/>
      <c r="B221" s="1"/>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row>
    <row r="222" ht="15.75" customHeight="1">
      <c r="A222" s="4"/>
      <c r="B222" s="1"/>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row>
    <row r="223" ht="15.75" customHeight="1">
      <c r="A223" s="4"/>
      <c r="B223" s="1"/>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row>
    <row r="224" ht="15.75" customHeight="1">
      <c r="A224" s="4"/>
      <c r="B224" s="1"/>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row>
    <row r="225" ht="15.75" customHeight="1">
      <c r="A225" s="4"/>
      <c r="B225" s="1"/>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row>
    <row r="226" ht="15.75" customHeight="1">
      <c r="A226" s="4"/>
      <c r="B226" s="1"/>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row>
    <row r="227" ht="15.75" customHeight="1">
      <c r="A227" s="4"/>
      <c r="B227" s="1"/>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row>
    <row r="228" ht="15.75" customHeight="1">
      <c r="A228" s="4"/>
      <c r="B228" s="1"/>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row>
    <row r="229" ht="15.75" customHeight="1">
      <c r="A229" s="4"/>
      <c r="B229" s="1"/>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row>
    <row r="230" ht="15.75" customHeight="1">
      <c r="A230" s="4"/>
      <c r="B230" s="1"/>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row>
    <row r="231" ht="15.75" customHeight="1">
      <c r="A231" s="4"/>
      <c r="B231" s="1"/>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row>
    <row r="232" ht="15.75" customHeight="1">
      <c r="A232" s="4"/>
      <c r="B232" s="1"/>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row>
    <row r="233" ht="15.75" customHeight="1">
      <c r="A233" s="4"/>
      <c r="B233" s="1"/>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row>
    <row r="234" ht="15.75" customHeight="1">
      <c r="A234" s="4"/>
      <c r="B234" s="1"/>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row>
    <row r="235" ht="15.75" customHeight="1">
      <c r="A235" s="4"/>
      <c r="B235" s="1"/>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row>
    <row r="236" ht="15.75" customHeight="1">
      <c r="A236" s="4"/>
      <c r="B236" s="1"/>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row>
    <row r="237" ht="15.75" customHeight="1">
      <c r="A237" s="4"/>
      <c r="B237" s="1"/>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row>
    <row r="238" ht="15.75" customHeight="1">
      <c r="A238" s="4"/>
      <c r="B238" s="1"/>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row>
    <row r="239" ht="15.75" customHeight="1">
      <c r="A239" s="4"/>
      <c r="B239" s="1"/>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row>
    <row r="240" ht="15.75" customHeight="1">
      <c r="A240" s="4"/>
      <c r="B240" s="1"/>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row>
    <row r="241" ht="15.75" customHeight="1">
      <c r="A241" s="4"/>
      <c r="B241" s="1"/>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row>
    <row r="242" ht="15.75" customHeight="1">
      <c r="A242" s="4"/>
      <c r="B242" s="1"/>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row>
    <row r="243" ht="15.75" customHeight="1">
      <c r="A243" s="4"/>
      <c r="B243" s="1"/>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row>
    <row r="244" ht="15.75" customHeight="1">
      <c r="A244" s="4"/>
      <c r="B244" s="1"/>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row>
    <row r="245" ht="15.75" customHeight="1">
      <c r="A245" s="4"/>
      <c r="B245" s="1"/>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row>
    <row r="246" ht="15.75" customHeight="1">
      <c r="A246" s="4"/>
      <c r="B246" s="1"/>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row>
    <row r="247" ht="15.75" customHeight="1">
      <c r="A247" s="4"/>
      <c r="B247" s="1"/>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row>
    <row r="248" ht="15.75" customHeight="1">
      <c r="A248" s="4"/>
      <c r="B248" s="1"/>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row>
    <row r="249" ht="15.75" customHeight="1">
      <c r="A249" s="4"/>
      <c r="B249" s="1"/>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row>
    <row r="250" ht="15.75" customHeight="1">
      <c r="A250" s="4"/>
      <c r="B250" s="1"/>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row>
    <row r="251" ht="15.75" customHeight="1">
      <c r="A251" s="4"/>
      <c r="B251" s="1"/>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row>
    <row r="252" ht="15.75" customHeight="1">
      <c r="A252" s="4"/>
      <c r="B252" s="1"/>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row>
    <row r="253" ht="15.75" customHeight="1">
      <c r="A253" s="4"/>
      <c r="B253" s="1"/>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row>
    <row r="254" ht="15.75" customHeight="1">
      <c r="A254" s="4"/>
      <c r="B254" s="1"/>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row>
    <row r="255" ht="15.75" customHeight="1">
      <c r="A255" s="4"/>
      <c r="B255" s="1"/>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row>
    <row r="256" ht="15.75" customHeight="1">
      <c r="A256" s="4"/>
      <c r="B256" s="1"/>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row>
    <row r="257" ht="15.75" customHeight="1">
      <c r="A257" s="4"/>
      <c r="B257" s="1"/>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row>
    <row r="258" ht="15.75" customHeight="1">
      <c r="A258" s="4"/>
      <c r="B258" s="1"/>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row>
    <row r="259" ht="15.75" customHeight="1">
      <c r="A259" s="4"/>
      <c r="B259" s="1"/>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row>
    <row r="260" ht="15.75" customHeight="1">
      <c r="A260" s="4"/>
      <c r="B260" s="1"/>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row>
    <row r="261" ht="15.75" customHeight="1">
      <c r="A261" s="4"/>
      <c r="B261" s="1"/>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row>
    <row r="262" ht="15.75" customHeight="1">
      <c r="A262" s="4"/>
      <c r="B262" s="1"/>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row>
    <row r="263" ht="15.75" customHeight="1">
      <c r="A263" s="4"/>
      <c r="B263" s="1"/>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row>
    <row r="264" ht="15.75" customHeight="1">
      <c r="A264" s="4"/>
      <c r="B264" s="1"/>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row>
    <row r="265" ht="15.75" customHeight="1">
      <c r="A265" s="4"/>
      <c r="B265" s="1"/>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row>
    <row r="266" ht="15.75" customHeight="1">
      <c r="A266" s="4"/>
      <c r="B266" s="1"/>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row>
    <row r="267" ht="15.75" customHeight="1">
      <c r="A267" s="4"/>
      <c r="B267" s="1"/>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row>
    <row r="268" ht="15.75" customHeight="1">
      <c r="A268" s="4"/>
      <c r="B268" s="1"/>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row>
    <row r="269" ht="15.75" customHeight="1">
      <c r="A269" s="4"/>
      <c r="B269" s="1"/>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row>
    <row r="270" ht="15.75" customHeight="1">
      <c r="A270" s="4"/>
      <c r="B270" s="1"/>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row>
    <row r="271" ht="15.75" customHeight="1">
      <c r="A271" s="4"/>
      <c r="B271" s="1"/>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row>
    <row r="272" ht="15.75" customHeight="1">
      <c r="A272" s="4"/>
      <c r="B272" s="1"/>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row>
    <row r="273" ht="15.75" customHeight="1">
      <c r="A273" s="4"/>
      <c r="B273" s="1"/>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row>
    <row r="274" ht="15.75" customHeight="1">
      <c r="A274" s="4"/>
      <c r="B274" s="1"/>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row>
    <row r="275" ht="15.75" customHeight="1">
      <c r="A275" s="4"/>
      <c r="B275" s="1"/>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row>
    <row r="276" ht="15.75" customHeight="1">
      <c r="A276" s="4"/>
      <c r="B276" s="1"/>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row>
    <row r="277" ht="15.75" customHeight="1">
      <c r="A277" s="4"/>
      <c r="B277" s="1"/>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row>
    <row r="278" ht="15.75" customHeight="1">
      <c r="A278" s="4"/>
      <c r="B278" s="1"/>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row>
    <row r="279" ht="15.75" customHeight="1">
      <c r="A279" s="4"/>
      <c r="B279" s="1"/>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row>
    <row r="280" ht="15.75" customHeight="1">
      <c r="A280" s="4"/>
      <c r="B280" s="1"/>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row>
    <row r="281" ht="15.75" customHeight="1">
      <c r="A281" s="4"/>
      <c r="B281" s="1"/>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row>
    <row r="282" ht="15.75" customHeight="1">
      <c r="A282" s="4"/>
      <c r="B282" s="1"/>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row>
    <row r="283" ht="15.75" customHeight="1">
      <c r="A283" s="4"/>
      <c r="B283" s="1"/>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row>
    <row r="284" ht="15.75" customHeight="1">
      <c r="A284" s="4"/>
      <c r="B284" s="1"/>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row>
    <row r="285" ht="15.75" customHeight="1">
      <c r="A285" s="4"/>
      <c r="B285" s="1"/>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row>
    <row r="286" ht="15.75" customHeight="1">
      <c r="A286" s="4"/>
      <c r="B286" s="1"/>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row>
    <row r="287" ht="15.75" customHeight="1">
      <c r="A287" s="4"/>
      <c r="B287" s="1"/>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row>
    <row r="288" ht="15.75" customHeight="1">
      <c r="A288" s="4"/>
      <c r="B288" s="1"/>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row>
    <row r="289" ht="15.75" customHeight="1">
      <c r="A289" s="4"/>
      <c r="B289" s="1"/>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row>
    <row r="290" ht="15.75" customHeight="1">
      <c r="A290" s="4"/>
      <c r="B290" s="1"/>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row>
    <row r="291" ht="15.75" customHeight="1">
      <c r="A291" s="4"/>
      <c r="B291" s="1"/>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row>
    <row r="292" ht="15.75" customHeight="1">
      <c r="A292" s="4"/>
      <c r="B292" s="1"/>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row>
    <row r="293" ht="15.75" customHeight="1">
      <c r="A293" s="4"/>
      <c r="B293" s="1"/>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row>
    <row r="294" ht="15.75" customHeight="1">
      <c r="A294" s="4"/>
      <c r="B294" s="1"/>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row>
    <row r="295" ht="15.75" customHeight="1">
      <c r="A295" s="4"/>
      <c r="B295" s="1"/>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row>
    <row r="296" ht="15.75" customHeight="1">
      <c r="A296" s="4"/>
      <c r="B296" s="1"/>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row>
    <row r="297" ht="15.75" customHeight="1">
      <c r="A297" s="4"/>
      <c r="B297" s="1"/>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row>
    <row r="298" ht="15.75" customHeight="1">
      <c r="A298" s="4"/>
      <c r="B298" s="1"/>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row>
    <row r="299" ht="15.75" customHeight="1">
      <c r="A299" s="4"/>
      <c r="B299" s="1"/>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row>
    <row r="300" ht="15.75" customHeight="1">
      <c r="A300" s="4"/>
      <c r="B300" s="1"/>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row>
    <row r="301" ht="15.75" customHeight="1">
      <c r="A301" s="4"/>
      <c r="B301" s="1"/>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row>
    <row r="302" ht="15.75" customHeight="1">
      <c r="A302" s="4"/>
      <c r="B302" s="1"/>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row>
    <row r="303" ht="15.75" customHeight="1">
      <c r="A303" s="4"/>
      <c r="B303" s="1"/>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row>
    <row r="304" ht="15.75" customHeight="1">
      <c r="A304" s="4"/>
      <c r="B304" s="1"/>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row>
    <row r="305" ht="15.75" customHeight="1">
      <c r="A305" s="4"/>
      <c r="B305" s="1"/>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row>
    <row r="306" ht="15.75" customHeight="1">
      <c r="A306" s="4"/>
      <c r="B306" s="1"/>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row>
    <row r="307" ht="15.75" customHeight="1">
      <c r="A307" s="4"/>
      <c r="B307" s="1"/>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row>
    <row r="308" ht="15.75" customHeight="1">
      <c r="A308" s="4"/>
      <c r="B308" s="1"/>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row>
    <row r="309" ht="15.75" customHeight="1">
      <c r="A309" s="4"/>
      <c r="B309" s="1"/>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row>
    <row r="310" ht="15.75" customHeight="1">
      <c r="A310" s="4"/>
      <c r="B310" s="1"/>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row>
    <row r="311" ht="15.75" customHeight="1">
      <c r="A311" s="4"/>
      <c r="B311" s="1"/>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row>
    <row r="312" ht="15.75" customHeight="1">
      <c r="A312" s="4"/>
      <c r="B312" s="1"/>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row>
    <row r="313" ht="15.75" customHeight="1">
      <c r="A313" s="4"/>
      <c r="B313" s="1"/>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row>
    <row r="314" ht="15.75" customHeight="1">
      <c r="A314" s="4"/>
      <c r="B314" s="1"/>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row>
    <row r="315" ht="15.75" customHeight="1">
      <c r="A315" s="4"/>
      <c r="B315" s="1"/>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row>
    <row r="316" ht="15.75" customHeight="1">
      <c r="A316" s="4"/>
      <c r="B316" s="1"/>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row>
    <row r="317" ht="15.75" customHeight="1">
      <c r="A317" s="4"/>
      <c r="B317" s="1"/>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row>
    <row r="318" ht="15.75" customHeight="1">
      <c r="A318" s="4"/>
      <c r="B318" s="1"/>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row>
    <row r="319" ht="15.75" customHeight="1">
      <c r="A319" s="4"/>
      <c r="B319" s="1"/>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row>
    <row r="320" ht="15.75" customHeight="1">
      <c r="A320" s="4"/>
      <c r="B320" s="1"/>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row>
    <row r="321" ht="15.75" customHeight="1">
      <c r="A321" s="4"/>
      <c r="B321" s="1"/>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row>
    <row r="322" ht="15.75" customHeight="1">
      <c r="A322" s="4"/>
      <c r="B322" s="1"/>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row>
    <row r="323" ht="15.75" customHeight="1">
      <c r="A323" s="4"/>
      <c r="B323" s="1"/>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row>
    <row r="324" ht="15.75" customHeight="1">
      <c r="A324" s="4"/>
      <c r="B324" s="1"/>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row>
    <row r="325" ht="15.75" customHeight="1">
      <c r="A325" s="4"/>
      <c r="B325" s="1"/>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row>
    <row r="326" ht="15.75" customHeight="1">
      <c r="A326" s="4"/>
      <c r="B326" s="1"/>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row>
    <row r="327" ht="15.75" customHeight="1">
      <c r="A327" s="4"/>
      <c r="B327" s="1"/>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row>
    <row r="328" ht="15.75" customHeight="1">
      <c r="A328" s="4"/>
      <c r="B328" s="1"/>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row>
    <row r="329" ht="15.75" customHeight="1">
      <c r="A329" s="4"/>
      <c r="B329" s="1"/>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row>
    <row r="330" ht="15.75" customHeight="1">
      <c r="A330" s="4"/>
      <c r="B330" s="1"/>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row>
    <row r="331" ht="15.75" customHeight="1">
      <c r="A331" s="4"/>
      <c r="B331" s="1"/>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row>
    <row r="332" ht="15.75" customHeight="1">
      <c r="A332" s="4"/>
      <c r="B332" s="1"/>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row>
    <row r="333" ht="15.75" customHeight="1">
      <c r="A333" s="4"/>
      <c r="B333" s="1"/>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row>
    <row r="334" ht="15.75" customHeight="1">
      <c r="A334" s="4"/>
      <c r="B334" s="1"/>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row>
    <row r="335" ht="15.75" customHeight="1">
      <c r="A335" s="4"/>
      <c r="B335" s="1"/>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row>
    <row r="336" ht="15.75" customHeight="1">
      <c r="A336" s="4"/>
      <c r="B336" s="1"/>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row>
    <row r="337" ht="15.75" customHeight="1">
      <c r="A337" s="4"/>
      <c r="B337" s="1"/>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row>
    <row r="338" ht="15.75" customHeight="1">
      <c r="A338" s="4"/>
      <c r="B338" s="1"/>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row>
    <row r="339" ht="15.75" customHeight="1">
      <c r="A339" s="4"/>
      <c r="B339" s="1"/>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row>
    <row r="340" ht="15.75" customHeight="1">
      <c r="A340" s="4"/>
      <c r="B340" s="1"/>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row>
    <row r="341" ht="15.75" customHeight="1">
      <c r="A341" s="4"/>
      <c r="B341" s="1"/>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row>
    <row r="342" ht="15.75" customHeight="1">
      <c r="A342" s="4"/>
      <c r="B342" s="1"/>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row>
    <row r="343" ht="15.75" customHeight="1">
      <c r="A343" s="4"/>
      <c r="B343" s="1"/>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row>
    <row r="344" ht="15.75" customHeight="1">
      <c r="A344" s="4"/>
      <c r="B344" s="1"/>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row>
    <row r="345" ht="15.75" customHeight="1">
      <c r="A345" s="4"/>
      <c r="B345" s="1"/>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row>
    <row r="346" ht="15.75" customHeight="1">
      <c r="A346" s="4"/>
      <c r="B346" s="1"/>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row>
    <row r="347" ht="15.75" customHeight="1">
      <c r="A347" s="4"/>
      <c r="B347" s="1"/>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row>
    <row r="348" ht="15.75" customHeight="1">
      <c r="A348" s="4"/>
      <c r="B348" s="1"/>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row>
    <row r="349" ht="15.75" customHeight="1">
      <c r="A349" s="4"/>
      <c r="B349" s="1"/>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row>
    <row r="350" ht="15.75" customHeight="1">
      <c r="A350" s="4"/>
      <c r="B350" s="1"/>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row>
    <row r="351" ht="15.75" customHeight="1">
      <c r="A351" s="4"/>
      <c r="B351" s="1"/>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row>
    <row r="352" ht="15.75" customHeight="1">
      <c r="A352" s="4"/>
      <c r="B352" s="1"/>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row>
    <row r="353" ht="15.75" customHeight="1">
      <c r="A353" s="4"/>
      <c r="B353" s="1"/>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row>
    <row r="354" ht="15.75" customHeight="1">
      <c r="A354" s="4"/>
      <c r="B354" s="1"/>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row>
    <row r="355" ht="15.75" customHeight="1">
      <c r="A355" s="4"/>
      <c r="B355" s="1"/>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row>
  </sheetData>
  <mergeCells count="43">
    <mergeCell ref="E76:I76"/>
    <mergeCell ref="J76:N76"/>
    <mergeCell ref="O76:S76"/>
    <mergeCell ref="T76:X76"/>
    <mergeCell ref="Y76:AC76"/>
    <mergeCell ref="AD76:AH76"/>
    <mergeCell ref="AI76:AM76"/>
    <mergeCell ref="AN76:AR76"/>
    <mergeCell ref="AS76:AW76"/>
    <mergeCell ref="AX76:BB76"/>
    <mergeCell ref="BC76:BG76"/>
    <mergeCell ref="BH76:BL76"/>
    <mergeCell ref="BM76:BQ76"/>
    <mergeCell ref="BR76:BV76"/>
    <mergeCell ref="BW76:CA76"/>
    <mergeCell ref="CB76:CF76"/>
    <mergeCell ref="CG76:CK76"/>
    <mergeCell ref="CL76:CP76"/>
    <mergeCell ref="CQ76:CU76"/>
    <mergeCell ref="CV76:CZ76"/>
    <mergeCell ref="DA76:DE76"/>
    <mergeCell ref="DF76:DJ76"/>
    <mergeCell ref="DK76:DO76"/>
    <mergeCell ref="DP76:DT76"/>
    <mergeCell ref="DU76:DY76"/>
    <mergeCell ref="DZ76:ED76"/>
    <mergeCell ref="EE76:EI76"/>
    <mergeCell ref="EJ76:EN76"/>
    <mergeCell ref="FX76:GB76"/>
    <mergeCell ref="GC76:GG76"/>
    <mergeCell ref="GH76:GL76"/>
    <mergeCell ref="GM76:GQ76"/>
    <mergeCell ref="GR76:GV76"/>
    <mergeCell ref="GW76:HA76"/>
    <mergeCell ref="HB76:HF76"/>
    <mergeCell ref="HG76:HK76"/>
    <mergeCell ref="EO76:ES76"/>
    <mergeCell ref="ET76:EX76"/>
    <mergeCell ref="EY76:FC76"/>
    <mergeCell ref="FD76:FH76"/>
    <mergeCell ref="FI76:FM76"/>
    <mergeCell ref="FN76:FR76"/>
    <mergeCell ref="FS76:FW7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0"/>
  <cols>
    <col customWidth="1" min="1" max="1" width="2.13"/>
    <col customWidth="1" min="2" max="2" width="13.13"/>
    <col customWidth="1" min="3" max="3" width="47.13"/>
    <col customWidth="1" min="4" max="8" width="19.25"/>
    <col customWidth="1" min="9" max="9" width="23.63"/>
    <col customWidth="1" min="10" max="219" width="19.25"/>
  </cols>
  <sheetData>
    <row r="1">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row>
    <row r="2">
      <c r="A2" s="110"/>
      <c r="B2" s="111" t="s">
        <v>0</v>
      </c>
      <c r="C2" s="34" t="s">
        <v>91</v>
      </c>
      <c r="D2" s="33"/>
      <c r="E2" s="35"/>
      <c r="F2" s="35"/>
      <c r="G2" s="35"/>
      <c r="H2" s="33"/>
      <c r="I2" s="33"/>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c r="BZ2" s="110"/>
      <c r="CA2" s="110"/>
      <c r="CB2" s="110"/>
      <c r="CC2" s="110"/>
      <c r="CD2" s="110"/>
      <c r="CE2" s="110"/>
      <c r="CF2" s="110"/>
      <c r="CG2" s="110"/>
      <c r="CH2" s="110"/>
      <c r="CI2" s="110"/>
      <c r="CJ2" s="110"/>
      <c r="CK2" s="110"/>
      <c r="CL2" s="110"/>
      <c r="CM2" s="110"/>
      <c r="CN2" s="110"/>
      <c r="CO2" s="110"/>
      <c r="CP2" s="110"/>
      <c r="CQ2" s="110"/>
      <c r="CR2" s="110"/>
      <c r="CS2" s="110"/>
      <c r="CT2" s="110"/>
      <c r="CU2" s="110"/>
      <c r="CV2" s="110"/>
      <c r="CW2" s="110"/>
      <c r="CX2" s="110"/>
      <c r="CY2" s="110"/>
      <c r="CZ2" s="110"/>
      <c r="DA2" s="110"/>
      <c r="DB2" s="110"/>
      <c r="DC2" s="110"/>
      <c r="DD2" s="110"/>
      <c r="DE2" s="110"/>
      <c r="DF2" s="110"/>
      <c r="DG2" s="110"/>
      <c r="DH2" s="110"/>
      <c r="DI2" s="110"/>
      <c r="DJ2" s="110"/>
      <c r="DK2" s="110"/>
      <c r="DL2" s="110"/>
      <c r="DM2" s="110"/>
      <c r="DN2" s="110"/>
      <c r="DO2" s="110"/>
      <c r="DP2" s="110"/>
      <c r="DQ2" s="110"/>
      <c r="DR2" s="110"/>
      <c r="DS2" s="110"/>
      <c r="DT2" s="110"/>
      <c r="DU2" s="110"/>
      <c r="DV2" s="110"/>
      <c r="DW2" s="110"/>
      <c r="DX2" s="110"/>
      <c r="DY2" s="110"/>
      <c r="DZ2" s="110"/>
      <c r="EA2" s="110"/>
      <c r="EB2" s="110"/>
      <c r="EC2" s="110"/>
      <c r="ED2" s="110"/>
      <c r="EE2" s="110"/>
      <c r="EF2" s="110"/>
      <c r="EG2" s="110"/>
      <c r="EH2" s="110"/>
      <c r="EI2" s="110"/>
      <c r="EJ2" s="110"/>
      <c r="EK2" s="110"/>
      <c r="EL2" s="110"/>
      <c r="EM2" s="110"/>
      <c r="EN2" s="110"/>
      <c r="EO2" s="110"/>
      <c r="EP2" s="110"/>
      <c r="EQ2" s="110"/>
      <c r="ER2" s="110"/>
      <c r="ES2" s="110"/>
      <c r="ET2" s="110"/>
      <c r="EU2" s="110"/>
      <c r="EV2" s="110"/>
      <c r="EW2" s="110"/>
      <c r="EX2" s="110"/>
      <c r="EY2" s="110"/>
      <c r="EZ2" s="110"/>
      <c r="FA2" s="110"/>
      <c r="FB2" s="110"/>
      <c r="FC2" s="110"/>
      <c r="FD2" s="110"/>
      <c r="FE2" s="110"/>
      <c r="FF2" s="110"/>
      <c r="FG2" s="110"/>
      <c r="FH2" s="110"/>
      <c r="FI2" s="110"/>
      <c r="FJ2" s="110"/>
      <c r="FK2" s="110"/>
      <c r="FL2" s="110"/>
      <c r="FM2" s="110"/>
      <c r="FN2" s="110"/>
      <c r="FO2" s="110"/>
      <c r="FP2" s="110"/>
      <c r="FQ2" s="110"/>
      <c r="FR2" s="110"/>
      <c r="FS2" s="110"/>
      <c r="FT2" s="110"/>
      <c r="FU2" s="110"/>
      <c r="FV2" s="110"/>
      <c r="FW2" s="110"/>
      <c r="FX2" s="110"/>
      <c r="FY2" s="110"/>
      <c r="FZ2" s="110"/>
      <c r="GA2" s="110"/>
      <c r="GB2" s="110"/>
      <c r="GC2" s="110"/>
      <c r="GD2" s="110"/>
      <c r="GE2" s="110"/>
      <c r="GF2" s="110"/>
      <c r="GG2" s="110"/>
      <c r="GH2" s="110"/>
      <c r="GI2" s="110"/>
      <c r="GJ2" s="110"/>
      <c r="GK2" s="110"/>
      <c r="GL2" s="110"/>
      <c r="GM2" s="110"/>
      <c r="GN2" s="110"/>
      <c r="GO2" s="110"/>
      <c r="GP2" s="110"/>
      <c r="GQ2" s="110"/>
      <c r="GR2" s="110"/>
      <c r="GS2" s="110"/>
      <c r="GT2" s="110"/>
      <c r="GU2" s="110"/>
      <c r="GV2" s="110"/>
      <c r="GW2" s="110"/>
      <c r="GX2" s="110"/>
      <c r="GY2" s="110"/>
      <c r="GZ2" s="110"/>
      <c r="HA2" s="110"/>
      <c r="HB2" s="110"/>
      <c r="HC2" s="110"/>
      <c r="HD2" s="110"/>
      <c r="HE2" s="110"/>
      <c r="HF2" s="110"/>
      <c r="HG2" s="110"/>
      <c r="HH2" s="110"/>
      <c r="HI2" s="110"/>
      <c r="HJ2" s="110"/>
      <c r="HK2" s="110"/>
    </row>
    <row r="3">
      <c r="A3" s="110"/>
      <c r="B3" s="112" t="s">
        <v>31</v>
      </c>
      <c r="C3" s="34"/>
      <c r="D3" s="33"/>
      <c r="E3" s="37" t="s">
        <v>92</v>
      </c>
      <c r="F3" s="35"/>
      <c r="G3" s="113"/>
      <c r="H3" s="33"/>
      <c r="I3" s="33"/>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c r="BZ3" s="110"/>
      <c r="CA3" s="110"/>
      <c r="CB3" s="110"/>
      <c r="CC3" s="110"/>
      <c r="CD3" s="110"/>
      <c r="CE3" s="110"/>
      <c r="CF3" s="110"/>
      <c r="CG3" s="110"/>
      <c r="CH3" s="110"/>
      <c r="CI3" s="110"/>
      <c r="CJ3" s="110"/>
      <c r="CK3" s="110"/>
      <c r="CL3" s="110"/>
      <c r="CM3" s="110"/>
      <c r="CN3" s="110"/>
      <c r="CO3" s="110"/>
      <c r="CP3" s="110"/>
      <c r="CQ3" s="110"/>
      <c r="CR3" s="110"/>
      <c r="CS3" s="110"/>
      <c r="CT3" s="110"/>
      <c r="CU3" s="110"/>
      <c r="CV3" s="110"/>
      <c r="CW3" s="110"/>
      <c r="CX3" s="110"/>
      <c r="CY3" s="110"/>
      <c r="CZ3" s="110"/>
      <c r="DA3" s="110"/>
      <c r="DB3" s="110"/>
      <c r="DC3" s="110"/>
      <c r="DD3" s="110"/>
      <c r="DE3" s="110"/>
      <c r="DF3" s="110"/>
      <c r="DG3" s="110"/>
      <c r="DH3" s="110"/>
      <c r="DI3" s="110"/>
      <c r="DJ3" s="110"/>
      <c r="DK3" s="110"/>
      <c r="DL3" s="110"/>
      <c r="DM3" s="110"/>
      <c r="DN3" s="110"/>
      <c r="DO3" s="110"/>
      <c r="DP3" s="110"/>
      <c r="DQ3" s="110"/>
      <c r="DR3" s="110"/>
      <c r="DS3" s="110"/>
      <c r="DT3" s="110"/>
      <c r="DU3" s="110"/>
      <c r="DV3" s="110"/>
      <c r="DW3" s="110"/>
      <c r="DX3" s="110"/>
      <c r="DY3" s="110"/>
      <c r="DZ3" s="110"/>
      <c r="EA3" s="110"/>
      <c r="EB3" s="110"/>
      <c r="EC3" s="110"/>
      <c r="ED3" s="110"/>
      <c r="EE3" s="110"/>
      <c r="EF3" s="110"/>
      <c r="EG3" s="110"/>
      <c r="EH3" s="110"/>
      <c r="EI3" s="110"/>
      <c r="EJ3" s="110"/>
      <c r="EK3" s="110"/>
      <c r="EL3" s="110"/>
      <c r="EM3" s="110"/>
      <c r="EN3" s="110"/>
      <c r="EO3" s="110"/>
      <c r="EP3" s="110"/>
      <c r="EQ3" s="110"/>
      <c r="ER3" s="110"/>
      <c r="ES3" s="110"/>
      <c r="ET3" s="110"/>
      <c r="EU3" s="110"/>
      <c r="EV3" s="110"/>
      <c r="EW3" s="110"/>
      <c r="EX3" s="110"/>
      <c r="EY3" s="110"/>
      <c r="EZ3" s="110"/>
      <c r="FA3" s="110"/>
      <c r="FB3" s="110"/>
      <c r="FC3" s="110"/>
      <c r="FD3" s="110"/>
      <c r="FE3" s="110"/>
      <c r="FF3" s="110"/>
      <c r="FG3" s="110"/>
      <c r="FH3" s="110"/>
      <c r="FI3" s="110"/>
      <c r="FJ3" s="110"/>
      <c r="FK3" s="110"/>
      <c r="FL3" s="110"/>
      <c r="FM3" s="110"/>
      <c r="FN3" s="110"/>
      <c r="FO3" s="110"/>
      <c r="FP3" s="110"/>
      <c r="FQ3" s="110"/>
      <c r="FR3" s="110"/>
      <c r="FS3" s="110"/>
      <c r="FT3" s="110"/>
      <c r="FU3" s="110"/>
      <c r="FV3" s="110"/>
      <c r="FW3" s="110"/>
      <c r="FX3" s="110"/>
      <c r="FY3" s="110"/>
      <c r="FZ3" s="110"/>
      <c r="GA3" s="110"/>
      <c r="GB3" s="110"/>
      <c r="GC3" s="110"/>
      <c r="GD3" s="110"/>
      <c r="GE3" s="110"/>
      <c r="GF3" s="110"/>
      <c r="GG3" s="110"/>
      <c r="GH3" s="110"/>
      <c r="GI3" s="110"/>
      <c r="GJ3" s="110"/>
      <c r="GK3" s="110"/>
      <c r="GL3" s="110"/>
      <c r="GM3" s="110"/>
      <c r="GN3" s="110"/>
      <c r="GO3" s="110"/>
      <c r="GP3" s="110"/>
      <c r="GQ3" s="110"/>
      <c r="GR3" s="110"/>
      <c r="GS3" s="110"/>
      <c r="GT3" s="110"/>
      <c r="GU3" s="110"/>
      <c r="GV3" s="110"/>
      <c r="GW3" s="110"/>
      <c r="GX3" s="110"/>
      <c r="GY3" s="110"/>
      <c r="GZ3" s="110"/>
      <c r="HA3" s="110"/>
      <c r="HB3" s="110"/>
      <c r="HC3" s="110"/>
      <c r="HD3" s="110"/>
      <c r="HE3" s="110"/>
      <c r="HF3" s="110"/>
      <c r="HG3" s="110"/>
      <c r="HH3" s="110"/>
      <c r="HI3" s="110"/>
      <c r="HJ3" s="110"/>
      <c r="HK3" s="110"/>
    </row>
    <row r="4">
      <c r="A4" s="110"/>
      <c r="B4" s="1" t="s">
        <v>33</v>
      </c>
      <c r="C4" s="38" t="s">
        <v>93</v>
      </c>
      <c r="D4" s="39"/>
      <c r="E4" s="37"/>
      <c r="F4" s="114"/>
      <c r="G4" s="114"/>
      <c r="H4" s="33"/>
      <c r="I4" s="33"/>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c r="BZ4" s="110"/>
      <c r="CA4" s="110"/>
      <c r="CB4" s="110"/>
      <c r="CC4" s="110"/>
      <c r="CD4" s="110"/>
      <c r="CE4" s="110"/>
      <c r="CF4" s="110"/>
      <c r="CG4" s="110"/>
      <c r="CH4" s="110"/>
      <c r="CI4" s="110"/>
      <c r="CJ4" s="110"/>
      <c r="CK4" s="110"/>
      <c r="CL4" s="110"/>
      <c r="CM4" s="110"/>
      <c r="CN4" s="110"/>
      <c r="CO4" s="110"/>
      <c r="CP4" s="110"/>
      <c r="CQ4" s="110"/>
      <c r="CR4" s="110"/>
      <c r="CS4" s="110"/>
      <c r="CT4" s="110"/>
      <c r="CU4" s="110"/>
      <c r="CV4" s="110"/>
      <c r="CW4" s="110"/>
      <c r="CX4" s="110"/>
      <c r="CY4" s="110"/>
      <c r="CZ4" s="110"/>
      <c r="DA4" s="110"/>
      <c r="DB4" s="110"/>
      <c r="DC4" s="110"/>
      <c r="DD4" s="110"/>
      <c r="DE4" s="110"/>
      <c r="DF4" s="110"/>
      <c r="DG4" s="110"/>
      <c r="DH4" s="110"/>
      <c r="DI4" s="110"/>
      <c r="DJ4" s="110"/>
      <c r="DK4" s="110"/>
      <c r="DL4" s="110"/>
      <c r="DM4" s="110"/>
      <c r="DN4" s="110"/>
      <c r="DO4" s="110"/>
      <c r="DP4" s="110"/>
      <c r="DQ4" s="110"/>
      <c r="DR4" s="110"/>
      <c r="DS4" s="110"/>
      <c r="DT4" s="110"/>
      <c r="DU4" s="110"/>
      <c r="DV4" s="110"/>
      <c r="DW4" s="110"/>
      <c r="DX4" s="110"/>
      <c r="DY4" s="110"/>
      <c r="DZ4" s="110"/>
      <c r="EA4" s="110"/>
      <c r="EB4" s="110"/>
      <c r="EC4" s="110"/>
      <c r="ED4" s="110"/>
      <c r="EE4" s="110"/>
      <c r="EF4" s="110"/>
      <c r="EG4" s="110"/>
      <c r="EH4" s="110"/>
      <c r="EI4" s="110"/>
      <c r="EJ4" s="110"/>
      <c r="EK4" s="110"/>
      <c r="EL4" s="110"/>
      <c r="EM4" s="110"/>
      <c r="EN4" s="110"/>
      <c r="EO4" s="110"/>
      <c r="EP4" s="110"/>
      <c r="EQ4" s="110"/>
      <c r="ER4" s="110"/>
      <c r="ES4" s="110"/>
      <c r="ET4" s="110"/>
      <c r="EU4" s="110"/>
      <c r="EV4" s="110"/>
      <c r="EW4" s="110"/>
      <c r="EX4" s="110"/>
      <c r="EY4" s="110"/>
      <c r="EZ4" s="110"/>
      <c r="FA4" s="110"/>
      <c r="FB4" s="110"/>
      <c r="FC4" s="110"/>
      <c r="FD4" s="110"/>
      <c r="FE4" s="110"/>
      <c r="FF4" s="110"/>
      <c r="FG4" s="110"/>
      <c r="FH4" s="110"/>
      <c r="FI4" s="110"/>
      <c r="FJ4" s="110"/>
      <c r="FK4" s="110"/>
      <c r="FL4" s="110"/>
      <c r="FM4" s="110"/>
      <c r="FN4" s="110"/>
      <c r="FO4" s="110"/>
      <c r="FP4" s="110"/>
      <c r="FQ4" s="110"/>
      <c r="FR4" s="110"/>
      <c r="FS4" s="110"/>
      <c r="FT4" s="110"/>
      <c r="FU4" s="110"/>
      <c r="FV4" s="110"/>
      <c r="FW4" s="110"/>
      <c r="FX4" s="110"/>
      <c r="FY4" s="110"/>
      <c r="FZ4" s="110"/>
      <c r="GA4" s="110"/>
      <c r="GB4" s="110"/>
      <c r="GC4" s="110"/>
      <c r="GD4" s="110"/>
      <c r="GE4" s="110"/>
      <c r="GF4" s="110"/>
      <c r="GG4" s="110"/>
      <c r="GH4" s="110"/>
      <c r="GI4" s="110"/>
      <c r="GJ4" s="110"/>
      <c r="GK4" s="110"/>
      <c r="GL4" s="110"/>
      <c r="GM4" s="110"/>
      <c r="GN4" s="110"/>
      <c r="GO4" s="110"/>
      <c r="GP4" s="110"/>
      <c r="GQ4" s="110"/>
      <c r="GR4" s="110"/>
      <c r="GS4" s="110"/>
      <c r="GT4" s="110"/>
      <c r="GU4" s="110"/>
      <c r="GV4" s="110"/>
      <c r="GW4" s="110"/>
      <c r="GX4" s="110"/>
      <c r="GY4" s="110"/>
      <c r="GZ4" s="110"/>
      <c r="HA4" s="110"/>
      <c r="HB4" s="110"/>
      <c r="HC4" s="110"/>
      <c r="HD4" s="110"/>
      <c r="HE4" s="110"/>
      <c r="HF4" s="110"/>
      <c r="HG4" s="110"/>
      <c r="HH4" s="110"/>
      <c r="HI4" s="110"/>
      <c r="HJ4" s="110"/>
      <c r="HK4" s="110"/>
    </row>
    <row r="5">
      <c r="A5" s="110"/>
      <c r="B5" s="1"/>
      <c r="C5" s="41" t="s">
        <v>35</v>
      </c>
      <c r="D5" s="42">
        <v>60.0</v>
      </c>
      <c r="E5" s="37"/>
      <c r="F5" s="114"/>
      <c r="G5" s="114"/>
      <c r="H5" s="115"/>
      <c r="I5" s="33"/>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c r="BZ5" s="110"/>
      <c r="CA5" s="110"/>
      <c r="CB5" s="110"/>
      <c r="CC5" s="110"/>
      <c r="CD5" s="110"/>
      <c r="CE5" s="110"/>
      <c r="CF5" s="110"/>
      <c r="CG5" s="110"/>
      <c r="CH5" s="110"/>
      <c r="CI5" s="110"/>
      <c r="CJ5" s="110"/>
      <c r="CK5" s="110"/>
      <c r="CL5" s="110"/>
      <c r="CM5" s="110"/>
      <c r="CN5" s="110"/>
      <c r="CO5" s="110"/>
      <c r="CP5" s="110"/>
      <c r="CQ5" s="110"/>
      <c r="CR5" s="110"/>
      <c r="CS5" s="110"/>
      <c r="CT5" s="110"/>
      <c r="CU5" s="110"/>
      <c r="CV5" s="110"/>
      <c r="CW5" s="110"/>
      <c r="CX5" s="110"/>
      <c r="CY5" s="110"/>
      <c r="CZ5" s="110"/>
      <c r="DA5" s="110"/>
      <c r="DB5" s="110"/>
      <c r="DC5" s="110"/>
      <c r="DD5" s="110"/>
      <c r="DE5" s="110"/>
      <c r="DF5" s="110"/>
      <c r="DG5" s="110"/>
      <c r="DH5" s="110"/>
      <c r="DI5" s="110"/>
      <c r="DJ5" s="110"/>
      <c r="DK5" s="110"/>
      <c r="DL5" s="110"/>
      <c r="DM5" s="110"/>
      <c r="DN5" s="110"/>
      <c r="DO5" s="110"/>
      <c r="DP5" s="110"/>
      <c r="DQ5" s="110"/>
      <c r="DR5" s="110"/>
      <c r="DS5" s="110"/>
      <c r="DT5" s="110"/>
      <c r="DU5" s="110"/>
      <c r="DV5" s="110"/>
      <c r="DW5" s="110"/>
      <c r="DX5" s="110"/>
      <c r="DY5" s="110"/>
      <c r="DZ5" s="110"/>
      <c r="EA5" s="110"/>
      <c r="EB5" s="110"/>
      <c r="EC5" s="110"/>
      <c r="ED5" s="110"/>
      <c r="EE5" s="110"/>
      <c r="EF5" s="110"/>
      <c r="EG5" s="110"/>
      <c r="EH5" s="110"/>
      <c r="EI5" s="110"/>
      <c r="EJ5" s="110"/>
      <c r="EK5" s="110"/>
      <c r="EL5" s="110"/>
      <c r="EM5" s="110"/>
      <c r="EN5" s="110"/>
      <c r="EO5" s="110"/>
      <c r="EP5" s="110"/>
      <c r="EQ5" s="110"/>
      <c r="ER5" s="110"/>
      <c r="ES5" s="110"/>
      <c r="ET5" s="110"/>
      <c r="EU5" s="110"/>
      <c r="EV5" s="110"/>
      <c r="EW5" s="110"/>
      <c r="EX5" s="110"/>
      <c r="EY5" s="110"/>
      <c r="EZ5" s="110"/>
      <c r="FA5" s="110"/>
      <c r="FB5" s="110"/>
      <c r="FC5" s="110"/>
      <c r="FD5" s="110"/>
      <c r="FE5" s="110"/>
      <c r="FF5" s="110"/>
      <c r="FG5" s="110"/>
      <c r="FH5" s="110"/>
      <c r="FI5" s="110"/>
      <c r="FJ5" s="110"/>
      <c r="FK5" s="110"/>
      <c r="FL5" s="110"/>
      <c r="FM5" s="110"/>
      <c r="FN5" s="110"/>
      <c r="FO5" s="110"/>
      <c r="FP5" s="110"/>
      <c r="FQ5" s="110"/>
      <c r="FR5" s="110"/>
      <c r="FS5" s="110"/>
      <c r="FT5" s="110"/>
      <c r="FU5" s="110"/>
      <c r="FV5" s="110"/>
      <c r="FW5" s="110"/>
      <c r="FX5" s="110"/>
      <c r="FY5" s="110"/>
      <c r="FZ5" s="110"/>
      <c r="GA5" s="110"/>
      <c r="GB5" s="110"/>
      <c r="GC5" s="110"/>
      <c r="GD5" s="110"/>
      <c r="GE5" s="110"/>
      <c r="GF5" s="110"/>
      <c r="GG5" s="110"/>
      <c r="GH5" s="110"/>
      <c r="GI5" s="110"/>
      <c r="GJ5" s="110"/>
      <c r="GK5" s="110"/>
      <c r="GL5" s="110"/>
      <c r="GM5" s="110"/>
      <c r="GN5" s="110"/>
      <c r="GO5" s="110"/>
      <c r="GP5" s="110"/>
      <c r="GQ5" s="110"/>
      <c r="GR5" s="110"/>
      <c r="GS5" s="110"/>
      <c r="GT5" s="110"/>
      <c r="GU5" s="110"/>
      <c r="GV5" s="110"/>
      <c r="GW5" s="110"/>
      <c r="GX5" s="110"/>
      <c r="GY5" s="110"/>
      <c r="GZ5" s="110"/>
      <c r="HA5" s="110"/>
      <c r="HB5" s="110"/>
      <c r="HC5" s="110"/>
      <c r="HD5" s="110"/>
      <c r="HE5" s="110"/>
      <c r="HF5" s="110"/>
      <c r="HG5" s="110"/>
      <c r="HH5" s="110"/>
      <c r="HI5" s="110"/>
      <c r="HJ5" s="110"/>
      <c r="HK5" s="110"/>
    </row>
    <row r="6">
      <c r="A6" s="110"/>
      <c r="B6" s="1"/>
      <c r="C6" s="41" t="s">
        <v>37</v>
      </c>
      <c r="D6" s="45">
        <f>I10*0.65</f>
        <v>7920000</v>
      </c>
      <c r="E6" s="37" t="s">
        <v>94</v>
      </c>
      <c r="F6" s="116"/>
      <c r="G6" s="110"/>
      <c r="H6" s="44" t="s">
        <v>36</v>
      </c>
      <c r="I6" s="43">
        <v>2.75E8</v>
      </c>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c r="BZ6" s="110"/>
      <c r="CA6" s="110"/>
      <c r="CB6" s="110"/>
      <c r="CC6" s="110"/>
      <c r="CD6" s="110"/>
      <c r="CE6" s="110"/>
      <c r="CF6" s="110"/>
      <c r="CG6" s="110"/>
      <c r="CH6" s="110"/>
      <c r="CI6" s="110"/>
      <c r="CJ6" s="110"/>
      <c r="CK6" s="110"/>
      <c r="CL6" s="110"/>
      <c r="CM6" s="110"/>
      <c r="CN6" s="110"/>
      <c r="CO6" s="110"/>
      <c r="CP6" s="110"/>
      <c r="CQ6" s="110"/>
      <c r="CR6" s="110"/>
      <c r="CS6" s="110"/>
      <c r="CT6" s="110"/>
      <c r="CU6" s="110"/>
      <c r="CV6" s="110"/>
      <c r="CW6" s="110"/>
      <c r="CX6" s="110"/>
      <c r="CY6" s="110"/>
      <c r="CZ6" s="110"/>
      <c r="DA6" s="110"/>
      <c r="DB6" s="110"/>
      <c r="DC6" s="110"/>
      <c r="DD6" s="110"/>
      <c r="DE6" s="110"/>
      <c r="DF6" s="110"/>
      <c r="DG6" s="110"/>
      <c r="DH6" s="110"/>
      <c r="DI6" s="110"/>
      <c r="DJ6" s="110"/>
      <c r="DK6" s="110"/>
      <c r="DL6" s="110"/>
      <c r="DM6" s="110"/>
      <c r="DN6" s="110"/>
      <c r="DO6" s="110"/>
      <c r="DP6" s="110"/>
      <c r="DQ6" s="110"/>
      <c r="DR6" s="110"/>
      <c r="DS6" s="110"/>
      <c r="DT6" s="110"/>
      <c r="DU6" s="110"/>
      <c r="DV6" s="110"/>
      <c r="DW6" s="110"/>
      <c r="DX6" s="110"/>
      <c r="DY6" s="110"/>
      <c r="DZ6" s="110"/>
      <c r="EA6" s="110"/>
      <c r="EB6" s="110"/>
      <c r="EC6" s="110"/>
      <c r="ED6" s="110"/>
      <c r="EE6" s="110"/>
      <c r="EF6" s="110"/>
      <c r="EG6" s="110"/>
      <c r="EH6" s="110"/>
      <c r="EI6" s="110"/>
      <c r="EJ6" s="110"/>
      <c r="EK6" s="110"/>
      <c r="EL6" s="110"/>
      <c r="EM6" s="110"/>
      <c r="EN6" s="110"/>
      <c r="EO6" s="110"/>
      <c r="EP6" s="110"/>
      <c r="EQ6" s="110"/>
      <c r="ER6" s="110"/>
      <c r="ES6" s="110"/>
      <c r="ET6" s="110"/>
      <c r="EU6" s="110"/>
      <c r="EV6" s="110"/>
      <c r="EW6" s="110"/>
      <c r="EX6" s="110"/>
      <c r="EY6" s="110"/>
      <c r="EZ6" s="110"/>
      <c r="FA6" s="110"/>
      <c r="FB6" s="110"/>
      <c r="FC6" s="110"/>
      <c r="FD6" s="110"/>
      <c r="FE6" s="110"/>
      <c r="FF6" s="110"/>
      <c r="FG6" s="110"/>
      <c r="FH6" s="110"/>
      <c r="FI6" s="110"/>
      <c r="FJ6" s="110"/>
      <c r="FK6" s="110"/>
      <c r="FL6" s="110"/>
      <c r="FM6" s="110"/>
      <c r="FN6" s="110"/>
      <c r="FO6" s="110"/>
      <c r="FP6" s="110"/>
      <c r="FQ6" s="110"/>
      <c r="FR6" s="110"/>
      <c r="FS6" s="110"/>
      <c r="FT6" s="110"/>
      <c r="FU6" s="110"/>
      <c r="FV6" s="110"/>
      <c r="FW6" s="110"/>
      <c r="FX6" s="110"/>
      <c r="FY6" s="110"/>
      <c r="FZ6" s="110"/>
      <c r="GA6" s="110"/>
      <c r="GB6" s="110"/>
      <c r="GC6" s="110"/>
      <c r="GD6" s="110"/>
      <c r="GE6" s="110"/>
      <c r="GF6" s="110"/>
      <c r="GG6" s="110"/>
      <c r="GH6" s="110"/>
      <c r="GI6" s="110"/>
      <c r="GJ6" s="110"/>
      <c r="GK6" s="110"/>
      <c r="GL6" s="110"/>
      <c r="GM6" s="110"/>
      <c r="GN6" s="110"/>
      <c r="GO6" s="110"/>
      <c r="GP6" s="110"/>
      <c r="GQ6" s="110"/>
      <c r="GR6" s="110"/>
      <c r="GS6" s="110"/>
      <c r="GT6" s="110"/>
      <c r="GU6" s="110"/>
      <c r="GV6" s="110"/>
      <c r="GW6" s="110"/>
      <c r="GX6" s="110"/>
      <c r="GY6" s="110"/>
      <c r="GZ6" s="110"/>
      <c r="HA6" s="110"/>
      <c r="HB6" s="110"/>
      <c r="HC6" s="110"/>
      <c r="HD6" s="110"/>
      <c r="HE6" s="110"/>
      <c r="HF6" s="110"/>
      <c r="HG6" s="110"/>
      <c r="HH6" s="110"/>
      <c r="HI6" s="110"/>
      <c r="HJ6" s="110"/>
      <c r="HK6" s="110"/>
    </row>
    <row r="7">
      <c r="A7" s="110"/>
      <c r="B7" s="1"/>
      <c r="C7" s="41" t="s">
        <v>40</v>
      </c>
      <c r="D7" s="47">
        <f>D5*(D6/1000)</f>
        <v>475200</v>
      </c>
      <c r="E7" s="37"/>
      <c r="F7" s="114"/>
      <c r="G7" s="110"/>
      <c r="H7" s="44" t="s">
        <v>95</v>
      </c>
      <c r="I7" s="46">
        <v>0.72</v>
      </c>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0"/>
      <c r="DW7" s="110"/>
      <c r="DX7" s="110"/>
      <c r="DY7" s="110"/>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0"/>
      <c r="GG7" s="110"/>
      <c r="GH7" s="110"/>
      <c r="GI7" s="110"/>
      <c r="GJ7" s="110"/>
      <c r="GK7" s="110"/>
      <c r="GL7" s="110"/>
      <c r="GM7" s="110"/>
      <c r="GN7" s="110"/>
      <c r="GO7" s="110"/>
      <c r="GP7" s="110"/>
      <c r="GQ7" s="110"/>
      <c r="GR7" s="110"/>
      <c r="GS7" s="110"/>
      <c r="GT7" s="110"/>
      <c r="GU7" s="110"/>
      <c r="GV7" s="110"/>
      <c r="GW7" s="110"/>
      <c r="GX7" s="110"/>
      <c r="GY7" s="110"/>
      <c r="GZ7" s="110"/>
      <c r="HA7" s="110"/>
      <c r="HB7" s="110"/>
      <c r="HC7" s="110"/>
      <c r="HD7" s="110"/>
      <c r="HE7" s="110"/>
      <c r="HF7" s="110"/>
      <c r="HG7" s="110"/>
      <c r="HH7" s="110"/>
      <c r="HI7" s="110"/>
      <c r="HJ7" s="110"/>
      <c r="HK7" s="110"/>
    </row>
    <row r="8">
      <c r="A8" s="110"/>
      <c r="B8" s="1"/>
      <c r="C8" s="33"/>
      <c r="D8" s="33"/>
      <c r="E8" s="37"/>
      <c r="F8" s="35"/>
      <c r="G8" s="110"/>
      <c r="H8" s="44" t="s">
        <v>96</v>
      </c>
      <c r="I8" s="43">
        <f>(I6/52)*I7</f>
        <v>3807692.308</v>
      </c>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c r="CA8" s="110"/>
      <c r="CB8" s="110"/>
      <c r="CC8" s="110"/>
      <c r="CD8" s="110"/>
      <c r="CE8" s="110"/>
      <c r="CF8" s="110"/>
      <c r="CG8" s="110"/>
      <c r="CH8" s="110"/>
      <c r="CI8" s="110"/>
      <c r="CJ8" s="110"/>
      <c r="CK8" s="110"/>
      <c r="CL8" s="110"/>
      <c r="CM8" s="110"/>
      <c r="CN8" s="110"/>
      <c r="CO8" s="110"/>
      <c r="CP8" s="110"/>
      <c r="CQ8" s="110"/>
      <c r="CR8" s="110"/>
      <c r="CS8" s="110"/>
      <c r="CT8" s="110"/>
      <c r="CU8" s="110"/>
      <c r="CV8" s="110"/>
      <c r="CW8" s="110"/>
      <c r="CX8" s="110"/>
      <c r="CY8" s="110"/>
      <c r="CZ8" s="110"/>
      <c r="DA8" s="110"/>
      <c r="DB8" s="110"/>
      <c r="DC8" s="110"/>
      <c r="DD8" s="110"/>
      <c r="DE8" s="110"/>
      <c r="DF8" s="110"/>
      <c r="DG8" s="110"/>
      <c r="DH8" s="110"/>
      <c r="DI8" s="110"/>
      <c r="DJ8" s="110"/>
      <c r="DK8" s="110"/>
      <c r="DL8" s="110"/>
      <c r="DM8" s="110"/>
      <c r="DN8" s="110"/>
      <c r="DO8" s="110"/>
      <c r="DP8" s="110"/>
      <c r="DQ8" s="110"/>
      <c r="DR8" s="110"/>
      <c r="DS8" s="110"/>
      <c r="DT8" s="110"/>
      <c r="DU8" s="110"/>
      <c r="DV8" s="110"/>
      <c r="DW8" s="110"/>
      <c r="DX8" s="110"/>
      <c r="DY8" s="110"/>
      <c r="DZ8" s="110"/>
      <c r="EA8" s="110"/>
      <c r="EB8" s="110"/>
      <c r="EC8" s="110"/>
      <c r="ED8" s="110"/>
      <c r="EE8" s="110"/>
      <c r="EF8" s="110"/>
      <c r="EG8" s="110"/>
      <c r="EH8" s="110"/>
      <c r="EI8" s="110"/>
      <c r="EJ8" s="110"/>
      <c r="EK8" s="110"/>
      <c r="EL8" s="110"/>
      <c r="EM8" s="110"/>
      <c r="EN8" s="110"/>
      <c r="EO8" s="110"/>
      <c r="EP8" s="110"/>
      <c r="EQ8" s="110"/>
      <c r="ER8" s="110"/>
      <c r="ES8" s="110"/>
      <c r="ET8" s="110"/>
      <c r="EU8" s="110"/>
      <c r="EV8" s="110"/>
      <c r="EW8" s="110"/>
      <c r="EX8" s="110"/>
      <c r="EY8" s="110"/>
      <c r="EZ8" s="110"/>
      <c r="FA8" s="110"/>
      <c r="FB8" s="110"/>
      <c r="FC8" s="110"/>
      <c r="FD8" s="110"/>
      <c r="FE8" s="110"/>
      <c r="FF8" s="110"/>
      <c r="FG8" s="110"/>
      <c r="FH8" s="110"/>
      <c r="FI8" s="110"/>
      <c r="FJ8" s="110"/>
      <c r="FK8" s="110"/>
      <c r="FL8" s="110"/>
      <c r="FM8" s="110"/>
      <c r="FN8" s="110"/>
      <c r="FO8" s="110"/>
      <c r="FP8" s="110"/>
      <c r="FQ8" s="110"/>
      <c r="FR8" s="110"/>
      <c r="FS8" s="110"/>
      <c r="FT8" s="110"/>
      <c r="FU8" s="110"/>
      <c r="FV8" s="110"/>
      <c r="FW8" s="110"/>
      <c r="FX8" s="110"/>
      <c r="FY8" s="110"/>
      <c r="FZ8" s="110"/>
      <c r="GA8" s="110"/>
      <c r="GB8" s="110"/>
      <c r="GC8" s="110"/>
      <c r="GD8" s="110"/>
      <c r="GE8" s="110"/>
      <c r="GF8" s="110"/>
      <c r="GG8" s="110"/>
      <c r="GH8" s="110"/>
      <c r="GI8" s="110"/>
      <c r="GJ8" s="110"/>
      <c r="GK8" s="110"/>
      <c r="GL8" s="110"/>
      <c r="GM8" s="110"/>
      <c r="GN8" s="110"/>
      <c r="GO8" s="110"/>
      <c r="GP8" s="110"/>
      <c r="GQ8" s="110"/>
      <c r="GR8" s="110"/>
      <c r="GS8" s="110"/>
      <c r="GT8" s="110"/>
      <c r="GU8" s="110"/>
      <c r="GV8" s="110"/>
      <c r="GW8" s="110"/>
      <c r="GX8" s="110"/>
      <c r="GY8" s="110"/>
      <c r="GZ8" s="110"/>
      <c r="HA8" s="110"/>
      <c r="HB8" s="110"/>
      <c r="HC8" s="110"/>
      <c r="HD8" s="110"/>
      <c r="HE8" s="110"/>
      <c r="HF8" s="110"/>
      <c r="HG8" s="110"/>
      <c r="HH8" s="110"/>
      <c r="HI8" s="110"/>
      <c r="HJ8" s="110"/>
      <c r="HK8" s="110"/>
    </row>
    <row r="9" ht="16.5" customHeight="1">
      <c r="A9" s="110"/>
      <c r="B9" s="1" t="s">
        <v>33</v>
      </c>
      <c r="C9" s="48" t="s">
        <v>97</v>
      </c>
      <c r="D9" s="49"/>
      <c r="E9" s="37"/>
      <c r="F9" s="114"/>
      <c r="G9" s="110"/>
      <c r="H9" s="117" t="s">
        <v>98</v>
      </c>
      <c r="I9" s="117">
        <v>3.2</v>
      </c>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c r="CD9" s="110"/>
      <c r="CE9" s="110"/>
      <c r="CF9" s="110"/>
      <c r="CG9" s="110"/>
      <c r="CH9" s="110"/>
      <c r="CI9" s="110"/>
      <c r="CJ9" s="110"/>
      <c r="CK9" s="110"/>
      <c r="CL9" s="110"/>
      <c r="CM9" s="110"/>
      <c r="CN9" s="110"/>
      <c r="CO9" s="110"/>
      <c r="CP9" s="110"/>
      <c r="CQ9" s="110"/>
      <c r="CR9" s="110"/>
      <c r="CS9" s="110"/>
      <c r="CT9" s="110"/>
      <c r="CU9" s="110"/>
      <c r="CV9" s="110"/>
      <c r="CW9" s="110"/>
      <c r="CX9" s="110"/>
      <c r="CY9" s="110"/>
      <c r="CZ9" s="110"/>
      <c r="DA9" s="110"/>
      <c r="DB9" s="110"/>
      <c r="DC9" s="110"/>
      <c r="DD9" s="110"/>
      <c r="DE9" s="110"/>
      <c r="DF9" s="110"/>
      <c r="DG9" s="110"/>
      <c r="DH9" s="110"/>
      <c r="DI9" s="110"/>
      <c r="DJ9" s="110"/>
      <c r="DK9" s="110"/>
      <c r="DL9" s="110"/>
      <c r="DM9" s="110"/>
      <c r="DN9" s="110"/>
      <c r="DO9" s="110"/>
      <c r="DP9" s="110"/>
      <c r="DQ9" s="110"/>
      <c r="DR9" s="110"/>
      <c r="DS9" s="110"/>
      <c r="DT9" s="110"/>
      <c r="DU9" s="110"/>
      <c r="DV9" s="110"/>
      <c r="DW9" s="110"/>
      <c r="DX9" s="110"/>
      <c r="DY9" s="110"/>
      <c r="DZ9" s="110"/>
      <c r="EA9" s="110"/>
      <c r="EB9" s="110"/>
      <c r="EC9" s="110"/>
      <c r="ED9" s="110"/>
      <c r="EE9" s="110"/>
      <c r="EF9" s="110"/>
      <c r="EG9" s="110"/>
      <c r="EH9" s="110"/>
      <c r="EI9" s="110"/>
      <c r="EJ9" s="110"/>
      <c r="EK9" s="110"/>
      <c r="EL9" s="110"/>
      <c r="EM9" s="110"/>
      <c r="EN9" s="110"/>
      <c r="EO9" s="110"/>
      <c r="EP9" s="110"/>
      <c r="EQ9" s="110"/>
      <c r="ER9" s="110"/>
      <c r="ES9" s="110"/>
      <c r="ET9" s="110"/>
      <c r="EU9" s="110"/>
      <c r="EV9" s="110"/>
      <c r="EW9" s="110"/>
      <c r="EX9" s="110"/>
      <c r="EY9" s="110"/>
      <c r="EZ9" s="110"/>
      <c r="FA9" s="110"/>
      <c r="FB9" s="110"/>
      <c r="FC9" s="110"/>
      <c r="FD9" s="110"/>
      <c r="FE9" s="110"/>
      <c r="FF9" s="110"/>
      <c r="FG9" s="110"/>
      <c r="FH9" s="110"/>
      <c r="FI9" s="110"/>
      <c r="FJ9" s="110"/>
      <c r="FK9" s="110"/>
      <c r="FL9" s="110"/>
      <c r="FM9" s="110"/>
      <c r="FN9" s="110"/>
      <c r="FO9" s="110"/>
      <c r="FP9" s="110"/>
      <c r="FQ9" s="110"/>
      <c r="FR9" s="110"/>
      <c r="FS9" s="110"/>
      <c r="FT9" s="110"/>
      <c r="FU9" s="110"/>
      <c r="FV9" s="110"/>
      <c r="FW9" s="110"/>
      <c r="FX9" s="110"/>
      <c r="FY9" s="110"/>
      <c r="FZ9" s="110"/>
      <c r="GA9" s="110"/>
      <c r="GB9" s="110"/>
      <c r="GC9" s="110"/>
      <c r="GD9" s="110"/>
      <c r="GE9" s="110"/>
      <c r="GF9" s="110"/>
      <c r="GG9" s="110"/>
      <c r="GH9" s="110"/>
      <c r="GI9" s="110"/>
      <c r="GJ9" s="110"/>
      <c r="GK9" s="110"/>
      <c r="GL9" s="110"/>
      <c r="GM9" s="110"/>
      <c r="GN9" s="110"/>
      <c r="GO9" s="110"/>
      <c r="GP9" s="110"/>
      <c r="GQ9" s="110"/>
      <c r="GR9" s="110"/>
      <c r="GS9" s="110"/>
      <c r="GT9" s="110"/>
      <c r="GU9" s="110"/>
      <c r="GV9" s="110"/>
      <c r="GW9" s="110"/>
      <c r="GX9" s="110"/>
      <c r="GY9" s="110"/>
      <c r="GZ9" s="110"/>
      <c r="HA9" s="110"/>
      <c r="HB9" s="110"/>
      <c r="HC9" s="110"/>
      <c r="HD9" s="110"/>
      <c r="HE9" s="110"/>
      <c r="HF9" s="110"/>
      <c r="HG9" s="110"/>
      <c r="HH9" s="110"/>
      <c r="HI9" s="110"/>
      <c r="HJ9" s="110"/>
      <c r="HK9" s="110"/>
    </row>
    <row r="10">
      <c r="A10" s="110"/>
      <c r="B10" s="1"/>
      <c r="C10" s="41" t="s">
        <v>35</v>
      </c>
      <c r="D10" s="42">
        <v>60.0</v>
      </c>
      <c r="E10" s="37"/>
      <c r="F10" s="114"/>
      <c r="G10" s="110"/>
      <c r="H10" s="51" t="s">
        <v>99</v>
      </c>
      <c r="I10" s="50">
        <f>(I8)*I9</f>
        <v>12184615.38</v>
      </c>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c r="CD10" s="110"/>
      <c r="CE10" s="110"/>
      <c r="CF10" s="110"/>
      <c r="CG10" s="110"/>
      <c r="CH10" s="110"/>
      <c r="CI10" s="110"/>
      <c r="CJ10" s="110"/>
      <c r="CK10" s="110"/>
      <c r="CL10" s="110"/>
      <c r="CM10" s="110"/>
      <c r="CN10" s="110"/>
      <c r="CO10" s="110"/>
      <c r="CP10" s="110"/>
      <c r="CQ10" s="110"/>
      <c r="CR10" s="110"/>
      <c r="CS10" s="110"/>
      <c r="CT10" s="110"/>
      <c r="CU10" s="110"/>
      <c r="CV10" s="110"/>
      <c r="CW10" s="110"/>
      <c r="CX10" s="110"/>
      <c r="CY10" s="110"/>
      <c r="CZ10" s="110"/>
      <c r="DA10" s="110"/>
      <c r="DB10" s="110"/>
      <c r="DC10" s="110"/>
      <c r="DD10" s="110"/>
      <c r="DE10" s="110"/>
      <c r="DF10" s="110"/>
      <c r="DG10" s="110"/>
      <c r="DH10" s="110"/>
      <c r="DI10" s="110"/>
      <c r="DJ10" s="110"/>
      <c r="DK10" s="110"/>
      <c r="DL10" s="110"/>
      <c r="DM10" s="110"/>
      <c r="DN10" s="110"/>
      <c r="DO10" s="110"/>
      <c r="DP10" s="110"/>
      <c r="DQ10" s="110"/>
      <c r="DR10" s="110"/>
      <c r="DS10" s="110"/>
      <c r="DT10" s="110"/>
      <c r="DU10" s="110"/>
      <c r="DV10" s="110"/>
      <c r="DW10" s="110"/>
      <c r="DX10" s="110"/>
      <c r="DY10" s="110"/>
      <c r="DZ10" s="110"/>
      <c r="EA10" s="110"/>
      <c r="EB10" s="110"/>
      <c r="EC10" s="110"/>
      <c r="ED10" s="110"/>
      <c r="EE10" s="110"/>
      <c r="EF10" s="110"/>
      <c r="EG10" s="110"/>
      <c r="EH10" s="110"/>
      <c r="EI10" s="110"/>
      <c r="EJ10" s="110"/>
      <c r="EK10" s="110"/>
      <c r="EL10" s="110"/>
      <c r="EM10" s="110"/>
      <c r="EN10" s="110"/>
      <c r="EO10" s="110"/>
      <c r="EP10" s="110"/>
      <c r="EQ10" s="110"/>
      <c r="ER10" s="110"/>
      <c r="ES10" s="110"/>
      <c r="ET10" s="110"/>
      <c r="EU10" s="110"/>
      <c r="EV10" s="110"/>
      <c r="EW10" s="110"/>
      <c r="EX10" s="110"/>
      <c r="EY10" s="110"/>
      <c r="EZ10" s="110"/>
      <c r="FA10" s="110"/>
      <c r="FB10" s="110"/>
      <c r="FC10" s="110"/>
      <c r="FD10" s="110"/>
      <c r="FE10" s="110"/>
      <c r="FF10" s="110"/>
      <c r="FG10" s="110"/>
      <c r="FH10" s="110"/>
      <c r="FI10" s="110"/>
      <c r="FJ10" s="110"/>
      <c r="FK10" s="110"/>
      <c r="FL10" s="110"/>
      <c r="FM10" s="110"/>
      <c r="FN10" s="110"/>
      <c r="FO10" s="110"/>
      <c r="FP10" s="110"/>
      <c r="FQ10" s="110"/>
      <c r="FR10" s="110"/>
      <c r="FS10" s="110"/>
      <c r="FT10" s="110"/>
      <c r="FU10" s="110"/>
      <c r="FV10" s="110"/>
      <c r="FW10" s="110"/>
      <c r="FX10" s="110"/>
      <c r="FY10" s="110"/>
      <c r="FZ10" s="110"/>
      <c r="GA10" s="110"/>
      <c r="GB10" s="110"/>
      <c r="GC10" s="110"/>
      <c r="GD10" s="110"/>
      <c r="GE10" s="110"/>
      <c r="GF10" s="110"/>
      <c r="GG10" s="110"/>
      <c r="GH10" s="110"/>
      <c r="GI10" s="110"/>
      <c r="GJ10" s="110"/>
      <c r="GK10" s="110"/>
      <c r="GL10" s="110"/>
      <c r="GM10" s="110"/>
      <c r="GN10" s="110"/>
      <c r="GO10" s="110"/>
      <c r="GP10" s="110"/>
      <c r="GQ10" s="110"/>
      <c r="GR10" s="110"/>
      <c r="GS10" s="110"/>
      <c r="GT10" s="110"/>
      <c r="GU10" s="110"/>
      <c r="GV10" s="110"/>
      <c r="GW10" s="110"/>
      <c r="GX10" s="110"/>
      <c r="GY10" s="110"/>
      <c r="GZ10" s="110"/>
      <c r="HA10" s="110"/>
      <c r="HB10" s="110"/>
      <c r="HC10" s="110"/>
      <c r="HD10" s="110"/>
      <c r="HE10" s="110"/>
      <c r="HF10" s="110"/>
      <c r="HG10" s="110"/>
      <c r="HH10" s="110"/>
      <c r="HI10" s="110"/>
      <c r="HJ10" s="110"/>
      <c r="HK10" s="110"/>
    </row>
    <row r="11">
      <c r="A11" s="110"/>
      <c r="B11" s="1"/>
      <c r="C11" s="41" t="s">
        <v>37</v>
      </c>
      <c r="D11" s="45">
        <f>0.65*I10</f>
        <v>7920000</v>
      </c>
      <c r="E11" s="37" t="s">
        <v>38</v>
      </c>
      <c r="F11" s="116"/>
      <c r="G11" s="114"/>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c r="CH11" s="110"/>
      <c r="CI11" s="110"/>
      <c r="CJ11" s="110"/>
      <c r="CK11" s="110"/>
      <c r="CL11" s="110"/>
      <c r="CM11" s="110"/>
      <c r="CN11" s="110"/>
      <c r="CO11" s="110"/>
      <c r="CP11" s="110"/>
      <c r="CQ11" s="110"/>
      <c r="CR11" s="110"/>
      <c r="CS11" s="110"/>
      <c r="CT11" s="110"/>
      <c r="CU11" s="110"/>
      <c r="CV11" s="110"/>
      <c r="CW11" s="110"/>
      <c r="CX11" s="110"/>
      <c r="CY11" s="110"/>
      <c r="CZ11" s="110"/>
      <c r="DA11" s="110"/>
      <c r="DB11" s="110"/>
      <c r="DC11" s="110"/>
      <c r="DD11" s="110"/>
      <c r="DE11" s="110"/>
      <c r="DF11" s="110"/>
      <c r="DG11" s="110"/>
      <c r="DH11" s="110"/>
      <c r="DI11" s="110"/>
      <c r="DJ11" s="110"/>
      <c r="DK11" s="110"/>
      <c r="DL11" s="110"/>
      <c r="DM11" s="110"/>
      <c r="DN11" s="110"/>
      <c r="DO11" s="110"/>
      <c r="DP11" s="110"/>
      <c r="DQ11" s="110"/>
      <c r="DR11" s="110"/>
      <c r="DS11" s="110"/>
      <c r="DT11" s="110"/>
      <c r="DU11" s="110"/>
      <c r="DV11" s="110"/>
      <c r="DW11" s="110"/>
      <c r="DX11" s="110"/>
      <c r="DY11" s="110"/>
      <c r="DZ11" s="110"/>
      <c r="EA11" s="110"/>
      <c r="EB11" s="110"/>
      <c r="EC11" s="110"/>
      <c r="ED11" s="110"/>
      <c r="EE11" s="110"/>
      <c r="EF11" s="110"/>
      <c r="EG11" s="110"/>
      <c r="EH11" s="110"/>
      <c r="EI11" s="110"/>
      <c r="EJ11" s="110"/>
      <c r="EK11" s="110"/>
      <c r="EL11" s="110"/>
      <c r="EM11" s="110"/>
      <c r="EN11" s="110"/>
      <c r="EO11" s="110"/>
      <c r="EP11" s="110"/>
      <c r="EQ11" s="110"/>
      <c r="ER11" s="110"/>
      <c r="ES11" s="110"/>
      <c r="ET11" s="110"/>
      <c r="EU11" s="110"/>
      <c r="EV11" s="110"/>
      <c r="EW11" s="110"/>
      <c r="EX11" s="110"/>
      <c r="EY11" s="110"/>
      <c r="EZ11" s="110"/>
      <c r="FA11" s="110"/>
      <c r="FB11" s="110"/>
      <c r="FC11" s="110"/>
      <c r="FD11" s="110"/>
      <c r="FE11" s="110"/>
      <c r="FF11" s="110"/>
      <c r="FG11" s="110"/>
      <c r="FH11" s="110"/>
      <c r="FI11" s="110"/>
      <c r="FJ11" s="110"/>
      <c r="FK11" s="110"/>
      <c r="FL11" s="110"/>
      <c r="FM11" s="110"/>
      <c r="FN11" s="110"/>
      <c r="FO11" s="110"/>
      <c r="FP11" s="110"/>
      <c r="FQ11" s="110"/>
      <c r="FR11" s="110"/>
      <c r="FS11" s="110"/>
      <c r="FT11" s="110"/>
      <c r="FU11" s="110"/>
      <c r="FV11" s="110"/>
      <c r="FW11" s="110"/>
      <c r="FX11" s="110"/>
      <c r="FY11" s="110"/>
      <c r="FZ11" s="110"/>
      <c r="GA11" s="110"/>
      <c r="GB11" s="110"/>
      <c r="GC11" s="110"/>
      <c r="GD11" s="110"/>
      <c r="GE11" s="110"/>
      <c r="GF11" s="110"/>
      <c r="GG11" s="110"/>
      <c r="GH11" s="110"/>
      <c r="GI11" s="110"/>
      <c r="GJ11" s="110"/>
      <c r="GK11" s="110"/>
      <c r="GL11" s="110"/>
      <c r="GM11" s="110"/>
      <c r="GN11" s="110"/>
      <c r="GO11" s="110"/>
      <c r="GP11" s="110"/>
      <c r="GQ11" s="110"/>
      <c r="GR11" s="110"/>
      <c r="GS11" s="110"/>
      <c r="GT11" s="110"/>
      <c r="GU11" s="110"/>
      <c r="GV11" s="110"/>
      <c r="GW11" s="110"/>
      <c r="GX11" s="110"/>
      <c r="GY11" s="110"/>
      <c r="GZ11" s="110"/>
      <c r="HA11" s="110"/>
      <c r="HB11" s="110"/>
      <c r="HC11" s="110"/>
      <c r="HD11" s="110"/>
      <c r="HE11" s="110"/>
      <c r="HF11" s="110"/>
      <c r="HG11" s="110"/>
      <c r="HH11" s="110"/>
      <c r="HI11" s="110"/>
      <c r="HJ11" s="110"/>
      <c r="HK11" s="110"/>
    </row>
    <row r="12">
      <c r="A12" s="110"/>
      <c r="B12" s="1"/>
      <c r="C12" s="41" t="s">
        <v>40</v>
      </c>
      <c r="D12" s="47">
        <f>D10*(D11/1000)</f>
        <v>475200</v>
      </c>
      <c r="E12" s="37"/>
      <c r="F12" s="114"/>
      <c r="G12" s="114"/>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0"/>
      <c r="BS12" s="110"/>
      <c r="BT12" s="110"/>
      <c r="BU12" s="110"/>
      <c r="BV12" s="110"/>
      <c r="BW12" s="110"/>
      <c r="BX12" s="110"/>
      <c r="BY12" s="110"/>
      <c r="BZ12" s="110"/>
      <c r="CA12" s="110"/>
      <c r="CB12" s="110"/>
      <c r="CC12" s="110"/>
      <c r="CD12" s="110"/>
      <c r="CE12" s="110"/>
      <c r="CF12" s="110"/>
      <c r="CG12" s="110"/>
      <c r="CH12" s="110"/>
      <c r="CI12" s="110"/>
      <c r="CJ12" s="110"/>
      <c r="CK12" s="110"/>
      <c r="CL12" s="110"/>
      <c r="CM12" s="110"/>
      <c r="CN12" s="110"/>
      <c r="CO12" s="110"/>
      <c r="CP12" s="110"/>
      <c r="CQ12" s="110"/>
      <c r="CR12" s="110"/>
      <c r="CS12" s="110"/>
      <c r="CT12" s="110"/>
      <c r="CU12" s="110"/>
      <c r="CV12" s="110"/>
      <c r="CW12" s="110"/>
      <c r="CX12" s="110"/>
      <c r="CY12" s="110"/>
      <c r="CZ12" s="110"/>
      <c r="DA12" s="110"/>
      <c r="DB12" s="110"/>
      <c r="DC12" s="110"/>
      <c r="DD12" s="110"/>
      <c r="DE12" s="110"/>
      <c r="DF12" s="110"/>
      <c r="DG12" s="110"/>
      <c r="DH12" s="110"/>
      <c r="DI12" s="110"/>
      <c r="DJ12" s="110"/>
      <c r="DK12" s="110"/>
      <c r="DL12" s="110"/>
      <c r="DM12" s="110"/>
      <c r="DN12" s="110"/>
      <c r="DO12" s="110"/>
      <c r="DP12" s="110"/>
      <c r="DQ12" s="110"/>
      <c r="DR12" s="110"/>
      <c r="DS12" s="110"/>
      <c r="DT12" s="110"/>
      <c r="DU12" s="110"/>
      <c r="DV12" s="110"/>
      <c r="DW12" s="110"/>
      <c r="DX12" s="110"/>
      <c r="DY12" s="110"/>
      <c r="DZ12" s="110"/>
      <c r="EA12" s="110"/>
      <c r="EB12" s="110"/>
      <c r="EC12" s="110"/>
      <c r="ED12" s="110"/>
      <c r="EE12" s="110"/>
      <c r="EF12" s="110"/>
      <c r="EG12" s="110"/>
      <c r="EH12" s="110"/>
      <c r="EI12" s="110"/>
      <c r="EJ12" s="110"/>
      <c r="EK12" s="110"/>
      <c r="EL12" s="110"/>
      <c r="EM12" s="110"/>
      <c r="EN12" s="110"/>
      <c r="EO12" s="110"/>
      <c r="EP12" s="110"/>
      <c r="EQ12" s="110"/>
      <c r="ER12" s="110"/>
      <c r="ES12" s="110"/>
      <c r="ET12" s="110"/>
      <c r="EU12" s="110"/>
      <c r="EV12" s="110"/>
      <c r="EW12" s="110"/>
      <c r="EX12" s="110"/>
      <c r="EY12" s="110"/>
      <c r="EZ12" s="110"/>
      <c r="FA12" s="110"/>
      <c r="FB12" s="110"/>
      <c r="FC12" s="110"/>
      <c r="FD12" s="110"/>
      <c r="FE12" s="110"/>
      <c r="FF12" s="110"/>
      <c r="FG12" s="110"/>
      <c r="FH12" s="110"/>
      <c r="FI12" s="110"/>
      <c r="FJ12" s="110"/>
      <c r="FK12" s="110"/>
      <c r="FL12" s="110"/>
      <c r="FM12" s="110"/>
      <c r="FN12" s="110"/>
      <c r="FO12" s="110"/>
      <c r="FP12" s="110"/>
      <c r="FQ12" s="110"/>
      <c r="FR12" s="110"/>
      <c r="FS12" s="110"/>
      <c r="FT12" s="110"/>
      <c r="FU12" s="110"/>
      <c r="FV12" s="110"/>
      <c r="FW12" s="110"/>
      <c r="FX12" s="110"/>
      <c r="FY12" s="110"/>
      <c r="FZ12" s="110"/>
      <c r="GA12" s="110"/>
      <c r="GB12" s="110"/>
      <c r="GC12" s="110"/>
      <c r="GD12" s="110"/>
      <c r="GE12" s="110"/>
      <c r="GF12" s="110"/>
      <c r="GG12" s="110"/>
      <c r="GH12" s="110"/>
      <c r="GI12" s="110"/>
      <c r="GJ12" s="110"/>
      <c r="GK12" s="110"/>
      <c r="GL12" s="110"/>
      <c r="GM12" s="110"/>
      <c r="GN12" s="110"/>
      <c r="GO12" s="110"/>
      <c r="GP12" s="110"/>
      <c r="GQ12" s="110"/>
      <c r="GR12" s="110"/>
      <c r="GS12" s="110"/>
      <c r="GT12" s="110"/>
      <c r="GU12" s="110"/>
      <c r="GV12" s="110"/>
      <c r="GW12" s="110"/>
      <c r="GX12" s="110"/>
      <c r="GY12" s="110"/>
      <c r="GZ12" s="110"/>
      <c r="HA12" s="110"/>
      <c r="HB12" s="110"/>
      <c r="HC12" s="110"/>
      <c r="HD12" s="110"/>
      <c r="HE12" s="110"/>
      <c r="HF12" s="110"/>
      <c r="HG12" s="110"/>
      <c r="HH12" s="110"/>
      <c r="HI12" s="110"/>
      <c r="HJ12" s="110"/>
      <c r="HK12" s="110"/>
    </row>
    <row r="13" ht="12.0" customHeight="1">
      <c r="A13" s="110"/>
      <c r="B13" s="1"/>
      <c r="C13" s="33"/>
      <c r="D13" s="52"/>
      <c r="E13" s="37"/>
      <c r="F13" s="114"/>
      <c r="G13" s="114"/>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0"/>
      <c r="CB13" s="110"/>
      <c r="CC13" s="110"/>
      <c r="CD13" s="110"/>
      <c r="CE13" s="110"/>
      <c r="CF13" s="110"/>
      <c r="CG13" s="110"/>
      <c r="CH13" s="110"/>
      <c r="CI13" s="110"/>
      <c r="CJ13" s="110"/>
      <c r="CK13" s="110"/>
      <c r="CL13" s="110"/>
      <c r="CM13" s="110"/>
      <c r="CN13" s="110"/>
      <c r="CO13" s="110"/>
      <c r="CP13" s="110"/>
      <c r="CQ13" s="110"/>
      <c r="CR13" s="110"/>
      <c r="CS13" s="110"/>
      <c r="CT13" s="110"/>
      <c r="CU13" s="110"/>
      <c r="CV13" s="110"/>
      <c r="CW13" s="110"/>
      <c r="CX13" s="110"/>
      <c r="CY13" s="110"/>
      <c r="CZ13" s="110"/>
      <c r="DA13" s="110"/>
      <c r="DB13" s="110"/>
      <c r="DC13" s="110"/>
      <c r="DD13" s="110"/>
      <c r="DE13" s="110"/>
      <c r="DF13" s="110"/>
      <c r="DG13" s="110"/>
      <c r="DH13" s="110"/>
      <c r="DI13" s="110"/>
      <c r="DJ13" s="110"/>
      <c r="DK13" s="110"/>
      <c r="DL13" s="110"/>
      <c r="DM13" s="110"/>
      <c r="DN13" s="110"/>
      <c r="DO13" s="110"/>
      <c r="DP13" s="110"/>
      <c r="DQ13" s="110"/>
      <c r="DR13" s="110"/>
      <c r="DS13" s="110"/>
      <c r="DT13" s="110"/>
      <c r="DU13" s="110"/>
      <c r="DV13" s="110"/>
      <c r="DW13" s="110"/>
      <c r="DX13" s="110"/>
      <c r="DY13" s="110"/>
      <c r="DZ13" s="110"/>
      <c r="EA13" s="110"/>
      <c r="EB13" s="110"/>
      <c r="EC13" s="110"/>
      <c r="ED13" s="110"/>
      <c r="EE13" s="110"/>
      <c r="EF13" s="110"/>
      <c r="EG13" s="110"/>
      <c r="EH13" s="110"/>
      <c r="EI13" s="110"/>
      <c r="EJ13" s="110"/>
      <c r="EK13" s="110"/>
      <c r="EL13" s="110"/>
      <c r="EM13" s="110"/>
      <c r="EN13" s="110"/>
      <c r="EO13" s="110"/>
      <c r="EP13" s="110"/>
      <c r="EQ13" s="110"/>
      <c r="ER13" s="110"/>
      <c r="ES13" s="110"/>
      <c r="ET13" s="110"/>
      <c r="EU13" s="110"/>
      <c r="EV13" s="110"/>
      <c r="EW13" s="110"/>
      <c r="EX13" s="110"/>
      <c r="EY13" s="110"/>
      <c r="EZ13" s="110"/>
      <c r="FA13" s="110"/>
      <c r="FB13" s="110"/>
      <c r="FC13" s="110"/>
      <c r="FD13" s="110"/>
      <c r="FE13" s="110"/>
      <c r="FF13" s="110"/>
      <c r="FG13" s="110"/>
      <c r="FH13" s="110"/>
      <c r="FI13" s="110"/>
      <c r="FJ13" s="110"/>
      <c r="FK13" s="110"/>
      <c r="FL13" s="110"/>
      <c r="FM13" s="110"/>
      <c r="FN13" s="110"/>
      <c r="FO13" s="110"/>
      <c r="FP13" s="110"/>
      <c r="FQ13" s="110"/>
      <c r="FR13" s="110"/>
      <c r="FS13" s="110"/>
      <c r="FT13" s="110"/>
      <c r="FU13" s="110"/>
      <c r="FV13" s="110"/>
      <c r="FW13" s="110"/>
      <c r="FX13" s="110"/>
      <c r="FY13" s="110"/>
      <c r="FZ13" s="110"/>
      <c r="GA13" s="110"/>
      <c r="GB13" s="110"/>
      <c r="GC13" s="110"/>
      <c r="GD13" s="110"/>
      <c r="GE13" s="110"/>
      <c r="GF13" s="110"/>
      <c r="GG13" s="110"/>
      <c r="GH13" s="110"/>
      <c r="GI13" s="110"/>
      <c r="GJ13" s="110"/>
      <c r="GK13" s="110"/>
      <c r="GL13" s="110"/>
      <c r="GM13" s="110"/>
      <c r="GN13" s="110"/>
      <c r="GO13" s="110"/>
      <c r="GP13" s="110"/>
      <c r="GQ13" s="110"/>
      <c r="GR13" s="110"/>
      <c r="GS13" s="110"/>
      <c r="GT13" s="110"/>
      <c r="GU13" s="110"/>
      <c r="GV13" s="110"/>
      <c r="GW13" s="110"/>
      <c r="GX13" s="110"/>
      <c r="GY13" s="110"/>
      <c r="GZ13" s="110"/>
      <c r="HA13" s="110"/>
      <c r="HB13" s="110"/>
      <c r="HC13" s="110"/>
      <c r="HD13" s="110"/>
      <c r="HE13" s="110"/>
      <c r="HF13" s="110"/>
      <c r="HG13" s="110"/>
      <c r="HH13" s="110"/>
      <c r="HI13" s="110"/>
      <c r="HJ13" s="110"/>
      <c r="HK13" s="110"/>
    </row>
    <row r="14">
      <c r="A14" s="110"/>
      <c r="B14" s="1" t="s">
        <v>33</v>
      </c>
      <c r="C14" s="38" t="s">
        <v>100</v>
      </c>
      <c r="D14" s="39"/>
      <c r="E14" s="37"/>
      <c r="F14" s="114"/>
      <c r="G14" s="114"/>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0"/>
      <c r="CB14" s="110"/>
      <c r="CC14" s="110"/>
      <c r="CD14" s="110"/>
      <c r="CE14" s="110"/>
      <c r="CF14" s="110"/>
      <c r="CG14" s="110"/>
      <c r="CH14" s="110"/>
      <c r="CI14" s="110"/>
      <c r="CJ14" s="110"/>
      <c r="CK14" s="110"/>
      <c r="CL14" s="110"/>
      <c r="CM14" s="110"/>
      <c r="CN14" s="110"/>
      <c r="CO14" s="110"/>
      <c r="CP14" s="110"/>
      <c r="CQ14" s="110"/>
      <c r="CR14" s="110"/>
      <c r="CS14" s="110"/>
      <c r="CT14" s="110"/>
      <c r="CU14" s="110"/>
      <c r="CV14" s="110"/>
      <c r="CW14" s="110"/>
      <c r="CX14" s="110"/>
      <c r="CY14" s="110"/>
      <c r="CZ14" s="110"/>
      <c r="DA14" s="110"/>
      <c r="DB14" s="110"/>
      <c r="DC14" s="110"/>
      <c r="DD14" s="110"/>
      <c r="DE14" s="110"/>
      <c r="DF14" s="110"/>
      <c r="DG14" s="110"/>
      <c r="DH14" s="110"/>
      <c r="DI14" s="110"/>
      <c r="DJ14" s="110"/>
      <c r="DK14" s="110"/>
      <c r="DL14" s="110"/>
      <c r="DM14" s="110"/>
      <c r="DN14" s="110"/>
      <c r="DO14" s="110"/>
      <c r="DP14" s="110"/>
      <c r="DQ14" s="110"/>
      <c r="DR14" s="110"/>
      <c r="DS14" s="110"/>
      <c r="DT14" s="110"/>
      <c r="DU14" s="110"/>
      <c r="DV14" s="110"/>
      <c r="DW14" s="110"/>
      <c r="DX14" s="110"/>
      <c r="DY14" s="110"/>
      <c r="DZ14" s="110"/>
      <c r="EA14" s="110"/>
      <c r="EB14" s="110"/>
      <c r="EC14" s="110"/>
      <c r="ED14" s="110"/>
      <c r="EE14" s="110"/>
      <c r="EF14" s="110"/>
      <c r="EG14" s="110"/>
      <c r="EH14" s="110"/>
      <c r="EI14" s="110"/>
      <c r="EJ14" s="110"/>
      <c r="EK14" s="110"/>
      <c r="EL14" s="110"/>
      <c r="EM14" s="110"/>
      <c r="EN14" s="110"/>
      <c r="EO14" s="110"/>
      <c r="EP14" s="110"/>
      <c r="EQ14" s="110"/>
      <c r="ER14" s="110"/>
      <c r="ES14" s="110"/>
      <c r="ET14" s="110"/>
      <c r="EU14" s="110"/>
      <c r="EV14" s="110"/>
      <c r="EW14" s="110"/>
      <c r="EX14" s="110"/>
      <c r="EY14" s="110"/>
      <c r="EZ14" s="110"/>
      <c r="FA14" s="110"/>
      <c r="FB14" s="110"/>
      <c r="FC14" s="110"/>
      <c r="FD14" s="110"/>
      <c r="FE14" s="110"/>
      <c r="FF14" s="110"/>
      <c r="FG14" s="110"/>
      <c r="FH14" s="110"/>
      <c r="FI14" s="110"/>
      <c r="FJ14" s="110"/>
      <c r="FK14" s="110"/>
      <c r="FL14" s="110"/>
      <c r="FM14" s="110"/>
      <c r="FN14" s="110"/>
      <c r="FO14" s="110"/>
      <c r="FP14" s="110"/>
      <c r="FQ14" s="110"/>
      <c r="FR14" s="110"/>
      <c r="FS14" s="110"/>
      <c r="FT14" s="110"/>
      <c r="FU14" s="110"/>
      <c r="FV14" s="110"/>
      <c r="FW14" s="110"/>
      <c r="FX14" s="110"/>
      <c r="FY14" s="110"/>
      <c r="FZ14" s="110"/>
      <c r="GA14" s="110"/>
      <c r="GB14" s="110"/>
      <c r="GC14" s="110"/>
      <c r="GD14" s="110"/>
      <c r="GE14" s="110"/>
      <c r="GF14" s="110"/>
      <c r="GG14" s="110"/>
      <c r="GH14" s="110"/>
      <c r="GI14" s="110"/>
      <c r="GJ14" s="110"/>
      <c r="GK14" s="110"/>
      <c r="GL14" s="110"/>
      <c r="GM14" s="110"/>
      <c r="GN14" s="110"/>
      <c r="GO14" s="110"/>
      <c r="GP14" s="110"/>
      <c r="GQ14" s="110"/>
      <c r="GR14" s="110"/>
      <c r="GS14" s="110"/>
      <c r="GT14" s="110"/>
      <c r="GU14" s="110"/>
      <c r="GV14" s="110"/>
      <c r="GW14" s="110"/>
      <c r="GX14" s="110"/>
      <c r="GY14" s="110"/>
      <c r="GZ14" s="110"/>
      <c r="HA14" s="110"/>
      <c r="HB14" s="110"/>
      <c r="HC14" s="110"/>
      <c r="HD14" s="110"/>
      <c r="HE14" s="110"/>
      <c r="HF14" s="110"/>
      <c r="HG14" s="110"/>
      <c r="HH14" s="110"/>
      <c r="HI14" s="110"/>
      <c r="HJ14" s="110"/>
      <c r="HK14" s="110"/>
    </row>
    <row r="15">
      <c r="A15" s="110"/>
      <c r="B15" s="1"/>
      <c r="C15" s="41" t="s">
        <v>35</v>
      </c>
      <c r="D15" s="42">
        <v>50.0</v>
      </c>
      <c r="E15" s="37"/>
      <c r="F15" s="114"/>
      <c r="G15" s="114"/>
      <c r="H15" s="33"/>
      <c r="I15" s="118"/>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0"/>
      <c r="CH15" s="110"/>
      <c r="CI15" s="110"/>
      <c r="CJ15" s="110"/>
      <c r="CK15" s="110"/>
      <c r="CL15" s="110"/>
      <c r="CM15" s="110"/>
      <c r="CN15" s="110"/>
      <c r="CO15" s="110"/>
      <c r="CP15" s="110"/>
      <c r="CQ15" s="110"/>
      <c r="CR15" s="110"/>
      <c r="CS15" s="110"/>
      <c r="CT15" s="110"/>
      <c r="CU15" s="110"/>
      <c r="CV15" s="110"/>
      <c r="CW15" s="110"/>
      <c r="CX15" s="110"/>
      <c r="CY15" s="110"/>
      <c r="CZ15" s="110"/>
      <c r="DA15" s="110"/>
      <c r="DB15" s="110"/>
      <c r="DC15" s="110"/>
      <c r="DD15" s="110"/>
      <c r="DE15" s="110"/>
      <c r="DF15" s="110"/>
      <c r="DG15" s="110"/>
      <c r="DH15" s="110"/>
      <c r="DI15" s="110"/>
      <c r="DJ15" s="110"/>
      <c r="DK15" s="110"/>
      <c r="DL15" s="110"/>
      <c r="DM15" s="110"/>
      <c r="DN15" s="110"/>
      <c r="DO15" s="110"/>
      <c r="DP15" s="110"/>
      <c r="DQ15" s="110"/>
      <c r="DR15" s="110"/>
      <c r="DS15" s="110"/>
      <c r="DT15" s="110"/>
      <c r="DU15" s="110"/>
      <c r="DV15" s="110"/>
      <c r="DW15" s="110"/>
      <c r="DX15" s="110"/>
      <c r="DY15" s="110"/>
      <c r="DZ15" s="110"/>
      <c r="EA15" s="110"/>
      <c r="EB15" s="110"/>
      <c r="EC15" s="110"/>
      <c r="ED15" s="110"/>
      <c r="EE15" s="110"/>
      <c r="EF15" s="110"/>
      <c r="EG15" s="110"/>
      <c r="EH15" s="110"/>
      <c r="EI15" s="110"/>
      <c r="EJ15" s="110"/>
      <c r="EK15" s="110"/>
      <c r="EL15" s="110"/>
      <c r="EM15" s="110"/>
      <c r="EN15" s="110"/>
      <c r="EO15" s="110"/>
      <c r="EP15" s="110"/>
      <c r="EQ15" s="110"/>
      <c r="ER15" s="110"/>
      <c r="ES15" s="110"/>
      <c r="ET15" s="110"/>
      <c r="EU15" s="110"/>
      <c r="EV15" s="110"/>
      <c r="EW15" s="110"/>
      <c r="EX15" s="110"/>
      <c r="EY15" s="110"/>
      <c r="EZ15" s="110"/>
      <c r="FA15" s="110"/>
      <c r="FB15" s="110"/>
      <c r="FC15" s="110"/>
      <c r="FD15" s="110"/>
      <c r="FE15" s="110"/>
      <c r="FF15" s="110"/>
      <c r="FG15" s="110"/>
      <c r="FH15" s="110"/>
      <c r="FI15" s="110"/>
      <c r="FJ15" s="110"/>
      <c r="FK15" s="110"/>
      <c r="FL15" s="110"/>
      <c r="FM15" s="110"/>
      <c r="FN15" s="110"/>
      <c r="FO15" s="110"/>
      <c r="FP15" s="110"/>
      <c r="FQ15" s="110"/>
      <c r="FR15" s="110"/>
      <c r="FS15" s="110"/>
      <c r="FT15" s="110"/>
      <c r="FU15" s="110"/>
      <c r="FV15" s="110"/>
      <c r="FW15" s="110"/>
      <c r="FX15" s="110"/>
      <c r="FY15" s="110"/>
      <c r="FZ15" s="110"/>
      <c r="GA15" s="110"/>
      <c r="GB15" s="110"/>
      <c r="GC15" s="110"/>
      <c r="GD15" s="110"/>
      <c r="GE15" s="110"/>
      <c r="GF15" s="110"/>
      <c r="GG15" s="110"/>
      <c r="GH15" s="110"/>
      <c r="GI15" s="110"/>
      <c r="GJ15" s="110"/>
      <c r="GK15" s="110"/>
      <c r="GL15" s="110"/>
      <c r="GM15" s="110"/>
      <c r="GN15" s="110"/>
      <c r="GO15" s="110"/>
      <c r="GP15" s="110"/>
      <c r="GQ15" s="110"/>
      <c r="GR15" s="110"/>
      <c r="GS15" s="110"/>
      <c r="GT15" s="110"/>
      <c r="GU15" s="110"/>
      <c r="GV15" s="110"/>
      <c r="GW15" s="110"/>
      <c r="GX15" s="110"/>
      <c r="GY15" s="110"/>
      <c r="GZ15" s="110"/>
      <c r="HA15" s="110"/>
      <c r="HB15" s="110"/>
      <c r="HC15" s="110"/>
      <c r="HD15" s="110"/>
      <c r="HE15" s="110"/>
      <c r="HF15" s="110"/>
      <c r="HG15" s="110"/>
      <c r="HH15" s="110"/>
      <c r="HI15" s="110"/>
      <c r="HJ15" s="110"/>
      <c r="HK15" s="110"/>
    </row>
    <row r="16">
      <c r="A16" s="110"/>
      <c r="B16" s="1"/>
      <c r="C16" s="41" t="s">
        <v>37</v>
      </c>
      <c r="D16" s="45">
        <f>0.3*I10</f>
        <v>3655384.615</v>
      </c>
      <c r="E16" s="37" t="s">
        <v>101</v>
      </c>
      <c r="F16" s="116"/>
      <c r="G16" s="114"/>
      <c r="H16" s="33"/>
      <c r="I16" s="33"/>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0"/>
      <c r="CB16" s="110"/>
      <c r="CC16" s="110"/>
      <c r="CD16" s="110"/>
      <c r="CE16" s="110"/>
      <c r="CF16" s="110"/>
      <c r="CG16" s="110"/>
      <c r="CH16" s="110"/>
      <c r="CI16" s="110"/>
      <c r="CJ16" s="110"/>
      <c r="CK16" s="110"/>
      <c r="CL16" s="110"/>
      <c r="CM16" s="110"/>
      <c r="CN16" s="110"/>
      <c r="CO16" s="110"/>
      <c r="CP16" s="110"/>
      <c r="CQ16" s="110"/>
      <c r="CR16" s="110"/>
      <c r="CS16" s="110"/>
      <c r="CT16" s="110"/>
      <c r="CU16" s="110"/>
      <c r="CV16" s="110"/>
      <c r="CW16" s="110"/>
      <c r="CX16" s="110"/>
      <c r="CY16" s="110"/>
      <c r="CZ16" s="110"/>
      <c r="DA16" s="110"/>
      <c r="DB16" s="110"/>
      <c r="DC16" s="110"/>
      <c r="DD16" s="110"/>
      <c r="DE16" s="110"/>
      <c r="DF16" s="110"/>
      <c r="DG16" s="110"/>
      <c r="DH16" s="110"/>
      <c r="DI16" s="110"/>
      <c r="DJ16" s="110"/>
      <c r="DK16" s="110"/>
      <c r="DL16" s="110"/>
      <c r="DM16" s="110"/>
      <c r="DN16" s="110"/>
      <c r="DO16" s="110"/>
      <c r="DP16" s="110"/>
      <c r="DQ16" s="110"/>
      <c r="DR16" s="110"/>
      <c r="DS16" s="110"/>
      <c r="DT16" s="110"/>
      <c r="DU16" s="110"/>
      <c r="DV16" s="110"/>
      <c r="DW16" s="110"/>
      <c r="DX16" s="110"/>
      <c r="DY16" s="110"/>
      <c r="DZ16" s="110"/>
      <c r="EA16" s="110"/>
      <c r="EB16" s="110"/>
      <c r="EC16" s="110"/>
      <c r="ED16" s="110"/>
      <c r="EE16" s="110"/>
      <c r="EF16" s="110"/>
      <c r="EG16" s="110"/>
      <c r="EH16" s="110"/>
      <c r="EI16" s="110"/>
      <c r="EJ16" s="110"/>
      <c r="EK16" s="110"/>
      <c r="EL16" s="110"/>
      <c r="EM16" s="110"/>
      <c r="EN16" s="110"/>
      <c r="EO16" s="110"/>
      <c r="EP16" s="110"/>
      <c r="EQ16" s="110"/>
      <c r="ER16" s="110"/>
      <c r="ES16" s="110"/>
      <c r="ET16" s="110"/>
      <c r="EU16" s="110"/>
      <c r="EV16" s="110"/>
      <c r="EW16" s="110"/>
      <c r="EX16" s="110"/>
      <c r="EY16" s="110"/>
      <c r="EZ16" s="110"/>
      <c r="FA16" s="110"/>
      <c r="FB16" s="110"/>
      <c r="FC16" s="110"/>
      <c r="FD16" s="110"/>
      <c r="FE16" s="110"/>
      <c r="FF16" s="110"/>
      <c r="FG16" s="110"/>
      <c r="FH16" s="110"/>
      <c r="FI16" s="110"/>
      <c r="FJ16" s="110"/>
      <c r="FK16" s="110"/>
      <c r="FL16" s="110"/>
      <c r="FM16" s="110"/>
      <c r="FN16" s="110"/>
      <c r="FO16" s="110"/>
      <c r="FP16" s="110"/>
      <c r="FQ16" s="110"/>
      <c r="FR16" s="110"/>
      <c r="FS16" s="110"/>
      <c r="FT16" s="110"/>
      <c r="FU16" s="110"/>
      <c r="FV16" s="110"/>
      <c r="FW16" s="110"/>
      <c r="FX16" s="110"/>
      <c r="FY16" s="110"/>
      <c r="FZ16" s="110"/>
      <c r="GA16" s="110"/>
      <c r="GB16" s="110"/>
      <c r="GC16" s="110"/>
      <c r="GD16" s="110"/>
      <c r="GE16" s="110"/>
      <c r="GF16" s="110"/>
      <c r="GG16" s="110"/>
      <c r="GH16" s="110"/>
      <c r="GI16" s="110"/>
      <c r="GJ16" s="110"/>
      <c r="GK16" s="110"/>
      <c r="GL16" s="110"/>
      <c r="GM16" s="110"/>
      <c r="GN16" s="110"/>
      <c r="GO16" s="110"/>
      <c r="GP16" s="110"/>
      <c r="GQ16" s="110"/>
      <c r="GR16" s="110"/>
      <c r="GS16" s="110"/>
      <c r="GT16" s="110"/>
      <c r="GU16" s="110"/>
      <c r="GV16" s="110"/>
      <c r="GW16" s="110"/>
      <c r="GX16" s="110"/>
      <c r="GY16" s="110"/>
      <c r="GZ16" s="110"/>
      <c r="HA16" s="110"/>
      <c r="HB16" s="110"/>
      <c r="HC16" s="110"/>
      <c r="HD16" s="110"/>
      <c r="HE16" s="110"/>
      <c r="HF16" s="110"/>
      <c r="HG16" s="110"/>
      <c r="HH16" s="110"/>
      <c r="HI16" s="110"/>
      <c r="HJ16" s="110"/>
      <c r="HK16" s="110"/>
    </row>
    <row r="17">
      <c r="A17" s="110"/>
      <c r="B17" s="1"/>
      <c r="C17" s="41" t="s">
        <v>40</v>
      </c>
      <c r="D17" s="47">
        <f>D15*(D16/1000)</f>
        <v>182769.2308</v>
      </c>
      <c r="E17" s="37"/>
      <c r="F17" s="114"/>
      <c r="G17" s="114"/>
      <c r="H17" s="33"/>
      <c r="I17" s="33"/>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0"/>
      <c r="CB17" s="110"/>
      <c r="CC17" s="110"/>
      <c r="CD17" s="110"/>
      <c r="CE17" s="110"/>
      <c r="CF17" s="110"/>
      <c r="CG17" s="110"/>
      <c r="CH17" s="110"/>
      <c r="CI17" s="110"/>
      <c r="CJ17" s="110"/>
      <c r="CK17" s="110"/>
      <c r="CL17" s="110"/>
      <c r="CM17" s="110"/>
      <c r="CN17" s="110"/>
      <c r="CO17" s="110"/>
      <c r="CP17" s="110"/>
      <c r="CQ17" s="110"/>
      <c r="CR17" s="110"/>
      <c r="CS17" s="110"/>
      <c r="CT17" s="110"/>
      <c r="CU17" s="110"/>
      <c r="CV17" s="110"/>
      <c r="CW17" s="110"/>
      <c r="CX17" s="110"/>
      <c r="CY17" s="110"/>
      <c r="CZ17" s="110"/>
      <c r="DA17" s="110"/>
      <c r="DB17" s="110"/>
      <c r="DC17" s="110"/>
      <c r="DD17" s="110"/>
      <c r="DE17" s="110"/>
      <c r="DF17" s="110"/>
      <c r="DG17" s="110"/>
      <c r="DH17" s="110"/>
      <c r="DI17" s="110"/>
      <c r="DJ17" s="110"/>
      <c r="DK17" s="110"/>
      <c r="DL17" s="110"/>
      <c r="DM17" s="110"/>
      <c r="DN17" s="110"/>
      <c r="DO17" s="110"/>
      <c r="DP17" s="110"/>
      <c r="DQ17" s="110"/>
      <c r="DR17" s="110"/>
      <c r="DS17" s="110"/>
      <c r="DT17" s="110"/>
      <c r="DU17" s="110"/>
      <c r="DV17" s="110"/>
      <c r="DW17" s="110"/>
      <c r="DX17" s="110"/>
      <c r="DY17" s="110"/>
      <c r="DZ17" s="110"/>
      <c r="EA17" s="110"/>
      <c r="EB17" s="110"/>
      <c r="EC17" s="110"/>
      <c r="ED17" s="110"/>
      <c r="EE17" s="110"/>
      <c r="EF17" s="110"/>
      <c r="EG17" s="110"/>
      <c r="EH17" s="110"/>
      <c r="EI17" s="110"/>
      <c r="EJ17" s="110"/>
      <c r="EK17" s="110"/>
      <c r="EL17" s="110"/>
      <c r="EM17" s="110"/>
      <c r="EN17" s="110"/>
      <c r="EO17" s="110"/>
      <c r="EP17" s="110"/>
      <c r="EQ17" s="110"/>
      <c r="ER17" s="110"/>
      <c r="ES17" s="110"/>
      <c r="ET17" s="110"/>
      <c r="EU17" s="110"/>
      <c r="EV17" s="110"/>
      <c r="EW17" s="110"/>
      <c r="EX17" s="110"/>
      <c r="EY17" s="110"/>
      <c r="EZ17" s="110"/>
      <c r="FA17" s="110"/>
      <c r="FB17" s="110"/>
      <c r="FC17" s="110"/>
      <c r="FD17" s="110"/>
      <c r="FE17" s="110"/>
      <c r="FF17" s="110"/>
      <c r="FG17" s="110"/>
      <c r="FH17" s="110"/>
      <c r="FI17" s="110"/>
      <c r="FJ17" s="110"/>
      <c r="FK17" s="110"/>
      <c r="FL17" s="110"/>
      <c r="FM17" s="110"/>
      <c r="FN17" s="110"/>
      <c r="FO17" s="110"/>
      <c r="FP17" s="110"/>
      <c r="FQ17" s="110"/>
      <c r="FR17" s="110"/>
      <c r="FS17" s="110"/>
      <c r="FT17" s="110"/>
      <c r="FU17" s="110"/>
      <c r="FV17" s="110"/>
      <c r="FW17" s="110"/>
      <c r="FX17" s="110"/>
      <c r="FY17" s="110"/>
      <c r="FZ17" s="110"/>
      <c r="GA17" s="110"/>
      <c r="GB17" s="110"/>
      <c r="GC17" s="110"/>
      <c r="GD17" s="110"/>
      <c r="GE17" s="110"/>
      <c r="GF17" s="110"/>
      <c r="GG17" s="110"/>
      <c r="GH17" s="110"/>
      <c r="GI17" s="110"/>
      <c r="GJ17" s="110"/>
      <c r="GK17" s="110"/>
      <c r="GL17" s="110"/>
      <c r="GM17" s="110"/>
      <c r="GN17" s="110"/>
      <c r="GO17" s="110"/>
      <c r="GP17" s="110"/>
      <c r="GQ17" s="110"/>
      <c r="GR17" s="110"/>
      <c r="GS17" s="110"/>
      <c r="GT17" s="110"/>
      <c r="GU17" s="110"/>
      <c r="GV17" s="110"/>
      <c r="GW17" s="110"/>
      <c r="GX17" s="110"/>
      <c r="GY17" s="110"/>
      <c r="GZ17" s="110"/>
      <c r="HA17" s="110"/>
      <c r="HB17" s="110"/>
      <c r="HC17" s="110"/>
      <c r="HD17" s="110"/>
      <c r="HE17" s="110"/>
      <c r="HF17" s="110"/>
      <c r="HG17" s="110"/>
      <c r="HH17" s="110"/>
      <c r="HI17" s="110"/>
      <c r="HJ17" s="110"/>
      <c r="HK17" s="110"/>
    </row>
    <row r="18">
      <c r="A18" s="110"/>
      <c r="B18" s="1"/>
      <c r="C18" s="33"/>
      <c r="D18" s="52"/>
      <c r="E18" s="37"/>
      <c r="F18" s="114"/>
      <c r="G18" s="114"/>
      <c r="H18" s="33"/>
      <c r="I18" s="33"/>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c r="DI18" s="110"/>
      <c r="DJ18" s="110"/>
      <c r="DK18" s="110"/>
      <c r="DL18" s="110"/>
      <c r="DM18" s="110"/>
      <c r="DN18" s="110"/>
      <c r="DO18" s="110"/>
      <c r="DP18" s="110"/>
      <c r="DQ18" s="110"/>
      <c r="DR18" s="110"/>
      <c r="DS18" s="110"/>
      <c r="DT18" s="110"/>
      <c r="DU18" s="110"/>
      <c r="DV18" s="110"/>
      <c r="DW18" s="110"/>
      <c r="DX18" s="110"/>
      <c r="DY18" s="110"/>
      <c r="DZ18" s="110"/>
      <c r="EA18" s="110"/>
      <c r="EB18" s="110"/>
      <c r="EC18" s="110"/>
      <c r="ED18" s="110"/>
      <c r="EE18" s="110"/>
      <c r="EF18" s="110"/>
      <c r="EG18" s="110"/>
      <c r="EH18" s="110"/>
      <c r="EI18" s="110"/>
      <c r="EJ18" s="110"/>
      <c r="EK18" s="110"/>
      <c r="EL18" s="110"/>
      <c r="EM18" s="110"/>
      <c r="EN18" s="110"/>
      <c r="EO18" s="110"/>
      <c r="EP18" s="110"/>
      <c r="EQ18" s="110"/>
      <c r="ER18" s="110"/>
      <c r="ES18" s="110"/>
      <c r="ET18" s="110"/>
      <c r="EU18" s="110"/>
      <c r="EV18" s="110"/>
      <c r="EW18" s="110"/>
      <c r="EX18" s="110"/>
      <c r="EY18" s="110"/>
      <c r="EZ18" s="110"/>
      <c r="FA18" s="110"/>
      <c r="FB18" s="110"/>
      <c r="FC18" s="110"/>
      <c r="FD18" s="110"/>
      <c r="FE18" s="110"/>
      <c r="FF18" s="110"/>
      <c r="FG18" s="110"/>
      <c r="FH18" s="110"/>
      <c r="FI18" s="110"/>
      <c r="FJ18" s="110"/>
      <c r="FK18" s="110"/>
      <c r="FL18" s="110"/>
      <c r="FM18" s="110"/>
      <c r="FN18" s="110"/>
      <c r="FO18" s="110"/>
      <c r="FP18" s="110"/>
      <c r="FQ18" s="110"/>
      <c r="FR18" s="110"/>
      <c r="FS18" s="110"/>
      <c r="FT18" s="110"/>
      <c r="FU18" s="110"/>
      <c r="FV18" s="110"/>
      <c r="FW18" s="110"/>
      <c r="FX18" s="110"/>
      <c r="FY18" s="110"/>
      <c r="FZ18" s="110"/>
      <c r="GA18" s="110"/>
      <c r="GB18" s="110"/>
      <c r="GC18" s="110"/>
      <c r="GD18" s="110"/>
      <c r="GE18" s="110"/>
      <c r="GF18" s="110"/>
      <c r="GG18" s="110"/>
      <c r="GH18" s="110"/>
      <c r="GI18" s="110"/>
      <c r="GJ18" s="110"/>
      <c r="GK18" s="110"/>
      <c r="GL18" s="110"/>
      <c r="GM18" s="110"/>
      <c r="GN18" s="110"/>
      <c r="GO18" s="110"/>
      <c r="GP18" s="110"/>
      <c r="GQ18" s="110"/>
      <c r="GR18" s="110"/>
      <c r="GS18" s="110"/>
      <c r="GT18" s="110"/>
      <c r="GU18" s="110"/>
      <c r="GV18" s="110"/>
      <c r="GW18" s="110"/>
      <c r="GX18" s="110"/>
      <c r="GY18" s="110"/>
      <c r="GZ18" s="110"/>
      <c r="HA18" s="110"/>
      <c r="HB18" s="110"/>
      <c r="HC18" s="110"/>
      <c r="HD18" s="110"/>
      <c r="HE18" s="110"/>
      <c r="HF18" s="110"/>
      <c r="HG18" s="110"/>
      <c r="HH18" s="110"/>
      <c r="HI18" s="110"/>
      <c r="HJ18" s="110"/>
      <c r="HK18" s="110"/>
    </row>
    <row r="19">
      <c r="A19" s="110"/>
      <c r="B19" s="1" t="s">
        <v>33</v>
      </c>
      <c r="C19" s="38" t="s">
        <v>102</v>
      </c>
      <c r="D19" s="39"/>
      <c r="E19" s="37"/>
      <c r="F19" s="114"/>
      <c r="G19" s="114"/>
      <c r="H19" s="33"/>
      <c r="I19" s="33"/>
      <c r="J19" s="110"/>
      <c r="K19" s="110"/>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0"/>
      <c r="CB19" s="110"/>
      <c r="CC19" s="110"/>
      <c r="CD19" s="110"/>
      <c r="CE19" s="110"/>
      <c r="CF19" s="110"/>
      <c r="CG19" s="110"/>
      <c r="CH19" s="110"/>
      <c r="CI19" s="110"/>
      <c r="CJ19" s="110"/>
      <c r="CK19" s="110"/>
      <c r="CL19" s="110"/>
      <c r="CM19" s="110"/>
      <c r="CN19" s="110"/>
      <c r="CO19" s="110"/>
      <c r="CP19" s="110"/>
      <c r="CQ19" s="110"/>
      <c r="CR19" s="110"/>
      <c r="CS19" s="110"/>
      <c r="CT19" s="110"/>
      <c r="CU19" s="110"/>
      <c r="CV19" s="110"/>
      <c r="CW19" s="110"/>
      <c r="CX19" s="110"/>
      <c r="CY19" s="110"/>
      <c r="CZ19" s="110"/>
      <c r="DA19" s="110"/>
      <c r="DB19" s="110"/>
      <c r="DC19" s="110"/>
      <c r="DD19" s="110"/>
      <c r="DE19" s="110"/>
      <c r="DF19" s="110"/>
      <c r="DG19" s="110"/>
      <c r="DH19" s="110"/>
      <c r="DI19" s="110"/>
      <c r="DJ19" s="110"/>
      <c r="DK19" s="110"/>
      <c r="DL19" s="110"/>
      <c r="DM19" s="110"/>
      <c r="DN19" s="110"/>
      <c r="DO19" s="110"/>
      <c r="DP19" s="110"/>
      <c r="DQ19" s="110"/>
      <c r="DR19" s="110"/>
      <c r="DS19" s="110"/>
      <c r="DT19" s="110"/>
      <c r="DU19" s="110"/>
      <c r="DV19" s="110"/>
      <c r="DW19" s="110"/>
      <c r="DX19" s="110"/>
      <c r="DY19" s="110"/>
      <c r="DZ19" s="110"/>
      <c r="EA19" s="110"/>
      <c r="EB19" s="110"/>
      <c r="EC19" s="110"/>
      <c r="ED19" s="110"/>
      <c r="EE19" s="110"/>
      <c r="EF19" s="110"/>
      <c r="EG19" s="110"/>
      <c r="EH19" s="110"/>
      <c r="EI19" s="110"/>
      <c r="EJ19" s="110"/>
      <c r="EK19" s="110"/>
      <c r="EL19" s="110"/>
      <c r="EM19" s="110"/>
      <c r="EN19" s="110"/>
      <c r="EO19" s="110"/>
      <c r="EP19" s="110"/>
      <c r="EQ19" s="110"/>
      <c r="ER19" s="110"/>
      <c r="ES19" s="110"/>
      <c r="ET19" s="110"/>
      <c r="EU19" s="110"/>
      <c r="EV19" s="110"/>
      <c r="EW19" s="110"/>
      <c r="EX19" s="110"/>
      <c r="EY19" s="110"/>
      <c r="EZ19" s="110"/>
      <c r="FA19" s="110"/>
      <c r="FB19" s="110"/>
      <c r="FC19" s="110"/>
      <c r="FD19" s="110"/>
      <c r="FE19" s="110"/>
      <c r="FF19" s="110"/>
      <c r="FG19" s="110"/>
      <c r="FH19" s="110"/>
      <c r="FI19" s="110"/>
      <c r="FJ19" s="110"/>
      <c r="FK19" s="110"/>
      <c r="FL19" s="110"/>
      <c r="FM19" s="110"/>
      <c r="FN19" s="110"/>
      <c r="FO19" s="110"/>
      <c r="FP19" s="110"/>
      <c r="FQ19" s="110"/>
      <c r="FR19" s="110"/>
      <c r="FS19" s="110"/>
      <c r="FT19" s="110"/>
      <c r="FU19" s="110"/>
      <c r="FV19" s="110"/>
      <c r="FW19" s="110"/>
      <c r="FX19" s="110"/>
      <c r="FY19" s="110"/>
      <c r="FZ19" s="110"/>
      <c r="GA19" s="110"/>
      <c r="GB19" s="110"/>
      <c r="GC19" s="110"/>
      <c r="GD19" s="110"/>
      <c r="GE19" s="110"/>
      <c r="GF19" s="110"/>
      <c r="GG19" s="110"/>
      <c r="GH19" s="110"/>
      <c r="GI19" s="110"/>
      <c r="GJ19" s="110"/>
      <c r="GK19" s="110"/>
      <c r="GL19" s="110"/>
      <c r="GM19" s="110"/>
      <c r="GN19" s="110"/>
      <c r="GO19" s="110"/>
      <c r="GP19" s="110"/>
      <c r="GQ19" s="110"/>
      <c r="GR19" s="110"/>
      <c r="GS19" s="110"/>
      <c r="GT19" s="110"/>
      <c r="GU19" s="110"/>
      <c r="GV19" s="110"/>
      <c r="GW19" s="110"/>
      <c r="GX19" s="110"/>
      <c r="GY19" s="110"/>
      <c r="GZ19" s="110"/>
      <c r="HA19" s="110"/>
      <c r="HB19" s="110"/>
      <c r="HC19" s="110"/>
      <c r="HD19" s="110"/>
      <c r="HE19" s="110"/>
      <c r="HF19" s="110"/>
      <c r="HG19" s="110"/>
      <c r="HH19" s="110"/>
      <c r="HI19" s="110"/>
      <c r="HJ19" s="110"/>
      <c r="HK19" s="110"/>
    </row>
    <row r="20">
      <c r="A20" s="110"/>
      <c r="B20" s="1"/>
      <c r="C20" s="41" t="s">
        <v>35</v>
      </c>
      <c r="D20" s="42">
        <v>50.0</v>
      </c>
      <c r="E20" s="37"/>
      <c r="F20" s="114"/>
      <c r="G20" s="114"/>
      <c r="H20" s="33"/>
      <c r="I20" s="33"/>
      <c r="J20" s="110"/>
      <c r="K20" s="110"/>
      <c r="L20" s="110"/>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0"/>
      <c r="CB20" s="110"/>
      <c r="CC20" s="110"/>
      <c r="CD20" s="110"/>
      <c r="CE20" s="110"/>
      <c r="CF20" s="110"/>
      <c r="CG20" s="110"/>
      <c r="CH20" s="110"/>
      <c r="CI20" s="110"/>
      <c r="CJ20" s="110"/>
      <c r="CK20" s="110"/>
      <c r="CL20" s="110"/>
      <c r="CM20" s="110"/>
      <c r="CN20" s="110"/>
      <c r="CO20" s="110"/>
      <c r="CP20" s="110"/>
      <c r="CQ20" s="110"/>
      <c r="CR20" s="110"/>
      <c r="CS20" s="110"/>
      <c r="CT20" s="110"/>
      <c r="CU20" s="110"/>
      <c r="CV20" s="110"/>
      <c r="CW20" s="110"/>
      <c r="CX20" s="110"/>
      <c r="CY20" s="110"/>
      <c r="CZ20" s="110"/>
      <c r="DA20" s="110"/>
      <c r="DB20" s="110"/>
      <c r="DC20" s="110"/>
      <c r="DD20" s="110"/>
      <c r="DE20" s="110"/>
      <c r="DF20" s="110"/>
      <c r="DG20" s="110"/>
      <c r="DH20" s="110"/>
      <c r="DI20" s="110"/>
      <c r="DJ20" s="110"/>
      <c r="DK20" s="110"/>
      <c r="DL20" s="110"/>
      <c r="DM20" s="110"/>
      <c r="DN20" s="110"/>
      <c r="DO20" s="110"/>
      <c r="DP20" s="110"/>
      <c r="DQ20" s="110"/>
      <c r="DR20" s="110"/>
      <c r="DS20" s="110"/>
      <c r="DT20" s="110"/>
      <c r="DU20" s="110"/>
      <c r="DV20" s="110"/>
      <c r="DW20" s="110"/>
      <c r="DX20" s="110"/>
      <c r="DY20" s="110"/>
      <c r="DZ20" s="110"/>
      <c r="EA20" s="110"/>
      <c r="EB20" s="110"/>
      <c r="EC20" s="110"/>
      <c r="ED20" s="110"/>
      <c r="EE20" s="110"/>
      <c r="EF20" s="110"/>
      <c r="EG20" s="110"/>
      <c r="EH20" s="110"/>
      <c r="EI20" s="110"/>
      <c r="EJ20" s="110"/>
      <c r="EK20" s="110"/>
      <c r="EL20" s="110"/>
      <c r="EM20" s="110"/>
      <c r="EN20" s="110"/>
      <c r="EO20" s="110"/>
      <c r="EP20" s="110"/>
      <c r="EQ20" s="110"/>
      <c r="ER20" s="110"/>
      <c r="ES20" s="110"/>
      <c r="ET20" s="110"/>
      <c r="EU20" s="110"/>
      <c r="EV20" s="110"/>
      <c r="EW20" s="110"/>
      <c r="EX20" s="110"/>
      <c r="EY20" s="110"/>
      <c r="EZ20" s="110"/>
      <c r="FA20" s="110"/>
      <c r="FB20" s="110"/>
      <c r="FC20" s="110"/>
      <c r="FD20" s="110"/>
      <c r="FE20" s="110"/>
      <c r="FF20" s="110"/>
      <c r="FG20" s="110"/>
      <c r="FH20" s="110"/>
      <c r="FI20" s="110"/>
      <c r="FJ20" s="110"/>
      <c r="FK20" s="110"/>
      <c r="FL20" s="110"/>
      <c r="FM20" s="110"/>
      <c r="FN20" s="110"/>
      <c r="FO20" s="110"/>
      <c r="FP20" s="110"/>
      <c r="FQ20" s="110"/>
      <c r="FR20" s="110"/>
      <c r="FS20" s="110"/>
      <c r="FT20" s="110"/>
      <c r="FU20" s="110"/>
      <c r="FV20" s="110"/>
      <c r="FW20" s="110"/>
      <c r="FX20" s="110"/>
      <c r="FY20" s="110"/>
      <c r="FZ20" s="110"/>
      <c r="GA20" s="110"/>
      <c r="GB20" s="110"/>
      <c r="GC20" s="110"/>
      <c r="GD20" s="110"/>
      <c r="GE20" s="110"/>
      <c r="GF20" s="110"/>
      <c r="GG20" s="110"/>
      <c r="GH20" s="110"/>
      <c r="GI20" s="110"/>
      <c r="GJ20" s="110"/>
      <c r="GK20" s="110"/>
      <c r="GL20" s="110"/>
      <c r="GM20" s="110"/>
      <c r="GN20" s="110"/>
      <c r="GO20" s="110"/>
      <c r="GP20" s="110"/>
      <c r="GQ20" s="110"/>
      <c r="GR20" s="110"/>
      <c r="GS20" s="110"/>
      <c r="GT20" s="110"/>
      <c r="GU20" s="110"/>
      <c r="GV20" s="110"/>
      <c r="GW20" s="110"/>
      <c r="GX20" s="110"/>
      <c r="GY20" s="110"/>
      <c r="GZ20" s="110"/>
      <c r="HA20" s="110"/>
      <c r="HB20" s="110"/>
      <c r="HC20" s="110"/>
      <c r="HD20" s="110"/>
      <c r="HE20" s="110"/>
      <c r="HF20" s="110"/>
      <c r="HG20" s="110"/>
      <c r="HH20" s="110"/>
      <c r="HI20" s="110"/>
      <c r="HJ20" s="110"/>
      <c r="HK20" s="110"/>
    </row>
    <row r="21" ht="15.75" customHeight="1">
      <c r="A21" s="110"/>
      <c r="B21" s="1"/>
      <c r="C21" s="41" t="s">
        <v>37</v>
      </c>
      <c r="D21" s="45">
        <f>0.45*I10</f>
        <v>5483076.923</v>
      </c>
      <c r="E21" s="37" t="s">
        <v>103</v>
      </c>
      <c r="F21" s="116"/>
      <c r="G21" s="114"/>
      <c r="H21" s="33"/>
      <c r="I21" s="33"/>
      <c r="J21" s="110"/>
      <c r="K21" s="110"/>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0"/>
      <c r="CB21" s="110"/>
      <c r="CC21" s="110"/>
      <c r="CD21" s="110"/>
      <c r="CE21" s="110"/>
      <c r="CF21" s="110"/>
      <c r="CG21" s="110"/>
      <c r="CH21" s="110"/>
      <c r="CI21" s="110"/>
      <c r="CJ21" s="110"/>
      <c r="CK21" s="110"/>
      <c r="CL21" s="110"/>
      <c r="CM21" s="110"/>
      <c r="CN21" s="110"/>
      <c r="CO21" s="110"/>
      <c r="CP21" s="110"/>
      <c r="CQ21" s="110"/>
      <c r="CR21" s="110"/>
      <c r="CS21" s="110"/>
      <c r="CT21" s="110"/>
      <c r="CU21" s="110"/>
      <c r="CV21" s="110"/>
      <c r="CW21" s="110"/>
      <c r="CX21" s="110"/>
      <c r="CY21" s="110"/>
      <c r="CZ21" s="110"/>
      <c r="DA21" s="110"/>
      <c r="DB21" s="110"/>
      <c r="DC21" s="110"/>
      <c r="DD21" s="110"/>
      <c r="DE21" s="110"/>
      <c r="DF21" s="110"/>
      <c r="DG21" s="110"/>
      <c r="DH21" s="110"/>
      <c r="DI21" s="110"/>
      <c r="DJ21" s="110"/>
      <c r="DK21" s="110"/>
      <c r="DL21" s="110"/>
      <c r="DM21" s="110"/>
      <c r="DN21" s="110"/>
      <c r="DO21" s="110"/>
      <c r="DP21" s="110"/>
      <c r="DQ21" s="110"/>
      <c r="DR21" s="110"/>
      <c r="DS21" s="110"/>
      <c r="DT21" s="110"/>
      <c r="DU21" s="110"/>
      <c r="DV21" s="110"/>
      <c r="DW21" s="110"/>
      <c r="DX21" s="110"/>
      <c r="DY21" s="110"/>
      <c r="DZ21" s="110"/>
      <c r="EA21" s="110"/>
      <c r="EB21" s="110"/>
      <c r="EC21" s="110"/>
      <c r="ED21" s="110"/>
      <c r="EE21" s="110"/>
      <c r="EF21" s="110"/>
      <c r="EG21" s="110"/>
      <c r="EH21" s="110"/>
      <c r="EI21" s="110"/>
      <c r="EJ21" s="110"/>
      <c r="EK21" s="110"/>
      <c r="EL21" s="110"/>
      <c r="EM21" s="110"/>
      <c r="EN21" s="110"/>
      <c r="EO21" s="110"/>
      <c r="EP21" s="110"/>
      <c r="EQ21" s="110"/>
      <c r="ER21" s="110"/>
      <c r="ES21" s="110"/>
      <c r="ET21" s="110"/>
      <c r="EU21" s="110"/>
      <c r="EV21" s="110"/>
      <c r="EW21" s="110"/>
      <c r="EX21" s="110"/>
      <c r="EY21" s="110"/>
      <c r="EZ21" s="110"/>
      <c r="FA21" s="110"/>
      <c r="FB21" s="110"/>
      <c r="FC21" s="110"/>
      <c r="FD21" s="110"/>
      <c r="FE21" s="110"/>
      <c r="FF21" s="110"/>
      <c r="FG21" s="110"/>
      <c r="FH21" s="110"/>
      <c r="FI21" s="110"/>
      <c r="FJ21" s="110"/>
      <c r="FK21" s="110"/>
      <c r="FL21" s="110"/>
      <c r="FM21" s="110"/>
      <c r="FN21" s="110"/>
      <c r="FO21" s="110"/>
      <c r="FP21" s="110"/>
      <c r="FQ21" s="110"/>
      <c r="FR21" s="110"/>
      <c r="FS21" s="110"/>
      <c r="FT21" s="110"/>
      <c r="FU21" s="110"/>
      <c r="FV21" s="110"/>
      <c r="FW21" s="110"/>
      <c r="FX21" s="110"/>
      <c r="FY21" s="110"/>
      <c r="FZ21" s="110"/>
      <c r="GA21" s="110"/>
      <c r="GB21" s="110"/>
      <c r="GC21" s="110"/>
      <c r="GD21" s="110"/>
      <c r="GE21" s="110"/>
      <c r="GF21" s="110"/>
      <c r="GG21" s="110"/>
      <c r="GH21" s="110"/>
      <c r="GI21" s="110"/>
      <c r="GJ21" s="110"/>
      <c r="GK21" s="110"/>
      <c r="GL21" s="110"/>
      <c r="GM21" s="110"/>
      <c r="GN21" s="110"/>
      <c r="GO21" s="110"/>
      <c r="GP21" s="110"/>
      <c r="GQ21" s="110"/>
      <c r="GR21" s="110"/>
      <c r="GS21" s="110"/>
      <c r="GT21" s="110"/>
      <c r="GU21" s="110"/>
      <c r="GV21" s="110"/>
      <c r="GW21" s="110"/>
      <c r="GX21" s="110"/>
      <c r="GY21" s="110"/>
      <c r="GZ21" s="110"/>
      <c r="HA21" s="110"/>
      <c r="HB21" s="110"/>
      <c r="HC21" s="110"/>
      <c r="HD21" s="110"/>
      <c r="HE21" s="110"/>
      <c r="HF21" s="110"/>
      <c r="HG21" s="110"/>
      <c r="HH21" s="110"/>
      <c r="HI21" s="110"/>
      <c r="HJ21" s="110"/>
      <c r="HK21" s="110"/>
    </row>
    <row r="22" ht="15.75" customHeight="1">
      <c r="A22" s="110"/>
      <c r="B22" s="1"/>
      <c r="C22" s="41" t="s">
        <v>40</v>
      </c>
      <c r="D22" s="47">
        <f>D20*(D21/1000)</f>
        <v>274153.8462</v>
      </c>
      <c r="E22" s="37"/>
      <c r="F22" s="114"/>
      <c r="G22" s="114"/>
      <c r="H22" s="33"/>
      <c r="I22" s="33"/>
      <c r="J22" s="110"/>
      <c r="K22" s="110"/>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0"/>
      <c r="CB22" s="110"/>
      <c r="CC22" s="110"/>
      <c r="CD22" s="110"/>
      <c r="CE22" s="110"/>
      <c r="CF22" s="110"/>
      <c r="CG22" s="110"/>
      <c r="CH22" s="110"/>
      <c r="CI22" s="110"/>
      <c r="CJ22" s="110"/>
      <c r="CK22" s="110"/>
      <c r="CL22" s="110"/>
      <c r="CM22" s="110"/>
      <c r="CN22" s="110"/>
      <c r="CO22" s="110"/>
      <c r="CP22" s="110"/>
      <c r="CQ22" s="110"/>
      <c r="CR22" s="110"/>
      <c r="CS22" s="110"/>
      <c r="CT22" s="110"/>
      <c r="CU22" s="110"/>
      <c r="CV22" s="110"/>
      <c r="CW22" s="110"/>
      <c r="CX22" s="110"/>
      <c r="CY22" s="110"/>
      <c r="CZ22" s="110"/>
      <c r="DA22" s="110"/>
      <c r="DB22" s="110"/>
      <c r="DC22" s="110"/>
      <c r="DD22" s="110"/>
      <c r="DE22" s="110"/>
      <c r="DF22" s="110"/>
      <c r="DG22" s="110"/>
      <c r="DH22" s="110"/>
      <c r="DI22" s="110"/>
      <c r="DJ22" s="110"/>
      <c r="DK22" s="110"/>
      <c r="DL22" s="110"/>
      <c r="DM22" s="110"/>
      <c r="DN22" s="110"/>
      <c r="DO22" s="110"/>
      <c r="DP22" s="110"/>
      <c r="DQ22" s="110"/>
      <c r="DR22" s="110"/>
      <c r="DS22" s="110"/>
      <c r="DT22" s="110"/>
      <c r="DU22" s="110"/>
      <c r="DV22" s="110"/>
      <c r="DW22" s="110"/>
      <c r="DX22" s="110"/>
      <c r="DY22" s="110"/>
      <c r="DZ22" s="110"/>
      <c r="EA22" s="110"/>
      <c r="EB22" s="110"/>
      <c r="EC22" s="110"/>
      <c r="ED22" s="110"/>
      <c r="EE22" s="110"/>
      <c r="EF22" s="110"/>
      <c r="EG22" s="110"/>
      <c r="EH22" s="110"/>
      <c r="EI22" s="110"/>
      <c r="EJ22" s="110"/>
      <c r="EK22" s="110"/>
      <c r="EL22" s="110"/>
      <c r="EM22" s="110"/>
      <c r="EN22" s="110"/>
      <c r="EO22" s="110"/>
      <c r="EP22" s="110"/>
      <c r="EQ22" s="110"/>
      <c r="ER22" s="110"/>
      <c r="ES22" s="110"/>
      <c r="ET22" s="110"/>
      <c r="EU22" s="110"/>
      <c r="EV22" s="110"/>
      <c r="EW22" s="110"/>
      <c r="EX22" s="110"/>
      <c r="EY22" s="110"/>
      <c r="EZ22" s="110"/>
      <c r="FA22" s="110"/>
      <c r="FB22" s="110"/>
      <c r="FC22" s="110"/>
      <c r="FD22" s="110"/>
      <c r="FE22" s="110"/>
      <c r="FF22" s="110"/>
      <c r="FG22" s="110"/>
      <c r="FH22" s="110"/>
      <c r="FI22" s="110"/>
      <c r="FJ22" s="110"/>
      <c r="FK22" s="110"/>
      <c r="FL22" s="110"/>
      <c r="FM22" s="110"/>
      <c r="FN22" s="110"/>
      <c r="FO22" s="110"/>
      <c r="FP22" s="110"/>
      <c r="FQ22" s="110"/>
      <c r="FR22" s="110"/>
      <c r="FS22" s="110"/>
      <c r="FT22" s="110"/>
      <c r="FU22" s="110"/>
      <c r="FV22" s="110"/>
      <c r="FW22" s="110"/>
      <c r="FX22" s="110"/>
      <c r="FY22" s="110"/>
      <c r="FZ22" s="110"/>
      <c r="GA22" s="110"/>
      <c r="GB22" s="110"/>
      <c r="GC22" s="110"/>
      <c r="GD22" s="110"/>
      <c r="GE22" s="110"/>
      <c r="GF22" s="110"/>
      <c r="GG22" s="110"/>
      <c r="GH22" s="110"/>
      <c r="GI22" s="110"/>
      <c r="GJ22" s="110"/>
      <c r="GK22" s="110"/>
      <c r="GL22" s="110"/>
      <c r="GM22" s="110"/>
      <c r="GN22" s="110"/>
      <c r="GO22" s="110"/>
      <c r="GP22" s="110"/>
      <c r="GQ22" s="110"/>
      <c r="GR22" s="110"/>
      <c r="GS22" s="110"/>
      <c r="GT22" s="110"/>
      <c r="GU22" s="110"/>
      <c r="GV22" s="110"/>
      <c r="GW22" s="110"/>
      <c r="GX22" s="110"/>
      <c r="GY22" s="110"/>
      <c r="GZ22" s="110"/>
      <c r="HA22" s="110"/>
      <c r="HB22" s="110"/>
      <c r="HC22" s="110"/>
      <c r="HD22" s="110"/>
      <c r="HE22" s="110"/>
      <c r="HF22" s="110"/>
      <c r="HG22" s="110"/>
      <c r="HH22" s="110"/>
      <c r="HI22" s="110"/>
      <c r="HJ22" s="110"/>
      <c r="HK22" s="110"/>
    </row>
    <row r="23" ht="15.75" customHeight="1">
      <c r="A23" s="110"/>
      <c r="B23" s="1"/>
      <c r="C23" s="33"/>
      <c r="D23" s="52"/>
      <c r="E23" s="37"/>
      <c r="F23" s="114"/>
      <c r="G23" s="114"/>
      <c r="H23" s="119"/>
      <c r="I23" s="33"/>
      <c r="J23" s="110"/>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0"/>
      <c r="CB23" s="110"/>
      <c r="CC23" s="110"/>
      <c r="CD23" s="110"/>
      <c r="CE23" s="110"/>
      <c r="CF23" s="110"/>
      <c r="CG23" s="110"/>
      <c r="CH23" s="110"/>
      <c r="CI23" s="110"/>
      <c r="CJ23" s="110"/>
      <c r="CK23" s="110"/>
      <c r="CL23" s="110"/>
      <c r="CM23" s="110"/>
      <c r="CN23" s="110"/>
      <c r="CO23" s="110"/>
      <c r="CP23" s="110"/>
      <c r="CQ23" s="110"/>
      <c r="CR23" s="110"/>
      <c r="CS23" s="110"/>
      <c r="CT23" s="110"/>
      <c r="CU23" s="110"/>
      <c r="CV23" s="110"/>
      <c r="CW23" s="110"/>
      <c r="CX23" s="110"/>
      <c r="CY23" s="110"/>
      <c r="CZ23" s="110"/>
      <c r="DA23" s="110"/>
      <c r="DB23" s="110"/>
      <c r="DC23" s="110"/>
      <c r="DD23" s="110"/>
      <c r="DE23" s="110"/>
      <c r="DF23" s="110"/>
      <c r="DG23" s="110"/>
      <c r="DH23" s="110"/>
      <c r="DI23" s="110"/>
      <c r="DJ23" s="110"/>
      <c r="DK23" s="110"/>
      <c r="DL23" s="110"/>
      <c r="DM23" s="110"/>
      <c r="DN23" s="110"/>
      <c r="DO23" s="110"/>
      <c r="DP23" s="110"/>
      <c r="DQ23" s="110"/>
      <c r="DR23" s="110"/>
      <c r="DS23" s="110"/>
      <c r="DT23" s="110"/>
      <c r="DU23" s="110"/>
      <c r="DV23" s="110"/>
      <c r="DW23" s="110"/>
      <c r="DX23" s="110"/>
      <c r="DY23" s="110"/>
      <c r="DZ23" s="110"/>
      <c r="EA23" s="110"/>
      <c r="EB23" s="110"/>
      <c r="EC23" s="110"/>
      <c r="ED23" s="110"/>
      <c r="EE23" s="110"/>
      <c r="EF23" s="110"/>
      <c r="EG23" s="110"/>
      <c r="EH23" s="110"/>
      <c r="EI23" s="110"/>
      <c r="EJ23" s="110"/>
      <c r="EK23" s="110"/>
      <c r="EL23" s="110"/>
      <c r="EM23" s="110"/>
      <c r="EN23" s="110"/>
      <c r="EO23" s="110"/>
      <c r="EP23" s="110"/>
      <c r="EQ23" s="110"/>
      <c r="ER23" s="110"/>
      <c r="ES23" s="110"/>
      <c r="ET23" s="110"/>
      <c r="EU23" s="110"/>
      <c r="EV23" s="110"/>
      <c r="EW23" s="110"/>
      <c r="EX23" s="110"/>
      <c r="EY23" s="110"/>
      <c r="EZ23" s="110"/>
      <c r="FA23" s="110"/>
      <c r="FB23" s="110"/>
      <c r="FC23" s="110"/>
      <c r="FD23" s="110"/>
      <c r="FE23" s="110"/>
      <c r="FF23" s="110"/>
      <c r="FG23" s="110"/>
      <c r="FH23" s="110"/>
      <c r="FI23" s="110"/>
      <c r="FJ23" s="110"/>
      <c r="FK23" s="110"/>
      <c r="FL23" s="110"/>
      <c r="FM23" s="110"/>
      <c r="FN23" s="110"/>
      <c r="FO23" s="110"/>
      <c r="FP23" s="110"/>
      <c r="FQ23" s="110"/>
      <c r="FR23" s="110"/>
      <c r="FS23" s="110"/>
      <c r="FT23" s="110"/>
      <c r="FU23" s="110"/>
      <c r="FV23" s="110"/>
      <c r="FW23" s="110"/>
      <c r="FX23" s="110"/>
      <c r="FY23" s="110"/>
      <c r="FZ23" s="110"/>
      <c r="GA23" s="110"/>
      <c r="GB23" s="110"/>
      <c r="GC23" s="110"/>
      <c r="GD23" s="110"/>
      <c r="GE23" s="110"/>
      <c r="GF23" s="110"/>
      <c r="GG23" s="110"/>
      <c r="GH23" s="110"/>
      <c r="GI23" s="110"/>
      <c r="GJ23" s="110"/>
      <c r="GK23" s="110"/>
      <c r="GL23" s="110"/>
      <c r="GM23" s="110"/>
      <c r="GN23" s="110"/>
      <c r="GO23" s="110"/>
      <c r="GP23" s="110"/>
      <c r="GQ23" s="110"/>
      <c r="GR23" s="110"/>
      <c r="GS23" s="110"/>
      <c r="GT23" s="110"/>
      <c r="GU23" s="110"/>
      <c r="GV23" s="110"/>
      <c r="GW23" s="110"/>
      <c r="GX23" s="110"/>
      <c r="GY23" s="110"/>
      <c r="GZ23" s="110"/>
      <c r="HA23" s="110"/>
      <c r="HB23" s="110"/>
      <c r="HC23" s="110"/>
      <c r="HD23" s="110"/>
      <c r="HE23" s="110"/>
      <c r="HF23" s="110"/>
      <c r="HG23" s="110"/>
      <c r="HH23" s="110"/>
      <c r="HI23" s="110"/>
      <c r="HJ23" s="110"/>
      <c r="HK23" s="110"/>
    </row>
    <row r="24" ht="15.75" customHeight="1">
      <c r="A24" s="110"/>
      <c r="B24" s="1" t="s">
        <v>33</v>
      </c>
      <c r="C24" s="38" t="s">
        <v>104</v>
      </c>
      <c r="D24" s="53"/>
      <c r="E24" s="37"/>
      <c r="F24" s="114"/>
      <c r="G24" s="114"/>
      <c r="H24" s="119"/>
      <c r="I24" s="33"/>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0"/>
      <c r="CB24" s="110"/>
      <c r="CC24" s="110"/>
      <c r="CD24" s="110"/>
      <c r="CE24" s="110"/>
      <c r="CF24" s="110"/>
      <c r="CG24" s="110"/>
      <c r="CH24" s="110"/>
      <c r="CI24" s="110"/>
      <c r="CJ24" s="110"/>
      <c r="CK24" s="110"/>
      <c r="CL24" s="110"/>
      <c r="CM24" s="110"/>
      <c r="CN24" s="110"/>
      <c r="CO24" s="110"/>
      <c r="CP24" s="110"/>
      <c r="CQ24" s="110"/>
      <c r="CR24" s="110"/>
      <c r="CS24" s="110"/>
      <c r="CT24" s="110"/>
      <c r="CU24" s="110"/>
      <c r="CV24" s="110"/>
      <c r="CW24" s="110"/>
      <c r="CX24" s="110"/>
      <c r="CY24" s="110"/>
      <c r="CZ24" s="110"/>
      <c r="DA24" s="110"/>
      <c r="DB24" s="110"/>
      <c r="DC24" s="110"/>
      <c r="DD24" s="110"/>
      <c r="DE24" s="110"/>
      <c r="DF24" s="110"/>
      <c r="DG24" s="110"/>
      <c r="DH24" s="110"/>
      <c r="DI24" s="110"/>
      <c r="DJ24" s="110"/>
      <c r="DK24" s="110"/>
      <c r="DL24" s="110"/>
      <c r="DM24" s="110"/>
      <c r="DN24" s="110"/>
      <c r="DO24" s="110"/>
      <c r="DP24" s="110"/>
      <c r="DQ24" s="110"/>
      <c r="DR24" s="110"/>
      <c r="DS24" s="110"/>
      <c r="DT24" s="110"/>
      <c r="DU24" s="110"/>
      <c r="DV24" s="110"/>
      <c r="DW24" s="110"/>
      <c r="DX24" s="110"/>
      <c r="DY24" s="110"/>
      <c r="DZ24" s="110"/>
      <c r="EA24" s="110"/>
      <c r="EB24" s="110"/>
      <c r="EC24" s="110"/>
      <c r="ED24" s="110"/>
      <c r="EE24" s="110"/>
      <c r="EF24" s="110"/>
      <c r="EG24" s="110"/>
      <c r="EH24" s="110"/>
      <c r="EI24" s="110"/>
      <c r="EJ24" s="110"/>
      <c r="EK24" s="110"/>
      <c r="EL24" s="110"/>
      <c r="EM24" s="110"/>
      <c r="EN24" s="110"/>
      <c r="EO24" s="110"/>
      <c r="EP24" s="110"/>
      <c r="EQ24" s="110"/>
      <c r="ER24" s="110"/>
      <c r="ES24" s="110"/>
      <c r="ET24" s="110"/>
      <c r="EU24" s="110"/>
      <c r="EV24" s="110"/>
      <c r="EW24" s="110"/>
      <c r="EX24" s="110"/>
      <c r="EY24" s="110"/>
      <c r="EZ24" s="110"/>
      <c r="FA24" s="110"/>
      <c r="FB24" s="110"/>
      <c r="FC24" s="110"/>
      <c r="FD24" s="110"/>
      <c r="FE24" s="110"/>
      <c r="FF24" s="110"/>
      <c r="FG24" s="110"/>
      <c r="FH24" s="110"/>
      <c r="FI24" s="110"/>
      <c r="FJ24" s="110"/>
      <c r="FK24" s="110"/>
      <c r="FL24" s="110"/>
      <c r="FM24" s="110"/>
      <c r="FN24" s="110"/>
      <c r="FO24" s="110"/>
      <c r="FP24" s="110"/>
      <c r="FQ24" s="110"/>
      <c r="FR24" s="110"/>
      <c r="FS24" s="110"/>
      <c r="FT24" s="110"/>
      <c r="FU24" s="110"/>
      <c r="FV24" s="110"/>
      <c r="FW24" s="110"/>
      <c r="FX24" s="110"/>
      <c r="FY24" s="110"/>
      <c r="FZ24" s="110"/>
      <c r="GA24" s="110"/>
      <c r="GB24" s="110"/>
      <c r="GC24" s="110"/>
      <c r="GD24" s="110"/>
      <c r="GE24" s="110"/>
      <c r="GF24" s="110"/>
      <c r="GG24" s="110"/>
      <c r="GH24" s="110"/>
      <c r="GI24" s="110"/>
      <c r="GJ24" s="110"/>
      <c r="GK24" s="110"/>
      <c r="GL24" s="110"/>
      <c r="GM24" s="110"/>
      <c r="GN24" s="110"/>
      <c r="GO24" s="110"/>
      <c r="GP24" s="110"/>
      <c r="GQ24" s="110"/>
      <c r="GR24" s="110"/>
      <c r="GS24" s="110"/>
      <c r="GT24" s="110"/>
      <c r="GU24" s="110"/>
      <c r="GV24" s="110"/>
      <c r="GW24" s="110"/>
      <c r="GX24" s="110"/>
      <c r="GY24" s="110"/>
      <c r="GZ24" s="110"/>
      <c r="HA24" s="110"/>
      <c r="HB24" s="110"/>
      <c r="HC24" s="110"/>
      <c r="HD24" s="110"/>
      <c r="HE24" s="110"/>
      <c r="HF24" s="110"/>
      <c r="HG24" s="110"/>
      <c r="HH24" s="110"/>
      <c r="HI24" s="110"/>
      <c r="HJ24" s="110"/>
      <c r="HK24" s="110"/>
    </row>
    <row r="25" ht="15.75" customHeight="1">
      <c r="A25" s="110"/>
      <c r="B25" s="1"/>
      <c r="C25" s="41" t="s">
        <v>35</v>
      </c>
      <c r="D25" s="54">
        <v>50.0</v>
      </c>
      <c r="E25" s="37"/>
      <c r="F25" s="114"/>
      <c r="G25" s="114"/>
      <c r="H25" s="119"/>
      <c r="I25" s="33"/>
      <c r="J25" s="110"/>
      <c r="K25" s="110"/>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0"/>
      <c r="CB25" s="110"/>
      <c r="CC25" s="110"/>
      <c r="CD25" s="110"/>
      <c r="CE25" s="110"/>
      <c r="CF25" s="110"/>
      <c r="CG25" s="110"/>
      <c r="CH25" s="110"/>
      <c r="CI25" s="110"/>
      <c r="CJ25" s="110"/>
      <c r="CK25" s="110"/>
      <c r="CL25" s="110"/>
      <c r="CM25" s="110"/>
      <c r="CN25" s="110"/>
      <c r="CO25" s="110"/>
      <c r="CP25" s="110"/>
      <c r="CQ25" s="110"/>
      <c r="CR25" s="110"/>
      <c r="CS25" s="110"/>
      <c r="CT25" s="110"/>
      <c r="CU25" s="110"/>
      <c r="CV25" s="110"/>
      <c r="CW25" s="110"/>
      <c r="CX25" s="110"/>
      <c r="CY25" s="110"/>
      <c r="CZ25" s="110"/>
      <c r="DA25" s="110"/>
      <c r="DB25" s="110"/>
      <c r="DC25" s="110"/>
      <c r="DD25" s="110"/>
      <c r="DE25" s="110"/>
      <c r="DF25" s="110"/>
      <c r="DG25" s="110"/>
      <c r="DH25" s="110"/>
      <c r="DI25" s="110"/>
      <c r="DJ25" s="110"/>
      <c r="DK25" s="110"/>
      <c r="DL25" s="110"/>
      <c r="DM25" s="110"/>
      <c r="DN25" s="110"/>
      <c r="DO25" s="110"/>
      <c r="DP25" s="110"/>
      <c r="DQ25" s="110"/>
      <c r="DR25" s="110"/>
      <c r="DS25" s="110"/>
      <c r="DT25" s="110"/>
      <c r="DU25" s="110"/>
      <c r="DV25" s="110"/>
      <c r="DW25" s="110"/>
      <c r="DX25" s="110"/>
      <c r="DY25" s="110"/>
      <c r="DZ25" s="110"/>
      <c r="EA25" s="110"/>
      <c r="EB25" s="110"/>
      <c r="EC25" s="110"/>
      <c r="ED25" s="110"/>
      <c r="EE25" s="110"/>
      <c r="EF25" s="110"/>
      <c r="EG25" s="110"/>
      <c r="EH25" s="110"/>
      <c r="EI25" s="110"/>
      <c r="EJ25" s="110"/>
      <c r="EK25" s="110"/>
      <c r="EL25" s="110"/>
      <c r="EM25" s="110"/>
      <c r="EN25" s="110"/>
      <c r="EO25" s="110"/>
      <c r="EP25" s="110"/>
      <c r="EQ25" s="110"/>
      <c r="ER25" s="110"/>
      <c r="ES25" s="110"/>
      <c r="ET25" s="110"/>
      <c r="EU25" s="110"/>
      <c r="EV25" s="110"/>
      <c r="EW25" s="110"/>
      <c r="EX25" s="110"/>
      <c r="EY25" s="110"/>
      <c r="EZ25" s="110"/>
      <c r="FA25" s="110"/>
      <c r="FB25" s="110"/>
      <c r="FC25" s="110"/>
      <c r="FD25" s="110"/>
      <c r="FE25" s="110"/>
      <c r="FF25" s="110"/>
      <c r="FG25" s="110"/>
      <c r="FH25" s="110"/>
      <c r="FI25" s="110"/>
      <c r="FJ25" s="110"/>
      <c r="FK25" s="110"/>
      <c r="FL25" s="110"/>
      <c r="FM25" s="110"/>
      <c r="FN25" s="110"/>
      <c r="FO25" s="110"/>
      <c r="FP25" s="110"/>
      <c r="FQ25" s="110"/>
      <c r="FR25" s="110"/>
      <c r="FS25" s="110"/>
      <c r="FT25" s="110"/>
      <c r="FU25" s="110"/>
      <c r="FV25" s="110"/>
      <c r="FW25" s="110"/>
      <c r="FX25" s="110"/>
      <c r="FY25" s="110"/>
      <c r="FZ25" s="110"/>
      <c r="GA25" s="110"/>
      <c r="GB25" s="110"/>
      <c r="GC25" s="110"/>
      <c r="GD25" s="110"/>
      <c r="GE25" s="110"/>
      <c r="GF25" s="110"/>
      <c r="GG25" s="110"/>
      <c r="GH25" s="110"/>
      <c r="GI25" s="110"/>
      <c r="GJ25" s="110"/>
      <c r="GK25" s="110"/>
      <c r="GL25" s="110"/>
      <c r="GM25" s="110"/>
      <c r="GN25" s="110"/>
      <c r="GO25" s="110"/>
      <c r="GP25" s="110"/>
      <c r="GQ25" s="110"/>
      <c r="GR25" s="110"/>
      <c r="GS25" s="110"/>
      <c r="GT25" s="110"/>
      <c r="GU25" s="110"/>
      <c r="GV25" s="110"/>
      <c r="GW25" s="110"/>
      <c r="GX25" s="110"/>
      <c r="GY25" s="110"/>
      <c r="GZ25" s="110"/>
      <c r="HA25" s="110"/>
      <c r="HB25" s="110"/>
      <c r="HC25" s="110"/>
      <c r="HD25" s="110"/>
      <c r="HE25" s="110"/>
      <c r="HF25" s="110"/>
      <c r="HG25" s="110"/>
      <c r="HH25" s="110"/>
      <c r="HI25" s="110"/>
      <c r="HJ25" s="110"/>
      <c r="HK25" s="110"/>
    </row>
    <row r="26" ht="15.75" customHeight="1">
      <c r="A26" s="110"/>
      <c r="B26" s="1"/>
      <c r="C26" s="41" t="s">
        <v>37</v>
      </c>
      <c r="D26" s="45">
        <f>0.45*I10</f>
        <v>5483076.923</v>
      </c>
      <c r="E26" s="37" t="s">
        <v>103</v>
      </c>
      <c r="F26" s="116"/>
      <c r="G26" s="114"/>
      <c r="H26" s="119"/>
      <c r="I26" s="33"/>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0"/>
      <c r="CB26" s="110"/>
      <c r="CC26" s="110"/>
      <c r="CD26" s="110"/>
      <c r="CE26" s="110"/>
      <c r="CF26" s="110"/>
      <c r="CG26" s="110"/>
      <c r="CH26" s="110"/>
      <c r="CI26" s="110"/>
      <c r="CJ26" s="110"/>
      <c r="CK26" s="110"/>
      <c r="CL26" s="110"/>
      <c r="CM26" s="110"/>
      <c r="CN26" s="110"/>
      <c r="CO26" s="110"/>
      <c r="CP26" s="110"/>
      <c r="CQ26" s="110"/>
      <c r="CR26" s="110"/>
      <c r="CS26" s="110"/>
      <c r="CT26" s="110"/>
      <c r="CU26" s="110"/>
      <c r="CV26" s="110"/>
      <c r="CW26" s="110"/>
      <c r="CX26" s="110"/>
      <c r="CY26" s="110"/>
      <c r="CZ26" s="110"/>
      <c r="DA26" s="110"/>
      <c r="DB26" s="110"/>
      <c r="DC26" s="110"/>
      <c r="DD26" s="110"/>
      <c r="DE26" s="110"/>
      <c r="DF26" s="110"/>
      <c r="DG26" s="110"/>
      <c r="DH26" s="110"/>
      <c r="DI26" s="110"/>
      <c r="DJ26" s="110"/>
      <c r="DK26" s="110"/>
      <c r="DL26" s="110"/>
      <c r="DM26" s="110"/>
      <c r="DN26" s="110"/>
      <c r="DO26" s="110"/>
      <c r="DP26" s="110"/>
      <c r="DQ26" s="110"/>
      <c r="DR26" s="110"/>
      <c r="DS26" s="110"/>
      <c r="DT26" s="110"/>
      <c r="DU26" s="110"/>
      <c r="DV26" s="110"/>
      <c r="DW26" s="110"/>
      <c r="DX26" s="110"/>
      <c r="DY26" s="110"/>
      <c r="DZ26" s="110"/>
      <c r="EA26" s="110"/>
      <c r="EB26" s="110"/>
      <c r="EC26" s="110"/>
      <c r="ED26" s="110"/>
      <c r="EE26" s="110"/>
      <c r="EF26" s="110"/>
      <c r="EG26" s="110"/>
      <c r="EH26" s="110"/>
      <c r="EI26" s="110"/>
      <c r="EJ26" s="110"/>
      <c r="EK26" s="110"/>
      <c r="EL26" s="110"/>
      <c r="EM26" s="110"/>
      <c r="EN26" s="110"/>
      <c r="EO26" s="110"/>
      <c r="EP26" s="110"/>
      <c r="EQ26" s="110"/>
      <c r="ER26" s="110"/>
      <c r="ES26" s="110"/>
      <c r="ET26" s="110"/>
      <c r="EU26" s="110"/>
      <c r="EV26" s="110"/>
      <c r="EW26" s="110"/>
      <c r="EX26" s="110"/>
      <c r="EY26" s="110"/>
      <c r="EZ26" s="110"/>
      <c r="FA26" s="110"/>
      <c r="FB26" s="110"/>
      <c r="FC26" s="110"/>
      <c r="FD26" s="110"/>
      <c r="FE26" s="110"/>
      <c r="FF26" s="110"/>
      <c r="FG26" s="110"/>
      <c r="FH26" s="110"/>
      <c r="FI26" s="110"/>
      <c r="FJ26" s="110"/>
      <c r="FK26" s="110"/>
      <c r="FL26" s="110"/>
      <c r="FM26" s="110"/>
      <c r="FN26" s="110"/>
      <c r="FO26" s="110"/>
      <c r="FP26" s="110"/>
      <c r="FQ26" s="110"/>
      <c r="FR26" s="110"/>
      <c r="FS26" s="110"/>
      <c r="FT26" s="110"/>
      <c r="FU26" s="110"/>
      <c r="FV26" s="110"/>
      <c r="FW26" s="110"/>
      <c r="FX26" s="110"/>
      <c r="FY26" s="110"/>
      <c r="FZ26" s="110"/>
      <c r="GA26" s="110"/>
      <c r="GB26" s="110"/>
      <c r="GC26" s="110"/>
      <c r="GD26" s="110"/>
      <c r="GE26" s="110"/>
      <c r="GF26" s="110"/>
      <c r="GG26" s="110"/>
      <c r="GH26" s="110"/>
      <c r="GI26" s="110"/>
      <c r="GJ26" s="110"/>
      <c r="GK26" s="110"/>
      <c r="GL26" s="110"/>
      <c r="GM26" s="110"/>
      <c r="GN26" s="110"/>
      <c r="GO26" s="110"/>
      <c r="GP26" s="110"/>
      <c r="GQ26" s="110"/>
      <c r="GR26" s="110"/>
      <c r="GS26" s="110"/>
      <c r="GT26" s="110"/>
      <c r="GU26" s="110"/>
      <c r="GV26" s="110"/>
      <c r="GW26" s="110"/>
      <c r="GX26" s="110"/>
      <c r="GY26" s="110"/>
      <c r="GZ26" s="110"/>
      <c r="HA26" s="110"/>
      <c r="HB26" s="110"/>
      <c r="HC26" s="110"/>
      <c r="HD26" s="110"/>
      <c r="HE26" s="110"/>
      <c r="HF26" s="110"/>
      <c r="HG26" s="110"/>
      <c r="HH26" s="110"/>
      <c r="HI26" s="110"/>
      <c r="HJ26" s="110"/>
      <c r="HK26" s="110"/>
    </row>
    <row r="27" ht="15.75" customHeight="1">
      <c r="A27" s="110"/>
      <c r="B27" s="1"/>
      <c r="C27" s="41" t="s">
        <v>40</v>
      </c>
      <c r="D27" s="47">
        <f>D25*(D26/1000)</f>
        <v>274153.8462</v>
      </c>
      <c r="E27" s="37"/>
      <c r="F27" s="114"/>
      <c r="G27" s="114"/>
      <c r="H27" s="119"/>
      <c r="I27" s="33"/>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0"/>
      <c r="CB27" s="110"/>
      <c r="CC27" s="110"/>
      <c r="CD27" s="110"/>
      <c r="CE27" s="110"/>
      <c r="CF27" s="110"/>
      <c r="CG27" s="110"/>
      <c r="CH27" s="110"/>
      <c r="CI27" s="110"/>
      <c r="CJ27" s="110"/>
      <c r="CK27" s="110"/>
      <c r="CL27" s="110"/>
      <c r="CM27" s="110"/>
      <c r="CN27" s="110"/>
      <c r="CO27" s="110"/>
      <c r="CP27" s="110"/>
      <c r="CQ27" s="110"/>
      <c r="CR27" s="110"/>
      <c r="CS27" s="110"/>
      <c r="CT27" s="110"/>
      <c r="CU27" s="110"/>
      <c r="CV27" s="110"/>
      <c r="CW27" s="110"/>
      <c r="CX27" s="110"/>
      <c r="CY27" s="110"/>
      <c r="CZ27" s="110"/>
      <c r="DA27" s="110"/>
      <c r="DB27" s="110"/>
      <c r="DC27" s="110"/>
      <c r="DD27" s="110"/>
      <c r="DE27" s="110"/>
      <c r="DF27" s="110"/>
      <c r="DG27" s="110"/>
      <c r="DH27" s="110"/>
      <c r="DI27" s="110"/>
      <c r="DJ27" s="110"/>
      <c r="DK27" s="110"/>
      <c r="DL27" s="110"/>
      <c r="DM27" s="110"/>
      <c r="DN27" s="110"/>
      <c r="DO27" s="110"/>
      <c r="DP27" s="110"/>
      <c r="DQ27" s="110"/>
      <c r="DR27" s="110"/>
      <c r="DS27" s="110"/>
      <c r="DT27" s="110"/>
      <c r="DU27" s="110"/>
      <c r="DV27" s="110"/>
      <c r="DW27" s="110"/>
      <c r="DX27" s="110"/>
      <c r="DY27" s="110"/>
      <c r="DZ27" s="110"/>
      <c r="EA27" s="110"/>
      <c r="EB27" s="110"/>
      <c r="EC27" s="110"/>
      <c r="ED27" s="110"/>
      <c r="EE27" s="110"/>
      <c r="EF27" s="110"/>
      <c r="EG27" s="110"/>
      <c r="EH27" s="110"/>
      <c r="EI27" s="110"/>
      <c r="EJ27" s="110"/>
      <c r="EK27" s="110"/>
      <c r="EL27" s="110"/>
      <c r="EM27" s="110"/>
      <c r="EN27" s="110"/>
      <c r="EO27" s="110"/>
      <c r="EP27" s="110"/>
      <c r="EQ27" s="110"/>
      <c r="ER27" s="110"/>
      <c r="ES27" s="110"/>
      <c r="ET27" s="110"/>
      <c r="EU27" s="110"/>
      <c r="EV27" s="110"/>
      <c r="EW27" s="110"/>
      <c r="EX27" s="110"/>
      <c r="EY27" s="110"/>
      <c r="EZ27" s="110"/>
      <c r="FA27" s="110"/>
      <c r="FB27" s="110"/>
      <c r="FC27" s="110"/>
      <c r="FD27" s="110"/>
      <c r="FE27" s="110"/>
      <c r="FF27" s="110"/>
      <c r="FG27" s="110"/>
      <c r="FH27" s="110"/>
      <c r="FI27" s="110"/>
      <c r="FJ27" s="110"/>
      <c r="FK27" s="110"/>
      <c r="FL27" s="110"/>
      <c r="FM27" s="110"/>
      <c r="FN27" s="110"/>
      <c r="FO27" s="110"/>
      <c r="FP27" s="110"/>
      <c r="FQ27" s="110"/>
      <c r="FR27" s="110"/>
      <c r="FS27" s="110"/>
      <c r="FT27" s="110"/>
      <c r="FU27" s="110"/>
      <c r="FV27" s="110"/>
      <c r="FW27" s="110"/>
      <c r="FX27" s="110"/>
      <c r="FY27" s="110"/>
      <c r="FZ27" s="110"/>
      <c r="GA27" s="110"/>
      <c r="GB27" s="110"/>
      <c r="GC27" s="110"/>
      <c r="GD27" s="110"/>
      <c r="GE27" s="110"/>
      <c r="GF27" s="110"/>
      <c r="GG27" s="110"/>
      <c r="GH27" s="110"/>
      <c r="GI27" s="110"/>
      <c r="GJ27" s="110"/>
      <c r="GK27" s="110"/>
      <c r="GL27" s="110"/>
      <c r="GM27" s="110"/>
      <c r="GN27" s="110"/>
      <c r="GO27" s="110"/>
      <c r="GP27" s="110"/>
      <c r="GQ27" s="110"/>
      <c r="GR27" s="110"/>
      <c r="GS27" s="110"/>
      <c r="GT27" s="110"/>
      <c r="GU27" s="110"/>
      <c r="GV27" s="110"/>
      <c r="GW27" s="110"/>
      <c r="GX27" s="110"/>
      <c r="GY27" s="110"/>
      <c r="GZ27" s="110"/>
      <c r="HA27" s="110"/>
      <c r="HB27" s="110"/>
      <c r="HC27" s="110"/>
      <c r="HD27" s="110"/>
      <c r="HE27" s="110"/>
      <c r="HF27" s="110"/>
      <c r="HG27" s="110"/>
      <c r="HH27" s="110"/>
      <c r="HI27" s="110"/>
      <c r="HJ27" s="110"/>
      <c r="HK27" s="110"/>
    </row>
    <row r="28" ht="15.75" customHeight="1">
      <c r="A28" s="110"/>
      <c r="B28" s="1"/>
      <c r="C28" s="33"/>
      <c r="D28" s="52"/>
      <c r="E28" s="37"/>
      <c r="F28" s="33"/>
      <c r="G28" s="33"/>
      <c r="H28" s="114"/>
      <c r="I28" s="33"/>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0"/>
      <c r="CB28" s="110"/>
      <c r="CC28" s="110"/>
      <c r="CD28" s="110"/>
      <c r="CE28" s="110"/>
      <c r="CF28" s="110"/>
      <c r="CG28" s="110"/>
      <c r="CH28" s="110"/>
      <c r="CI28" s="110"/>
      <c r="CJ28" s="110"/>
      <c r="CK28" s="110"/>
      <c r="CL28" s="110"/>
      <c r="CM28" s="110"/>
      <c r="CN28" s="110"/>
      <c r="CO28" s="110"/>
      <c r="CP28" s="110"/>
      <c r="CQ28" s="110"/>
      <c r="CR28" s="110"/>
      <c r="CS28" s="110"/>
      <c r="CT28" s="110"/>
      <c r="CU28" s="110"/>
      <c r="CV28" s="110"/>
      <c r="CW28" s="110"/>
      <c r="CX28" s="110"/>
      <c r="CY28" s="110"/>
      <c r="CZ28" s="110"/>
      <c r="DA28" s="110"/>
      <c r="DB28" s="110"/>
      <c r="DC28" s="110"/>
      <c r="DD28" s="110"/>
      <c r="DE28" s="110"/>
      <c r="DF28" s="110"/>
      <c r="DG28" s="110"/>
      <c r="DH28" s="110"/>
      <c r="DI28" s="110"/>
      <c r="DJ28" s="110"/>
      <c r="DK28" s="110"/>
      <c r="DL28" s="110"/>
      <c r="DM28" s="110"/>
      <c r="DN28" s="110"/>
      <c r="DO28" s="110"/>
      <c r="DP28" s="110"/>
      <c r="DQ28" s="110"/>
      <c r="DR28" s="110"/>
      <c r="DS28" s="110"/>
      <c r="DT28" s="110"/>
      <c r="DU28" s="110"/>
      <c r="DV28" s="110"/>
      <c r="DW28" s="110"/>
      <c r="DX28" s="110"/>
      <c r="DY28" s="110"/>
      <c r="DZ28" s="110"/>
      <c r="EA28" s="110"/>
      <c r="EB28" s="110"/>
      <c r="EC28" s="110"/>
      <c r="ED28" s="110"/>
      <c r="EE28" s="110"/>
      <c r="EF28" s="110"/>
      <c r="EG28" s="110"/>
      <c r="EH28" s="110"/>
      <c r="EI28" s="110"/>
      <c r="EJ28" s="110"/>
      <c r="EK28" s="110"/>
      <c r="EL28" s="110"/>
      <c r="EM28" s="110"/>
      <c r="EN28" s="110"/>
      <c r="EO28" s="110"/>
      <c r="EP28" s="110"/>
      <c r="EQ28" s="110"/>
      <c r="ER28" s="110"/>
      <c r="ES28" s="110"/>
      <c r="ET28" s="110"/>
      <c r="EU28" s="110"/>
      <c r="EV28" s="110"/>
      <c r="EW28" s="110"/>
      <c r="EX28" s="110"/>
      <c r="EY28" s="110"/>
      <c r="EZ28" s="110"/>
      <c r="FA28" s="110"/>
      <c r="FB28" s="110"/>
      <c r="FC28" s="110"/>
      <c r="FD28" s="110"/>
      <c r="FE28" s="110"/>
      <c r="FF28" s="110"/>
      <c r="FG28" s="110"/>
      <c r="FH28" s="110"/>
      <c r="FI28" s="110"/>
      <c r="FJ28" s="110"/>
      <c r="FK28" s="110"/>
      <c r="FL28" s="110"/>
      <c r="FM28" s="110"/>
      <c r="FN28" s="110"/>
      <c r="FO28" s="110"/>
      <c r="FP28" s="110"/>
      <c r="FQ28" s="110"/>
      <c r="FR28" s="110"/>
      <c r="FS28" s="110"/>
      <c r="FT28" s="110"/>
      <c r="FU28" s="110"/>
      <c r="FV28" s="110"/>
      <c r="FW28" s="110"/>
      <c r="FX28" s="110"/>
      <c r="FY28" s="110"/>
      <c r="FZ28" s="110"/>
      <c r="GA28" s="110"/>
      <c r="GB28" s="110"/>
      <c r="GC28" s="110"/>
      <c r="GD28" s="110"/>
      <c r="GE28" s="110"/>
      <c r="GF28" s="110"/>
      <c r="GG28" s="110"/>
      <c r="GH28" s="110"/>
      <c r="GI28" s="110"/>
      <c r="GJ28" s="110"/>
      <c r="GK28" s="110"/>
      <c r="GL28" s="110"/>
      <c r="GM28" s="110"/>
      <c r="GN28" s="110"/>
      <c r="GO28" s="110"/>
      <c r="GP28" s="110"/>
      <c r="GQ28" s="110"/>
      <c r="GR28" s="110"/>
      <c r="GS28" s="110"/>
      <c r="GT28" s="110"/>
      <c r="GU28" s="110"/>
      <c r="GV28" s="110"/>
      <c r="GW28" s="110"/>
      <c r="GX28" s="110"/>
      <c r="GY28" s="110"/>
      <c r="GZ28" s="110"/>
      <c r="HA28" s="110"/>
      <c r="HB28" s="110"/>
      <c r="HC28" s="110"/>
      <c r="HD28" s="110"/>
      <c r="HE28" s="110"/>
      <c r="HF28" s="110"/>
      <c r="HG28" s="110"/>
      <c r="HH28" s="110"/>
      <c r="HI28" s="110"/>
      <c r="HJ28" s="110"/>
      <c r="HK28" s="110"/>
    </row>
    <row r="29" ht="15.75" customHeight="1">
      <c r="A29" s="110"/>
      <c r="B29" s="1" t="s">
        <v>33</v>
      </c>
      <c r="C29" s="38" t="s">
        <v>105</v>
      </c>
      <c r="D29" s="38"/>
      <c r="E29" s="37"/>
      <c r="F29" s="33"/>
      <c r="G29" s="33"/>
      <c r="H29" s="114"/>
      <c r="I29" s="33"/>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0"/>
      <c r="CB29" s="110"/>
      <c r="CC29" s="110"/>
      <c r="CD29" s="110"/>
      <c r="CE29" s="110"/>
      <c r="CF29" s="110"/>
      <c r="CG29" s="110"/>
      <c r="CH29" s="110"/>
      <c r="CI29" s="110"/>
      <c r="CJ29" s="110"/>
      <c r="CK29" s="110"/>
      <c r="CL29" s="110"/>
      <c r="CM29" s="110"/>
      <c r="CN29" s="110"/>
      <c r="CO29" s="110"/>
      <c r="CP29" s="110"/>
      <c r="CQ29" s="110"/>
      <c r="CR29" s="110"/>
      <c r="CS29" s="110"/>
      <c r="CT29" s="110"/>
      <c r="CU29" s="110"/>
      <c r="CV29" s="110"/>
      <c r="CW29" s="110"/>
      <c r="CX29" s="110"/>
      <c r="CY29" s="110"/>
      <c r="CZ29" s="110"/>
      <c r="DA29" s="110"/>
      <c r="DB29" s="110"/>
      <c r="DC29" s="110"/>
      <c r="DD29" s="110"/>
      <c r="DE29" s="110"/>
      <c r="DF29" s="110"/>
      <c r="DG29" s="110"/>
      <c r="DH29" s="110"/>
      <c r="DI29" s="110"/>
      <c r="DJ29" s="110"/>
      <c r="DK29" s="110"/>
      <c r="DL29" s="110"/>
      <c r="DM29" s="110"/>
      <c r="DN29" s="110"/>
      <c r="DO29" s="110"/>
      <c r="DP29" s="110"/>
      <c r="DQ29" s="110"/>
      <c r="DR29" s="110"/>
      <c r="DS29" s="110"/>
      <c r="DT29" s="110"/>
      <c r="DU29" s="110"/>
      <c r="DV29" s="110"/>
      <c r="DW29" s="110"/>
      <c r="DX29" s="110"/>
      <c r="DY29" s="110"/>
      <c r="DZ29" s="110"/>
      <c r="EA29" s="110"/>
      <c r="EB29" s="110"/>
      <c r="EC29" s="110"/>
      <c r="ED29" s="110"/>
      <c r="EE29" s="110"/>
      <c r="EF29" s="110"/>
      <c r="EG29" s="110"/>
      <c r="EH29" s="110"/>
      <c r="EI29" s="110"/>
      <c r="EJ29" s="110"/>
      <c r="EK29" s="110"/>
      <c r="EL29" s="110"/>
      <c r="EM29" s="110"/>
      <c r="EN29" s="110"/>
      <c r="EO29" s="110"/>
      <c r="EP29" s="110"/>
      <c r="EQ29" s="110"/>
      <c r="ER29" s="110"/>
      <c r="ES29" s="110"/>
      <c r="ET29" s="110"/>
      <c r="EU29" s="110"/>
      <c r="EV29" s="110"/>
      <c r="EW29" s="110"/>
      <c r="EX29" s="110"/>
      <c r="EY29" s="110"/>
      <c r="EZ29" s="110"/>
      <c r="FA29" s="110"/>
      <c r="FB29" s="110"/>
      <c r="FC29" s="110"/>
      <c r="FD29" s="110"/>
      <c r="FE29" s="110"/>
      <c r="FF29" s="110"/>
      <c r="FG29" s="110"/>
      <c r="FH29" s="110"/>
      <c r="FI29" s="110"/>
      <c r="FJ29" s="110"/>
      <c r="FK29" s="110"/>
      <c r="FL29" s="110"/>
      <c r="FM29" s="110"/>
      <c r="FN29" s="110"/>
      <c r="FO29" s="110"/>
      <c r="FP29" s="110"/>
      <c r="FQ29" s="110"/>
      <c r="FR29" s="110"/>
      <c r="FS29" s="110"/>
      <c r="FT29" s="110"/>
      <c r="FU29" s="110"/>
      <c r="FV29" s="110"/>
      <c r="FW29" s="110"/>
      <c r="FX29" s="110"/>
      <c r="FY29" s="110"/>
      <c r="FZ29" s="110"/>
      <c r="GA29" s="110"/>
      <c r="GB29" s="110"/>
      <c r="GC29" s="110"/>
      <c r="GD29" s="110"/>
      <c r="GE29" s="110"/>
      <c r="GF29" s="110"/>
      <c r="GG29" s="110"/>
      <c r="GH29" s="110"/>
      <c r="GI29" s="110"/>
      <c r="GJ29" s="110"/>
      <c r="GK29" s="110"/>
      <c r="GL29" s="110"/>
      <c r="GM29" s="110"/>
      <c r="GN29" s="110"/>
      <c r="GO29" s="110"/>
      <c r="GP29" s="110"/>
      <c r="GQ29" s="110"/>
      <c r="GR29" s="110"/>
      <c r="GS29" s="110"/>
      <c r="GT29" s="110"/>
      <c r="GU29" s="110"/>
      <c r="GV29" s="110"/>
      <c r="GW29" s="110"/>
      <c r="GX29" s="110"/>
      <c r="GY29" s="110"/>
      <c r="GZ29" s="110"/>
      <c r="HA29" s="110"/>
      <c r="HB29" s="110"/>
      <c r="HC29" s="110"/>
      <c r="HD29" s="110"/>
      <c r="HE29" s="110"/>
      <c r="HF29" s="110"/>
      <c r="HG29" s="110"/>
      <c r="HH29" s="110"/>
      <c r="HI29" s="110"/>
      <c r="HJ29" s="110"/>
      <c r="HK29" s="110"/>
    </row>
    <row r="30" ht="15.75" customHeight="1">
      <c r="A30" s="110"/>
      <c r="B30" s="33"/>
      <c r="C30" s="41" t="s">
        <v>35</v>
      </c>
      <c r="D30" s="120">
        <v>7.0</v>
      </c>
      <c r="E30" s="37" t="s">
        <v>106</v>
      </c>
      <c r="F30" s="109"/>
      <c r="G30" s="121"/>
      <c r="H30" s="114"/>
      <c r="I30" s="33"/>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0"/>
      <c r="CB30" s="110"/>
      <c r="CC30" s="110"/>
      <c r="CD30" s="110"/>
      <c r="CE30" s="110"/>
      <c r="CF30" s="110"/>
      <c r="CG30" s="110"/>
      <c r="CH30" s="110"/>
      <c r="CI30" s="110"/>
      <c r="CJ30" s="110"/>
      <c r="CK30" s="110"/>
      <c r="CL30" s="110"/>
      <c r="CM30" s="110"/>
      <c r="CN30" s="110"/>
      <c r="CO30" s="110"/>
      <c r="CP30" s="110"/>
      <c r="CQ30" s="110"/>
      <c r="CR30" s="110"/>
      <c r="CS30" s="110"/>
      <c r="CT30" s="110"/>
      <c r="CU30" s="110"/>
      <c r="CV30" s="110"/>
      <c r="CW30" s="110"/>
      <c r="CX30" s="110"/>
      <c r="CY30" s="110"/>
      <c r="CZ30" s="110"/>
      <c r="DA30" s="110"/>
      <c r="DB30" s="110"/>
      <c r="DC30" s="110"/>
      <c r="DD30" s="110"/>
      <c r="DE30" s="110"/>
      <c r="DF30" s="110"/>
      <c r="DG30" s="110"/>
      <c r="DH30" s="110"/>
      <c r="DI30" s="110"/>
      <c r="DJ30" s="110"/>
      <c r="DK30" s="110"/>
      <c r="DL30" s="110"/>
      <c r="DM30" s="110"/>
      <c r="DN30" s="110"/>
      <c r="DO30" s="110"/>
      <c r="DP30" s="110"/>
      <c r="DQ30" s="110"/>
      <c r="DR30" s="110"/>
      <c r="DS30" s="110"/>
      <c r="DT30" s="110"/>
      <c r="DU30" s="110"/>
      <c r="DV30" s="110"/>
      <c r="DW30" s="110"/>
      <c r="DX30" s="110"/>
      <c r="DY30" s="110"/>
      <c r="DZ30" s="110"/>
      <c r="EA30" s="110"/>
      <c r="EB30" s="110"/>
      <c r="EC30" s="110"/>
      <c r="ED30" s="110"/>
      <c r="EE30" s="110"/>
      <c r="EF30" s="110"/>
      <c r="EG30" s="110"/>
      <c r="EH30" s="110"/>
      <c r="EI30" s="110"/>
      <c r="EJ30" s="110"/>
      <c r="EK30" s="110"/>
      <c r="EL30" s="110"/>
      <c r="EM30" s="110"/>
      <c r="EN30" s="110"/>
      <c r="EO30" s="110"/>
      <c r="EP30" s="110"/>
      <c r="EQ30" s="110"/>
      <c r="ER30" s="110"/>
      <c r="ES30" s="110"/>
      <c r="ET30" s="110"/>
      <c r="EU30" s="110"/>
      <c r="EV30" s="110"/>
      <c r="EW30" s="110"/>
      <c r="EX30" s="110"/>
      <c r="EY30" s="110"/>
      <c r="EZ30" s="110"/>
      <c r="FA30" s="110"/>
      <c r="FB30" s="110"/>
      <c r="FC30" s="110"/>
      <c r="FD30" s="110"/>
      <c r="FE30" s="110"/>
      <c r="FF30" s="110"/>
      <c r="FG30" s="110"/>
      <c r="FH30" s="110"/>
      <c r="FI30" s="110"/>
      <c r="FJ30" s="110"/>
      <c r="FK30" s="110"/>
      <c r="FL30" s="110"/>
      <c r="FM30" s="110"/>
      <c r="FN30" s="110"/>
      <c r="FO30" s="110"/>
      <c r="FP30" s="110"/>
      <c r="FQ30" s="110"/>
      <c r="FR30" s="110"/>
      <c r="FS30" s="110"/>
      <c r="FT30" s="110"/>
      <c r="FU30" s="110"/>
      <c r="FV30" s="110"/>
      <c r="FW30" s="110"/>
      <c r="FX30" s="110"/>
      <c r="FY30" s="110"/>
      <c r="FZ30" s="110"/>
      <c r="GA30" s="110"/>
      <c r="GB30" s="110"/>
      <c r="GC30" s="110"/>
      <c r="GD30" s="110"/>
      <c r="GE30" s="110"/>
      <c r="GF30" s="110"/>
      <c r="GG30" s="110"/>
      <c r="GH30" s="110"/>
      <c r="GI30" s="110"/>
      <c r="GJ30" s="110"/>
      <c r="GK30" s="110"/>
      <c r="GL30" s="110"/>
      <c r="GM30" s="110"/>
      <c r="GN30" s="110"/>
      <c r="GO30" s="110"/>
      <c r="GP30" s="110"/>
      <c r="GQ30" s="110"/>
      <c r="GR30" s="110"/>
      <c r="GS30" s="110"/>
      <c r="GT30" s="110"/>
      <c r="GU30" s="110"/>
      <c r="GV30" s="110"/>
      <c r="GW30" s="110"/>
      <c r="GX30" s="110"/>
      <c r="GY30" s="110"/>
      <c r="GZ30" s="110"/>
      <c r="HA30" s="110"/>
      <c r="HB30" s="110"/>
      <c r="HC30" s="110"/>
      <c r="HD30" s="110"/>
      <c r="HE30" s="110"/>
      <c r="HF30" s="110"/>
      <c r="HG30" s="110"/>
      <c r="HH30" s="110"/>
      <c r="HI30" s="110"/>
      <c r="HJ30" s="110"/>
      <c r="HK30" s="110"/>
    </row>
    <row r="31" ht="15.75" customHeight="1">
      <c r="A31" s="110"/>
      <c r="B31" s="33"/>
      <c r="C31" s="41" t="s">
        <v>37</v>
      </c>
      <c r="D31" s="122">
        <f>(3400000*7)*0.2</f>
        <v>4760000</v>
      </c>
      <c r="E31" s="37" t="s">
        <v>107</v>
      </c>
      <c r="F31" s="121"/>
      <c r="G31" s="121"/>
      <c r="H31" s="114"/>
      <c r="I31" s="33"/>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0"/>
      <c r="CB31" s="110"/>
      <c r="CC31" s="110"/>
      <c r="CD31" s="110"/>
      <c r="CE31" s="110"/>
      <c r="CF31" s="110"/>
      <c r="CG31" s="110"/>
      <c r="CH31" s="110"/>
      <c r="CI31" s="110"/>
      <c r="CJ31" s="110"/>
      <c r="CK31" s="110"/>
      <c r="CL31" s="110"/>
      <c r="CM31" s="110"/>
      <c r="CN31" s="110"/>
      <c r="CO31" s="110"/>
      <c r="CP31" s="110"/>
      <c r="CQ31" s="110"/>
      <c r="CR31" s="110"/>
      <c r="CS31" s="110"/>
      <c r="CT31" s="110"/>
      <c r="CU31" s="110"/>
      <c r="CV31" s="110"/>
      <c r="CW31" s="110"/>
      <c r="CX31" s="110"/>
      <c r="CY31" s="110"/>
      <c r="CZ31" s="110"/>
      <c r="DA31" s="110"/>
      <c r="DB31" s="110"/>
      <c r="DC31" s="110"/>
      <c r="DD31" s="110"/>
      <c r="DE31" s="110"/>
      <c r="DF31" s="110"/>
      <c r="DG31" s="110"/>
      <c r="DH31" s="110"/>
      <c r="DI31" s="110"/>
      <c r="DJ31" s="110"/>
      <c r="DK31" s="110"/>
      <c r="DL31" s="110"/>
      <c r="DM31" s="110"/>
      <c r="DN31" s="110"/>
      <c r="DO31" s="110"/>
      <c r="DP31" s="110"/>
      <c r="DQ31" s="110"/>
      <c r="DR31" s="110"/>
      <c r="DS31" s="110"/>
      <c r="DT31" s="110"/>
      <c r="DU31" s="110"/>
      <c r="DV31" s="110"/>
      <c r="DW31" s="110"/>
      <c r="DX31" s="110"/>
      <c r="DY31" s="110"/>
      <c r="DZ31" s="110"/>
      <c r="EA31" s="110"/>
      <c r="EB31" s="110"/>
      <c r="EC31" s="110"/>
      <c r="ED31" s="110"/>
      <c r="EE31" s="110"/>
      <c r="EF31" s="110"/>
      <c r="EG31" s="110"/>
      <c r="EH31" s="110"/>
      <c r="EI31" s="110"/>
      <c r="EJ31" s="110"/>
      <c r="EK31" s="110"/>
      <c r="EL31" s="110"/>
      <c r="EM31" s="110"/>
      <c r="EN31" s="110"/>
      <c r="EO31" s="110"/>
      <c r="EP31" s="110"/>
      <c r="EQ31" s="110"/>
      <c r="ER31" s="110"/>
      <c r="ES31" s="110"/>
      <c r="ET31" s="110"/>
      <c r="EU31" s="110"/>
      <c r="EV31" s="110"/>
      <c r="EW31" s="110"/>
      <c r="EX31" s="110"/>
      <c r="EY31" s="110"/>
      <c r="EZ31" s="110"/>
      <c r="FA31" s="110"/>
      <c r="FB31" s="110"/>
      <c r="FC31" s="110"/>
      <c r="FD31" s="110"/>
      <c r="FE31" s="110"/>
      <c r="FF31" s="110"/>
      <c r="FG31" s="110"/>
      <c r="FH31" s="110"/>
      <c r="FI31" s="110"/>
      <c r="FJ31" s="110"/>
      <c r="FK31" s="110"/>
      <c r="FL31" s="110"/>
      <c r="FM31" s="110"/>
      <c r="FN31" s="110"/>
      <c r="FO31" s="110"/>
      <c r="FP31" s="110"/>
      <c r="FQ31" s="110"/>
      <c r="FR31" s="110"/>
      <c r="FS31" s="110"/>
      <c r="FT31" s="110"/>
      <c r="FU31" s="110"/>
      <c r="FV31" s="110"/>
      <c r="FW31" s="110"/>
      <c r="FX31" s="110"/>
      <c r="FY31" s="110"/>
      <c r="FZ31" s="110"/>
      <c r="GA31" s="110"/>
      <c r="GB31" s="110"/>
      <c r="GC31" s="110"/>
      <c r="GD31" s="110"/>
      <c r="GE31" s="110"/>
      <c r="GF31" s="110"/>
      <c r="GG31" s="110"/>
      <c r="GH31" s="110"/>
      <c r="GI31" s="110"/>
      <c r="GJ31" s="110"/>
      <c r="GK31" s="110"/>
      <c r="GL31" s="110"/>
      <c r="GM31" s="110"/>
      <c r="GN31" s="110"/>
      <c r="GO31" s="110"/>
      <c r="GP31" s="110"/>
      <c r="GQ31" s="110"/>
      <c r="GR31" s="110"/>
      <c r="GS31" s="110"/>
      <c r="GT31" s="110"/>
      <c r="GU31" s="110"/>
      <c r="GV31" s="110"/>
      <c r="GW31" s="110"/>
      <c r="GX31" s="110"/>
      <c r="GY31" s="110"/>
      <c r="GZ31" s="110"/>
      <c r="HA31" s="110"/>
      <c r="HB31" s="110"/>
      <c r="HC31" s="110"/>
      <c r="HD31" s="110"/>
      <c r="HE31" s="110"/>
      <c r="HF31" s="110"/>
      <c r="HG31" s="110"/>
      <c r="HH31" s="110"/>
      <c r="HI31" s="110"/>
      <c r="HJ31" s="110"/>
      <c r="HK31" s="110"/>
    </row>
    <row r="32" ht="15.75" customHeight="1">
      <c r="A32" s="110"/>
      <c r="B32" s="33"/>
      <c r="C32" s="41" t="s">
        <v>40</v>
      </c>
      <c r="D32" s="47">
        <f>D30*(D31/1000)</f>
        <v>33320</v>
      </c>
      <c r="E32" s="33"/>
      <c r="F32" s="33"/>
      <c r="G32" s="33"/>
      <c r="H32" s="114"/>
      <c r="I32" s="33"/>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0"/>
      <c r="CB32" s="110"/>
      <c r="CC32" s="110"/>
      <c r="CD32" s="110"/>
      <c r="CE32" s="110"/>
      <c r="CF32" s="110"/>
      <c r="CG32" s="110"/>
      <c r="CH32" s="110"/>
      <c r="CI32" s="110"/>
      <c r="CJ32" s="110"/>
      <c r="CK32" s="110"/>
      <c r="CL32" s="110"/>
      <c r="CM32" s="110"/>
      <c r="CN32" s="110"/>
      <c r="CO32" s="110"/>
      <c r="CP32" s="110"/>
      <c r="CQ32" s="110"/>
      <c r="CR32" s="110"/>
      <c r="CS32" s="110"/>
      <c r="CT32" s="110"/>
      <c r="CU32" s="110"/>
      <c r="CV32" s="110"/>
      <c r="CW32" s="110"/>
      <c r="CX32" s="110"/>
      <c r="CY32" s="110"/>
      <c r="CZ32" s="110"/>
      <c r="DA32" s="110"/>
      <c r="DB32" s="110"/>
      <c r="DC32" s="110"/>
      <c r="DD32" s="110"/>
      <c r="DE32" s="110"/>
      <c r="DF32" s="110"/>
      <c r="DG32" s="110"/>
      <c r="DH32" s="110"/>
      <c r="DI32" s="110"/>
      <c r="DJ32" s="110"/>
      <c r="DK32" s="110"/>
      <c r="DL32" s="110"/>
      <c r="DM32" s="110"/>
      <c r="DN32" s="110"/>
      <c r="DO32" s="110"/>
      <c r="DP32" s="110"/>
      <c r="DQ32" s="110"/>
      <c r="DR32" s="110"/>
      <c r="DS32" s="110"/>
      <c r="DT32" s="110"/>
      <c r="DU32" s="110"/>
      <c r="DV32" s="110"/>
      <c r="DW32" s="110"/>
      <c r="DX32" s="110"/>
      <c r="DY32" s="110"/>
      <c r="DZ32" s="110"/>
      <c r="EA32" s="110"/>
      <c r="EB32" s="110"/>
      <c r="EC32" s="110"/>
      <c r="ED32" s="110"/>
      <c r="EE32" s="110"/>
      <c r="EF32" s="110"/>
      <c r="EG32" s="110"/>
      <c r="EH32" s="110"/>
      <c r="EI32" s="110"/>
      <c r="EJ32" s="110"/>
      <c r="EK32" s="110"/>
      <c r="EL32" s="110"/>
      <c r="EM32" s="110"/>
      <c r="EN32" s="110"/>
      <c r="EO32" s="110"/>
      <c r="EP32" s="110"/>
      <c r="EQ32" s="110"/>
      <c r="ER32" s="110"/>
      <c r="ES32" s="110"/>
      <c r="ET32" s="110"/>
      <c r="EU32" s="110"/>
      <c r="EV32" s="110"/>
      <c r="EW32" s="110"/>
      <c r="EX32" s="110"/>
      <c r="EY32" s="110"/>
      <c r="EZ32" s="110"/>
      <c r="FA32" s="110"/>
      <c r="FB32" s="110"/>
      <c r="FC32" s="110"/>
      <c r="FD32" s="110"/>
      <c r="FE32" s="110"/>
      <c r="FF32" s="110"/>
      <c r="FG32" s="110"/>
      <c r="FH32" s="110"/>
      <c r="FI32" s="110"/>
      <c r="FJ32" s="110"/>
      <c r="FK32" s="110"/>
      <c r="FL32" s="110"/>
      <c r="FM32" s="110"/>
      <c r="FN32" s="110"/>
      <c r="FO32" s="110"/>
      <c r="FP32" s="110"/>
      <c r="FQ32" s="110"/>
      <c r="FR32" s="110"/>
      <c r="FS32" s="110"/>
      <c r="FT32" s="110"/>
      <c r="FU32" s="110"/>
      <c r="FV32" s="110"/>
      <c r="FW32" s="110"/>
      <c r="FX32" s="110"/>
      <c r="FY32" s="110"/>
      <c r="FZ32" s="110"/>
      <c r="GA32" s="110"/>
      <c r="GB32" s="110"/>
      <c r="GC32" s="110"/>
      <c r="GD32" s="110"/>
      <c r="GE32" s="110"/>
      <c r="GF32" s="110"/>
      <c r="GG32" s="110"/>
      <c r="GH32" s="110"/>
      <c r="GI32" s="110"/>
      <c r="GJ32" s="110"/>
      <c r="GK32" s="110"/>
      <c r="GL32" s="110"/>
      <c r="GM32" s="110"/>
      <c r="GN32" s="110"/>
      <c r="GO32" s="110"/>
      <c r="GP32" s="110"/>
      <c r="GQ32" s="110"/>
      <c r="GR32" s="110"/>
      <c r="GS32" s="110"/>
      <c r="GT32" s="110"/>
      <c r="GU32" s="110"/>
      <c r="GV32" s="110"/>
      <c r="GW32" s="110"/>
      <c r="GX32" s="110"/>
      <c r="GY32" s="110"/>
      <c r="GZ32" s="110"/>
      <c r="HA32" s="110"/>
      <c r="HB32" s="110"/>
      <c r="HC32" s="110"/>
      <c r="HD32" s="110"/>
      <c r="HE32" s="110"/>
      <c r="HF32" s="110"/>
      <c r="HG32" s="110"/>
      <c r="HH32" s="110"/>
      <c r="HI32" s="110"/>
      <c r="HJ32" s="110"/>
      <c r="HK32" s="110"/>
    </row>
    <row r="33" ht="15.75" customHeight="1">
      <c r="A33" s="110"/>
      <c r="B33" s="33"/>
      <c r="C33" s="33"/>
      <c r="D33" s="52"/>
      <c r="E33" s="114"/>
      <c r="F33" s="114"/>
      <c r="G33" s="114"/>
      <c r="H33" s="119"/>
      <c r="I33" s="33"/>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0"/>
      <c r="CB33" s="110"/>
      <c r="CC33" s="110"/>
      <c r="CD33" s="110"/>
      <c r="CE33" s="110"/>
      <c r="CF33" s="110"/>
      <c r="CG33" s="110"/>
      <c r="CH33" s="110"/>
      <c r="CI33" s="110"/>
      <c r="CJ33" s="110"/>
      <c r="CK33" s="110"/>
      <c r="CL33" s="110"/>
      <c r="CM33" s="110"/>
      <c r="CN33" s="110"/>
      <c r="CO33" s="110"/>
      <c r="CP33" s="110"/>
      <c r="CQ33" s="110"/>
      <c r="CR33" s="110"/>
      <c r="CS33" s="110"/>
      <c r="CT33" s="110"/>
      <c r="CU33" s="110"/>
      <c r="CV33" s="110"/>
      <c r="CW33" s="110"/>
      <c r="CX33" s="110"/>
      <c r="CY33" s="110"/>
      <c r="CZ33" s="110"/>
      <c r="DA33" s="110"/>
      <c r="DB33" s="110"/>
      <c r="DC33" s="110"/>
      <c r="DD33" s="110"/>
      <c r="DE33" s="110"/>
      <c r="DF33" s="110"/>
      <c r="DG33" s="110"/>
      <c r="DH33" s="110"/>
      <c r="DI33" s="110"/>
      <c r="DJ33" s="110"/>
      <c r="DK33" s="110"/>
      <c r="DL33" s="110"/>
      <c r="DM33" s="110"/>
      <c r="DN33" s="110"/>
      <c r="DO33" s="110"/>
      <c r="DP33" s="110"/>
      <c r="DQ33" s="110"/>
      <c r="DR33" s="110"/>
      <c r="DS33" s="110"/>
      <c r="DT33" s="110"/>
      <c r="DU33" s="110"/>
      <c r="DV33" s="110"/>
      <c r="DW33" s="110"/>
      <c r="DX33" s="110"/>
      <c r="DY33" s="110"/>
      <c r="DZ33" s="110"/>
      <c r="EA33" s="110"/>
      <c r="EB33" s="110"/>
      <c r="EC33" s="110"/>
      <c r="ED33" s="110"/>
      <c r="EE33" s="110"/>
      <c r="EF33" s="110"/>
      <c r="EG33" s="110"/>
      <c r="EH33" s="110"/>
      <c r="EI33" s="110"/>
      <c r="EJ33" s="110"/>
      <c r="EK33" s="110"/>
      <c r="EL33" s="110"/>
      <c r="EM33" s="110"/>
      <c r="EN33" s="110"/>
      <c r="EO33" s="110"/>
      <c r="EP33" s="110"/>
      <c r="EQ33" s="110"/>
      <c r="ER33" s="110"/>
      <c r="ES33" s="110"/>
      <c r="ET33" s="110"/>
      <c r="EU33" s="110"/>
      <c r="EV33" s="110"/>
      <c r="EW33" s="110"/>
      <c r="EX33" s="110"/>
      <c r="EY33" s="110"/>
      <c r="EZ33" s="110"/>
      <c r="FA33" s="110"/>
      <c r="FB33" s="110"/>
      <c r="FC33" s="110"/>
      <c r="FD33" s="110"/>
      <c r="FE33" s="110"/>
      <c r="FF33" s="110"/>
      <c r="FG33" s="110"/>
      <c r="FH33" s="110"/>
      <c r="FI33" s="110"/>
      <c r="FJ33" s="110"/>
      <c r="FK33" s="110"/>
      <c r="FL33" s="110"/>
      <c r="FM33" s="110"/>
      <c r="FN33" s="110"/>
      <c r="FO33" s="110"/>
      <c r="FP33" s="110"/>
      <c r="FQ33" s="110"/>
      <c r="FR33" s="110"/>
      <c r="FS33" s="110"/>
      <c r="FT33" s="110"/>
      <c r="FU33" s="110"/>
      <c r="FV33" s="110"/>
      <c r="FW33" s="110"/>
      <c r="FX33" s="110"/>
      <c r="FY33" s="110"/>
      <c r="FZ33" s="110"/>
      <c r="GA33" s="110"/>
      <c r="GB33" s="110"/>
      <c r="GC33" s="110"/>
      <c r="GD33" s="110"/>
      <c r="GE33" s="110"/>
      <c r="GF33" s="110"/>
      <c r="GG33" s="110"/>
      <c r="GH33" s="110"/>
      <c r="GI33" s="110"/>
      <c r="GJ33" s="110"/>
      <c r="GK33" s="110"/>
      <c r="GL33" s="110"/>
      <c r="GM33" s="110"/>
      <c r="GN33" s="110"/>
      <c r="GO33" s="110"/>
      <c r="GP33" s="110"/>
      <c r="GQ33" s="110"/>
      <c r="GR33" s="110"/>
      <c r="GS33" s="110"/>
      <c r="GT33" s="110"/>
      <c r="GU33" s="110"/>
      <c r="GV33" s="110"/>
      <c r="GW33" s="110"/>
      <c r="GX33" s="110"/>
      <c r="GY33" s="110"/>
      <c r="GZ33" s="110"/>
      <c r="HA33" s="110"/>
      <c r="HB33" s="110"/>
      <c r="HC33" s="110"/>
      <c r="HD33" s="110"/>
      <c r="HE33" s="110"/>
      <c r="HF33" s="110"/>
      <c r="HG33" s="110"/>
      <c r="HH33" s="110"/>
      <c r="HI33" s="110"/>
      <c r="HJ33" s="110"/>
      <c r="HK33" s="110"/>
    </row>
    <row r="34" ht="15.75" customHeight="1">
      <c r="A34" s="110"/>
      <c r="B34" s="1" t="s">
        <v>33</v>
      </c>
      <c r="C34" s="123" t="s">
        <v>108</v>
      </c>
      <c r="D34" s="124"/>
      <c r="E34" s="114"/>
      <c r="F34" s="114"/>
      <c r="G34" s="114"/>
      <c r="H34" s="119"/>
      <c r="I34" s="33"/>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0"/>
      <c r="CB34" s="110"/>
      <c r="CC34" s="110"/>
      <c r="CD34" s="110"/>
      <c r="CE34" s="110"/>
      <c r="CF34" s="110"/>
      <c r="CG34" s="110"/>
      <c r="CH34" s="110"/>
      <c r="CI34" s="110"/>
      <c r="CJ34" s="110"/>
      <c r="CK34" s="110"/>
      <c r="CL34" s="110"/>
      <c r="CM34" s="110"/>
      <c r="CN34" s="110"/>
      <c r="CO34" s="110"/>
      <c r="CP34" s="110"/>
      <c r="CQ34" s="110"/>
      <c r="CR34" s="110"/>
      <c r="CS34" s="110"/>
      <c r="CT34" s="110"/>
      <c r="CU34" s="110"/>
      <c r="CV34" s="110"/>
      <c r="CW34" s="110"/>
      <c r="CX34" s="110"/>
      <c r="CY34" s="110"/>
      <c r="CZ34" s="110"/>
      <c r="DA34" s="110"/>
      <c r="DB34" s="110"/>
      <c r="DC34" s="110"/>
      <c r="DD34" s="110"/>
      <c r="DE34" s="110"/>
      <c r="DF34" s="110"/>
      <c r="DG34" s="110"/>
      <c r="DH34" s="110"/>
      <c r="DI34" s="110"/>
      <c r="DJ34" s="110"/>
      <c r="DK34" s="110"/>
      <c r="DL34" s="110"/>
      <c r="DM34" s="110"/>
      <c r="DN34" s="110"/>
      <c r="DO34" s="110"/>
      <c r="DP34" s="110"/>
      <c r="DQ34" s="110"/>
      <c r="DR34" s="110"/>
      <c r="DS34" s="110"/>
      <c r="DT34" s="110"/>
      <c r="DU34" s="110"/>
      <c r="DV34" s="110"/>
      <c r="DW34" s="110"/>
      <c r="DX34" s="110"/>
      <c r="DY34" s="110"/>
      <c r="DZ34" s="110"/>
      <c r="EA34" s="110"/>
      <c r="EB34" s="110"/>
      <c r="EC34" s="110"/>
      <c r="ED34" s="110"/>
      <c r="EE34" s="110"/>
      <c r="EF34" s="110"/>
      <c r="EG34" s="110"/>
      <c r="EH34" s="110"/>
      <c r="EI34" s="110"/>
      <c r="EJ34" s="110"/>
      <c r="EK34" s="110"/>
      <c r="EL34" s="110"/>
      <c r="EM34" s="110"/>
      <c r="EN34" s="110"/>
      <c r="EO34" s="110"/>
      <c r="EP34" s="110"/>
      <c r="EQ34" s="110"/>
      <c r="ER34" s="110"/>
      <c r="ES34" s="110"/>
      <c r="ET34" s="110"/>
      <c r="EU34" s="110"/>
      <c r="EV34" s="110"/>
      <c r="EW34" s="110"/>
      <c r="EX34" s="110"/>
      <c r="EY34" s="110"/>
      <c r="EZ34" s="110"/>
      <c r="FA34" s="110"/>
      <c r="FB34" s="110"/>
      <c r="FC34" s="110"/>
      <c r="FD34" s="110"/>
      <c r="FE34" s="110"/>
      <c r="FF34" s="110"/>
      <c r="FG34" s="110"/>
      <c r="FH34" s="110"/>
      <c r="FI34" s="110"/>
      <c r="FJ34" s="110"/>
      <c r="FK34" s="110"/>
      <c r="FL34" s="110"/>
      <c r="FM34" s="110"/>
      <c r="FN34" s="110"/>
      <c r="FO34" s="110"/>
      <c r="FP34" s="110"/>
      <c r="FQ34" s="110"/>
      <c r="FR34" s="110"/>
      <c r="FS34" s="110"/>
      <c r="FT34" s="110"/>
      <c r="FU34" s="110"/>
      <c r="FV34" s="110"/>
      <c r="FW34" s="110"/>
      <c r="FX34" s="110"/>
      <c r="FY34" s="110"/>
      <c r="FZ34" s="110"/>
      <c r="GA34" s="110"/>
      <c r="GB34" s="110"/>
      <c r="GC34" s="110"/>
      <c r="GD34" s="110"/>
      <c r="GE34" s="110"/>
      <c r="GF34" s="110"/>
      <c r="GG34" s="110"/>
      <c r="GH34" s="110"/>
      <c r="GI34" s="110"/>
      <c r="GJ34" s="110"/>
      <c r="GK34" s="110"/>
      <c r="GL34" s="110"/>
      <c r="GM34" s="110"/>
      <c r="GN34" s="110"/>
      <c r="GO34" s="110"/>
      <c r="GP34" s="110"/>
      <c r="GQ34" s="110"/>
      <c r="GR34" s="110"/>
      <c r="GS34" s="110"/>
      <c r="GT34" s="110"/>
      <c r="GU34" s="110"/>
      <c r="GV34" s="110"/>
      <c r="GW34" s="110"/>
      <c r="GX34" s="110"/>
      <c r="GY34" s="110"/>
      <c r="GZ34" s="110"/>
      <c r="HA34" s="110"/>
      <c r="HB34" s="110"/>
      <c r="HC34" s="110"/>
      <c r="HD34" s="110"/>
      <c r="HE34" s="110"/>
      <c r="HF34" s="110"/>
      <c r="HG34" s="110"/>
      <c r="HH34" s="110"/>
      <c r="HI34" s="110"/>
      <c r="HJ34" s="110"/>
      <c r="HK34" s="110"/>
    </row>
    <row r="35" ht="15.75" customHeight="1">
      <c r="A35" s="110"/>
      <c r="B35" s="1"/>
      <c r="C35" s="41" t="s">
        <v>35</v>
      </c>
      <c r="D35" s="42">
        <v>100.0</v>
      </c>
      <c r="E35" s="37" t="s">
        <v>109</v>
      </c>
      <c r="F35" s="114"/>
      <c r="G35" s="114"/>
      <c r="H35" s="119"/>
      <c r="I35" s="33"/>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0"/>
      <c r="CB35" s="110"/>
      <c r="CC35" s="110"/>
      <c r="CD35" s="110"/>
      <c r="CE35" s="110"/>
      <c r="CF35" s="110"/>
      <c r="CG35" s="110"/>
      <c r="CH35" s="110"/>
      <c r="CI35" s="110"/>
      <c r="CJ35" s="110"/>
      <c r="CK35" s="110"/>
      <c r="CL35" s="110"/>
      <c r="CM35" s="110"/>
      <c r="CN35" s="110"/>
      <c r="CO35" s="110"/>
      <c r="CP35" s="110"/>
      <c r="CQ35" s="110"/>
      <c r="CR35" s="110"/>
      <c r="CS35" s="110"/>
      <c r="CT35" s="110"/>
      <c r="CU35" s="110"/>
      <c r="CV35" s="110"/>
      <c r="CW35" s="110"/>
      <c r="CX35" s="110"/>
      <c r="CY35" s="110"/>
      <c r="CZ35" s="110"/>
      <c r="DA35" s="110"/>
      <c r="DB35" s="110"/>
      <c r="DC35" s="110"/>
      <c r="DD35" s="110"/>
      <c r="DE35" s="110"/>
      <c r="DF35" s="110"/>
      <c r="DG35" s="110"/>
      <c r="DH35" s="110"/>
      <c r="DI35" s="110"/>
      <c r="DJ35" s="110"/>
      <c r="DK35" s="110"/>
      <c r="DL35" s="110"/>
      <c r="DM35" s="110"/>
      <c r="DN35" s="110"/>
      <c r="DO35" s="110"/>
      <c r="DP35" s="110"/>
      <c r="DQ35" s="110"/>
      <c r="DR35" s="110"/>
      <c r="DS35" s="110"/>
      <c r="DT35" s="110"/>
      <c r="DU35" s="110"/>
      <c r="DV35" s="110"/>
      <c r="DW35" s="110"/>
      <c r="DX35" s="110"/>
      <c r="DY35" s="110"/>
      <c r="DZ35" s="110"/>
      <c r="EA35" s="110"/>
      <c r="EB35" s="110"/>
      <c r="EC35" s="110"/>
      <c r="ED35" s="110"/>
      <c r="EE35" s="110"/>
      <c r="EF35" s="110"/>
      <c r="EG35" s="110"/>
      <c r="EH35" s="110"/>
      <c r="EI35" s="110"/>
      <c r="EJ35" s="110"/>
      <c r="EK35" s="110"/>
      <c r="EL35" s="110"/>
      <c r="EM35" s="110"/>
      <c r="EN35" s="110"/>
      <c r="EO35" s="110"/>
      <c r="EP35" s="110"/>
      <c r="EQ35" s="110"/>
      <c r="ER35" s="110"/>
      <c r="ES35" s="110"/>
      <c r="ET35" s="110"/>
      <c r="EU35" s="110"/>
      <c r="EV35" s="110"/>
      <c r="EW35" s="110"/>
      <c r="EX35" s="110"/>
      <c r="EY35" s="110"/>
      <c r="EZ35" s="110"/>
      <c r="FA35" s="110"/>
      <c r="FB35" s="110"/>
      <c r="FC35" s="110"/>
      <c r="FD35" s="110"/>
      <c r="FE35" s="110"/>
      <c r="FF35" s="110"/>
      <c r="FG35" s="110"/>
      <c r="FH35" s="110"/>
      <c r="FI35" s="110"/>
      <c r="FJ35" s="110"/>
      <c r="FK35" s="110"/>
      <c r="FL35" s="110"/>
      <c r="FM35" s="110"/>
      <c r="FN35" s="110"/>
      <c r="FO35" s="110"/>
      <c r="FP35" s="110"/>
      <c r="FQ35" s="110"/>
      <c r="FR35" s="110"/>
      <c r="FS35" s="110"/>
      <c r="FT35" s="110"/>
      <c r="FU35" s="110"/>
      <c r="FV35" s="110"/>
      <c r="FW35" s="110"/>
      <c r="FX35" s="110"/>
      <c r="FY35" s="110"/>
      <c r="FZ35" s="110"/>
      <c r="GA35" s="110"/>
      <c r="GB35" s="110"/>
      <c r="GC35" s="110"/>
      <c r="GD35" s="110"/>
      <c r="GE35" s="110"/>
      <c r="GF35" s="110"/>
      <c r="GG35" s="110"/>
      <c r="GH35" s="110"/>
      <c r="GI35" s="110"/>
      <c r="GJ35" s="110"/>
      <c r="GK35" s="110"/>
      <c r="GL35" s="110"/>
      <c r="GM35" s="110"/>
      <c r="GN35" s="110"/>
      <c r="GO35" s="110"/>
      <c r="GP35" s="110"/>
      <c r="GQ35" s="110"/>
      <c r="GR35" s="110"/>
      <c r="GS35" s="110"/>
      <c r="GT35" s="110"/>
      <c r="GU35" s="110"/>
      <c r="GV35" s="110"/>
      <c r="GW35" s="110"/>
      <c r="GX35" s="110"/>
      <c r="GY35" s="110"/>
      <c r="GZ35" s="110"/>
      <c r="HA35" s="110"/>
      <c r="HB35" s="110"/>
      <c r="HC35" s="110"/>
      <c r="HD35" s="110"/>
      <c r="HE35" s="110"/>
      <c r="HF35" s="110"/>
      <c r="HG35" s="110"/>
      <c r="HH35" s="110"/>
      <c r="HI35" s="110"/>
      <c r="HJ35" s="110"/>
      <c r="HK35" s="110"/>
    </row>
    <row r="36" ht="15.75" customHeight="1">
      <c r="A36" s="110"/>
      <c r="B36" s="110"/>
      <c r="C36" s="41" t="s">
        <v>37</v>
      </c>
      <c r="D36" s="125">
        <f>I8*40%</f>
        <v>1523076.923</v>
      </c>
      <c r="E36" s="37" t="s">
        <v>110</v>
      </c>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0"/>
      <c r="CB36" s="110"/>
      <c r="CC36" s="110"/>
      <c r="CD36" s="110"/>
      <c r="CE36" s="110"/>
      <c r="CF36" s="110"/>
      <c r="CG36" s="110"/>
      <c r="CH36" s="110"/>
      <c r="CI36" s="110"/>
      <c r="CJ36" s="110"/>
      <c r="CK36" s="110"/>
      <c r="CL36" s="110"/>
      <c r="CM36" s="110"/>
      <c r="CN36" s="110"/>
      <c r="CO36" s="110"/>
      <c r="CP36" s="110"/>
      <c r="CQ36" s="110"/>
      <c r="CR36" s="110"/>
      <c r="CS36" s="110"/>
      <c r="CT36" s="110"/>
      <c r="CU36" s="110"/>
      <c r="CV36" s="110"/>
      <c r="CW36" s="110"/>
      <c r="CX36" s="110"/>
      <c r="CY36" s="110"/>
      <c r="CZ36" s="110"/>
      <c r="DA36" s="110"/>
      <c r="DB36" s="110"/>
      <c r="DC36" s="110"/>
      <c r="DD36" s="110"/>
      <c r="DE36" s="110"/>
      <c r="DF36" s="110"/>
      <c r="DG36" s="110"/>
      <c r="DH36" s="110"/>
      <c r="DI36" s="110"/>
      <c r="DJ36" s="110"/>
      <c r="DK36" s="110"/>
      <c r="DL36" s="110"/>
      <c r="DM36" s="110"/>
      <c r="DN36" s="110"/>
      <c r="DO36" s="110"/>
      <c r="DP36" s="110"/>
      <c r="DQ36" s="110"/>
      <c r="DR36" s="110"/>
      <c r="DS36" s="110"/>
      <c r="DT36" s="110"/>
      <c r="DU36" s="110"/>
      <c r="DV36" s="110"/>
      <c r="DW36" s="110"/>
      <c r="DX36" s="110"/>
      <c r="DY36" s="110"/>
      <c r="DZ36" s="110"/>
      <c r="EA36" s="110"/>
      <c r="EB36" s="110"/>
      <c r="EC36" s="110"/>
      <c r="ED36" s="110"/>
      <c r="EE36" s="110"/>
      <c r="EF36" s="110"/>
      <c r="EG36" s="110"/>
      <c r="EH36" s="110"/>
      <c r="EI36" s="110"/>
      <c r="EJ36" s="110"/>
      <c r="EK36" s="110"/>
      <c r="EL36" s="110"/>
      <c r="EM36" s="110"/>
      <c r="EN36" s="110"/>
      <c r="EO36" s="110"/>
      <c r="EP36" s="110"/>
      <c r="EQ36" s="110"/>
      <c r="ER36" s="110"/>
      <c r="ES36" s="110"/>
      <c r="ET36" s="110"/>
      <c r="EU36" s="110"/>
      <c r="EV36" s="110"/>
      <c r="EW36" s="110"/>
      <c r="EX36" s="110"/>
      <c r="EY36" s="110"/>
      <c r="EZ36" s="110"/>
      <c r="FA36" s="110"/>
      <c r="FB36" s="110"/>
      <c r="FC36" s="110"/>
      <c r="FD36" s="110"/>
      <c r="FE36" s="110"/>
      <c r="FF36" s="110"/>
      <c r="FG36" s="110"/>
      <c r="FH36" s="110"/>
      <c r="FI36" s="110"/>
      <c r="FJ36" s="110"/>
      <c r="FK36" s="110"/>
      <c r="FL36" s="110"/>
      <c r="FM36" s="110"/>
      <c r="FN36" s="110"/>
      <c r="FO36" s="110"/>
      <c r="FP36" s="110"/>
      <c r="FQ36" s="110"/>
      <c r="FR36" s="110"/>
      <c r="FS36" s="110"/>
      <c r="FT36" s="110"/>
      <c r="FU36" s="110"/>
      <c r="FV36" s="110"/>
      <c r="FW36" s="110"/>
      <c r="FX36" s="110"/>
      <c r="FY36" s="110"/>
      <c r="FZ36" s="110"/>
      <c r="GA36" s="110"/>
      <c r="GB36" s="110"/>
      <c r="GC36" s="110"/>
      <c r="GD36" s="110"/>
      <c r="GE36" s="110"/>
      <c r="GF36" s="110"/>
      <c r="GG36" s="110"/>
      <c r="GH36" s="110"/>
      <c r="GI36" s="110"/>
      <c r="GJ36" s="110"/>
      <c r="GK36" s="110"/>
      <c r="GL36" s="110"/>
      <c r="GM36" s="110"/>
      <c r="GN36" s="110"/>
      <c r="GO36" s="110"/>
      <c r="GP36" s="110"/>
      <c r="GQ36" s="110"/>
      <c r="GR36" s="110"/>
      <c r="GS36" s="110"/>
      <c r="GT36" s="110"/>
      <c r="GU36" s="110"/>
      <c r="GV36" s="110"/>
      <c r="GW36" s="110"/>
      <c r="GX36" s="110"/>
      <c r="GY36" s="110"/>
      <c r="GZ36" s="110"/>
      <c r="HA36" s="110"/>
      <c r="HB36" s="110"/>
      <c r="HC36" s="110"/>
      <c r="HD36" s="110"/>
      <c r="HE36" s="110"/>
      <c r="HF36" s="110"/>
      <c r="HG36" s="110"/>
      <c r="HH36" s="110"/>
      <c r="HI36" s="110"/>
      <c r="HJ36" s="110"/>
      <c r="HK36" s="110"/>
    </row>
    <row r="37" ht="15.75" customHeight="1">
      <c r="A37" s="110"/>
      <c r="B37" s="110"/>
      <c r="C37" s="41" t="s">
        <v>40</v>
      </c>
      <c r="D37" s="47">
        <f>D35*(D36/1000)</f>
        <v>152307.6923</v>
      </c>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0"/>
      <c r="CB37" s="110"/>
      <c r="CC37" s="110"/>
      <c r="CD37" s="110"/>
      <c r="CE37" s="110"/>
      <c r="CF37" s="110"/>
      <c r="CG37" s="110"/>
      <c r="CH37" s="110"/>
      <c r="CI37" s="110"/>
      <c r="CJ37" s="110"/>
      <c r="CK37" s="110"/>
      <c r="CL37" s="110"/>
      <c r="CM37" s="110"/>
      <c r="CN37" s="110"/>
      <c r="CO37" s="110"/>
      <c r="CP37" s="110"/>
      <c r="CQ37" s="110"/>
      <c r="CR37" s="110"/>
      <c r="CS37" s="110"/>
      <c r="CT37" s="110"/>
      <c r="CU37" s="110"/>
      <c r="CV37" s="110"/>
      <c r="CW37" s="110"/>
      <c r="CX37" s="110"/>
      <c r="CY37" s="110"/>
      <c r="CZ37" s="110"/>
      <c r="DA37" s="110"/>
      <c r="DB37" s="110"/>
      <c r="DC37" s="110"/>
      <c r="DD37" s="110"/>
      <c r="DE37" s="110"/>
      <c r="DF37" s="110"/>
      <c r="DG37" s="110"/>
      <c r="DH37" s="110"/>
      <c r="DI37" s="110"/>
      <c r="DJ37" s="110"/>
      <c r="DK37" s="110"/>
      <c r="DL37" s="110"/>
      <c r="DM37" s="110"/>
      <c r="DN37" s="110"/>
      <c r="DO37" s="110"/>
      <c r="DP37" s="110"/>
      <c r="DQ37" s="110"/>
      <c r="DR37" s="110"/>
      <c r="DS37" s="110"/>
      <c r="DT37" s="110"/>
      <c r="DU37" s="110"/>
      <c r="DV37" s="110"/>
      <c r="DW37" s="110"/>
      <c r="DX37" s="110"/>
      <c r="DY37" s="110"/>
      <c r="DZ37" s="110"/>
      <c r="EA37" s="110"/>
      <c r="EB37" s="110"/>
      <c r="EC37" s="110"/>
      <c r="ED37" s="110"/>
      <c r="EE37" s="110"/>
      <c r="EF37" s="110"/>
      <c r="EG37" s="110"/>
      <c r="EH37" s="110"/>
      <c r="EI37" s="110"/>
      <c r="EJ37" s="110"/>
      <c r="EK37" s="110"/>
      <c r="EL37" s="110"/>
      <c r="EM37" s="110"/>
      <c r="EN37" s="110"/>
      <c r="EO37" s="110"/>
      <c r="EP37" s="110"/>
      <c r="EQ37" s="110"/>
      <c r="ER37" s="110"/>
      <c r="ES37" s="110"/>
      <c r="ET37" s="110"/>
      <c r="EU37" s="110"/>
      <c r="EV37" s="110"/>
      <c r="EW37" s="110"/>
      <c r="EX37" s="110"/>
      <c r="EY37" s="110"/>
      <c r="EZ37" s="110"/>
      <c r="FA37" s="110"/>
      <c r="FB37" s="110"/>
      <c r="FC37" s="110"/>
      <c r="FD37" s="110"/>
      <c r="FE37" s="110"/>
      <c r="FF37" s="110"/>
      <c r="FG37" s="110"/>
      <c r="FH37" s="110"/>
      <c r="FI37" s="110"/>
      <c r="FJ37" s="110"/>
      <c r="FK37" s="110"/>
      <c r="FL37" s="110"/>
      <c r="FM37" s="110"/>
      <c r="FN37" s="110"/>
      <c r="FO37" s="110"/>
      <c r="FP37" s="110"/>
      <c r="FQ37" s="110"/>
      <c r="FR37" s="110"/>
      <c r="FS37" s="110"/>
      <c r="FT37" s="110"/>
      <c r="FU37" s="110"/>
      <c r="FV37" s="110"/>
      <c r="FW37" s="110"/>
      <c r="FX37" s="110"/>
      <c r="FY37" s="110"/>
      <c r="FZ37" s="110"/>
      <c r="GA37" s="110"/>
      <c r="GB37" s="110"/>
      <c r="GC37" s="110"/>
      <c r="GD37" s="110"/>
      <c r="GE37" s="110"/>
      <c r="GF37" s="110"/>
      <c r="GG37" s="110"/>
      <c r="GH37" s="110"/>
      <c r="GI37" s="110"/>
      <c r="GJ37" s="110"/>
      <c r="GK37" s="110"/>
      <c r="GL37" s="110"/>
      <c r="GM37" s="110"/>
      <c r="GN37" s="110"/>
      <c r="GO37" s="110"/>
      <c r="GP37" s="110"/>
      <c r="GQ37" s="110"/>
      <c r="GR37" s="110"/>
      <c r="GS37" s="110"/>
      <c r="GT37" s="110"/>
      <c r="GU37" s="110"/>
      <c r="GV37" s="110"/>
      <c r="GW37" s="110"/>
      <c r="GX37" s="110"/>
      <c r="GY37" s="110"/>
      <c r="GZ37" s="110"/>
      <c r="HA37" s="110"/>
      <c r="HB37" s="110"/>
      <c r="HC37" s="110"/>
      <c r="HD37" s="110"/>
      <c r="HE37" s="110"/>
      <c r="HF37" s="110"/>
      <c r="HG37" s="110"/>
      <c r="HH37" s="110"/>
      <c r="HI37" s="110"/>
      <c r="HJ37" s="110"/>
      <c r="HK37" s="110"/>
    </row>
    <row r="38" ht="15.75" customHeight="1">
      <c r="A38" s="110"/>
      <c r="B38" s="110"/>
      <c r="C38" s="33"/>
      <c r="D38" s="52"/>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0"/>
      <c r="CB38" s="110"/>
      <c r="CC38" s="110"/>
      <c r="CD38" s="110"/>
      <c r="CE38" s="110"/>
      <c r="CF38" s="110"/>
      <c r="CG38" s="110"/>
      <c r="CH38" s="110"/>
      <c r="CI38" s="110"/>
      <c r="CJ38" s="110"/>
      <c r="CK38" s="110"/>
      <c r="CL38" s="110"/>
      <c r="CM38" s="110"/>
      <c r="CN38" s="110"/>
      <c r="CO38" s="110"/>
      <c r="CP38" s="110"/>
      <c r="CQ38" s="110"/>
      <c r="CR38" s="110"/>
      <c r="CS38" s="110"/>
      <c r="CT38" s="110"/>
      <c r="CU38" s="110"/>
      <c r="CV38" s="110"/>
      <c r="CW38" s="110"/>
      <c r="CX38" s="110"/>
      <c r="CY38" s="110"/>
      <c r="CZ38" s="110"/>
      <c r="DA38" s="110"/>
      <c r="DB38" s="110"/>
      <c r="DC38" s="110"/>
      <c r="DD38" s="110"/>
      <c r="DE38" s="110"/>
      <c r="DF38" s="110"/>
      <c r="DG38" s="110"/>
      <c r="DH38" s="110"/>
      <c r="DI38" s="110"/>
      <c r="DJ38" s="110"/>
      <c r="DK38" s="110"/>
      <c r="DL38" s="110"/>
      <c r="DM38" s="110"/>
      <c r="DN38" s="110"/>
      <c r="DO38" s="110"/>
      <c r="DP38" s="110"/>
      <c r="DQ38" s="110"/>
      <c r="DR38" s="110"/>
      <c r="DS38" s="110"/>
      <c r="DT38" s="110"/>
      <c r="DU38" s="110"/>
      <c r="DV38" s="110"/>
      <c r="DW38" s="110"/>
      <c r="DX38" s="110"/>
      <c r="DY38" s="110"/>
      <c r="DZ38" s="110"/>
      <c r="EA38" s="110"/>
      <c r="EB38" s="110"/>
      <c r="EC38" s="110"/>
      <c r="ED38" s="110"/>
      <c r="EE38" s="110"/>
      <c r="EF38" s="110"/>
      <c r="EG38" s="110"/>
      <c r="EH38" s="110"/>
      <c r="EI38" s="110"/>
      <c r="EJ38" s="110"/>
      <c r="EK38" s="110"/>
      <c r="EL38" s="110"/>
      <c r="EM38" s="110"/>
      <c r="EN38" s="110"/>
      <c r="EO38" s="110"/>
      <c r="EP38" s="110"/>
      <c r="EQ38" s="110"/>
      <c r="ER38" s="110"/>
      <c r="ES38" s="110"/>
      <c r="ET38" s="110"/>
      <c r="EU38" s="110"/>
      <c r="EV38" s="110"/>
      <c r="EW38" s="110"/>
      <c r="EX38" s="110"/>
      <c r="EY38" s="110"/>
      <c r="EZ38" s="110"/>
      <c r="FA38" s="110"/>
      <c r="FB38" s="110"/>
      <c r="FC38" s="110"/>
      <c r="FD38" s="110"/>
      <c r="FE38" s="110"/>
      <c r="FF38" s="110"/>
      <c r="FG38" s="110"/>
      <c r="FH38" s="110"/>
      <c r="FI38" s="110"/>
      <c r="FJ38" s="110"/>
      <c r="FK38" s="110"/>
      <c r="FL38" s="110"/>
      <c r="FM38" s="110"/>
      <c r="FN38" s="110"/>
      <c r="FO38" s="110"/>
      <c r="FP38" s="110"/>
      <c r="FQ38" s="110"/>
      <c r="FR38" s="110"/>
      <c r="FS38" s="110"/>
      <c r="FT38" s="110"/>
      <c r="FU38" s="110"/>
      <c r="FV38" s="110"/>
      <c r="FW38" s="110"/>
      <c r="FX38" s="110"/>
      <c r="FY38" s="110"/>
      <c r="FZ38" s="110"/>
      <c r="GA38" s="110"/>
      <c r="GB38" s="110"/>
      <c r="GC38" s="110"/>
      <c r="GD38" s="110"/>
      <c r="GE38" s="110"/>
      <c r="GF38" s="110"/>
      <c r="GG38" s="110"/>
      <c r="GH38" s="110"/>
      <c r="GI38" s="110"/>
      <c r="GJ38" s="110"/>
      <c r="GK38" s="110"/>
      <c r="GL38" s="110"/>
      <c r="GM38" s="110"/>
      <c r="GN38" s="110"/>
      <c r="GO38" s="110"/>
      <c r="GP38" s="110"/>
      <c r="GQ38" s="110"/>
      <c r="GR38" s="110"/>
      <c r="GS38" s="110"/>
      <c r="GT38" s="110"/>
      <c r="GU38" s="110"/>
      <c r="GV38" s="110"/>
      <c r="GW38" s="110"/>
      <c r="GX38" s="110"/>
      <c r="GY38" s="110"/>
      <c r="GZ38" s="110"/>
      <c r="HA38" s="110"/>
      <c r="HB38" s="110"/>
      <c r="HC38" s="110"/>
      <c r="HD38" s="110"/>
      <c r="HE38" s="110"/>
      <c r="HF38" s="110"/>
      <c r="HG38" s="110"/>
      <c r="HH38" s="110"/>
      <c r="HI38" s="110"/>
      <c r="HJ38" s="110"/>
      <c r="HK38" s="110"/>
    </row>
    <row r="39" ht="15.75" customHeight="1">
      <c r="A39" s="110"/>
      <c r="B39" s="1" t="s">
        <v>33</v>
      </c>
      <c r="C39" s="123" t="s">
        <v>111</v>
      </c>
      <c r="D39" s="38"/>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0"/>
      <c r="CB39" s="110"/>
      <c r="CC39" s="110"/>
      <c r="CD39" s="110"/>
      <c r="CE39" s="110"/>
      <c r="CF39" s="110"/>
      <c r="CG39" s="110"/>
      <c r="CH39" s="110"/>
      <c r="CI39" s="110"/>
      <c r="CJ39" s="110"/>
      <c r="CK39" s="110"/>
      <c r="CL39" s="110"/>
      <c r="CM39" s="110"/>
      <c r="CN39" s="110"/>
      <c r="CO39" s="110"/>
      <c r="CP39" s="110"/>
      <c r="CQ39" s="110"/>
      <c r="CR39" s="110"/>
      <c r="CS39" s="110"/>
      <c r="CT39" s="110"/>
      <c r="CU39" s="110"/>
      <c r="CV39" s="110"/>
      <c r="CW39" s="110"/>
      <c r="CX39" s="110"/>
      <c r="CY39" s="110"/>
      <c r="CZ39" s="110"/>
      <c r="DA39" s="110"/>
      <c r="DB39" s="110"/>
      <c r="DC39" s="110"/>
      <c r="DD39" s="110"/>
      <c r="DE39" s="110"/>
      <c r="DF39" s="110"/>
      <c r="DG39" s="110"/>
      <c r="DH39" s="110"/>
      <c r="DI39" s="110"/>
      <c r="DJ39" s="110"/>
      <c r="DK39" s="110"/>
      <c r="DL39" s="110"/>
      <c r="DM39" s="110"/>
      <c r="DN39" s="110"/>
      <c r="DO39" s="110"/>
      <c r="DP39" s="110"/>
      <c r="DQ39" s="110"/>
      <c r="DR39" s="110"/>
      <c r="DS39" s="110"/>
      <c r="DT39" s="110"/>
      <c r="DU39" s="110"/>
      <c r="DV39" s="110"/>
      <c r="DW39" s="110"/>
      <c r="DX39" s="110"/>
      <c r="DY39" s="110"/>
      <c r="DZ39" s="110"/>
      <c r="EA39" s="110"/>
      <c r="EB39" s="110"/>
      <c r="EC39" s="110"/>
      <c r="ED39" s="110"/>
      <c r="EE39" s="110"/>
      <c r="EF39" s="110"/>
      <c r="EG39" s="110"/>
      <c r="EH39" s="110"/>
      <c r="EI39" s="110"/>
      <c r="EJ39" s="110"/>
      <c r="EK39" s="110"/>
      <c r="EL39" s="110"/>
      <c r="EM39" s="110"/>
      <c r="EN39" s="110"/>
      <c r="EO39" s="110"/>
      <c r="EP39" s="110"/>
      <c r="EQ39" s="110"/>
      <c r="ER39" s="110"/>
      <c r="ES39" s="110"/>
      <c r="ET39" s="110"/>
      <c r="EU39" s="110"/>
      <c r="EV39" s="110"/>
      <c r="EW39" s="110"/>
      <c r="EX39" s="110"/>
      <c r="EY39" s="110"/>
      <c r="EZ39" s="110"/>
      <c r="FA39" s="110"/>
      <c r="FB39" s="110"/>
      <c r="FC39" s="110"/>
      <c r="FD39" s="110"/>
      <c r="FE39" s="110"/>
      <c r="FF39" s="110"/>
      <c r="FG39" s="110"/>
      <c r="FH39" s="110"/>
      <c r="FI39" s="110"/>
      <c r="FJ39" s="110"/>
      <c r="FK39" s="110"/>
      <c r="FL39" s="110"/>
      <c r="FM39" s="110"/>
      <c r="FN39" s="110"/>
      <c r="FO39" s="110"/>
      <c r="FP39" s="110"/>
      <c r="FQ39" s="110"/>
      <c r="FR39" s="110"/>
      <c r="FS39" s="110"/>
      <c r="FT39" s="110"/>
      <c r="FU39" s="110"/>
      <c r="FV39" s="110"/>
      <c r="FW39" s="110"/>
      <c r="FX39" s="110"/>
      <c r="FY39" s="110"/>
      <c r="FZ39" s="110"/>
      <c r="GA39" s="110"/>
      <c r="GB39" s="110"/>
      <c r="GC39" s="110"/>
      <c r="GD39" s="110"/>
      <c r="GE39" s="110"/>
      <c r="GF39" s="110"/>
      <c r="GG39" s="110"/>
      <c r="GH39" s="110"/>
      <c r="GI39" s="110"/>
      <c r="GJ39" s="110"/>
      <c r="GK39" s="110"/>
      <c r="GL39" s="110"/>
      <c r="GM39" s="110"/>
      <c r="GN39" s="110"/>
      <c r="GO39" s="110"/>
      <c r="GP39" s="110"/>
      <c r="GQ39" s="110"/>
      <c r="GR39" s="110"/>
      <c r="GS39" s="110"/>
      <c r="GT39" s="110"/>
      <c r="GU39" s="110"/>
      <c r="GV39" s="110"/>
      <c r="GW39" s="110"/>
      <c r="GX39" s="110"/>
      <c r="GY39" s="110"/>
      <c r="GZ39" s="110"/>
      <c r="HA39" s="110"/>
      <c r="HB39" s="110"/>
      <c r="HC39" s="110"/>
      <c r="HD39" s="110"/>
      <c r="HE39" s="110"/>
      <c r="HF39" s="110"/>
      <c r="HG39" s="110"/>
      <c r="HH39" s="110"/>
      <c r="HI39" s="110"/>
      <c r="HJ39" s="110"/>
      <c r="HK39" s="110"/>
    </row>
    <row r="40" ht="15.75" customHeight="1">
      <c r="A40" s="110"/>
      <c r="B40" s="1"/>
      <c r="C40" s="41" t="s">
        <v>35</v>
      </c>
      <c r="D40" s="120">
        <v>50.0</v>
      </c>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0"/>
      <c r="CB40" s="110"/>
      <c r="CC40" s="110"/>
      <c r="CD40" s="110"/>
      <c r="CE40" s="110"/>
      <c r="CF40" s="110"/>
      <c r="CG40" s="110"/>
      <c r="CH40" s="110"/>
      <c r="CI40" s="110"/>
      <c r="CJ40" s="110"/>
      <c r="CK40" s="110"/>
      <c r="CL40" s="110"/>
      <c r="CM40" s="110"/>
      <c r="CN40" s="110"/>
      <c r="CO40" s="110"/>
      <c r="CP40" s="110"/>
      <c r="CQ40" s="110"/>
      <c r="CR40" s="110"/>
      <c r="CS40" s="110"/>
      <c r="CT40" s="110"/>
      <c r="CU40" s="110"/>
      <c r="CV40" s="110"/>
      <c r="CW40" s="110"/>
      <c r="CX40" s="110"/>
      <c r="CY40" s="110"/>
      <c r="CZ40" s="110"/>
      <c r="DA40" s="110"/>
      <c r="DB40" s="110"/>
      <c r="DC40" s="110"/>
      <c r="DD40" s="110"/>
      <c r="DE40" s="110"/>
      <c r="DF40" s="110"/>
      <c r="DG40" s="110"/>
      <c r="DH40" s="110"/>
      <c r="DI40" s="110"/>
      <c r="DJ40" s="110"/>
      <c r="DK40" s="110"/>
      <c r="DL40" s="110"/>
      <c r="DM40" s="110"/>
      <c r="DN40" s="110"/>
      <c r="DO40" s="110"/>
      <c r="DP40" s="110"/>
      <c r="DQ40" s="110"/>
      <c r="DR40" s="110"/>
      <c r="DS40" s="110"/>
      <c r="DT40" s="110"/>
      <c r="DU40" s="110"/>
      <c r="DV40" s="110"/>
      <c r="DW40" s="110"/>
      <c r="DX40" s="110"/>
      <c r="DY40" s="110"/>
      <c r="DZ40" s="110"/>
      <c r="EA40" s="110"/>
      <c r="EB40" s="110"/>
      <c r="EC40" s="110"/>
      <c r="ED40" s="110"/>
      <c r="EE40" s="110"/>
      <c r="EF40" s="110"/>
      <c r="EG40" s="110"/>
      <c r="EH40" s="110"/>
      <c r="EI40" s="110"/>
      <c r="EJ40" s="110"/>
      <c r="EK40" s="110"/>
      <c r="EL40" s="110"/>
      <c r="EM40" s="110"/>
      <c r="EN40" s="110"/>
      <c r="EO40" s="110"/>
      <c r="EP40" s="110"/>
      <c r="EQ40" s="110"/>
      <c r="ER40" s="110"/>
      <c r="ES40" s="110"/>
      <c r="ET40" s="110"/>
      <c r="EU40" s="110"/>
      <c r="EV40" s="110"/>
      <c r="EW40" s="110"/>
      <c r="EX40" s="110"/>
      <c r="EY40" s="110"/>
      <c r="EZ40" s="110"/>
      <c r="FA40" s="110"/>
      <c r="FB40" s="110"/>
      <c r="FC40" s="110"/>
      <c r="FD40" s="110"/>
      <c r="FE40" s="110"/>
      <c r="FF40" s="110"/>
      <c r="FG40" s="110"/>
      <c r="FH40" s="110"/>
      <c r="FI40" s="110"/>
      <c r="FJ40" s="110"/>
      <c r="FK40" s="110"/>
      <c r="FL40" s="110"/>
      <c r="FM40" s="110"/>
      <c r="FN40" s="110"/>
      <c r="FO40" s="110"/>
      <c r="FP40" s="110"/>
      <c r="FQ40" s="110"/>
      <c r="FR40" s="110"/>
      <c r="FS40" s="110"/>
      <c r="FT40" s="110"/>
      <c r="FU40" s="110"/>
      <c r="FV40" s="110"/>
      <c r="FW40" s="110"/>
      <c r="FX40" s="110"/>
      <c r="FY40" s="110"/>
      <c r="FZ40" s="110"/>
      <c r="GA40" s="110"/>
      <c r="GB40" s="110"/>
      <c r="GC40" s="110"/>
      <c r="GD40" s="110"/>
      <c r="GE40" s="110"/>
      <c r="GF40" s="110"/>
      <c r="GG40" s="110"/>
      <c r="GH40" s="110"/>
      <c r="GI40" s="110"/>
      <c r="GJ40" s="110"/>
      <c r="GK40" s="110"/>
      <c r="GL40" s="110"/>
      <c r="GM40" s="110"/>
      <c r="GN40" s="110"/>
      <c r="GO40" s="110"/>
      <c r="GP40" s="110"/>
      <c r="GQ40" s="110"/>
      <c r="GR40" s="110"/>
      <c r="GS40" s="110"/>
      <c r="GT40" s="110"/>
      <c r="GU40" s="110"/>
      <c r="GV40" s="110"/>
      <c r="GW40" s="110"/>
      <c r="GX40" s="110"/>
      <c r="GY40" s="110"/>
      <c r="GZ40" s="110"/>
      <c r="HA40" s="110"/>
      <c r="HB40" s="110"/>
      <c r="HC40" s="110"/>
      <c r="HD40" s="110"/>
      <c r="HE40" s="110"/>
      <c r="HF40" s="110"/>
      <c r="HG40" s="110"/>
      <c r="HH40" s="110"/>
      <c r="HI40" s="110"/>
      <c r="HJ40" s="110"/>
      <c r="HK40" s="110"/>
    </row>
    <row r="41" ht="15.75" customHeight="1">
      <c r="A41" s="110"/>
      <c r="B41" s="110"/>
      <c r="C41" s="41" t="s">
        <v>37</v>
      </c>
      <c r="D41" s="122">
        <f>0.3*I10</f>
        <v>3655384.615</v>
      </c>
      <c r="E41" s="37" t="s">
        <v>101</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0"/>
      <c r="CB41" s="110"/>
      <c r="CC41" s="110"/>
      <c r="CD41" s="110"/>
      <c r="CE41" s="110"/>
      <c r="CF41" s="110"/>
      <c r="CG41" s="110"/>
      <c r="CH41" s="110"/>
      <c r="CI41" s="110"/>
      <c r="CJ41" s="110"/>
      <c r="CK41" s="110"/>
      <c r="CL41" s="110"/>
      <c r="CM41" s="110"/>
      <c r="CN41" s="110"/>
      <c r="CO41" s="110"/>
      <c r="CP41" s="110"/>
      <c r="CQ41" s="110"/>
      <c r="CR41" s="110"/>
      <c r="CS41" s="110"/>
      <c r="CT41" s="110"/>
      <c r="CU41" s="110"/>
      <c r="CV41" s="110"/>
      <c r="CW41" s="110"/>
      <c r="CX41" s="110"/>
      <c r="CY41" s="110"/>
      <c r="CZ41" s="110"/>
      <c r="DA41" s="110"/>
      <c r="DB41" s="110"/>
      <c r="DC41" s="110"/>
      <c r="DD41" s="110"/>
      <c r="DE41" s="110"/>
      <c r="DF41" s="110"/>
      <c r="DG41" s="110"/>
      <c r="DH41" s="110"/>
      <c r="DI41" s="110"/>
      <c r="DJ41" s="110"/>
      <c r="DK41" s="110"/>
      <c r="DL41" s="110"/>
      <c r="DM41" s="110"/>
      <c r="DN41" s="110"/>
      <c r="DO41" s="110"/>
      <c r="DP41" s="110"/>
      <c r="DQ41" s="110"/>
      <c r="DR41" s="110"/>
      <c r="DS41" s="110"/>
      <c r="DT41" s="110"/>
      <c r="DU41" s="110"/>
      <c r="DV41" s="110"/>
      <c r="DW41" s="110"/>
      <c r="DX41" s="110"/>
      <c r="DY41" s="110"/>
      <c r="DZ41" s="110"/>
      <c r="EA41" s="110"/>
      <c r="EB41" s="110"/>
      <c r="EC41" s="110"/>
      <c r="ED41" s="110"/>
      <c r="EE41" s="110"/>
      <c r="EF41" s="110"/>
      <c r="EG41" s="110"/>
      <c r="EH41" s="110"/>
      <c r="EI41" s="110"/>
      <c r="EJ41" s="110"/>
      <c r="EK41" s="110"/>
      <c r="EL41" s="110"/>
      <c r="EM41" s="110"/>
      <c r="EN41" s="110"/>
      <c r="EO41" s="110"/>
      <c r="EP41" s="110"/>
      <c r="EQ41" s="110"/>
      <c r="ER41" s="110"/>
      <c r="ES41" s="110"/>
      <c r="ET41" s="110"/>
      <c r="EU41" s="110"/>
      <c r="EV41" s="110"/>
      <c r="EW41" s="110"/>
      <c r="EX41" s="110"/>
      <c r="EY41" s="110"/>
      <c r="EZ41" s="110"/>
      <c r="FA41" s="110"/>
      <c r="FB41" s="110"/>
      <c r="FC41" s="110"/>
      <c r="FD41" s="110"/>
      <c r="FE41" s="110"/>
      <c r="FF41" s="110"/>
      <c r="FG41" s="110"/>
      <c r="FH41" s="110"/>
      <c r="FI41" s="110"/>
      <c r="FJ41" s="110"/>
      <c r="FK41" s="110"/>
      <c r="FL41" s="110"/>
      <c r="FM41" s="110"/>
      <c r="FN41" s="110"/>
      <c r="FO41" s="110"/>
      <c r="FP41" s="110"/>
      <c r="FQ41" s="110"/>
      <c r="FR41" s="110"/>
      <c r="FS41" s="110"/>
      <c r="FT41" s="110"/>
      <c r="FU41" s="110"/>
      <c r="FV41" s="110"/>
      <c r="FW41" s="110"/>
      <c r="FX41" s="110"/>
      <c r="FY41" s="110"/>
      <c r="FZ41" s="110"/>
      <c r="GA41" s="110"/>
      <c r="GB41" s="110"/>
      <c r="GC41" s="110"/>
      <c r="GD41" s="110"/>
      <c r="GE41" s="110"/>
      <c r="GF41" s="110"/>
      <c r="GG41" s="110"/>
      <c r="GH41" s="110"/>
      <c r="GI41" s="110"/>
      <c r="GJ41" s="110"/>
      <c r="GK41" s="110"/>
      <c r="GL41" s="110"/>
      <c r="GM41" s="110"/>
      <c r="GN41" s="110"/>
      <c r="GO41" s="110"/>
      <c r="GP41" s="110"/>
      <c r="GQ41" s="110"/>
      <c r="GR41" s="110"/>
      <c r="GS41" s="110"/>
      <c r="GT41" s="110"/>
      <c r="GU41" s="110"/>
      <c r="GV41" s="110"/>
      <c r="GW41" s="110"/>
      <c r="GX41" s="110"/>
      <c r="GY41" s="110"/>
      <c r="GZ41" s="110"/>
      <c r="HA41" s="110"/>
      <c r="HB41" s="110"/>
      <c r="HC41" s="110"/>
      <c r="HD41" s="110"/>
      <c r="HE41" s="110"/>
      <c r="HF41" s="110"/>
      <c r="HG41" s="110"/>
      <c r="HH41" s="110"/>
      <c r="HI41" s="110"/>
      <c r="HJ41" s="110"/>
      <c r="HK41" s="110"/>
    </row>
    <row r="42" ht="15.75" customHeight="1">
      <c r="A42" s="110"/>
      <c r="B42" s="110"/>
      <c r="C42" s="41" t="s">
        <v>40</v>
      </c>
      <c r="D42" s="47">
        <f>D40*(D41/1000)</f>
        <v>182769.2308</v>
      </c>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0"/>
      <c r="DD42" s="110"/>
      <c r="DE42" s="110"/>
      <c r="DF42" s="110"/>
      <c r="DG42" s="110"/>
      <c r="DH42" s="110"/>
      <c r="DI42" s="110"/>
      <c r="DJ42" s="110"/>
      <c r="DK42" s="110"/>
      <c r="DL42" s="110"/>
      <c r="DM42" s="110"/>
      <c r="DN42" s="110"/>
      <c r="DO42" s="110"/>
      <c r="DP42" s="110"/>
      <c r="DQ42" s="110"/>
      <c r="DR42" s="110"/>
      <c r="DS42" s="110"/>
      <c r="DT42" s="110"/>
      <c r="DU42" s="110"/>
      <c r="DV42" s="110"/>
      <c r="DW42" s="110"/>
      <c r="DX42" s="110"/>
      <c r="DY42" s="110"/>
      <c r="DZ42" s="110"/>
      <c r="EA42" s="110"/>
      <c r="EB42" s="110"/>
      <c r="EC42" s="110"/>
      <c r="ED42" s="110"/>
      <c r="EE42" s="110"/>
      <c r="EF42" s="110"/>
      <c r="EG42" s="110"/>
      <c r="EH42" s="110"/>
      <c r="EI42" s="110"/>
      <c r="EJ42" s="110"/>
      <c r="EK42" s="110"/>
      <c r="EL42" s="110"/>
      <c r="EM42" s="110"/>
      <c r="EN42" s="110"/>
      <c r="EO42" s="110"/>
      <c r="EP42" s="110"/>
      <c r="EQ42" s="110"/>
      <c r="ER42" s="110"/>
      <c r="ES42" s="110"/>
      <c r="ET42" s="110"/>
      <c r="EU42" s="110"/>
      <c r="EV42" s="110"/>
      <c r="EW42" s="110"/>
      <c r="EX42" s="110"/>
      <c r="EY42" s="110"/>
      <c r="EZ42" s="110"/>
      <c r="FA42" s="110"/>
      <c r="FB42" s="110"/>
      <c r="FC42" s="110"/>
      <c r="FD42" s="110"/>
      <c r="FE42" s="110"/>
      <c r="FF42" s="110"/>
      <c r="FG42" s="110"/>
      <c r="FH42" s="110"/>
      <c r="FI42" s="110"/>
      <c r="FJ42" s="110"/>
      <c r="FK42" s="110"/>
      <c r="FL42" s="110"/>
      <c r="FM42" s="110"/>
      <c r="FN42" s="110"/>
      <c r="FO42" s="110"/>
      <c r="FP42" s="110"/>
      <c r="FQ42" s="110"/>
      <c r="FR42" s="110"/>
      <c r="FS42" s="110"/>
      <c r="FT42" s="110"/>
      <c r="FU42" s="110"/>
      <c r="FV42" s="110"/>
      <c r="FW42" s="110"/>
      <c r="FX42" s="110"/>
      <c r="FY42" s="110"/>
      <c r="FZ42" s="110"/>
      <c r="GA42" s="110"/>
      <c r="GB42" s="110"/>
      <c r="GC42" s="110"/>
      <c r="GD42" s="110"/>
      <c r="GE42" s="110"/>
      <c r="GF42" s="110"/>
      <c r="GG42" s="110"/>
      <c r="GH42" s="110"/>
      <c r="GI42" s="110"/>
      <c r="GJ42" s="110"/>
      <c r="GK42" s="110"/>
      <c r="GL42" s="110"/>
      <c r="GM42" s="110"/>
      <c r="GN42" s="110"/>
      <c r="GO42" s="110"/>
      <c r="GP42" s="110"/>
      <c r="GQ42" s="110"/>
      <c r="GR42" s="110"/>
      <c r="GS42" s="110"/>
      <c r="GT42" s="110"/>
      <c r="GU42" s="110"/>
      <c r="GV42" s="110"/>
      <c r="GW42" s="110"/>
      <c r="GX42" s="110"/>
      <c r="GY42" s="110"/>
      <c r="GZ42" s="110"/>
      <c r="HA42" s="110"/>
      <c r="HB42" s="110"/>
      <c r="HC42" s="110"/>
      <c r="HD42" s="110"/>
      <c r="HE42" s="110"/>
      <c r="HF42" s="110"/>
      <c r="HG42" s="110"/>
      <c r="HH42" s="110"/>
      <c r="HI42" s="110"/>
      <c r="HJ42" s="110"/>
      <c r="HK42" s="110"/>
    </row>
    <row r="43" ht="15.75" customHeight="1">
      <c r="A43" s="110"/>
      <c r="B43" s="110"/>
      <c r="C43" s="33"/>
      <c r="D43" s="52"/>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0"/>
      <c r="CB43" s="110"/>
      <c r="CC43" s="110"/>
      <c r="CD43" s="110"/>
      <c r="CE43" s="110"/>
      <c r="CF43" s="110"/>
      <c r="CG43" s="110"/>
      <c r="CH43" s="110"/>
      <c r="CI43" s="110"/>
      <c r="CJ43" s="110"/>
      <c r="CK43" s="110"/>
      <c r="CL43" s="110"/>
      <c r="CM43" s="110"/>
      <c r="CN43" s="110"/>
      <c r="CO43" s="110"/>
      <c r="CP43" s="110"/>
      <c r="CQ43" s="110"/>
      <c r="CR43" s="110"/>
      <c r="CS43" s="110"/>
      <c r="CT43" s="110"/>
      <c r="CU43" s="110"/>
      <c r="CV43" s="110"/>
      <c r="CW43" s="110"/>
      <c r="CX43" s="110"/>
      <c r="CY43" s="110"/>
      <c r="CZ43" s="110"/>
      <c r="DA43" s="110"/>
      <c r="DB43" s="110"/>
      <c r="DC43" s="110"/>
      <c r="DD43" s="110"/>
      <c r="DE43" s="110"/>
      <c r="DF43" s="110"/>
      <c r="DG43" s="110"/>
      <c r="DH43" s="110"/>
      <c r="DI43" s="110"/>
      <c r="DJ43" s="110"/>
      <c r="DK43" s="110"/>
      <c r="DL43" s="110"/>
      <c r="DM43" s="110"/>
      <c r="DN43" s="110"/>
      <c r="DO43" s="110"/>
      <c r="DP43" s="110"/>
      <c r="DQ43" s="110"/>
      <c r="DR43" s="110"/>
      <c r="DS43" s="110"/>
      <c r="DT43" s="110"/>
      <c r="DU43" s="110"/>
      <c r="DV43" s="110"/>
      <c r="DW43" s="110"/>
      <c r="DX43" s="110"/>
      <c r="DY43" s="110"/>
      <c r="DZ43" s="110"/>
      <c r="EA43" s="110"/>
      <c r="EB43" s="110"/>
      <c r="EC43" s="110"/>
      <c r="ED43" s="110"/>
      <c r="EE43" s="110"/>
      <c r="EF43" s="110"/>
      <c r="EG43" s="110"/>
      <c r="EH43" s="110"/>
      <c r="EI43" s="110"/>
      <c r="EJ43" s="110"/>
      <c r="EK43" s="110"/>
      <c r="EL43" s="110"/>
      <c r="EM43" s="110"/>
      <c r="EN43" s="110"/>
      <c r="EO43" s="110"/>
      <c r="EP43" s="110"/>
      <c r="EQ43" s="110"/>
      <c r="ER43" s="110"/>
      <c r="ES43" s="110"/>
      <c r="ET43" s="110"/>
      <c r="EU43" s="110"/>
      <c r="EV43" s="110"/>
      <c r="EW43" s="110"/>
      <c r="EX43" s="110"/>
      <c r="EY43" s="110"/>
      <c r="EZ43" s="110"/>
      <c r="FA43" s="110"/>
      <c r="FB43" s="110"/>
      <c r="FC43" s="110"/>
      <c r="FD43" s="110"/>
      <c r="FE43" s="110"/>
      <c r="FF43" s="110"/>
      <c r="FG43" s="110"/>
      <c r="FH43" s="110"/>
      <c r="FI43" s="110"/>
      <c r="FJ43" s="110"/>
      <c r="FK43" s="110"/>
      <c r="FL43" s="110"/>
      <c r="FM43" s="110"/>
      <c r="FN43" s="110"/>
      <c r="FO43" s="110"/>
      <c r="FP43" s="110"/>
      <c r="FQ43" s="110"/>
      <c r="FR43" s="110"/>
      <c r="FS43" s="110"/>
      <c r="FT43" s="110"/>
      <c r="FU43" s="110"/>
      <c r="FV43" s="110"/>
      <c r="FW43" s="110"/>
      <c r="FX43" s="110"/>
      <c r="FY43" s="110"/>
      <c r="FZ43" s="110"/>
      <c r="GA43" s="110"/>
      <c r="GB43" s="110"/>
      <c r="GC43" s="110"/>
      <c r="GD43" s="110"/>
      <c r="GE43" s="110"/>
      <c r="GF43" s="110"/>
      <c r="GG43" s="110"/>
      <c r="GH43" s="110"/>
      <c r="GI43" s="110"/>
      <c r="GJ43" s="110"/>
      <c r="GK43" s="110"/>
      <c r="GL43" s="110"/>
      <c r="GM43" s="110"/>
      <c r="GN43" s="110"/>
      <c r="GO43" s="110"/>
      <c r="GP43" s="110"/>
      <c r="GQ43" s="110"/>
      <c r="GR43" s="110"/>
      <c r="GS43" s="110"/>
      <c r="GT43" s="110"/>
      <c r="GU43" s="110"/>
      <c r="GV43" s="110"/>
      <c r="GW43" s="110"/>
      <c r="GX43" s="110"/>
      <c r="GY43" s="110"/>
      <c r="GZ43" s="110"/>
      <c r="HA43" s="110"/>
      <c r="HB43" s="110"/>
      <c r="HC43" s="110"/>
      <c r="HD43" s="110"/>
      <c r="HE43" s="110"/>
      <c r="HF43" s="110"/>
      <c r="HG43" s="110"/>
      <c r="HH43" s="110"/>
      <c r="HI43" s="110"/>
      <c r="HJ43" s="110"/>
      <c r="HK43" s="110"/>
    </row>
    <row r="44" ht="15.75" customHeight="1">
      <c r="A44" s="110"/>
      <c r="B44" s="1" t="s">
        <v>33</v>
      </c>
      <c r="C44" s="123" t="s">
        <v>112</v>
      </c>
      <c r="D44" s="38"/>
      <c r="E44" s="37" t="s">
        <v>113</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0"/>
      <c r="CB44" s="110"/>
      <c r="CC44" s="110"/>
      <c r="CD44" s="110"/>
      <c r="CE44" s="110"/>
      <c r="CF44" s="110"/>
      <c r="CG44" s="110"/>
      <c r="CH44" s="110"/>
      <c r="CI44" s="110"/>
      <c r="CJ44" s="110"/>
      <c r="CK44" s="110"/>
      <c r="CL44" s="110"/>
      <c r="CM44" s="110"/>
      <c r="CN44" s="110"/>
      <c r="CO44" s="110"/>
      <c r="CP44" s="110"/>
      <c r="CQ44" s="110"/>
      <c r="CR44" s="110"/>
      <c r="CS44" s="110"/>
      <c r="CT44" s="110"/>
      <c r="CU44" s="110"/>
      <c r="CV44" s="110"/>
      <c r="CW44" s="110"/>
      <c r="CX44" s="110"/>
      <c r="CY44" s="110"/>
      <c r="CZ44" s="110"/>
      <c r="DA44" s="110"/>
      <c r="DB44" s="110"/>
      <c r="DC44" s="110"/>
      <c r="DD44" s="110"/>
      <c r="DE44" s="110"/>
      <c r="DF44" s="110"/>
      <c r="DG44" s="110"/>
      <c r="DH44" s="110"/>
      <c r="DI44" s="110"/>
      <c r="DJ44" s="110"/>
      <c r="DK44" s="110"/>
      <c r="DL44" s="110"/>
      <c r="DM44" s="110"/>
      <c r="DN44" s="110"/>
      <c r="DO44" s="110"/>
      <c r="DP44" s="110"/>
      <c r="DQ44" s="110"/>
      <c r="DR44" s="110"/>
      <c r="DS44" s="110"/>
      <c r="DT44" s="110"/>
      <c r="DU44" s="110"/>
      <c r="DV44" s="110"/>
      <c r="DW44" s="110"/>
      <c r="DX44" s="110"/>
      <c r="DY44" s="110"/>
      <c r="DZ44" s="110"/>
      <c r="EA44" s="110"/>
      <c r="EB44" s="110"/>
      <c r="EC44" s="110"/>
      <c r="ED44" s="110"/>
      <c r="EE44" s="110"/>
      <c r="EF44" s="110"/>
      <c r="EG44" s="110"/>
      <c r="EH44" s="110"/>
      <c r="EI44" s="110"/>
      <c r="EJ44" s="110"/>
      <c r="EK44" s="110"/>
      <c r="EL44" s="110"/>
      <c r="EM44" s="110"/>
      <c r="EN44" s="110"/>
      <c r="EO44" s="110"/>
      <c r="EP44" s="110"/>
      <c r="EQ44" s="110"/>
      <c r="ER44" s="110"/>
      <c r="ES44" s="110"/>
      <c r="ET44" s="110"/>
      <c r="EU44" s="110"/>
      <c r="EV44" s="110"/>
      <c r="EW44" s="110"/>
      <c r="EX44" s="110"/>
      <c r="EY44" s="110"/>
      <c r="EZ44" s="110"/>
      <c r="FA44" s="110"/>
      <c r="FB44" s="110"/>
      <c r="FC44" s="110"/>
      <c r="FD44" s="110"/>
      <c r="FE44" s="110"/>
      <c r="FF44" s="110"/>
      <c r="FG44" s="110"/>
      <c r="FH44" s="110"/>
      <c r="FI44" s="110"/>
      <c r="FJ44" s="110"/>
      <c r="FK44" s="110"/>
      <c r="FL44" s="110"/>
      <c r="FM44" s="110"/>
      <c r="FN44" s="110"/>
      <c r="FO44" s="110"/>
      <c r="FP44" s="110"/>
      <c r="FQ44" s="110"/>
      <c r="FR44" s="110"/>
      <c r="FS44" s="110"/>
      <c r="FT44" s="110"/>
      <c r="FU44" s="110"/>
      <c r="FV44" s="110"/>
      <c r="FW44" s="110"/>
      <c r="FX44" s="110"/>
      <c r="FY44" s="110"/>
      <c r="FZ44" s="110"/>
      <c r="GA44" s="110"/>
      <c r="GB44" s="110"/>
      <c r="GC44" s="110"/>
      <c r="GD44" s="110"/>
      <c r="GE44" s="110"/>
      <c r="GF44" s="110"/>
      <c r="GG44" s="110"/>
      <c r="GH44" s="110"/>
      <c r="GI44" s="110"/>
      <c r="GJ44" s="110"/>
      <c r="GK44" s="110"/>
      <c r="GL44" s="110"/>
      <c r="GM44" s="110"/>
      <c r="GN44" s="110"/>
      <c r="GO44" s="110"/>
      <c r="GP44" s="110"/>
      <c r="GQ44" s="110"/>
      <c r="GR44" s="110"/>
      <c r="GS44" s="110"/>
      <c r="GT44" s="110"/>
      <c r="GU44" s="110"/>
      <c r="GV44" s="110"/>
      <c r="GW44" s="110"/>
      <c r="GX44" s="110"/>
      <c r="GY44" s="110"/>
      <c r="GZ44" s="110"/>
      <c r="HA44" s="110"/>
      <c r="HB44" s="110"/>
      <c r="HC44" s="110"/>
      <c r="HD44" s="110"/>
      <c r="HE44" s="110"/>
      <c r="HF44" s="110"/>
      <c r="HG44" s="110"/>
      <c r="HH44" s="110"/>
      <c r="HI44" s="110"/>
      <c r="HJ44" s="110"/>
      <c r="HK44" s="110"/>
    </row>
    <row r="45" ht="15.75" customHeight="1">
      <c r="A45" s="110"/>
      <c r="B45" s="110"/>
      <c r="C45" s="41" t="s">
        <v>35</v>
      </c>
      <c r="D45" s="42">
        <v>15.0</v>
      </c>
      <c r="E45" s="37" t="s">
        <v>114</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0"/>
      <c r="CB45" s="110"/>
      <c r="CC45" s="110"/>
      <c r="CD45" s="110"/>
      <c r="CE45" s="110"/>
      <c r="CF45" s="110"/>
      <c r="CG45" s="110"/>
      <c r="CH45" s="110"/>
      <c r="CI45" s="110"/>
      <c r="CJ45" s="110"/>
      <c r="CK45" s="110"/>
      <c r="CL45" s="110"/>
      <c r="CM45" s="110"/>
      <c r="CN45" s="110"/>
      <c r="CO45" s="110"/>
      <c r="CP45" s="110"/>
      <c r="CQ45" s="110"/>
      <c r="CR45" s="110"/>
      <c r="CS45" s="110"/>
      <c r="CT45" s="110"/>
      <c r="CU45" s="110"/>
      <c r="CV45" s="110"/>
      <c r="CW45" s="110"/>
      <c r="CX45" s="110"/>
      <c r="CY45" s="110"/>
      <c r="CZ45" s="110"/>
      <c r="DA45" s="110"/>
      <c r="DB45" s="110"/>
      <c r="DC45" s="110"/>
      <c r="DD45" s="110"/>
      <c r="DE45" s="110"/>
      <c r="DF45" s="110"/>
      <c r="DG45" s="110"/>
      <c r="DH45" s="110"/>
      <c r="DI45" s="110"/>
      <c r="DJ45" s="110"/>
      <c r="DK45" s="110"/>
      <c r="DL45" s="110"/>
      <c r="DM45" s="110"/>
      <c r="DN45" s="110"/>
      <c r="DO45" s="110"/>
      <c r="DP45" s="110"/>
      <c r="DQ45" s="110"/>
      <c r="DR45" s="110"/>
      <c r="DS45" s="110"/>
      <c r="DT45" s="110"/>
      <c r="DU45" s="110"/>
      <c r="DV45" s="110"/>
      <c r="DW45" s="110"/>
      <c r="DX45" s="110"/>
      <c r="DY45" s="110"/>
      <c r="DZ45" s="110"/>
      <c r="EA45" s="110"/>
      <c r="EB45" s="110"/>
      <c r="EC45" s="110"/>
      <c r="ED45" s="110"/>
      <c r="EE45" s="110"/>
      <c r="EF45" s="110"/>
      <c r="EG45" s="110"/>
      <c r="EH45" s="110"/>
      <c r="EI45" s="110"/>
      <c r="EJ45" s="110"/>
      <c r="EK45" s="110"/>
      <c r="EL45" s="110"/>
      <c r="EM45" s="110"/>
      <c r="EN45" s="110"/>
      <c r="EO45" s="110"/>
      <c r="EP45" s="110"/>
      <c r="EQ45" s="110"/>
      <c r="ER45" s="110"/>
      <c r="ES45" s="110"/>
      <c r="ET45" s="110"/>
      <c r="EU45" s="110"/>
      <c r="EV45" s="110"/>
      <c r="EW45" s="110"/>
      <c r="EX45" s="110"/>
      <c r="EY45" s="110"/>
      <c r="EZ45" s="110"/>
      <c r="FA45" s="110"/>
      <c r="FB45" s="110"/>
      <c r="FC45" s="110"/>
      <c r="FD45" s="110"/>
      <c r="FE45" s="110"/>
      <c r="FF45" s="110"/>
      <c r="FG45" s="110"/>
      <c r="FH45" s="110"/>
      <c r="FI45" s="110"/>
      <c r="FJ45" s="110"/>
      <c r="FK45" s="110"/>
      <c r="FL45" s="110"/>
      <c r="FM45" s="110"/>
      <c r="FN45" s="110"/>
      <c r="FO45" s="110"/>
      <c r="FP45" s="110"/>
      <c r="FQ45" s="110"/>
      <c r="FR45" s="110"/>
      <c r="FS45" s="110"/>
      <c r="FT45" s="110"/>
      <c r="FU45" s="110"/>
      <c r="FV45" s="110"/>
      <c r="FW45" s="110"/>
      <c r="FX45" s="110"/>
      <c r="FY45" s="110"/>
      <c r="FZ45" s="110"/>
      <c r="GA45" s="110"/>
      <c r="GB45" s="110"/>
      <c r="GC45" s="110"/>
      <c r="GD45" s="110"/>
      <c r="GE45" s="110"/>
      <c r="GF45" s="110"/>
      <c r="GG45" s="110"/>
      <c r="GH45" s="110"/>
      <c r="GI45" s="110"/>
      <c r="GJ45" s="110"/>
      <c r="GK45" s="110"/>
      <c r="GL45" s="110"/>
      <c r="GM45" s="110"/>
      <c r="GN45" s="110"/>
      <c r="GO45" s="110"/>
      <c r="GP45" s="110"/>
      <c r="GQ45" s="110"/>
      <c r="GR45" s="110"/>
      <c r="GS45" s="110"/>
      <c r="GT45" s="110"/>
      <c r="GU45" s="110"/>
      <c r="GV45" s="110"/>
      <c r="GW45" s="110"/>
      <c r="GX45" s="110"/>
      <c r="GY45" s="110"/>
      <c r="GZ45" s="110"/>
      <c r="HA45" s="110"/>
      <c r="HB45" s="110"/>
      <c r="HC45" s="110"/>
      <c r="HD45" s="110"/>
      <c r="HE45" s="110"/>
      <c r="HF45" s="110"/>
      <c r="HG45" s="110"/>
      <c r="HH45" s="110"/>
      <c r="HI45" s="110"/>
      <c r="HJ45" s="110"/>
      <c r="HK45" s="110"/>
    </row>
    <row r="46" ht="15.75" customHeight="1">
      <c r="A46" s="110"/>
      <c r="B46" s="110"/>
      <c r="C46" s="41" t="s">
        <v>37</v>
      </c>
      <c r="D46" s="125">
        <f>(3400000*7)/5</f>
        <v>4760000</v>
      </c>
      <c r="E46" s="37" t="s">
        <v>115</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110"/>
      <c r="BY46" s="110"/>
      <c r="BZ46" s="110"/>
      <c r="CA46" s="110"/>
      <c r="CB46" s="110"/>
      <c r="CC46" s="110"/>
      <c r="CD46" s="110"/>
      <c r="CE46" s="110"/>
      <c r="CF46" s="110"/>
      <c r="CG46" s="110"/>
      <c r="CH46" s="110"/>
      <c r="CI46" s="110"/>
      <c r="CJ46" s="110"/>
      <c r="CK46" s="110"/>
      <c r="CL46" s="110"/>
      <c r="CM46" s="110"/>
      <c r="CN46" s="110"/>
      <c r="CO46" s="110"/>
      <c r="CP46" s="110"/>
      <c r="CQ46" s="110"/>
      <c r="CR46" s="110"/>
      <c r="CS46" s="110"/>
      <c r="CT46" s="110"/>
      <c r="CU46" s="110"/>
      <c r="CV46" s="110"/>
      <c r="CW46" s="110"/>
      <c r="CX46" s="110"/>
      <c r="CY46" s="110"/>
      <c r="CZ46" s="110"/>
      <c r="DA46" s="110"/>
      <c r="DB46" s="110"/>
      <c r="DC46" s="110"/>
      <c r="DD46" s="110"/>
      <c r="DE46" s="110"/>
      <c r="DF46" s="110"/>
      <c r="DG46" s="110"/>
      <c r="DH46" s="110"/>
      <c r="DI46" s="110"/>
      <c r="DJ46" s="110"/>
      <c r="DK46" s="110"/>
      <c r="DL46" s="110"/>
      <c r="DM46" s="110"/>
      <c r="DN46" s="110"/>
      <c r="DO46" s="110"/>
      <c r="DP46" s="110"/>
      <c r="DQ46" s="110"/>
      <c r="DR46" s="110"/>
      <c r="DS46" s="110"/>
      <c r="DT46" s="110"/>
      <c r="DU46" s="110"/>
      <c r="DV46" s="110"/>
      <c r="DW46" s="110"/>
      <c r="DX46" s="110"/>
      <c r="DY46" s="110"/>
      <c r="DZ46" s="110"/>
      <c r="EA46" s="110"/>
      <c r="EB46" s="110"/>
      <c r="EC46" s="110"/>
      <c r="ED46" s="110"/>
      <c r="EE46" s="110"/>
      <c r="EF46" s="110"/>
      <c r="EG46" s="110"/>
      <c r="EH46" s="110"/>
      <c r="EI46" s="110"/>
      <c r="EJ46" s="110"/>
      <c r="EK46" s="110"/>
      <c r="EL46" s="110"/>
      <c r="EM46" s="110"/>
      <c r="EN46" s="110"/>
      <c r="EO46" s="110"/>
      <c r="EP46" s="110"/>
      <c r="EQ46" s="110"/>
      <c r="ER46" s="110"/>
      <c r="ES46" s="110"/>
      <c r="ET46" s="110"/>
      <c r="EU46" s="110"/>
      <c r="EV46" s="110"/>
      <c r="EW46" s="110"/>
      <c r="EX46" s="110"/>
      <c r="EY46" s="110"/>
      <c r="EZ46" s="110"/>
      <c r="FA46" s="110"/>
      <c r="FB46" s="110"/>
      <c r="FC46" s="110"/>
      <c r="FD46" s="110"/>
      <c r="FE46" s="110"/>
      <c r="FF46" s="110"/>
      <c r="FG46" s="110"/>
      <c r="FH46" s="110"/>
      <c r="FI46" s="110"/>
      <c r="FJ46" s="110"/>
      <c r="FK46" s="110"/>
      <c r="FL46" s="110"/>
      <c r="FM46" s="110"/>
      <c r="FN46" s="110"/>
      <c r="FO46" s="110"/>
      <c r="FP46" s="110"/>
      <c r="FQ46" s="110"/>
      <c r="FR46" s="110"/>
      <c r="FS46" s="110"/>
      <c r="FT46" s="110"/>
      <c r="FU46" s="110"/>
      <c r="FV46" s="110"/>
      <c r="FW46" s="110"/>
      <c r="FX46" s="110"/>
      <c r="FY46" s="110"/>
      <c r="FZ46" s="110"/>
      <c r="GA46" s="110"/>
      <c r="GB46" s="110"/>
      <c r="GC46" s="110"/>
      <c r="GD46" s="110"/>
      <c r="GE46" s="110"/>
      <c r="GF46" s="110"/>
      <c r="GG46" s="110"/>
      <c r="GH46" s="110"/>
      <c r="GI46" s="110"/>
      <c r="GJ46" s="110"/>
      <c r="GK46" s="110"/>
      <c r="GL46" s="110"/>
      <c r="GM46" s="110"/>
      <c r="GN46" s="110"/>
      <c r="GO46" s="110"/>
      <c r="GP46" s="110"/>
      <c r="GQ46" s="110"/>
      <c r="GR46" s="110"/>
      <c r="GS46" s="110"/>
      <c r="GT46" s="110"/>
      <c r="GU46" s="110"/>
      <c r="GV46" s="110"/>
      <c r="GW46" s="110"/>
      <c r="GX46" s="110"/>
      <c r="GY46" s="110"/>
      <c r="GZ46" s="110"/>
      <c r="HA46" s="110"/>
      <c r="HB46" s="110"/>
      <c r="HC46" s="110"/>
      <c r="HD46" s="110"/>
      <c r="HE46" s="110"/>
      <c r="HF46" s="110"/>
      <c r="HG46" s="110"/>
      <c r="HH46" s="110"/>
      <c r="HI46" s="110"/>
      <c r="HJ46" s="110"/>
      <c r="HK46" s="110"/>
    </row>
    <row r="47" ht="15.75" customHeight="1">
      <c r="A47" s="110"/>
      <c r="B47" s="110"/>
      <c r="C47" s="41" t="s">
        <v>40</v>
      </c>
      <c r="D47" s="47">
        <f>D45*(D46/1000)</f>
        <v>71400</v>
      </c>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110"/>
      <c r="BY47" s="110"/>
      <c r="BZ47" s="110"/>
      <c r="CA47" s="110"/>
      <c r="CB47" s="110"/>
      <c r="CC47" s="110"/>
      <c r="CD47" s="110"/>
      <c r="CE47" s="110"/>
      <c r="CF47" s="110"/>
      <c r="CG47" s="110"/>
      <c r="CH47" s="110"/>
      <c r="CI47" s="110"/>
      <c r="CJ47" s="110"/>
      <c r="CK47" s="110"/>
      <c r="CL47" s="110"/>
      <c r="CM47" s="110"/>
      <c r="CN47" s="110"/>
      <c r="CO47" s="110"/>
      <c r="CP47" s="110"/>
      <c r="CQ47" s="110"/>
      <c r="CR47" s="110"/>
      <c r="CS47" s="110"/>
      <c r="CT47" s="110"/>
      <c r="CU47" s="110"/>
      <c r="CV47" s="110"/>
      <c r="CW47" s="110"/>
      <c r="CX47" s="110"/>
      <c r="CY47" s="110"/>
      <c r="CZ47" s="110"/>
      <c r="DA47" s="110"/>
      <c r="DB47" s="110"/>
      <c r="DC47" s="110"/>
      <c r="DD47" s="110"/>
      <c r="DE47" s="110"/>
      <c r="DF47" s="110"/>
      <c r="DG47" s="110"/>
      <c r="DH47" s="110"/>
      <c r="DI47" s="110"/>
      <c r="DJ47" s="110"/>
      <c r="DK47" s="110"/>
      <c r="DL47" s="110"/>
      <c r="DM47" s="110"/>
      <c r="DN47" s="110"/>
      <c r="DO47" s="110"/>
      <c r="DP47" s="110"/>
      <c r="DQ47" s="110"/>
      <c r="DR47" s="110"/>
      <c r="DS47" s="110"/>
      <c r="DT47" s="110"/>
      <c r="DU47" s="110"/>
      <c r="DV47" s="110"/>
      <c r="DW47" s="110"/>
      <c r="DX47" s="110"/>
      <c r="DY47" s="110"/>
      <c r="DZ47" s="110"/>
      <c r="EA47" s="110"/>
      <c r="EB47" s="110"/>
      <c r="EC47" s="110"/>
      <c r="ED47" s="110"/>
      <c r="EE47" s="110"/>
      <c r="EF47" s="110"/>
      <c r="EG47" s="110"/>
      <c r="EH47" s="110"/>
      <c r="EI47" s="110"/>
      <c r="EJ47" s="110"/>
      <c r="EK47" s="110"/>
      <c r="EL47" s="110"/>
      <c r="EM47" s="110"/>
      <c r="EN47" s="110"/>
      <c r="EO47" s="110"/>
      <c r="EP47" s="110"/>
      <c r="EQ47" s="110"/>
      <c r="ER47" s="110"/>
      <c r="ES47" s="110"/>
      <c r="ET47" s="110"/>
      <c r="EU47" s="110"/>
      <c r="EV47" s="110"/>
      <c r="EW47" s="110"/>
      <c r="EX47" s="110"/>
      <c r="EY47" s="110"/>
      <c r="EZ47" s="110"/>
      <c r="FA47" s="110"/>
      <c r="FB47" s="110"/>
      <c r="FC47" s="110"/>
      <c r="FD47" s="110"/>
      <c r="FE47" s="110"/>
      <c r="FF47" s="110"/>
      <c r="FG47" s="110"/>
      <c r="FH47" s="110"/>
      <c r="FI47" s="110"/>
      <c r="FJ47" s="110"/>
      <c r="FK47" s="110"/>
      <c r="FL47" s="110"/>
      <c r="FM47" s="110"/>
      <c r="FN47" s="110"/>
      <c r="FO47" s="110"/>
      <c r="FP47" s="110"/>
      <c r="FQ47" s="110"/>
      <c r="FR47" s="110"/>
      <c r="FS47" s="110"/>
      <c r="FT47" s="110"/>
      <c r="FU47" s="110"/>
      <c r="FV47" s="110"/>
      <c r="FW47" s="110"/>
      <c r="FX47" s="110"/>
      <c r="FY47" s="110"/>
      <c r="FZ47" s="110"/>
      <c r="GA47" s="110"/>
      <c r="GB47" s="110"/>
      <c r="GC47" s="110"/>
      <c r="GD47" s="110"/>
      <c r="GE47" s="110"/>
      <c r="GF47" s="110"/>
      <c r="GG47" s="110"/>
      <c r="GH47" s="110"/>
      <c r="GI47" s="110"/>
      <c r="GJ47" s="110"/>
      <c r="GK47" s="110"/>
      <c r="GL47" s="110"/>
      <c r="GM47" s="110"/>
      <c r="GN47" s="110"/>
      <c r="GO47" s="110"/>
      <c r="GP47" s="110"/>
      <c r="GQ47" s="110"/>
      <c r="GR47" s="110"/>
      <c r="GS47" s="110"/>
      <c r="GT47" s="110"/>
      <c r="GU47" s="110"/>
      <c r="GV47" s="110"/>
      <c r="GW47" s="110"/>
      <c r="GX47" s="110"/>
      <c r="GY47" s="110"/>
      <c r="GZ47" s="110"/>
      <c r="HA47" s="110"/>
      <c r="HB47" s="110"/>
      <c r="HC47" s="110"/>
      <c r="HD47" s="110"/>
      <c r="HE47" s="110"/>
      <c r="HF47" s="110"/>
      <c r="HG47" s="110"/>
      <c r="HH47" s="110"/>
      <c r="HI47" s="110"/>
      <c r="HJ47" s="110"/>
      <c r="HK47" s="110"/>
    </row>
    <row r="48" ht="15.75" customHeight="1">
      <c r="A48" s="110"/>
      <c r="B48" s="110"/>
      <c r="C48" s="33"/>
      <c r="D48" s="52"/>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110"/>
      <c r="BY48" s="110"/>
      <c r="BZ48" s="110"/>
      <c r="CA48" s="110"/>
      <c r="CB48" s="110"/>
      <c r="CC48" s="110"/>
      <c r="CD48" s="110"/>
      <c r="CE48" s="110"/>
      <c r="CF48" s="110"/>
      <c r="CG48" s="110"/>
      <c r="CH48" s="110"/>
      <c r="CI48" s="110"/>
      <c r="CJ48" s="110"/>
      <c r="CK48" s="110"/>
      <c r="CL48" s="110"/>
      <c r="CM48" s="110"/>
      <c r="CN48" s="110"/>
      <c r="CO48" s="110"/>
      <c r="CP48" s="110"/>
      <c r="CQ48" s="110"/>
      <c r="CR48" s="110"/>
      <c r="CS48" s="110"/>
      <c r="CT48" s="110"/>
      <c r="CU48" s="110"/>
      <c r="CV48" s="110"/>
      <c r="CW48" s="110"/>
      <c r="CX48" s="110"/>
      <c r="CY48" s="110"/>
      <c r="CZ48" s="110"/>
      <c r="DA48" s="110"/>
      <c r="DB48" s="110"/>
      <c r="DC48" s="110"/>
      <c r="DD48" s="110"/>
      <c r="DE48" s="110"/>
      <c r="DF48" s="110"/>
      <c r="DG48" s="110"/>
      <c r="DH48" s="110"/>
      <c r="DI48" s="110"/>
      <c r="DJ48" s="110"/>
      <c r="DK48" s="110"/>
      <c r="DL48" s="110"/>
      <c r="DM48" s="110"/>
      <c r="DN48" s="110"/>
      <c r="DO48" s="110"/>
      <c r="DP48" s="110"/>
      <c r="DQ48" s="110"/>
      <c r="DR48" s="110"/>
      <c r="DS48" s="110"/>
      <c r="DT48" s="110"/>
      <c r="DU48" s="110"/>
      <c r="DV48" s="110"/>
      <c r="DW48" s="110"/>
      <c r="DX48" s="110"/>
      <c r="DY48" s="110"/>
      <c r="DZ48" s="110"/>
      <c r="EA48" s="110"/>
      <c r="EB48" s="110"/>
      <c r="EC48" s="110"/>
      <c r="ED48" s="110"/>
      <c r="EE48" s="110"/>
      <c r="EF48" s="110"/>
      <c r="EG48" s="110"/>
      <c r="EH48" s="110"/>
      <c r="EI48" s="110"/>
      <c r="EJ48" s="110"/>
      <c r="EK48" s="110"/>
      <c r="EL48" s="110"/>
      <c r="EM48" s="110"/>
      <c r="EN48" s="110"/>
      <c r="EO48" s="110"/>
      <c r="EP48" s="110"/>
      <c r="EQ48" s="110"/>
      <c r="ER48" s="110"/>
      <c r="ES48" s="110"/>
      <c r="ET48" s="110"/>
      <c r="EU48" s="110"/>
      <c r="EV48" s="110"/>
      <c r="EW48" s="110"/>
      <c r="EX48" s="110"/>
      <c r="EY48" s="110"/>
      <c r="EZ48" s="110"/>
      <c r="FA48" s="110"/>
      <c r="FB48" s="110"/>
      <c r="FC48" s="110"/>
      <c r="FD48" s="110"/>
      <c r="FE48" s="110"/>
      <c r="FF48" s="110"/>
      <c r="FG48" s="110"/>
      <c r="FH48" s="110"/>
      <c r="FI48" s="110"/>
      <c r="FJ48" s="110"/>
      <c r="FK48" s="110"/>
      <c r="FL48" s="110"/>
      <c r="FM48" s="110"/>
      <c r="FN48" s="110"/>
      <c r="FO48" s="110"/>
      <c r="FP48" s="110"/>
      <c r="FQ48" s="110"/>
      <c r="FR48" s="110"/>
      <c r="FS48" s="110"/>
      <c r="FT48" s="110"/>
      <c r="FU48" s="110"/>
      <c r="FV48" s="110"/>
      <c r="FW48" s="110"/>
      <c r="FX48" s="110"/>
      <c r="FY48" s="110"/>
      <c r="FZ48" s="110"/>
      <c r="GA48" s="110"/>
      <c r="GB48" s="110"/>
      <c r="GC48" s="110"/>
      <c r="GD48" s="110"/>
      <c r="GE48" s="110"/>
      <c r="GF48" s="110"/>
      <c r="GG48" s="110"/>
      <c r="GH48" s="110"/>
      <c r="GI48" s="110"/>
      <c r="GJ48" s="110"/>
      <c r="GK48" s="110"/>
      <c r="GL48" s="110"/>
      <c r="GM48" s="110"/>
      <c r="GN48" s="110"/>
      <c r="GO48" s="110"/>
      <c r="GP48" s="110"/>
      <c r="GQ48" s="110"/>
      <c r="GR48" s="110"/>
      <c r="GS48" s="110"/>
      <c r="GT48" s="110"/>
      <c r="GU48" s="110"/>
      <c r="GV48" s="110"/>
      <c r="GW48" s="110"/>
      <c r="GX48" s="110"/>
      <c r="GY48" s="110"/>
      <c r="GZ48" s="110"/>
      <c r="HA48" s="110"/>
      <c r="HB48" s="110"/>
      <c r="HC48" s="110"/>
      <c r="HD48" s="110"/>
      <c r="HE48" s="110"/>
      <c r="HF48" s="110"/>
      <c r="HG48" s="110"/>
      <c r="HH48" s="110"/>
      <c r="HI48" s="110"/>
      <c r="HJ48" s="110"/>
      <c r="HK48" s="110"/>
    </row>
    <row r="49" ht="15.75" customHeight="1">
      <c r="A49" s="110"/>
      <c r="B49" s="1" t="s">
        <v>33</v>
      </c>
      <c r="C49" s="123" t="s">
        <v>116</v>
      </c>
      <c r="D49" s="38"/>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110"/>
      <c r="BY49" s="110"/>
      <c r="BZ49" s="110"/>
      <c r="CA49" s="110"/>
      <c r="CB49" s="110"/>
      <c r="CC49" s="110"/>
      <c r="CD49" s="110"/>
      <c r="CE49" s="110"/>
      <c r="CF49" s="110"/>
      <c r="CG49" s="110"/>
      <c r="CH49" s="110"/>
      <c r="CI49" s="110"/>
      <c r="CJ49" s="110"/>
      <c r="CK49" s="110"/>
      <c r="CL49" s="110"/>
      <c r="CM49" s="110"/>
      <c r="CN49" s="110"/>
      <c r="CO49" s="110"/>
      <c r="CP49" s="110"/>
      <c r="CQ49" s="110"/>
      <c r="CR49" s="110"/>
      <c r="CS49" s="110"/>
      <c r="CT49" s="110"/>
      <c r="CU49" s="110"/>
      <c r="CV49" s="110"/>
      <c r="CW49" s="110"/>
      <c r="CX49" s="110"/>
      <c r="CY49" s="110"/>
      <c r="CZ49" s="110"/>
      <c r="DA49" s="110"/>
      <c r="DB49" s="110"/>
      <c r="DC49" s="110"/>
      <c r="DD49" s="110"/>
      <c r="DE49" s="110"/>
      <c r="DF49" s="110"/>
      <c r="DG49" s="110"/>
      <c r="DH49" s="110"/>
      <c r="DI49" s="110"/>
      <c r="DJ49" s="110"/>
      <c r="DK49" s="110"/>
      <c r="DL49" s="110"/>
      <c r="DM49" s="110"/>
      <c r="DN49" s="110"/>
      <c r="DO49" s="110"/>
      <c r="DP49" s="110"/>
      <c r="DQ49" s="110"/>
      <c r="DR49" s="110"/>
      <c r="DS49" s="110"/>
      <c r="DT49" s="110"/>
      <c r="DU49" s="110"/>
      <c r="DV49" s="110"/>
      <c r="DW49" s="110"/>
      <c r="DX49" s="110"/>
      <c r="DY49" s="110"/>
      <c r="DZ49" s="110"/>
      <c r="EA49" s="110"/>
      <c r="EB49" s="110"/>
      <c r="EC49" s="110"/>
      <c r="ED49" s="110"/>
      <c r="EE49" s="110"/>
      <c r="EF49" s="110"/>
      <c r="EG49" s="110"/>
      <c r="EH49" s="110"/>
      <c r="EI49" s="110"/>
      <c r="EJ49" s="110"/>
      <c r="EK49" s="110"/>
      <c r="EL49" s="110"/>
      <c r="EM49" s="110"/>
      <c r="EN49" s="110"/>
      <c r="EO49" s="110"/>
      <c r="EP49" s="110"/>
      <c r="EQ49" s="110"/>
      <c r="ER49" s="110"/>
      <c r="ES49" s="110"/>
      <c r="ET49" s="110"/>
      <c r="EU49" s="110"/>
      <c r="EV49" s="110"/>
      <c r="EW49" s="110"/>
      <c r="EX49" s="110"/>
      <c r="EY49" s="110"/>
      <c r="EZ49" s="110"/>
      <c r="FA49" s="110"/>
      <c r="FB49" s="110"/>
      <c r="FC49" s="110"/>
      <c r="FD49" s="110"/>
      <c r="FE49" s="110"/>
      <c r="FF49" s="110"/>
      <c r="FG49" s="110"/>
      <c r="FH49" s="110"/>
      <c r="FI49" s="110"/>
      <c r="FJ49" s="110"/>
      <c r="FK49" s="110"/>
      <c r="FL49" s="110"/>
      <c r="FM49" s="110"/>
      <c r="FN49" s="110"/>
      <c r="FO49" s="110"/>
      <c r="FP49" s="110"/>
      <c r="FQ49" s="110"/>
      <c r="FR49" s="110"/>
      <c r="FS49" s="110"/>
      <c r="FT49" s="110"/>
      <c r="FU49" s="110"/>
      <c r="FV49" s="110"/>
      <c r="FW49" s="110"/>
      <c r="FX49" s="110"/>
      <c r="FY49" s="110"/>
      <c r="FZ49" s="110"/>
      <c r="GA49" s="110"/>
      <c r="GB49" s="110"/>
      <c r="GC49" s="110"/>
      <c r="GD49" s="110"/>
      <c r="GE49" s="110"/>
      <c r="GF49" s="110"/>
      <c r="GG49" s="110"/>
      <c r="GH49" s="110"/>
      <c r="GI49" s="110"/>
      <c r="GJ49" s="110"/>
      <c r="GK49" s="110"/>
      <c r="GL49" s="110"/>
      <c r="GM49" s="110"/>
      <c r="GN49" s="110"/>
      <c r="GO49" s="110"/>
      <c r="GP49" s="110"/>
      <c r="GQ49" s="110"/>
      <c r="GR49" s="110"/>
      <c r="GS49" s="110"/>
      <c r="GT49" s="110"/>
      <c r="GU49" s="110"/>
      <c r="GV49" s="110"/>
      <c r="GW49" s="110"/>
      <c r="GX49" s="110"/>
      <c r="GY49" s="110"/>
      <c r="GZ49" s="110"/>
      <c r="HA49" s="110"/>
      <c r="HB49" s="110"/>
      <c r="HC49" s="110"/>
      <c r="HD49" s="110"/>
      <c r="HE49" s="110"/>
      <c r="HF49" s="110"/>
      <c r="HG49" s="110"/>
      <c r="HH49" s="110"/>
      <c r="HI49" s="110"/>
      <c r="HJ49" s="110"/>
      <c r="HK49" s="110"/>
    </row>
    <row r="50" ht="15.75" customHeight="1">
      <c r="A50" s="110"/>
      <c r="B50" s="1"/>
      <c r="C50" s="41" t="s">
        <v>35</v>
      </c>
      <c r="D50" s="42">
        <v>7.0</v>
      </c>
      <c r="E50" s="37" t="s">
        <v>106</v>
      </c>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110"/>
      <c r="BY50" s="110"/>
      <c r="BZ50" s="110"/>
      <c r="CA50" s="110"/>
      <c r="CB50" s="110"/>
      <c r="CC50" s="110"/>
      <c r="CD50" s="110"/>
      <c r="CE50" s="110"/>
      <c r="CF50" s="110"/>
      <c r="CG50" s="110"/>
      <c r="CH50" s="110"/>
      <c r="CI50" s="110"/>
      <c r="CJ50" s="110"/>
      <c r="CK50" s="110"/>
      <c r="CL50" s="110"/>
      <c r="CM50" s="110"/>
      <c r="CN50" s="110"/>
      <c r="CO50" s="110"/>
      <c r="CP50" s="110"/>
      <c r="CQ50" s="110"/>
      <c r="CR50" s="110"/>
      <c r="CS50" s="110"/>
      <c r="CT50" s="110"/>
      <c r="CU50" s="110"/>
      <c r="CV50" s="110"/>
      <c r="CW50" s="110"/>
      <c r="CX50" s="110"/>
      <c r="CY50" s="110"/>
      <c r="CZ50" s="110"/>
      <c r="DA50" s="110"/>
      <c r="DB50" s="110"/>
      <c r="DC50" s="110"/>
      <c r="DD50" s="110"/>
      <c r="DE50" s="110"/>
      <c r="DF50" s="110"/>
      <c r="DG50" s="110"/>
      <c r="DH50" s="110"/>
      <c r="DI50" s="110"/>
      <c r="DJ50" s="110"/>
      <c r="DK50" s="110"/>
      <c r="DL50" s="110"/>
      <c r="DM50" s="110"/>
      <c r="DN50" s="110"/>
      <c r="DO50" s="110"/>
      <c r="DP50" s="110"/>
      <c r="DQ50" s="110"/>
      <c r="DR50" s="110"/>
      <c r="DS50" s="110"/>
      <c r="DT50" s="110"/>
      <c r="DU50" s="110"/>
      <c r="DV50" s="110"/>
      <c r="DW50" s="110"/>
      <c r="DX50" s="110"/>
      <c r="DY50" s="110"/>
      <c r="DZ50" s="110"/>
      <c r="EA50" s="110"/>
      <c r="EB50" s="110"/>
      <c r="EC50" s="110"/>
      <c r="ED50" s="110"/>
      <c r="EE50" s="110"/>
      <c r="EF50" s="110"/>
      <c r="EG50" s="110"/>
      <c r="EH50" s="110"/>
      <c r="EI50" s="110"/>
      <c r="EJ50" s="110"/>
      <c r="EK50" s="110"/>
      <c r="EL50" s="110"/>
      <c r="EM50" s="110"/>
      <c r="EN50" s="110"/>
      <c r="EO50" s="110"/>
      <c r="EP50" s="110"/>
      <c r="EQ50" s="110"/>
      <c r="ER50" s="110"/>
      <c r="ES50" s="110"/>
      <c r="ET50" s="110"/>
      <c r="EU50" s="110"/>
      <c r="EV50" s="110"/>
      <c r="EW50" s="110"/>
      <c r="EX50" s="110"/>
      <c r="EY50" s="110"/>
      <c r="EZ50" s="110"/>
      <c r="FA50" s="110"/>
      <c r="FB50" s="110"/>
      <c r="FC50" s="110"/>
      <c r="FD50" s="110"/>
      <c r="FE50" s="110"/>
      <c r="FF50" s="110"/>
      <c r="FG50" s="110"/>
      <c r="FH50" s="110"/>
      <c r="FI50" s="110"/>
      <c r="FJ50" s="110"/>
      <c r="FK50" s="110"/>
      <c r="FL50" s="110"/>
      <c r="FM50" s="110"/>
      <c r="FN50" s="110"/>
      <c r="FO50" s="110"/>
      <c r="FP50" s="110"/>
      <c r="FQ50" s="110"/>
      <c r="FR50" s="110"/>
      <c r="FS50" s="110"/>
      <c r="FT50" s="110"/>
      <c r="FU50" s="110"/>
      <c r="FV50" s="110"/>
      <c r="FW50" s="110"/>
      <c r="FX50" s="110"/>
      <c r="FY50" s="110"/>
      <c r="FZ50" s="110"/>
      <c r="GA50" s="110"/>
      <c r="GB50" s="110"/>
      <c r="GC50" s="110"/>
      <c r="GD50" s="110"/>
      <c r="GE50" s="110"/>
      <c r="GF50" s="110"/>
      <c r="GG50" s="110"/>
      <c r="GH50" s="110"/>
      <c r="GI50" s="110"/>
      <c r="GJ50" s="110"/>
      <c r="GK50" s="110"/>
      <c r="GL50" s="110"/>
      <c r="GM50" s="110"/>
      <c r="GN50" s="110"/>
      <c r="GO50" s="110"/>
      <c r="GP50" s="110"/>
      <c r="GQ50" s="110"/>
      <c r="GR50" s="110"/>
      <c r="GS50" s="110"/>
      <c r="GT50" s="110"/>
      <c r="GU50" s="110"/>
      <c r="GV50" s="110"/>
      <c r="GW50" s="110"/>
      <c r="GX50" s="110"/>
      <c r="GY50" s="110"/>
      <c r="GZ50" s="110"/>
      <c r="HA50" s="110"/>
      <c r="HB50" s="110"/>
      <c r="HC50" s="110"/>
      <c r="HD50" s="110"/>
      <c r="HE50" s="110"/>
      <c r="HF50" s="110"/>
      <c r="HG50" s="110"/>
      <c r="HH50" s="110"/>
      <c r="HI50" s="110"/>
      <c r="HJ50" s="110"/>
      <c r="HK50" s="110"/>
    </row>
    <row r="51" ht="15.75" customHeight="1">
      <c r="A51" s="110"/>
      <c r="B51" s="110"/>
      <c r="C51" s="41" t="s">
        <v>37</v>
      </c>
      <c r="D51" s="125">
        <f>(3400000*7)*0.2</f>
        <v>4760000</v>
      </c>
      <c r="E51" s="37" t="s">
        <v>117</v>
      </c>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0"/>
      <c r="CB51" s="110"/>
      <c r="CC51" s="110"/>
      <c r="CD51" s="110"/>
      <c r="CE51" s="110"/>
      <c r="CF51" s="110"/>
      <c r="CG51" s="110"/>
      <c r="CH51" s="110"/>
      <c r="CI51" s="110"/>
      <c r="CJ51" s="110"/>
      <c r="CK51" s="110"/>
      <c r="CL51" s="110"/>
      <c r="CM51" s="110"/>
      <c r="CN51" s="110"/>
      <c r="CO51" s="110"/>
      <c r="CP51" s="110"/>
      <c r="CQ51" s="110"/>
      <c r="CR51" s="110"/>
      <c r="CS51" s="110"/>
      <c r="CT51" s="110"/>
      <c r="CU51" s="110"/>
      <c r="CV51" s="110"/>
      <c r="CW51" s="110"/>
      <c r="CX51" s="110"/>
      <c r="CY51" s="110"/>
      <c r="CZ51" s="110"/>
      <c r="DA51" s="110"/>
      <c r="DB51" s="110"/>
      <c r="DC51" s="110"/>
      <c r="DD51" s="110"/>
      <c r="DE51" s="110"/>
      <c r="DF51" s="110"/>
      <c r="DG51" s="110"/>
      <c r="DH51" s="110"/>
      <c r="DI51" s="110"/>
      <c r="DJ51" s="110"/>
      <c r="DK51" s="110"/>
      <c r="DL51" s="110"/>
      <c r="DM51" s="110"/>
      <c r="DN51" s="110"/>
      <c r="DO51" s="110"/>
      <c r="DP51" s="110"/>
      <c r="DQ51" s="110"/>
      <c r="DR51" s="110"/>
      <c r="DS51" s="110"/>
      <c r="DT51" s="110"/>
      <c r="DU51" s="110"/>
      <c r="DV51" s="110"/>
      <c r="DW51" s="110"/>
      <c r="DX51" s="110"/>
      <c r="DY51" s="110"/>
      <c r="DZ51" s="110"/>
      <c r="EA51" s="110"/>
      <c r="EB51" s="110"/>
      <c r="EC51" s="110"/>
      <c r="ED51" s="110"/>
      <c r="EE51" s="110"/>
      <c r="EF51" s="110"/>
      <c r="EG51" s="110"/>
      <c r="EH51" s="110"/>
      <c r="EI51" s="110"/>
      <c r="EJ51" s="110"/>
      <c r="EK51" s="110"/>
      <c r="EL51" s="110"/>
      <c r="EM51" s="110"/>
      <c r="EN51" s="110"/>
      <c r="EO51" s="110"/>
      <c r="EP51" s="110"/>
      <c r="EQ51" s="110"/>
      <c r="ER51" s="110"/>
      <c r="ES51" s="110"/>
      <c r="ET51" s="110"/>
      <c r="EU51" s="110"/>
      <c r="EV51" s="110"/>
      <c r="EW51" s="110"/>
      <c r="EX51" s="110"/>
      <c r="EY51" s="110"/>
      <c r="EZ51" s="110"/>
      <c r="FA51" s="110"/>
      <c r="FB51" s="110"/>
      <c r="FC51" s="110"/>
      <c r="FD51" s="110"/>
      <c r="FE51" s="110"/>
      <c r="FF51" s="110"/>
      <c r="FG51" s="110"/>
      <c r="FH51" s="110"/>
      <c r="FI51" s="110"/>
      <c r="FJ51" s="110"/>
      <c r="FK51" s="110"/>
      <c r="FL51" s="110"/>
      <c r="FM51" s="110"/>
      <c r="FN51" s="110"/>
      <c r="FO51" s="110"/>
      <c r="FP51" s="110"/>
      <c r="FQ51" s="110"/>
      <c r="FR51" s="110"/>
      <c r="FS51" s="110"/>
      <c r="FT51" s="110"/>
      <c r="FU51" s="110"/>
      <c r="FV51" s="110"/>
      <c r="FW51" s="110"/>
      <c r="FX51" s="110"/>
      <c r="FY51" s="110"/>
      <c r="FZ51" s="110"/>
      <c r="GA51" s="110"/>
      <c r="GB51" s="110"/>
      <c r="GC51" s="110"/>
      <c r="GD51" s="110"/>
      <c r="GE51" s="110"/>
      <c r="GF51" s="110"/>
      <c r="GG51" s="110"/>
      <c r="GH51" s="110"/>
      <c r="GI51" s="110"/>
      <c r="GJ51" s="110"/>
      <c r="GK51" s="110"/>
      <c r="GL51" s="110"/>
      <c r="GM51" s="110"/>
      <c r="GN51" s="110"/>
      <c r="GO51" s="110"/>
      <c r="GP51" s="110"/>
      <c r="GQ51" s="110"/>
      <c r="GR51" s="110"/>
      <c r="GS51" s="110"/>
      <c r="GT51" s="110"/>
      <c r="GU51" s="110"/>
      <c r="GV51" s="110"/>
      <c r="GW51" s="110"/>
      <c r="GX51" s="110"/>
      <c r="GY51" s="110"/>
      <c r="GZ51" s="110"/>
      <c r="HA51" s="110"/>
      <c r="HB51" s="110"/>
      <c r="HC51" s="110"/>
      <c r="HD51" s="110"/>
      <c r="HE51" s="110"/>
      <c r="HF51" s="110"/>
      <c r="HG51" s="110"/>
      <c r="HH51" s="110"/>
      <c r="HI51" s="110"/>
      <c r="HJ51" s="110"/>
      <c r="HK51" s="110"/>
    </row>
    <row r="52" ht="15.75" customHeight="1">
      <c r="A52" s="110"/>
      <c r="B52" s="110"/>
      <c r="C52" s="41" t="s">
        <v>40</v>
      </c>
      <c r="D52" s="47">
        <f>D50*(D51/1000)</f>
        <v>33320</v>
      </c>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0"/>
      <c r="CB52" s="110"/>
      <c r="CC52" s="110"/>
      <c r="CD52" s="110"/>
      <c r="CE52" s="110"/>
      <c r="CF52" s="110"/>
      <c r="CG52" s="110"/>
      <c r="CH52" s="110"/>
      <c r="CI52" s="110"/>
      <c r="CJ52" s="110"/>
      <c r="CK52" s="110"/>
      <c r="CL52" s="110"/>
      <c r="CM52" s="110"/>
      <c r="CN52" s="110"/>
      <c r="CO52" s="110"/>
      <c r="CP52" s="110"/>
      <c r="CQ52" s="110"/>
      <c r="CR52" s="110"/>
      <c r="CS52" s="110"/>
      <c r="CT52" s="110"/>
      <c r="CU52" s="110"/>
      <c r="CV52" s="110"/>
      <c r="CW52" s="110"/>
      <c r="CX52" s="110"/>
      <c r="CY52" s="110"/>
      <c r="CZ52" s="110"/>
      <c r="DA52" s="110"/>
      <c r="DB52" s="110"/>
      <c r="DC52" s="110"/>
      <c r="DD52" s="110"/>
      <c r="DE52" s="110"/>
      <c r="DF52" s="110"/>
      <c r="DG52" s="110"/>
      <c r="DH52" s="110"/>
      <c r="DI52" s="110"/>
      <c r="DJ52" s="110"/>
      <c r="DK52" s="110"/>
      <c r="DL52" s="110"/>
      <c r="DM52" s="110"/>
      <c r="DN52" s="110"/>
      <c r="DO52" s="110"/>
      <c r="DP52" s="110"/>
      <c r="DQ52" s="110"/>
      <c r="DR52" s="110"/>
      <c r="DS52" s="110"/>
      <c r="DT52" s="110"/>
      <c r="DU52" s="110"/>
      <c r="DV52" s="110"/>
      <c r="DW52" s="110"/>
      <c r="DX52" s="110"/>
      <c r="DY52" s="110"/>
      <c r="DZ52" s="110"/>
      <c r="EA52" s="110"/>
      <c r="EB52" s="110"/>
      <c r="EC52" s="110"/>
      <c r="ED52" s="110"/>
      <c r="EE52" s="110"/>
      <c r="EF52" s="110"/>
      <c r="EG52" s="110"/>
      <c r="EH52" s="110"/>
      <c r="EI52" s="110"/>
      <c r="EJ52" s="110"/>
      <c r="EK52" s="110"/>
      <c r="EL52" s="110"/>
      <c r="EM52" s="110"/>
      <c r="EN52" s="110"/>
      <c r="EO52" s="110"/>
      <c r="EP52" s="110"/>
      <c r="EQ52" s="110"/>
      <c r="ER52" s="110"/>
      <c r="ES52" s="110"/>
      <c r="ET52" s="110"/>
      <c r="EU52" s="110"/>
      <c r="EV52" s="110"/>
      <c r="EW52" s="110"/>
      <c r="EX52" s="110"/>
      <c r="EY52" s="110"/>
      <c r="EZ52" s="110"/>
      <c r="FA52" s="110"/>
      <c r="FB52" s="110"/>
      <c r="FC52" s="110"/>
      <c r="FD52" s="110"/>
      <c r="FE52" s="110"/>
      <c r="FF52" s="110"/>
      <c r="FG52" s="110"/>
      <c r="FH52" s="110"/>
      <c r="FI52" s="110"/>
      <c r="FJ52" s="110"/>
      <c r="FK52" s="110"/>
      <c r="FL52" s="110"/>
      <c r="FM52" s="110"/>
      <c r="FN52" s="110"/>
      <c r="FO52" s="110"/>
      <c r="FP52" s="110"/>
      <c r="FQ52" s="110"/>
      <c r="FR52" s="110"/>
      <c r="FS52" s="110"/>
      <c r="FT52" s="110"/>
      <c r="FU52" s="110"/>
      <c r="FV52" s="110"/>
      <c r="FW52" s="110"/>
      <c r="FX52" s="110"/>
      <c r="FY52" s="110"/>
      <c r="FZ52" s="110"/>
      <c r="GA52" s="110"/>
      <c r="GB52" s="110"/>
      <c r="GC52" s="110"/>
      <c r="GD52" s="110"/>
      <c r="GE52" s="110"/>
      <c r="GF52" s="110"/>
      <c r="GG52" s="110"/>
      <c r="GH52" s="110"/>
      <c r="GI52" s="110"/>
      <c r="GJ52" s="110"/>
      <c r="GK52" s="110"/>
      <c r="GL52" s="110"/>
      <c r="GM52" s="110"/>
      <c r="GN52" s="110"/>
      <c r="GO52" s="110"/>
      <c r="GP52" s="110"/>
      <c r="GQ52" s="110"/>
      <c r="GR52" s="110"/>
      <c r="GS52" s="110"/>
      <c r="GT52" s="110"/>
      <c r="GU52" s="110"/>
      <c r="GV52" s="110"/>
      <c r="GW52" s="110"/>
      <c r="GX52" s="110"/>
      <c r="GY52" s="110"/>
      <c r="GZ52" s="110"/>
      <c r="HA52" s="110"/>
      <c r="HB52" s="110"/>
      <c r="HC52" s="110"/>
      <c r="HD52" s="110"/>
      <c r="HE52" s="110"/>
      <c r="HF52" s="110"/>
      <c r="HG52" s="110"/>
      <c r="HH52" s="110"/>
      <c r="HI52" s="110"/>
      <c r="HJ52" s="110"/>
      <c r="HK52" s="110"/>
    </row>
    <row r="53" ht="15.75" customHeight="1">
      <c r="A53" s="110"/>
      <c r="B53" s="110"/>
      <c r="C53" s="33"/>
      <c r="D53" s="52"/>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0"/>
      <c r="AK53" s="110"/>
      <c r="AL53" s="110"/>
      <c r="AM53" s="110"/>
      <c r="AN53" s="110"/>
      <c r="AO53" s="110"/>
      <c r="AP53" s="110"/>
      <c r="AQ53" s="110"/>
      <c r="AR53" s="110"/>
      <c r="AS53" s="110"/>
      <c r="AT53" s="110"/>
      <c r="AU53" s="110"/>
      <c r="AV53" s="110"/>
      <c r="AW53" s="110"/>
      <c r="AX53" s="110"/>
      <c r="AY53" s="110"/>
      <c r="AZ53" s="110"/>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0"/>
      <c r="CB53" s="110"/>
      <c r="CC53" s="110"/>
      <c r="CD53" s="110"/>
      <c r="CE53" s="110"/>
      <c r="CF53" s="110"/>
      <c r="CG53" s="110"/>
      <c r="CH53" s="110"/>
      <c r="CI53" s="110"/>
      <c r="CJ53" s="110"/>
      <c r="CK53" s="110"/>
      <c r="CL53" s="110"/>
      <c r="CM53" s="110"/>
      <c r="CN53" s="110"/>
      <c r="CO53" s="110"/>
      <c r="CP53" s="110"/>
      <c r="CQ53" s="110"/>
      <c r="CR53" s="110"/>
      <c r="CS53" s="110"/>
      <c r="CT53" s="110"/>
      <c r="CU53" s="110"/>
      <c r="CV53" s="110"/>
      <c r="CW53" s="110"/>
      <c r="CX53" s="110"/>
      <c r="CY53" s="110"/>
      <c r="CZ53" s="110"/>
      <c r="DA53" s="110"/>
      <c r="DB53" s="110"/>
      <c r="DC53" s="110"/>
      <c r="DD53" s="110"/>
      <c r="DE53" s="110"/>
      <c r="DF53" s="110"/>
      <c r="DG53" s="110"/>
      <c r="DH53" s="110"/>
      <c r="DI53" s="110"/>
      <c r="DJ53" s="110"/>
      <c r="DK53" s="110"/>
      <c r="DL53" s="110"/>
      <c r="DM53" s="110"/>
      <c r="DN53" s="110"/>
      <c r="DO53" s="110"/>
      <c r="DP53" s="110"/>
      <c r="DQ53" s="110"/>
      <c r="DR53" s="110"/>
      <c r="DS53" s="110"/>
      <c r="DT53" s="110"/>
      <c r="DU53" s="110"/>
      <c r="DV53" s="110"/>
      <c r="DW53" s="110"/>
      <c r="DX53" s="110"/>
      <c r="DY53" s="110"/>
      <c r="DZ53" s="110"/>
      <c r="EA53" s="110"/>
      <c r="EB53" s="110"/>
      <c r="EC53" s="110"/>
      <c r="ED53" s="110"/>
      <c r="EE53" s="110"/>
      <c r="EF53" s="110"/>
      <c r="EG53" s="110"/>
      <c r="EH53" s="110"/>
      <c r="EI53" s="110"/>
      <c r="EJ53" s="110"/>
      <c r="EK53" s="110"/>
      <c r="EL53" s="110"/>
      <c r="EM53" s="110"/>
      <c r="EN53" s="110"/>
      <c r="EO53" s="110"/>
      <c r="EP53" s="110"/>
      <c r="EQ53" s="110"/>
      <c r="ER53" s="110"/>
      <c r="ES53" s="110"/>
      <c r="ET53" s="110"/>
      <c r="EU53" s="110"/>
      <c r="EV53" s="110"/>
      <c r="EW53" s="110"/>
      <c r="EX53" s="110"/>
      <c r="EY53" s="110"/>
      <c r="EZ53" s="110"/>
      <c r="FA53" s="110"/>
      <c r="FB53" s="110"/>
      <c r="FC53" s="110"/>
      <c r="FD53" s="110"/>
      <c r="FE53" s="110"/>
      <c r="FF53" s="110"/>
      <c r="FG53" s="110"/>
      <c r="FH53" s="110"/>
      <c r="FI53" s="110"/>
      <c r="FJ53" s="110"/>
      <c r="FK53" s="110"/>
      <c r="FL53" s="110"/>
      <c r="FM53" s="110"/>
      <c r="FN53" s="110"/>
      <c r="FO53" s="110"/>
      <c r="FP53" s="110"/>
      <c r="FQ53" s="110"/>
      <c r="FR53" s="110"/>
      <c r="FS53" s="110"/>
      <c r="FT53" s="110"/>
      <c r="FU53" s="110"/>
      <c r="FV53" s="110"/>
      <c r="FW53" s="110"/>
      <c r="FX53" s="110"/>
      <c r="FY53" s="110"/>
      <c r="FZ53" s="110"/>
      <c r="GA53" s="110"/>
      <c r="GB53" s="110"/>
      <c r="GC53" s="110"/>
      <c r="GD53" s="110"/>
      <c r="GE53" s="110"/>
      <c r="GF53" s="110"/>
      <c r="GG53" s="110"/>
      <c r="GH53" s="110"/>
      <c r="GI53" s="110"/>
      <c r="GJ53" s="110"/>
      <c r="GK53" s="110"/>
      <c r="GL53" s="110"/>
      <c r="GM53" s="110"/>
      <c r="GN53" s="110"/>
      <c r="GO53" s="110"/>
      <c r="GP53" s="110"/>
      <c r="GQ53" s="110"/>
      <c r="GR53" s="110"/>
      <c r="GS53" s="110"/>
      <c r="GT53" s="110"/>
      <c r="GU53" s="110"/>
      <c r="GV53" s="110"/>
      <c r="GW53" s="110"/>
      <c r="GX53" s="110"/>
      <c r="GY53" s="110"/>
      <c r="GZ53" s="110"/>
      <c r="HA53" s="110"/>
      <c r="HB53" s="110"/>
      <c r="HC53" s="110"/>
      <c r="HD53" s="110"/>
      <c r="HE53" s="110"/>
      <c r="HF53" s="110"/>
      <c r="HG53" s="110"/>
      <c r="HH53" s="110"/>
      <c r="HI53" s="110"/>
      <c r="HJ53" s="110"/>
      <c r="HK53" s="110"/>
    </row>
    <row r="54" ht="15.75" customHeight="1">
      <c r="A54" s="110"/>
      <c r="B54" s="1" t="s">
        <v>33</v>
      </c>
      <c r="C54" s="123" t="s">
        <v>118</v>
      </c>
      <c r="D54" s="124"/>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0"/>
      <c r="AI54" s="110"/>
      <c r="AJ54" s="110"/>
      <c r="AK54" s="110"/>
      <c r="AL54" s="110"/>
      <c r="AM54" s="110"/>
      <c r="AN54" s="110"/>
      <c r="AO54" s="110"/>
      <c r="AP54" s="110"/>
      <c r="AQ54" s="110"/>
      <c r="AR54" s="110"/>
      <c r="AS54" s="110"/>
      <c r="AT54" s="110"/>
      <c r="AU54" s="110"/>
      <c r="AV54" s="110"/>
      <c r="AW54" s="110"/>
      <c r="AX54" s="110"/>
      <c r="AY54" s="110"/>
      <c r="AZ54" s="110"/>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0"/>
      <c r="CB54" s="110"/>
      <c r="CC54" s="110"/>
      <c r="CD54" s="110"/>
      <c r="CE54" s="110"/>
      <c r="CF54" s="110"/>
      <c r="CG54" s="110"/>
      <c r="CH54" s="110"/>
      <c r="CI54" s="110"/>
      <c r="CJ54" s="110"/>
      <c r="CK54" s="110"/>
      <c r="CL54" s="110"/>
      <c r="CM54" s="110"/>
      <c r="CN54" s="110"/>
      <c r="CO54" s="110"/>
      <c r="CP54" s="110"/>
      <c r="CQ54" s="110"/>
      <c r="CR54" s="110"/>
      <c r="CS54" s="110"/>
      <c r="CT54" s="110"/>
      <c r="CU54" s="110"/>
      <c r="CV54" s="110"/>
      <c r="CW54" s="110"/>
      <c r="CX54" s="110"/>
      <c r="CY54" s="110"/>
      <c r="CZ54" s="110"/>
      <c r="DA54" s="110"/>
      <c r="DB54" s="110"/>
      <c r="DC54" s="110"/>
      <c r="DD54" s="110"/>
      <c r="DE54" s="110"/>
      <c r="DF54" s="110"/>
      <c r="DG54" s="110"/>
      <c r="DH54" s="110"/>
      <c r="DI54" s="110"/>
      <c r="DJ54" s="110"/>
      <c r="DK54" s="110"/>
      <c r="DL54" s="110"/>
      <c r="DM54" s="110"/>
      <c r="DN54" s="110"/>
      <c r="DO54" s="110"/>
      <c r="DP54" s="110"/>
      <c r="DQ54" s="110"/>
      <c r="DR54" s="110"/>
      <c r="DS54" s="110"/>
      <c r="DT54" s="110"/>
      <c r="DU54" s="110"/>
      <c r="DV54" s="110"/>
      <c r="DW54" s="110"/>
      <c r="DX54" s="110"/>
      <c r="DY54" s="110"/>
      <c r="DZ54" s="110"/>
      <c r="EA54" s="110"/>
      <c r="EB54" s="110"/>
      <c r="EC54" s="110"/>
      <c r="ED54" s="110"/>
      <c r="EE54" s="110"/>
      <c r="EF54" s="110"/>
      <c r="EG54" s="110"/>
      <c r="EH54" s="110"/>
      <c r="EI54" s="110"/>
      <c r="EJ54" s="110"/>
      <c r="EK54" s="110"/>
      <c r="EL54" s="110"/>
      <c r="EM54" s="110"/>
      <c r="EN54" s="110"/>
      <c r="EO54" s="110"/>
      <c r="EP54" s="110"/>
      <c r="EQ54" s="110"/>
      <c r="ER54" s="110"/>
      <c r="ES54" s="110"/>
      <c r="ET54" s="110"/>
      <c r="EU54" s="110"/>
      <c r="EV54" s="110"/>
      <c r="EW54" s="110"/>
      <c r="EX54" s="110"/>
      <c r="EY54" s="110"/>
      <c r="EZ54" s="110"/>
      <c r="FA54" s="110"/>
      <c r="FB54" s="110"/>
      <c r="FC54" s="110"/>
      <c r="FD54" s="110"/>
      <c r="FE54" s="110"/>
      <c r="FF54" s="110"/>
      <c r="FG54" s="110"/>
      <c r="FH54" s="110"/>
      <c r="FI54" s="110"/>
      <c r="FJ54" s="110"/>
      <c r="FK54" s="110"/>
      <c r="FL54" s="110"/>
      <c r="FM54" s="110"/>
      <c r="FN54" s="110"/>
      <c r="FO54" s="110"/>
      <c r="FP54" s="110"/>
      <c r="FQ54" s="110"/>
      <c r="FR54" s="110"/>
      <c r="FS54" s="110"/>
      <c r="FT54" s="110"/>
      <c r="FU54" s="110"/>
      <c r="FV54" s="110"/>
      <c r="FW54" s="110"/>
      <c r="FX54" s="110"/>
      <c r="FY54" s="110"/>
      <c r="FZ54" s="110"/>
      <c r="GA54" s="110"/>
      <c r="GB54" s="110"/>
      <c r="GC54" s="110"/>
      <c r="GD54" s="110"/>
      <c r="GE54" s="110"/>
      <c r="GF54" s="110"/>
      <c r="GG54" s="110"/>
      <c r="GH54" s="110"/>
      <c r="GI54" s="110"/>
      <c r="GJ54" s="110"/>
      <c r="GK54" s="110"/>
      <c r="GL54" s="110"/>
      <c r="GM54" s="110"/>
      <c r="GN54" s="110"/>
      <c r="GO54" s="110"/>
      <c r="GP54" s="110"/>
      <c r="GQ54" s="110"/>
      <c r="GR54" s="110"/>
      <c r="GS54" s="110"/>
      <c r="GT54" s="110"/>
      <c r="GU54" s="110"/>
      <c r="GV54" s="110"/>
      <c r="GW54" s="110"/>
      <c r="GX54" s="110"/>
      <c r="GY54" s="110"/>
      <c r="GZ54" s="110"/>
      <c r="HA54" s="110"/>
      <c r="HB54" s="110"/>
      <c r="HC54" s="110"/>
      <c r="HD54" s="110"/>
      <c r="HE54" s="110"/>
      <c r="HF54" s="110"/>
      <c r="HG54" s="110"/>
      <c r="HH54" s="110"/>
      <c r="HI54" s="110"/>
      <c r="HJ54" s="110"/>
      <c r="HK54" s="110"/>
    </row>
    <row r="55" ht="15.75" customHeight="1">
      <c r="A55" s="110"/>
      <c r="B55" s="1"/>
      <c r="C55" s="41" t="s">
        <v>35</v>
      </c>
      <c r="D55" s="42">
        <v>7.0</v>
      </c>
      <c r="E55" s="37" t="s">
        <v>106</v>
      </c>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c r="AJ55" s="110"/>
      <c r="AK55" s="110"/>
      <c r="AL55" s="110"/>
      <c r="AM55" s="110"/>
      <c r="AN55" s="110"/>
      <c r="AO55" s="110"/>
      <c r="AP55" s="110"/>
      <c r="AQ55" s="110"/>
      <c r="AR55" s="110"/>
      <c r="AS55" s="110"/>
      <c r="AT55" s="110"/>
      <c r="AU55" s="110"/>
      <c r="AV55" s="110"/>
      <c r="AW55" s="110"/>
      <c r="AX55" s="110"/>
      <c r="AY55" s="110"/>
      <c r="AZ55" s="110"/>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0"/>
      <c r="CB55" s="110"/>
      <c r="CC55" s="110"/>
      <c r="CD55" s="110"/>
      <c r="CE55" s="110"/>
      <c r="CF55" s="110"/>
      <c r="CG55" s="110"/>
      <c r="CH55" s="110"/>
      <c r="CI55" s="110"/>
      <c r="CJ55" s="110"/>
      <c r="CK55" s="110"/>
      <c r="CL55" s="110"/>
      <c r="CM55" s="110"/>
      <c r="CN55" s="110"/>
      <c r="CO55" s="110"/>
      <c r="CP55" s="110"/>
      <c r="CQ55" s="110"/>
      <c r="CR55" s="110"/>
      <c r="CS55" s="110"/>
      <c r="CT55" s="110"/>
      <c r="CU55" s="110"/>
      <c r="CV55" s="110"/>
      <c r="CW55" s="110"/>
      <c r="CX55" s="110"/>
      <c r="CY55" s="110"/>
      <c r="CZ55" s="110"/>
      <c r="DA55" s="110"/>
      <c r="DB55" s="110"/>
      <c r="DC55" s="110"/>
      <c r="DD55" s="110"/>
      <c r="DE55" s="110"/>
      <c r="DF55" s="110"/>
      <c r="DG55" s="110"/>
      <c r="DH55" s="110"/>
      <c r="DI55" s="110"/>
      <c r="DJ55" s="110"/>
      <c r="DK55" s="110"/>
      <c r="DL55" s="110"/>
      <c r="DM55" s="110"/>
      <c r="DN55" s="110"/>
      <c r="DO55" s="110"/>
      <c r="DP55" s="110"/>
      <c r="DQ55" s="110"/>
      <c r="DR55" s="110"/>
      <c r="DS55" s="110"/>
      <c r="DT55" s="110"/>
      <c r="DU55" s="110"/>
      <c r="DV55" s="110"/>
      <c r="DW55" s="110"/>
      <c r="DX55" s="110"/>
      <c r="DY55" s="110"/>
      <c r="DZ55" s="110"/>
      <c r="EA55" s="110"/>
      <c r="EB55" s="110"/>
      <c r="EC55" s="110"/>
      <c r="ED55" s="110"/>
      <c r="EE55" s="110"/>
      <c r="EF55" s="110"/>
      <c r="EG55" s="110"/>
      <c r="EH55" s="110"/>
      <c r="EI55" s="110"/>
      <c r="EJ55" s="110"/>
      <c r="EK55" s="110"/>
      <c r="EL55" s="110"/>
      <c r="EM55" s="110"/>
      <c r="EN55" s="110"/>
      <c r="EO55" s="110"/>
      <c r="EP55" s="110"/>
      <c r="EQ55" s="110"/>
      <c r="ER55" s="110"/>
      <c r="ES55" s="110"/>
      <c r="ET55" s="110"/>
      <c r="EU55" s="110"/>
      <c r="EV55" s="110"/>
      <c r="EW55" s="110"/>
      <c r="EX55" s="110"/>
      <c r="EY55" s="110"/>
      <c r="EZ55" s="110"/>
      <c r="FA55" s="110"/>
      <c r="FB55" s="110"/>
      <c r="FC55" s="110"/>
      <c r="FD55" s="110"/>
      <c r="FE55" s="110"/>
      <c r="FF55" s="110"/>
      <c r="FG55" s="110"/>
      <c r="FH55" s="110"/>
      <c r="FI55" s="110"/>
      <c r="FJ55" s="110"/>
      <c r="FK55" s="110"/>
      <c r="FL55" s="110"/>
      <c r="FM55" s="110"/>
      <c r="FN55" s="110"/>
      <c r="FO55" s="110"/>
      <c r="FP55" s="110"/>
      <c r="FQ55" s="110"/>
      <c r="FR55" s="110"/>
      <c r="FS55" s="110"/>
      <c r="FT55" s="110"/>
      <c r="FU55" s="110"/>
      <c r="FV55" s="110"/>
      <c r="FW55" s="110"/>
      <c r="FX55" s="110"/>
      <c r="FY55" s="110"/>
      <c r="FZ55" s="110"/>
      <c r="GA55" s="110"/>
      <c r="GB55" s="110"/>
      <c r="GC55" s="110"/>
      <c r="GD55" s="110"/>
      <c r="GE55" s="110"/>
      <c r="GF55" s="110"/>
      <c r="GG55" s="110"/>
      <c r="GH55" s="110"/>
      <c r="GI55" s="110"/>
      <c r="GJ55" s="110"/>
      <c r="GK55" s="110"/>
      <c r="GL55" s="110"/>
      <c r="GM55" s="110"/>
      <c r="GN55" s="110"/>
      <c r="GO55" s="110"/>
      <c r="GP55" s="110"/>
      <c r="GQ55" s="110"/>
      <c r="GR55" s="110"/>
      <c r="GS55" s="110"/>
      <c r="GT55" s="110"/>
      <c r="GU55" s="110"/>
      <c r="GV55" s="110"/>
      <c r="GW55" s="110"/>
      <c r="GX55" s="110"/>
      <c r="GY55" s="110"/>
      <c r="GZ55" s="110"/>
      <c r="HA55" s="110"/>
      <c r="HB55" s="110"/>
      <c r="HC55" s="110"/>
      <c r="HD55" s="110"/>
      <c r="HE55" s="110"/>
      <c r="HF55" s="110"/>
      <c r="HG55" s="110"/>
      <c r="HH55" s="110"/>
      <c r="HI55" s="110"/>
      <c r="HJ55" s="110"/>
      <c r="HK55" s="110"/>
    </row>
    <row r="56" ht="15.75" customHeight="1">
      <c r="A56" s="110"/>
      <c r="B56" s="110"/>
      <c r="C56" s="41" t="s">
        <v>37</v>
      </c>
      <c r="D56" s="125">
        <f>(3400000*7*0.1)*0.5</f>
        <v>1190000</v>
      </c>
      <c r="E56" s="37" t="s">
        <v>119</v>
      </c>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c r="AV56" s="110"/>
      <c r="AW56" s="110"/>
      <c r="AX56" s="110"/>
      <c r="AY56" s="110"/>
      <c r="AZ56" s="110"/>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0"/>
      <c r="CB56" s="110"/>
      <c r="CC56" s="110"/>
      <c r="CD56" s="110"/>
      <c r="CE56" s="110"/>
      <c r="CF56" s="110"/>
      <c r="CG56" s="110"/>
      <c r="CH56" s="110"/>
      <c r="CI56" s="110"/>
      <c r="CJ56" s="110"/>
      <c r="CK56" s="110"/>
      <c r="CL56" s="110"/>
      <c r="CM56" s="110"/>
      <c r="CN56" s="110"/>
      <c r="CO56" s="110"/>
      <c r="CP56" s="110"/>
      <c r="CQ56" s="110"/>
      <c r="CR56" s="110"/>
      <c r="CS56" s="110"/>
      <c r="CT56" s="110"/>
      <c r="CU56" s="110"/>
      <c r="CV56" s="110"/>
      <c r="CW56" s="110"/>
      <c r="CX56" s="110"/>
      <c r="CY56" s="110"/>
      <c r="CZ56" s="110"/>
      <c r="DA56" s="110"/>
      <c r="DB56" s="110"/>
      <c r="DC56" s="110"/>
      <c r="DD56" s="110"/>
      <c r="DE56" s="110"/>
      <c r="DF56" s="110"/>
      <c r="DG56" s="110"/>
      <c r="DH56" s="110"/>
      <c r="DI56" s="110"/>
      <c r="DJ56" s="110"/>
      <c r="DK56" s="110"/>
      <c r="DL56" s="110"/>
      <c r="DM56" s="110"/>
      <c r="DN56" s="110"/>
      <c r="DO56" s="110"/>
      <c r="DP56" s="110"/>
      <c r="DQ56" s="110"/>
      <c r="DR56" s="110"/>
      <c r="DS56" s="110"/>
      <c r="DT56" s="110"/>
      <c r="DU56" s="110"/>
      <c r="DV56" s="110"/>
      <c r="DW56" s="110"/>
      <c r="DX56" s="110"/>
      <c r="DY56" s="110"/>
      <c r="DZ56" s="110"/>
      <c r="EA56" s="110"/>
      <c r="EB56" s="110"/>
      <c r="EC56" s="110"/>
      <c r="ED56" s="110"/>
      <c r="EE56" s="110"/>
      <c r="EF56" s="110"/>
      <c r="EG56" s="110"/>
      <c r="EH56" s="110"/>
      <c r="EI56" s="110"/>
      <c r="EJ56" s="110"/>
      <c r="EK56" s="110"/>
      <c r="EL56" s="110"/>
      <c r="EM56" s="110"/>
      <c r="EN56" s="110"/>
      <c r="EO56" s="110"/>
      <c r="EP56" s="110"/>
      <c r="EQ56" s="110"/>
      <c r="ER56" s="110"/>
      <c r="ES56" s="110"/>
      <c r="ET56" s="110"/>
      <c r="EU56" s="110"/>
      <c r="EV56" s="110"/>
      <c r="EW56" s="110"/>
      <c r="EX56" s="110"/>
      <c r="EY56" s="110"/>
      <c r="EZ56" s="110"/>
      <c r="FA56" s="110"/>
      <c r="FB56" s="110"/>
      <c r="FC56" s="110"/>
      <c r="FD56" s="110"/>
      <c r="FE56" s="110"/>
      <c r="FF56" s="110"/>
      <c r="FG56" s="110"/>
      <c r="FH56" s="110"/>
      <c r="FI56" s="110"/>
      <c r="FJ56" s="110"/>
      <c r="FK56" s="110"/>
      <c r="FL56" s="110"/>
      <c r="FM56" s="110"/>
      <c r="FN56" s="110"/>
      <c r="FO56" s="110"/>
      <c r="FP56" s="110"/>
      <c r="FQ56" s="110"/>
      <c r="FR56" s="110"/>
      <c r="FS56" s="110"/>
      <c r="FT56" s="110"/>
      <c r="FU56" s="110"/>
      <c r="FV56" s="110"/>
      <c r="FW56" s="110"/>
      <c r="FX56" s="110"/>
      <c r="FY56" s="110"/>
      <c r="FZ56" s="110"/>
      <c r="GA56" s="110"/>
      <c r="GB56" s="110"/>
      <c r="GC56" s="110"/>
      <c r="GD56" s="110"/>
      <c r="GE56" s="110"/>
      <c r="GF56" s="110"/>
      <c r="GG56" s="110"/>
      <c r="GH56" s="110"/>
      <c r="GI56" s="110"/>
      <c r="GJ56" s="110"/>
      <c r="GK56" s="110"/>
      <c r="GL56" s="110"/>
      <c r="GM56" s="110"/>
      <c r="GN56" s="110"/>
      <c r="GO56" s="110"/>
      <c r="GP56" s="110"/>
      <c r="GQ56" s="110"/>
      <c r="GR56" s="110"/>
      <c r="GS56" s="110"/>
      <c r="GT56" s="110"/>
      <c r="GU56" s="110"/>
      <c r="GV56" s="110"/>
      <c r="GW56" s="110"/>
      <c r="GX56" s="110"/>
      <c r="GY56" s="110"/>
      <c r="GZ56" s="110"/>
      <c r="HA56" s="110"/>
      <c r="HB56" s="110"/>
      <c r="HC56" s="110"/>
      <c r="HD56" s="110"/>
      <c r="HE56" s="110"/>
      <c r="HF56" s="110"/>
      <c r="HG56" s="110"/>
      <c r="HH56" s="110"/>
      <c r="HI56" s="110"/>
      <c r="HJ56" s="110"/>
      <c r="HK56" s="110"/>
    </row>
    <row r="57" ht="15.75" customHeight="1">
      <c r="A57" s="110"/>
      <c r="B57" s="110"/>
      <c r="C57" s="41" t="s">
        <v>40</v>
      </c>
      <c r="D57" s="47">
        <f>D55*(D56/1000)</f>
        <v>8330</v>
      </c>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c r="AZ57" s="110"/>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0"/>
      <c r="CB57" s="110"/>
      <c r="CC57" s="110"/>
      <c r="CD57" s="110"/>
      <c r="CE57" s="110"/>
      <c r="CF57" s="110"/>
      <c r="CG57" s="110"/>
      <c r="CH57" s="110"/>
      <c r="CI57" s="110"/>
      <c r="CJ57" s="110"/>
      <c r="CK57" s="110"/>
      <c r="CL57" s="110"/>
      <c r="CM57" s="110"/>
      <c r="CN57" s="110"/>
      <c r="CO57" s="110"/>
      <c r="CP57" s="110"/>
      <c r="CQ57" s="110"/>
      <c r="CR57" s="110"/>
      <c r="CS57" s="110"/>
      <c r="CT57" s="110"/>
      <c r="CU57" s="110"/>
      <c r="CV57" s="110"/>
      <c r="CW57" s="110"/>
      <c r="CX57" s="110"/>
      <c r="CY57" s="110"/>
      <c r="CZ57" s="110"/>
      <c r="DA57" s="110"/>
      <c r="DB57" s="110"/>
      <c r="DC57" s="110"/>
      <c r="DD57" s="110"/>
      <c r="DE57" s="110"/>
      <c r="DF57" s="110"/>
      <c r="DG57" s="110"/>
      <c r="DH57" s="110"/>
      <c r="DI57" s="110"/>
      <c r="DJ57" s="110"/>
      <c r="DK57" s="110"/>
      <c r="DL57" s="110"/>
      <c r="DM57" s="110"/>
      <c r="DN57" s="110"/>
      <c r="DO57" s="110"/>
      <c r="DP57" s="110"/>
      <c r="DQ57" s="110"/>
      <c r="DR57" s="110"/>
      <c r="DS57" s="110"/>
      <c r="DT57" s="110"/>
      <c r="DU57" s="110"/>
      <c r="DV57" s="110"/>
      <c r="DW57" s="110"/>
      <c r="DX57" s="110"/>
      <c r="DY57" s="110"/>
      <c r="DZ57" s="110"/>
      <c r="EA57" s="110"/>
      <c r="EB57" s="110"/>
      <c r="EC57" s="110"/>
      <c r="ED57" s="110"/>
      <c r="EE57" s="110"/>
      <c r="EF57" s="110"/>
      <c r="EG57" s="110"/>
      <c r="EH57" s="110"/>
      <c r="EI57" s="110"/>
      <c r="EJ57" s="110"/>
      <c r="EK57" s="110"/>
      <c r="EL57" s="110"/>
      <c r="EM57" s="110"/>
      <c r="EN57" s="110"/>
      <c r="EO57" s="110"/>
      <c r="EP57" s="110"/>
      <c r="EQ57" s="110"/>
      <c r="ER57" s="110"/>
      <c r="ES57" s="110"/>
      <c r="ET57" s="110"/>
      <c r="EU57" s="110"/>
      <c r="EV57" s="110"/>
      <c r="EW57" s="110"/>
      <c r="EX57" s="110"/>
      <c r="EY57" s="110"/>
      <c r="EZ57" s="110"/>
      <c r="FA57" s="110"/>
      <c r="FB57" s="110"/>
      <c r="FC57" s="110"/>
      <c r="FD57" s="110"/>
      <c r="FE57" s="110"/>
      <c r="FF57" s="110"/>
      <c r="FG57" s="110"/>
      <c r="FH57" s="110"/>
      <c r="FI57" s="110"/>
      <c r="FJ57" s="110"/>
      <c r="FK57" s="110"/>
      <c r="FL57" s="110"/>
      <c r="FM57" s="110"/>
      <c r="FN57" s="110"/>
      <c r="FO57" s="110"/>
      <c r="FP57" s="110"/>
      <c r="FQ57" s="110"/>
      <c r="FR57" s="110"/>
      <c r="FS57" s="110"/>
      <c r="FT57" s="110"/>
      <c r="FU57" s="110"/>
      <c r="FV57" s="110"/>
      <c r="FW57" s="110"/>
      <c r="FX57" s="110"/>
      <c r="FY57" s="110"/>
      <c r="FZ57" s="110"/>
      <c r="GA57" s="110"/>
      <c r="GB57" s="110"/>
      <c r="GC57" s="110"/>
      <c r="GD57" s="110"/>
      <c r="GE57" s="110"/>
      <c r="GF57" s="110"/>
      <c r="GG57" s="110"/>
      <c r="GH57" s="110"/>
      <c r="GI57" s="110"/>
      <c r="GJ57" s="110"/>
      <c r="GK57" s="110"/>
      <c r="GL57" s="110"/>
      <c r="GM57" s="110"/>
      <c r="GN57" s="110"/>
      <c r="GO57" s="110"/>
      <c r="GP57" s="110"/>
      <c r="GQ57" s="110"/>
      <c r="GR57" s="110"/>
      <c r="GS57" s="110"/>
      <c r="GT57" s="110"/>
      <c r="GU57" s="110"/>
      <c r="GV57" s="110"/>
      <c r="GW57" s="110"/>
      <c r="GX57" s="110"/>
      <c r="GY57" s="110"/>
      <c r="GZ57" s="110"/>
      <c r="HA57" s="110"/>
      <c r="HB57" s="110"/>
      <c r="HC57" s="110"/>
      <c r="HD57" s="110"/>
      <c r="HE57" s="110"/>
      <c r="HF57" s="110"/>
      <c r="HG57" s="110"/>
      <c r="HH57" s="110"/>
      <c r="HI57" s="110"/>
      <c r="HJ57" s="110"/>
      <c r="HK57" s="110"/>
    </row>
    <row r="58" ht="15.75" customHeight="1">
      <c r="A58" s="110"/>
      <c r="B58" s="110"/>
      <c r="C58" s="33"/>
      <c r="D58" s="52"/>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0"/>
      <c r="CB58" s="110"/>
      <c r="CC58" s="110"/>
      <c r="CD58" s="110"/>
      <c r="CE58" s="110"/>
      <c r="CF58" s="110"/>
      <c r="CG58" s="110"/>
      <c r="CH58" s="110"/>
      <c r="CI58" s="110"/>
      <c r="CJ58" s="110"/>
      <c r="CK58" s="110"/>
      <c r="CL58" s="110"/>
      <c r="CM58" s="110"/>
      <c r="CN58" s="110"/>
      <c r="CO58" s="110"/>
      <c r="CP58" s="110"/>
      <c r="CQ58" s="110"/>
      <c r="CR58" s="110"/>
      <c r="CS58" s="110"/>
      <c r="CT58" s="110"/>
      <c r="CU58" s="110"/>
      <c r="CV58" s="110"/>
      <c r="CW58" s="110"/>
      <c r="CX58" s="110"/>
      <c r="CY58" s="110"/>
      <c r="CZ58" s="110"/>
      <c r="DA58" s="110"/>
      <c r="DB58" s="110"/>
      <c r="DC58" s="110"/>
      <c r="DD58" s="110"/>
      <c r="DE58" s="110"/>
      <c r="DF58" s="110"/>
      <c r="DG58" s="110"/>
      <c r="DH58" s="110"/>
      <c r="DI58" s="110"/>
      <c r="DJ58" s="110"/>
      <c r="DK58" s="110"/>
      <c r="DL58" s="110"/>
      <c r="DM58" s="110"/>
      <c r="DN58" s="110"/>
      <c r="DO58" s="110"/>
      <c r="DP58" s="110"/>
      <c r="DQ58" s="110"/>
      <c r="DR58" s="110"/>
      <c r="DS58" s="110"/>
      <c r="DT58" s="110"/>
      <c r="DU58" s="110"/>
      <c r="DV58" s="110"/>
      <c r="DW58" s="110"/>
      <c r="DX58" s="110"/>
      <c r="DY58" s="110"/>
      <c r="DZ58" s="110"/>
      <c r="EA58" s="110"/>
      <c r="EB58" s="110"/>
      <c r="EC58" s="110"/>
      <c r="ED58" s="110"/>
      <c r="EE58" s="110"/>
      <c r="EF58" s="110"/>
      <c r="EG58" s="110"/>
      <c r="EH58" s="110"/>
      <c r="EI58" s="110"/>
      <c r="EJ58" s="110"/>
      <c r="EK58" s="110"/>
      <c r="EL58" s="110"/>
      <c r="EM58" s="110"/>
      <c r="EN58" s="110"/>
      <c r="EO58" s="110"/>
      <c r="EP58" s="110"/>
      <c r="EQ58" s="110"/>
      <c r="ER58" s="110"/>
      <c r="ES58" s="110"/>
      <c r="ET58" s="110"/>
      <c r="EU58" s="110"/>
      <c r="EV58" s="110"/>
      <c r="EW58" s="110"/>
      <c r="EX58" s="110"/>
      <c r="EY58" s="110"/>
      <c r="EZ58" s="110"/>
      <c r="FA58" s="110"/>
      <c r="FB58" s="110"/>
      <c r="FC58" s="110"/>
      <c r="FD58" s="110"/>
      <c r="FE58" s="110"/>
      <c r="FF58" s="110"/>
      <c r="FG58" s="110"/>
      <c r="FH58" s="110"/>
      <c r="FI58" s="110"/>
      <c r="FJ58" s="110"/>
      <c r="FK58" s="110"/>
      <c r="FL58" s="110"/>
      <c r="FM58" s="110"/>
      <c r="FN58" s="110"/>
      <c r="FO58" s="110"/>
      <c r="FP58" s="110"/>
      <c r="FQ58" s="110"/>
      <c r="FR58" s="110"/>
      <c r="FS58" s="110"/>
      <c r="FT58" s="110"/>
      <c r="FU58" s="110"/>
      <c r="FV58" s="110"/>
      <c r="FW58" s="110"/>
      <c r="FX58" s="110"/>
      <c r="FY58" s="110"/>
      <c r="FZ58" s="110"/>
      <c r="GA58" s="110"/>
      <c r="GB58" s="110"/>
      <c r="GC58" s="110"/>
      <c r="GD58" s="110"/>
      <c r="GE58" s="110"/>
      <c r="GF58" s="110"/>
      <c r="GG58" s="110"/>
      <c r="GH58" s="110"/>
      <c r="GI58" s="110"/>
      <c r="GJ58" s="110"/>
      <c r="GK58" s="110"/>
      <c r="GL58" s="110"/>
      <c r="GM58" s="110"/>
      <c r="GN58" s="110"/>
      <c r="GO58" s="110"/>
      <c r="GP58" s="110"/>
      <c r="GQ58" s="110"/>
      <c r="GR58" s="110"/>
      <c r="GS58" s="110"/>
      <c r="GT58" s="110"/>
      <c r="GU58" s="110"/>
      <c r="GV58" s="110"/>
      <c r="GW58" s="110"/>
      <c r="GX58" s="110"/>
      <c r="GY58" s="110"/>
      <c r="GZ58" s="110"/>
      <c r="HA58" s="110"/>
      <c r="HB58" s="110"/>
      <c r="HC58" s="110"/>
      <c r="HD58" s="110"/>
      <c r="HE58" s="110"/>
      <c r="HF58" s="110"/>
      <c r="HG58" s="110"/>
      <c r="HH58" s="110"/>
      <c r="HI58" s="110"/>
      <c r="HJ58" s="110"/>
      <c r="HK58" s="110"/>
    </row>
    <row r="59" ht="15.75" customHeight="1">
      <c r="A59" s="110"/>
      <c r="B59" s="1" t="s">
        <v>33</v>
      </c>
      <c r="C59" s="123" t="s">
        <v>120</v>
      </c>
      <c r="D59" s="124"/>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0"/>
      <c r="CB59" s="110"/>
      <c r="CC59" s="110"/>
      <c r="CD59" s="110"/>
      <c r="CE59" s="110"/>
      <c r="CF59" s="110"/>
      <c r="CG59" s="110"/>
      <c r="CH59" s="110"/>
      <c r="CI59" s="110"/>
      <c r="CJ59" s="110"/>
      <c r="CK59" s="110"/>
      <c r="CL59" s="110"/>
      <c r="CM59" s="110"/>
      <c r="CN59" s="110"/>
      <c r="CO59" s="110"/>
      <c r="CP59" s="110"/>
      <c r="CQ59" s="110"/>
      <c r="CR59" s="110"/>
      <c r="CS59" s="110"/>
      <c r="CT59" s="110"/>
      <c r="CU59" s="110"/>
      <c r="CV59" s="110"/>
      <c r="CW59" s="110"/>
      <c r="CX59" s="110"/>
      <c r="CY59" s="110"/>
      <c r="CZ59" s="110"/>
      <c r="DA59" s="110"/>
      <c r="DB59" s="110"/>
      <c r="DC59" s="110"/>
      <c r="DD59" s="110"/>
      <c r="DE59" s="110"/>
      <c r="DF59" s="110"/>
      <c r="DG59" s="110"/>
      <c r="DH59" s="110"/>
      <c r="DI59" s="110"/>
      <c r="DJ59" s="110"/>
      <c r="DK59" s="110"/>
      <c r="DL59" s="110"/>
      <c r="DM59" s="110"/>
      <c r="DN59" s="110"/>
      <c r="DO59" s="110"/>
      <c r="DP59" s="110"/>
      <c r="DQ59" s="110"/>
      <c r="DR59" s="110"/>
      <c r="DS59" s="110"/>
      <c r="DT59" s="110"/>
      <c r="DU59" s="110"/>
      <c r="DV59" s="110"/>
      <c r="DW59" s="110"/>
      <c r="DX59" s="110"/>
      <c r="DY59" s="110"/>
      <c r="DZ59" s="110"/>
      <c r="EA59" s="110"/>
      <c r="EB59" s="110"/>
      <c r="EC59" s="110"/>
      <c r="ED59" s="110"/>
      <c r="EE59" s="110"/>
      <c r="EF59" s="110"/>
      <c r="EG59" s="110"/>
      <c r="EH59" s="110"/>
      <c r="EI59" s="110"/>
      <c r="EJ59" s="110"/>
      <c r="EK59" s="110"/>
      <c r="EL59" s="110"/>
      <c r="EM59" s="110"/>
      <c r="EN59" s="110"/>
      <c r="EO59" s="110"/>
      <c r="EP59" s="110"/>
      <c r="EQ59" s="110"/>
      <c r="ER59" s="110"/>
      <c r="ES59" s="110"/>
      <c r="ET59" s="110"/>
      <c r="EU59" s="110"/>
      <c r="EV59" s="110"/>
      <c r="EW59" s="110"/>
      <c r="EX59" s="110"/>
      <c r="EY59" s="110"/>
      <c r="EZ59" s="110"/>
      <c r="FA59" s="110"/>
      <c r="FB59" s="110"/>
      <c r="FC59" s="110"/>
      <c r="FD59" s="110"/>
      <c r="FE59" s="110"/>
      <c r="FF59" s="110"/>
      <c r="FG59" s="110"/>
      <c r="FH59" s="110"/>
      <c r="FI59" s="110"/>
      <c r="FJ59" s="110"/>
      <c r="FK59" s="110"/>
      <c r="FL59" s="110"/>
      <c r="FM59" s="110"/>
      <c r="FN59" s="110"/>
      <c r="FO59" s="110"/>
      <c r="FP59" s="110"/>
      <c r="FQ59" s="110"/>
      <c r="FR59" s="110"/>
      <c r="FS59" s="110"/>
      <c r="FT59" s="110"/>
      <c r="FU59" s="110"/>
      <c r="FV59" s="110"/>
      <c r="FW59" s="110"/>
      <c r="FX59" s="110"/>
      <c r="FY59" s="110"/>
      <c r="FZ59" s="110"/>
      <c r="GA59" s="110"/>
      <c r="GB59" s="110"/>
      <c r="GC59" s="110"/>
      <c r="GD59" s="110"/>
      <c r="GE59" s="110"/>
      <c r="GF59" s="110"/>
      <c r="GG59" s="110"/>
      <c r="GH59" s="110"/>
      <c r="GI59" s="110"/>
      <c r="GJ59" s="110"/>
      <c r="GK59" s="110"/>
      <c r="GL59" s="110"/>
      <c r="GM59" s="110"/>
      <c r="GN59" s="110"/>
      <c r="GO59" s="110"/>
      <c r="GP59" s="110"/>
      <c r="GQ59" s="110"/>
      <c r="GR59" s="110"/>
      <c r="GS59" s="110"/>
      <c r="GT59" s="110"/>
      <c r="GU59" s="110"/>
      <c r="GV59" s="110"/>
      <c r="GW59" s="110"/>
      <c r="GX59" s="110"/>
      <c r="GY59" s="110"/>
      <c r="GZ59" s="110"/>
      <c r="HA59" s="110"/>
      <c r="HB59" s="110"/>
      <c r="HC59" s="110"/>
      <c r="HD59" s="110"/>
      <c r="HE59" s="110"/>
      <c r="HF59" s="110"/>
      <c r="HG59" s="110"/>
      <c r="HH59" s="110"/>
      <c r="HI59" s="110"/>
      <c r="HJ59" s="110"/>
      <c r="HK59" s="110"/>
    </row>
    <row r="60" ht="15.75" customHeight="1">
      <c r="A60" s="110"/>
      <c r="B60" s="1"/>
      <c r="C60" s="41" t="s">
        <v>35</v>
      </c>
      <c r="D60" s="42">
        <v>1.0</v>
      </c>
      <c r="E60" s="37" t="s">
        <v>121</v>
      </c>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c r="AZ60" s="110"/>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0"/>
      <c r="CB60" s="110"/>
      <c r="CC60" s="110"/>
      <c r="CD60" s="110"/>
      <c r="CE60" s="110"/>
      <c r="CF60" s="110"/>
      <c r="CG60" s="110"/>
      <c r="CH60" s="110"/>
      <c r="CI60" s="110"/>
      <c r="CJ60" s="110"/>
      <c r="CK60" s="110"/>
      <c r="CL60" s="110"/>
      <c r="CM60" s="110"/>
      <c r="CN60" s="110"/>
      <c r="CO60" s="110"/>
      <c r="CP60" s="110"/>
      <c r="CQ60" s="110"/>
      <c r="CR60" s="110"/>
      <c r="CS60" s="110"/>
      <c r="CT60" s="110"/>
      <c r="CU60" s="110"/>
      <c r="CV60" s="110"/>
      <c r="CW60" s="110"/>
      <c r="CX60" s="110"/>
      <c r="CY60" s="110"/>
      <c r="CZ60" s="110"/>
      <c r="DA60" s="110"/>
      <c r="DB60" s="110"/>
      <c r="DC60" s="110"/>
      <c r="DD60" s="110"/>
      <c r="DE60" s="110"/>
      <c r="DF60" s="110"/>
      <c r="DG60" s="110"/>
      <c r="DH60" s="110"/>
      <c r="DI60" s="110"/>
      <c r="DJ60" s="110"/>
      <c r="DK60" s="110"/>
      <c r="DL60" s="110"/>
      <c r="DM60" s="110"/>
      <c r="DN60" s="110"/>
      <c r="DO60" s="110"/>
      <c r="DP60" s="110"/>
      <c r="DQ60" s="110"/>
      <c r="DR60" s="110"/>
      <c r="DS60" s="110"/>
      <c r="DT60" s="110"/>
      <c r="DU60" s="110"/>
      <c r="DV60" s="110"/>
      <c r="DW60" s="110"/>
      <c r="DX60" s="110"/>
      <c r="DY60" s="110"/>
      <c r="DZ60" s="110"/>
      <c r="EA60" s="110"/>
      <c r="EB60" s="110"/>
      <c r="EC60" s="110"/>
      <c r="ED60" s="110"/>
      <c r="EE60" s="110"/>
      <c r="EF60" s="110"/>
      <c r="EG60" s="110"/>
      <c r="EH60" s="110"/>
      <c r="EI60" s="110"/>
      <c r="EJ60" s="110"/>
      <c r="EK60" s="110"/>
      <c r="EL60" s="110"/>
      <c r="EM60" s="110"/>
      <c r="EN60" s="110"/>
      <c r="EO60" s="110"/>
      <c r="EP60" s="110"/>
      <c r="EQ60" s="110"/>
      <c r="ER60" s="110"/>
      <c r="ES60" s="110"/>
      <c r="ET60" s="110"/>
      <c r="EU60" s="110"/>
      <c r="EV60" s="110"/>
      <c r="EW60" s="110"/>
      <c r="EX60" s="110"/>
      <c r="EY60" s="110"/>
      <c r="EZ60" s="110"/>
      <c r="FA60" s="110"/>
      <c r="FB60" s="110"/>
      <c r="FC60" s="110"/>
      <c r="FD60" s="110"/>
      <c r="FE60" s="110"/>
      <c r="FF60" s="110"/>
      <c r="FG60" s="110"/>
      <c r="FH60" s="110"/>
      <c r="FI60" s="110"/>
      <c r="FJ60" s="110"/>
      <c r="FK60" s="110"/>
      <c r="FL60" s="110"/>
      <c r="FM60" s="110"/>
      <c r="FN60" s="110"/>
      <c r="FO60" s="110"/>
      <c r="FP60" s="110"/>
      <c r="FQ60" s="110"/>
      <c r="FR60" s="110"/>
      <c r="FS60" s="110"/>
      <c r="FT60" s="110"/>
      <c r="FU60" s="110"/>
      <c r="FV60" s="110"/>
      <c r="FW60" s="110"/>
      <c r="FX60" s="110"/>
      <c r="FY60" s="110"/>
      <c r="FZ60" s="110"/>
      <c r="GA60" s="110"/>
      <c r="GB60" s="110"/>
      <c r="GC60" s="110"/>
      <c r="GD60" s="110"/>
      <c r="GE60" s="110"/>
      <c r="GF60" s="110"/>
      <c r="GG60" s="110"/>
      <c r="GH60" s="110"/>
      <c r="GI60" s="110"/>
      <c r="GJ60" s="110"/>
      <c r="GK60" s="110"/>
      <c r="GL60" s="110"/>
      <c r="GM60" s="110"/>
      <c r="GN60" s="110"/>
      <c r="GO60" s="110"/>
      <c r="GP60" s="110"/>
      <c r="GQ60" s="110"/>
      <c r="GR60" s="110"/>
      <c r="GS60" s="110"/>
      <c r="GT60" s="110"/>
      <c r="GU60" s="110"/>
      <c r="GV60" s="110"/>
      <c r="GW60" s="110"/>
      <c r="GX60" s="110"/>
      <c r="GY60" s="110"/>
      <c r="GZ60" s="110"/>
      <c r="HA60" s="110"/>
      <c r="HB60" s="110"/>
      <c r="HC60" s="110"/>
      <c r="HD60" s="110"/>
      <c r="HE60" s="110"/>
      <c r="HF60" s="110"/>
      <c r="HG60" s="110"/>
      <c r="HH60" s="110"/>
      <c r="HI60" s="110"/>
      <c r="HJ60" s="110"/>
      <c r="HK60" s="110"/>
    </row>
    <row r="61" ht="15.75" customHeight="1">
      <c r="A61" s="110"/>
      <c r="B61" s="110"/>
      <c r="C61" s="41" t="s">
        <v>37</v>
      </c>
      <c r="D61" s="125">
        <f>(3400000*7*0.1)*0.05</f>
        <v>119000</v>
      </c>
      <c r="E61" s="37" t="s">
        <v>122</v>
      </c>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c r="AW61" s="110"/>
      <c r="AX61" s="110"/>
      <c r="AY61" s="110"/>
      <c r="AZ61" s="110"/>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0"/>
      <c r="CB61" s="110"/>
      <c r="CC61" s="110"/>
      <c r="CD61" s="110"/>
      <c r="CE61" s="110"/>
      <c r="CF61" s="110"/>
      <c r="CG61" s="110"/>
      <c r="CH61" s="110"/>
      <c r="CI61" s="110"/>
      <c r="CJ61" s="110"/>
      <c r="CK61" s="110"/>
      <c r="CL61" s="110"/>
      <c r="CM61" s="110"/>
      <c r="CN61" s="110"/>
      <c r="CO61" s="110"/>
      <c r="CP61" s="110"/>
      <c r="CQ61" s="110"/>
      <c r="CR61" s="110"/>
      <c r="CS61" s="110"/>
      <c r="CT61" s="110"/>
      <c r="CU61" s="110"/>
      <c r="CV61" s="110"/>
      <c r="CW61" s="110"/>
      <c r="CX61" s="110"/>
      <c r="CY61" s="110"/>
      <c r="CZ61" s="110"/>
      <c r="DA61" s="110"/>
      <c r="DB61" s="110"/>
      <c r="DC61" s="110"/>
      <c r="DD61" s="110"/>
      <c r="DE61" s="110"/>
      <c r="DF61" s="110"/>
      <c r="DG61" s="110"/>
      <c r="DH61" s="110"/>
      <c r="DI61" s="110"/>
      <c r="DJ61" s="110"/>
      <c r="DK61" s="110"/>
      <c r="DL61" s="110"/>
      <c r="DM61" s="110"/>
      <c r="DN61" s="110"/>
      <c r="DO61" s="110"/>
      <c r="DP61" s="110"/>
      <c r="DQ61" s="110"/>
      <c r="DR61" s="110"/>
      <c r="DS61" s="110"/>
      <c r="DT61" s="110"/>
      <c r="DU61" s="110"/>
      <c r="DV61" s="110"/>
      <c r="DW61" s="110"/>
      <c r="DX61" s="110"/>
      <c r="DY61" s="110"/>
      <c r="DZ61" s="110"/>
      <c r="EA61" s="110"/>
      <c r="EB61" s="110"/>
      <c r="EC61" s="110"/>
      <c r="ED61" s="110"/>
      <c r="EE61" s="110"/>
      <c r="EF61" s="110"/>
      <c r="EG61" s="110"/>
      <c r="EH61" s="110"/>
      <c r="EI61" s="110"/>
      <c r="EJ61" s="110"/>
      <c r="EK61" s="110"/>
      <c r="EL61" s="110"/>
      <c r="EM61" s="110"/>
      <c r="EN61" s="110"/>
      <c r="EO61" s="110"/>
      <c r="EP61" s="110"/>
      <c r="EQ61" s="110"/>
      <c r="ER61" s="110"/>
      <c r="ES61" s="110"/>
      <c r="ET61" s="110"/>
      <c r="EU61" s="110"/>
      <c r="EV61" s="110"/>
      <c r="EW61" s="110"/>
      <c r="EX61" s="110"/>
      <c r="EY61" s="110"/>
      <c r="EZ61" s="110"/>
      <c r="FA61" s="110"/>
      <c r="FB61" s="110"/>
      <c r="FC61" s="110"/>
      <c r="FD61" s="110"/>
      <c r="FE61" s="110"/>
      <c r="FF61" s="110"/>
      <c r="FG61" s="110"/>
      <c r="FH61" s="110"/>
      <c r="FI61" s="110"/>
      <c r="FJ61" s="110"/>
      <c r="FK61" s="110"/>
      <c r="FL61" s="110"/>
      <c r="FM61" s="110"/>
      <c r="FN61" s="110"/>
      <c r="FO61" s="110"/>
      <c r="FP61" s="110"/>
      <c r="FQ61" s="110"/>
      <c r="FR61" s="110"/>
      <c r="FS61" s="110"/>
      <c r="FT61" s="110"/>
      <c r="FU61" s="110"/>
      <c r="FV61" s="110"/>
      <c r="FW61" s="110"/>
      <c r="FX61" s="110"/>
      <c r="FY61" s="110"/>
      <c r="FZ61" s="110"/>
      <c r="GA61" s="110"/>
      <c r="GB61" s="110"/>
      <c r="GC61" s="110"/>
      <c r="GD61" s="110"/>
      <c r="GE61" s="110"/>
      <c r="GF61" s="110"/>
      <c r="GG61" s="110"/>
      <c r="GH61" s="110"/>
      <c r="GI61" s="110"/>
      <c r="GJ61" s="110"/>
      <c r="GK61" s="110"/>
      <c r="GL61" s="110"/>
      <c r="GM61" s="110"/>
      <c r="GN61" s="110"/>
      <c r="GO61" s="110"/>
      <c r="GP61" s="110"/>
      <c r="GQ61" s="110"/>
      <c r="GR61" s="110"/>
      <c r="GS61" s="110"/>
      <c r="GT61" s="110"/>
      <c r="GU61" s="110"/>
      <c r="GV61" s="110"/>
      <c r="GW61" s="110"/>
      <c r="GX61" s="110"/>
      <c r="GY61" s="110"/>
      <c r="GZ61" s="110"/>
      <c r="HA61" s="110"/>
      <c r="HB61" s="110"/>
      <c r="HC61" s="110"/>
      <c r="HD61" s="110"/>
      <c r="HE61" s="110"/>
      <c r="HF61" s="110"/>
      <c r="HG61" s="110"/>
      <c r="HH61" s="110"/>
      <c r="HI61" s="110"/>
      <c r="HJ61" s="110"/>
      <c r="HK61" s="110"/>
    </row>
    <row r="62" ht="15.75" customHeight="1">
      <c r="A62" s="110"/>
      <c r="B62" s="110"/>
      <c r="C62" s="41" t="s">
        <v>40</v>
      </c>
      <c r="D62" s="47">
        <f>D60*(D61/1000)</f>
        <v>119</v>
      </c>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0"/>
      <c r="AI62" s="110"/>
      <c r="AJ62" s="110"/>
      <c r="AK62" s="110"/>
      <c r="AL62" s="110"/>
      <c r="AM62" s="110"/>
      <c r="AN62" s="110"/>
      <c r="AO62" s="110"/>
      <c r="AP62" s="110"/>
      <c r="AQ62" s="110"/>
      <c r="AR62" s="110"/>
      <c r="AS62" s="110"/>
      <c r="AT62" s="110"/>
      <c r="AU62" s="110"/>
      <c r="AV62" s="110"/>
      <c r="AW62" s="110"/>
      <c r="AX62" s="110"/>
      <c r="AY62" s="110"/>
      <c r="AZ62" s="110"/>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0"/>
      <c r="CB62" s="110"/>
      <c r="CC62" s="110"/>
      <c r="CD62" s="110"/>
      <c r="CE62" s="110"/>
      <c r="CF62" s="110"/>
      <c r="CG62" s="110"/>
      <c r="CH62" s="110"/>
      <c r="CI62" s="110"/>
      <c r="CJ62" s="110"/>
      <c r="CK62" s="110"/>
      <c r="CL62" s="110"/>
      <c r="CM62" s="110"/>
      <c r="CN62" s="110"/>
      <c r="CO62" s="110"/>
      <c r="CP62" s="110"/>
      <c r="CQ62" s="110"/>
      <c r="CR62" s="110"/>
      <c r="CS62" s="110"/>
      <c r="CT62" s="110"/>
      <c r="CU62" s="110"/>
      <c r="CV62" s="110"/>
      <c r="CW62" s="110"/>
      <c r="CX62" s="110"/>
      <c r="CY62" s="110"/>
      <c r="CZ62" s="110"/>
      <c r="DA62" s="110"/>
      <c r="DB62" s="110"/>
      <c r="DC62" s="110"/>
      <c r="DD62" s="110"/>
      <c r="DE62" s="110"/>
      <c r="DF62" s="110"/>
      <c r="DG62" s="110"/>
      <c r="DH62" s="110"/>
      <c r="DI62" s="110"/>
      <c r="DJ62" s="110"/>
      <c r="DK62" s="110"/>
      <c r="DL62" s="110"/>
      <c r="DM62" s="110"/>
      <c r="DN62" s="110"/>
      <c r="DO62" s="110"/>
      <c r="DP62" s="110"/>
      <c r="DQ62" s="110"/>
      <c r="DR62" s="110"/>
      <c r="DS62" s="110"/>
      <c r="DT62" s="110"/>
      <c r="DU62" s="110"/>
      <c r="DV62" s="110"/>
      <c r="DW62" s="110"/>
      <c r="DX62" s="110"/>
      <c r="DY62" s="110"/>
      <c r="DZ62" s="110"/>
      <c r="EA62" s="110"/>
      <c r="EB62" s="110"/>
      <c r="EC62" s="110"/>
      <c r="ED62" s="110"/>
      <c r="EE62" s="110"/>
      <c r="EF62" s="110"/>
      <c r="EG62" s="110"/>
      <c r="EH62" s="110"/>
      <c r="EI62" s="110"/>
      <c r="EJ62" s="110"/>
      <c r="EK62" s="110"/>
      <c r="EL62" s="110"/>
      <c r="EM62" s="110"/>
      <c r="EN62" s="110"/>
      <c r="EO62" s="110"/>
      <c r="EP62" s="110"/>
      <c r="EQ62" s="110"/>
      <c r="ER62" s="110"/>
      <c r="ES62" s="110"/>
      <c r="ET62" s="110"/>
      <c r="EU62" s="110"/>
      <c r="EV62" s="110"/>
      <c r="EW62" s="110"/>
      <c r="EX62" s="110"/>
      <c r="EY62" s="110"/>
      <c r="EZ62" s="110"/>
      <c r="FA62" s="110"/>
      <c r="FB62" s="110"/>
      <c r="FC62" s="110"/>
      <c r="FD62" s="110"/>
      <c r="FE62" s="110"/>
      <c r="FF62" s="110"/>
      <c r="FG62" s="110"/>
      <c r="FH62" s="110"/>
      <c r="FI62" s="110"/>
      <c r="FJ62" s="110"/>
      <c r="FK62" s="110"/>
      <c r="FL62" s="110"/>
      <c r="FM62" s="110"/>
      <c r="FN62" s="110"/>
      <c r="FO62" s="110"/>
      <c r="FP62" s="110"/>
      <c r="FQ62" s="110"/>
      <c r="FR62" s="110"/>
      <c r="FS62" s="110"/>
      <c r="FT62" s="110"/>
      <c r="FU62" s="110"/>
      <c r="FV62" s="110"/>
      <c r="FW62" s="110"/>
      <c r="FX62" s="110"/>
      <c r="FY62" s="110"/>
      <c r="FZ62" s="110"/>
      <c r="GA62" s="110"/>
      <c r="GB62" s="110"/>
      <c r="GC62" s="110"/>
      <c r="GD62" s="110"/>
      <c r="GE62" s="110"/>
      <c r="GF62" s="110"/>
      <c r="GG62" s="110"/>
      <c r="GH62" s="110"/>
      <c r="GI62" s="110"/>
      <c r="GJ62" s="110"/>
      <c r="GK62" s="110"/>
      <c r="GL62" s="110"/>
      <c r="GM62" s="110"/>
      <c r="GN62" s="110"/>
      <c r="GO62" s="110"/>
      <c r="GP62" s="110"/>
      <c r="GQ62" s="110"/>
      <c r="GR62" s="110"/>
      <c r="GS62" s="110"/>
      <c r="GT62" s="110"/>
      <c r="GU62" s="110"/>
      <c r="GV62" s="110"/>
      <c r="GW62" s="110"/>
      <c r="GX62" s="110"/>
      <c r="GY62" s="110"/>
      <c r="GZ62" s="110"/>
      <c r="HA62" s="110"/>
      <c r="HB62" s="110"/>
      <c r="HC62" s="110"/>
      <c r="HD62" s="110"/>
      <c r="HE62" s="110"/>
      <c r="HF62" s="110"/>
      <c r="HG62" s="110"/>
      <c r="HH62" s="110"/>
      <c r="HI62" s="110"/>
      <c r="HJ62" s="110"/>
      <c r="HK62" s="110"/>
    </row>
    <row r="63" ht="15.75" customHeight="1">
      <c r="A63" s="110"/>
      <c r="B63" s="110"/>
      <c r="C63" s="33"/>
      <c r="D63" s="52"/>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c r="AH63" s="110"/>
      <c r="AI63" s="110"/>
      <c r="AJ63" s="110"/>
      <c r="AK63" s="110"/>
      <c r="AL63" s="110"/>
      <c r="AM63" s="110"/>
      <c r="AN63" s="110"/>
      <c r="AO63" s="110"/>
      <c r="AP63" s="110"/>
      <c r="AQ63" s="110"/>
      <c r="AR63" s="110"/>
      <c r="AS63" s="110"/>
      <c r="AT63" s="110"/>
      <c r="AU63" s="110"/>
      <c r="AV63" s="110"/>
      <c r="AW63" s="110"/>
      <c r="AX63" s="110"/>
      <c r="AY63" s="110"/>
      <c r="AZ63" s="110"/>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0"/>
      <c r="CB63" s="110"/>
      <c r="CC63" s="110"/>
      <c r="CD63" s="110"/>
      <c r="CE63" s="110"/>
      <c r="CF63" s="110"/>
      <c r="CG63" s="110"/>
      <c r="CH63" s="110"/>
      <c r="CI63" s="110"/>
      <c r="CJ63" s="110"/>
      <c r="CK63" s="110"/>
      <c r="CL63" s="110"/>
      <c r="CM63" s="110"/>
      <c r="CN63" s="110"/>
      <c r="CO63" s="110"/>
      <c r="CP63" s="110"/>
      <c r="CQ63" s="110"/>
      <c r="CR63" s="110"/>
      <c r="CS63" s="110"/>
      <c r="CT63" s="110"/>
      <c r="CU63" s="110"/>
      <c r="CV63" s="110"/>
      <c r="CW63" s="110"/>
      <c r="CX63" s="110"/>
      <c r="CY63" s="110"/>
      <c r="CZ63" s="110"/>
      <c r="DA63" s="110"/>
      <c r="DB63" s="110"/>
      <c r="DC63" s="110"/>
      <c r="DD63" s="110"/>
      <c r="DE63" s="110"/>
      <c r="DF63" s="110"/>
      <c r="DG63" s="110"/>
      <c r="DH63" s="110"/>
      <c r="DI63" s="110"/>
      <c r="DJ63" s="110"/>
      <c r="DK63" s="110"/>
      <c r="DL63" s="110"/>
      <c r="DM63" s="110"/>
      <c r="DN63" s="110"/>
      <c r="DO63" s="110"/>
      <c r="DP63" s="110"/>
      <c r="DQ63" s="110"/>
      <c r="DR63" s="110"/>
      <c r="DS63" s="110"/>
      <c r="DT63" s="110"/>
      <c r="DU63" s="110"/>
      <c r="DV63" s="110"/>
      <c r="DW63" s="110"/>
      <c r="DX63" s="110"/>
      <c r="DY63" s="110"/>
      <c r="DZ63" s="110"/>
      <c r="EA63" s="110"/>
      <c r="EB63" s="110"/>
      <c r="EC63" s="110"/>
      <c r="ED63" s="110"/>
      <c r="EE63" s="110"/>
      <c r="EF63" s="110"/>
      <c r="EG63" s="110"/>
      <c r="EH63" s="110"/>
      <c r="EI63" s="110"/>
      <c r="EJ63" s="110"/>
      <c r="EK63" s="110"/>
      <c r="EL63" s="110"/>
      <c r="EM63" s="110"/>
      <c r="EN63" s="110"/>
      <c r="EO63" s="110"/>
      <c r="EP63" s="110"/>
      <c r="EQ63" s="110"/>
      <c r="ER63" s="110"/>
      <c r="ES63" s="110"/>
      <c r="ET63" s="110"/>
      <c r="EU63" s="110"/>
      <c r="EV63" s="110"/>
      <c r="EW63" s="110"/>
      <c r="EX63" s="110"/>
      <c r="EY63" s="110"/>
      <c r="EZ63" s="110"/>
      <c r="FA63" s="110"/>
      <c r="FB63" s="110"/>
      <c r="FC63" s="110"/>
      <c r="FD63" s="110"/>
      <c r="FE63" s="110"/>
      <c r="FF63" s="110"/>
      <c r="FG63" s="110"/>
      <c r="FH63" s="110"/>
      <c r="FI63" s="110"/>
      <c r="FJ63" s="110"/>
      <c r="FK63" s="110"/>
      <c r="FL63" s="110"/>
      <c r="FM63" s="110"/>
      <c r="FN63" s="110"/>
      <c r="FO63" s="110"/>
      <c r="FP63" s="110"/>
      <c r="FQ63" s="110"/>
      <c r="FR63" s="110"/>
      <c r="FS63" s="110"/>
      <c r="FT63" s="110"/>
      <c r="FU63" s="110"/>
      <c r="FV63" s="110"/>
      <c r="FW63" s="110"/>
      <c r="FX63" s="110"/>
      <c r="FY63" s="110"/>
      <c r="FZ63" s="110"/>
      <c r="GA63" s="110"/>
      <c r="GB63" s="110"/>
      <c r="GC63" s="110"/>
      <c r="GD63" s="110"/>
      <c r="GE63" s="110"/>
      <c r="GF63" s="110"/>
      <c r="GG63" s="110"/>
      <c r="GH63" s="110"/>
      <c r="GI63" s="110"/>
      <c r="GJ63" s="110"/>
      <c r="GK63" s="110"/>
      <c r="GL63" s="110"/>
      <c r="GM63" s="110"/>
      <c r="GN63" s="110"/>
      <c r="GO63" s="110"/>
      <c r="GP63" s="110"/>
      <c r="GQ63" s="110"/>
      <c r="GR63" s="110"/>
      <c r="GS63" s="110"/>
      <c r="GT63" s="110"/>
      <c r="GU63" s="110"/>
      <c r="GV63" s="110"/>
      <c r="GW63" s="110"/>
      <c r="GX63" s="110"/>
      <c r="GY63" s="110"/>
      <c r="GZ63" s="110"/>
      <c r="HA63" s="110"/>
      <c r="HB63" s="110"/>
      <c r="HC63" s="110"/>
      <c r="HD63" s="110"/>
      <c r="HE63" s="110"/>
      <c r="HF63" s="110"/>
      <c r="HG63" s="110"/>
      <c r="HH63" s="110"/>
      <c r="HI63" s="110"/>
      <c r="HJ63" s="110"/>
      <c r="HK63" s="110"/>
    </row>
    <row r="64" ht="15.75" customHeight="1">
      <c r="A64" s="110"/>
      <c r="B64" s="1" t="s">
        <v>33</v>
      </c>
      <c r="C64" s="56" t="s">
        <v>123</v>
      </c>
      <c r="D64" s="57"/>
      <c r="E64" s="110"/>
      <c r="F64" s="110"/>
      <c r="G64" s="110"/>
      <c r="H64" s="110"/>
      <c r="I64" s="110"/>
      <c r="J64" s="110"/>
      <c r="K64" s="110"/>
      <c r="L64" s="110"/>
      <c r="M64" s="110"/>
      <c r="N64" s="110"/>
      <c r="O64" s="110"/>
      <c r="P64" s="110"/>
      <c r="Q64" s="110"/>
      <c r="R64" s="110"/>
      <c r="S64" s="110"/>
      <c r="T64" s="110"/>
      <c r="U64" s="110"/>
      <c r="V64" s="110"/>
      <c r="W64" s="110"/>
      <c r="X64" s="110"/>
      <c r="Y64" s="110"/>
      <c r="Z64" s="110"/>
      <c r="AA64" s="110"/>
      <c r="AB64" s="110"/>
      <c r="AC64" s="110"/>
      <c r="AD64" s="110"/>
      <c r="AE64" s="110"/>
      <c r="AF64" s="110"/>
      <c r="AG64" s="110"/>
      <c r="AH64" s="110"/>
      <c r="AI64" s="110"/>
      <c r="AJ64" s="110"/>
      <c r="AK64" s="110"/>
      <c r="AL64" s="110"/>
      <c r="AM64" s="110"/>
      <c r="AN64" s="110"/>
      <c r="AO64" s="110"/>
      <c r="AP64" s="110"/>
      <c r="AQ64" s="110"/>
      <c r="AR64" s="110"/>
      <c r="AS64" s="110"/>
      <c r="AT64" s="110"/>
      <c r="AU64" s="110"/>
      <c r="AV64" s="110"/>
      <c r="AW64" s="110"/>
      <c r="AX64" s="110"/>
      <c r="AY64" s="110"/>
      <c r="AZ64" s="110"/>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0"/>
      <c r="CB64" s="110"/>
      <c r="CC64" s="110"/>
      <c r="CD64" s="110"/>
      <c r="CE64" s="110"/>
      <c r="CF64" s="110"/>
      <c r="CG64" s="110"/>
      <c r="CH64" s="110"/>
      <c r="CI64" s="110"/>
      <c r="CJ64" s="110"/>
      <c r="CK64" s="110"/>
      <c r="CL64" s="110"/>
      <c r="CM64" s="110"/>
      <c r="CN64" s="110"/>
      <c r="CO64" s="110"/>
      <c r="CP64" s="110"/>
      <c r="CQ64" s="110"/>
      <c r="CR64" s="110"/>
      <c r="CS64" s="110"/>
      <c r="CT64" s="110"/>
      <c r="CU64" s="110"/>
      <c r="CV64" s="110"/>
      <c r="CW64" s="110"/>
      <c r="CX64" s="110"/>
      <c r="CY64" s="110"/>
      <c r="CZ64" s="110"/>
      <c r="DA64" s="110"/>
      <c r="DB64" s="110"/>
      <c r="DC64" s="110"/>
      <c r="DD64" s="110"/>
      <c r="DE64" s="110"/>
      <c r="DF64" s="110"/>
      <c r="DG64" s="110"/>
      <c r="DH64" s="110"/>
      <c r="DI64" s="110"/>
      <c r="DJ64" s="110"/>
      <c r="DK64" s="110"/>
      <c r="DL64" s="110"/>
      <c r="DM64" s="110"/>
      <c r="DN64" s="110"/>
      <c r="DO64" s="110"/>
      <c r="DP64" s="110"/>
      <c r="DQ64" s="110"/>
      <c r="DR64" s="110"/>
      <c r="DS64" s="110"/>
      <c r="DT64" s="110"/>
      <c r="DU64" s="110"/>
      <c r="DV64" s="110"/>
      <c r="DW64" s="110"/>
      <c r="DX64" s="110"/>
      <c r="DY64" s="110"/>
      <c r="DZ64" s="110"/>
      <c r="EA64" s="110"/>
      <c r="EB64" s="110"/>
      <c r="EC64" s="110"/>
      <c r="ED64" s="110"/>
      <c r="EE64" s="110"/>
      <c r="EF64" s="110"/>
      <c r="EG64" s="110"/>
      <c r="EH64" s="110"/>
      <c r="EI64" s="110"/>
      <c r="EJ64" s="110"/>
      <c r="EK64" s="110"/>
      <c r="EL64" s="110"/>
      <c r="EM64" s="110"/>
      <c r="EN64" s="110"/>
      <c r="EO64" s="110"/>
      <c r="EP64" s="110"/>
      <c r="EQ64" s="110"/>
      <c r="ER64" s="110"/>
      <c r="ES64" s="110"/>
      <c r="ET64" s="110"/>
      <c r="EU64" s="110"/>
      <c r="EV64" s="110"/>
      <c r="EW64" s="110"/>
      <c r="EX64" s="110"/>
      <c r="EY64" s="110"/>
      <c r="EZ64" s="110"/>
      <c r="FA64" s="110"/>
      <c r="FB64" s="110"/>
      <c r="FC64" s="110"/>
      <c r="FD64" s="110"/>
      <c r="FE64" s="110"/>
      <c r="FF64" s="110"/>
      <c r="FG64" s="110"/>
      <c r="FH64" s="110"/>
      <c r="FI64" s="110"/>
      <c r="FJ64" s="110"/>
      <c r="FK64" s="110"/>
      <c r="FL64" s="110"/>
      <c r="FM64" s="110"/>
      <c r="FN64" s="110"/>
      <c r="FO64" s="110"/>
      <c r="FP64" s="110"/>
      <c r="FQ64" s="110"/>
      <c r="FR64" s="110"/>
      <c r="FS64" s="110"/>
      <c r="FT64" s="110"/>
      <c r="FU64" s="110"/>
      <c r="FV64" s="110"/>
      <c r="FW64" s="110"/>
      <c r="FX64" s="110"/>
      <c r="FY64" s="110"/>
      <c r="FZ64" s="110"/>
      <c r="GA64" s="110"/>
      <c r="GB64" s="110"/>
      <c r="GC64" s="110"/>
      <c r="GD64" s="110"/>
      <c r="GE64" s="110"/>
      <c r="GF64" s="110"/>
      <c r="GG64" s="110"/>
      <c r="GH64" s="110"/>
      <c r="GI64" s="110"/>
      <c r="GJ64" s="110"/>
      <c r="GK64" s="110"/>
      <c r="GL64" s="110"/>
      <c r="GM64" s="110"/>
      <c r="GN64" s="110"/>
      <c r="GO64" s="110"/>
      <c r="GP64" s="110"/>
      <c r="GQ64" s="110"/>
      <c r="GR64" s="110"/>
      <c r="GS64" s="110"/>
      <c r="GT64" s="110"/>
      <c r="GU64" s="110"/>
      <c r="GV64" s="110"/>
      <c r="GW64" s="110"/>
      <c r="GX64" s="110"/>
      <c r="GY64" s="110"/>
      <c r="GZ64" s="110"/>
      <c r="HA64" s="110"/>
      <c r="HB64" s="110"/>
      <c r="HC64" s="110"/>
      <c r="HD64" s="110"/>
      <c r="HE64" s="110"/>
      <c r="HF64" s="110"/>
      <c r="HG64" s="110"/>
      <c r="HH64" s="110"/>
      <c r="HI64" s="110"/>
      <c r="HJ64" s="110"/>
      <c r="HK64" s="110"/>
    </row>
    <row r="65" ht="15.75" customHeight="1">
      <c r="A65" s="110"/>
      <c r="B65" s="1"/>
      <c r="C65" s="58" t="s">
        <v>35</v>
      </c>
      <c r="D65" s="59">
        <v>7.0</v>
      </c>
      <c r="E65" s="110"/>
      <c r="F65" s="110"/>
      <c r="G65" s="110"/>
      <c r="H65" s="110"/>
      <c r="I65" s="110"/>
      <c r="J65" s="110"/>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0"/>
      <c r="AI65" s="110"/>
      <c r="AJ65" s="110"/>
      <c r="AK65" s="110"/>
      <c r="AL65" s="110"/>
      <c r="AM65" s="110"/>
      <c r="AN65" s="110"/>
      <c r="AO65" s="110"/>
      <c r="AP65" s="110"/>
      <c r="AQ65" s="110"/>
      <c r="AR65" s="110"/>
      <c r="AS65" s="110"/>
      <c r="AT65" s="110"/>
      <c r="AU65" s="110"/>
      <c r="AV65" s="110"/>
      <c r="AW65" s="110"/>
      <c r="AX65" s="110"/>
      <c r="AY65" s="110"/>
      <c r="AZ65" s="110"/>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0"/>
      <c r="CB65" s="110"/>
      <c r="CC65" s="110"/>
      <c r="CD65" s="110"/>
      <c r="CE65" s="110"/>
      <c r="CF65" s="110"/>
      <c r="CG65" s="110"/>
      <c r="CH65" s="110"/>
      <c r="CI65" s="110"/>
      <c r="CJ65" s="110"/>
      <c r="CK65" s="110"/>
      <c r="CL65" s="110"/>
      <c r="CM65" s="110"/>
      <c r="CN65" s="110"/>
      <c r="CO65" s="110"/>
      <c r="CP65" s="110"/>
      <c r="CQ65" s="110"/>
      <c r="CR65" s="110"/>
      <c r="CS65" s="110"/>
      <c r="CT65" s="110"/>
      <c r="CU65" s="110"/>
      <c r="CV65" s="110"/>
      <c r="CW65" s="110"/>
      <c r="CX65" s="110"/>
      <c r="CY65" s="110"/>
      <c r="CZ65" s="110"/>
      <c r="DA65" s="110"/>
      <c r="DB65" s="110"/>
      <c r="DC65" s="110"/>
      <c r="DD65" s="110"/>
      <c r="DE65" s="110"/>
      <c r="DF65" s="110"/>
      <c r="DG65" s="110"/>
      <c r="DH65" s="110"/>
      <c r="DI65" s="110"/>
      <c r="DJ65" s="110"/>
      <c r="DK65" s="110"/>
      <c r="DL65" s="110"/>
      <c r="DM65" s="110"/>
      <c r="DN65" s="110"/>
      <c r="DO65" s="110"/>
      <c r="DP65" s="110"/>
      <c r="DQ65" s="110"/>
      <c r="DR65" s="110"/>
      <c r="DS65" s="110"/>
      <c r="DT65" s="110"/>
      <c r="DU65" s="110"/>
      <c r="DV65" s="110"/>
      <c r="DW65" s="110"/>
      <c r="DX65" s="110"/>
      <c r="DY65" s="110"/>
      <c r="DZ65" s="110"/>
      <c r="EA65" s="110"/>
      <c r="EB65" s="110"/>
      <c r="EC65" s="110"/>
      <c r="ED65" s="110"/>
      <c r="EE65" s="110"/>
      <c r="EF65" s="110"/>
      <c r="EG65" s="110"/>
      <c r="EH65" s="110"/>
      <c r="EI65" s="110"/>
      <c r="EJ65" s="110"/>
      <c r="EK65" s="110"/>
      <c r="EL65" s="110"/>
      <c r="EM65" s="110"/>
      <c r="EN65" s="110"/>
      <c r="EO65" s="110"/>
      <c r="EP65" s="110"/>
      <c r="EQ65" s="110"/>
      <c r="ER65" s="110"/>
      <c r="ES65" s="110"/>
      <c r="ET65" s="110"/>
      <c r="EU65" s="110"/>
      <c r="EV65" s="110"/>
      <c r="EW65" s="110"/>
      <c r="EX65" s="110"/>
      <c r="EY65" s="110"/>
      <c r="EZ65" s="110"/>
      <c r="FA65" s="110"/>
      <c r="FB65" s="110"/>
      <c r="FC65" s="110"/>
      <c r="FD65" s="110"/>
      <c r="FE65" s="110"/>
      <c r="FF65" s="110"/>
      <c r="FG65" s="110"/>
      <c r="FH65" s="110"/>
      <c r="FI65" s="110"/>
      <c r="FJ65" s="110"/>
      <c r="FK65" s="110"/>
      <c r="FL65" s="110"/>
      <c r="FM65" s="110"/>
      <c r="FN65" s="110"/>
      <c r="FO65" s="110"/>
      <c r="FP65" s="110"/>
      <c r="FQ65" s="110"/>
      <c r="FR65" s="110"/>
      <c r="FS65" s="110"/>
      <c r="FT65" s="110"/>
      <c r="FU65" s="110"/>
      <c r="FV65" s="110"/>
      <c r="FW65" s="110"/>
      <c r="FX65" s="110"/>
      <c r="FY65" s="110"/>
      <c r="FZ65" s="110"/>
      <c r="GA65" s="110"/>
      <c r="GB65" s="110"/>
      <c r="GC65" s="110"/>
      <c r="GD65" s="110"/>
      <c r="GE65" s="110"/>
      <c r="GF65" s="110"/>
      <c r="GG65" s="110"/>
      <c r="GH65" s="110"/>
      <c r="GI65" s="110"/>
      <c r="GJ65" s="110"/>
      <c r="GK65" s="110"/>
      <c r="GL65" s="110"/>
      <c r="GM65" s="110"/>
      <c r="GN65" s="110"/>
      <c r="GO65" s="110"/>
      <c r="GP65" s="110"/>
      <c r="GQ65" s="110"/>
      <c r="GR65" s="110"/>
      <c r="GS65" s="110"/>
      <c r="GT65" s="110"/>
      <c r="GU65" s="110"/>
      <c r="GV65" s="110"/>
      <c r="GW65" s="110"/>
      <c r="GX65" s="110"/>
      <c r="GY65" s="110"/>
      <c r="GZ65" s="110"/>
      <c r="HA65" s="110"/>
      <c r="HB65" s="110"/>
      <c r="HC65" s="110"/>
      <c r="HD65" s="110"/>
      <c r="HE65" s="110"/>
      <c r="HF65" s="110"/>
      <c r="HG65" s="110"/>
      <c r="HH65" s="110"/>
      <c r="HI65" s="110"/>
      <c r="HJ65" s="110"/>
      <c r="HK65" s="110"/>
    </row>
    <row r="66" ht="15.75" customHeight="1">
      <c r="A66" s="110"/>
      <c r="B66" s="110"/>
      <c r="C66" s="58" t="s">
        <v>60</v>
      </c>
      <c r="D66" s="60">
        <f>(2959961/2)</f>
        <v>1479980.5</v>
      </c>
      <c r="E66" s="37" t="s">
        <v>124</v>
      </c>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J66" s="110"/>
      <c r="AK66" s="110"/>
      <c r="AL66" s="110"/>
      <c r="AM66" s="110"/>
      <c r="AN66" s="110"/>
      <c r="AO66" s="110"/>
      <c r="AP66" s="110"/>
      <c r="AQ66" s="110"/>
      <c r="AR66" s="110"/>
      <c r="AS66" s="110"/>
      <c r="AT66" s="110"/>
      <c r="AU66" s="110"/>
      <c r="AV66" s="110"/>
      <c r="AW66" s="110"/>
      <c r="AX66" s="110"/>
      <c r="AY66" s="110"/>
      <c r="AZ66" s="110"/>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0"/>
      <c r="CB66" s="110"/>
      <c r="CC66" s="110"/>
      <c r="CD66" s="110"/>
      <c r="CE66" s="110"/>
      <c r="CF66" s="110"/>
      <c r="CG66" s="110"/>
      <c r="CH66" s="110"/>
      <c r="CI66" s="110"/>
      <c r="CJ66" s="110"/>
      <c r="CK66" s="110"/>
      <c r="CL66" s="110"/>
      <c r="CM66" s="110"/>
      <c r="CN66" s="110"/>
      <c r="CO66" s="110"/>
      <c r="CP66" s="110"/>
      <c r="CQ66" s="110"/>
      <c r="CR66" s="110"/>
      <c r="CS66" s="110"/>
      <c r="CT66" s="110"/>
      <c r="CU66" s="110"/>
      <c r="CV66" s="110"/>
      <c r="CW66" s="110"/>
      <c r="CX66" s="110"/>
      <c r="CY66" s="110"/>
      <c r="CZ66" s="110"/>
      <c r="DA66" s="110"/>
      <c r="DB66" s="110"/>
      <c r="DC66" s="110"/>
      <c r="DD66" s="110"/>
      <c r="DE66" s="110"/>
      <c r="DF66" s="110"/>
      <c r="DG66" s="110"/>
      <c r="DH66" s="110"/>
      <c r="DI66" s="110"/>
      <c r="DJ66" s="110"/>
      <c r="DK66" s="110"/>
      <c r="DL66" s="110"/>
      <c r="DM66" s="110"/>
      <c r="DN66" s="110"/>
      <c r="DO66" s="110"/>
      <c r="DP66" s="110"/>
      <c r="DQ66" s="110"/>
      <c r="DR66" s="110"/>
      <c r="DS66" s="110"/>
      <c r="DT66" s="110"/>
      <c r="DU66" s="110"/>
      <c r="DV66" s="110"/>
      <c r="DW66" s="110"/>
      <c r="DX66" s="110"/>
      <c r="DY66" s="110"/>
      <c r="DZ66" s="110"/>
      <c r="EA66" s="110"/>
      <c r="EB66" s="110"/>
      <c r="EC66" s="110"/>
      <c r="ED66" s="110"/>
      <c r="EE66" s="110"/>
      <c r="EF66" s="110"/>
      <c r="EG66" s="110"/>
      <c r="EH66" s="110"/>
      <c r="EI66" s="110"/>
      <c r="EJ66" s="110"/>
      <c r="EK66" s="110"/>
      <c r="EL66" s="110"/>
      <c r="EM66" s="110"/>
      <c r="EN66" s="110"/>
      <c r="EO66" s="110"/>
      <c r="EP66" s="110"/>
      <c r="EQ66" s="110"/>
      <c r="ER66" s="110"/>
      <c r="ES66" s="110"/>
      <c r="ET66" s="110"/>
      <c r="EU66" s="110"/>
      <c r="EV66" s="110"/>
      <c r="EW66" s="110"/>
      <c r="EX66" s="110"/>
      <c r="EY66" s="110"/>
      <c r="EZ66" s="110"/>
      <c r="FA66" s="110"/>
      <c r="FB66" s="110"/>
      <c r="FC66" s="110"/>
      <c r="FD66" s="110"/>
      <c r="FE66" s="110"/>
      <c r="FF66" s="110"/>
      <c r="FG66" s="110"/>
      <c r="FH66" s="110"/>
      <c r="FI66" s="110"/>
      <c r="FJ66" s="110"/>
      <c r="FK66" s="110"/>
      <c r="FL66" s="110"/>
      <c r="FM66" s="110"/>
      <c r="FN66" s="110"/>
      <c r="FO66" s="110"/>
      <c r="FP66" s="110"/>
      <c r="FQ66" s="110"/>
      <c r="FR66" s="110"/>
      <c r="FS66" s="110"/>
      <c r="FT66" s="110"/>
      <c r="FU66" s="110"/>
      <c r="FV66" s="110"/>
      <c r="FW66" s="110"/>
      <c r="FX66" s="110"/>
      <c r="FY66" s="110"/>
      <c r="FZ66" s="110"/>
      <c r="GA66" s="110"/>
      <c r="GB66" s="110"/>
      <c r="GC66" s="110"/>
      <c r="GD66" s="110"/>
      <c r="GE66" s="110"/>
      <c r="GF66" s="110"/>
      <c r="GG66" s="110"/>
      <c r="GH66" s="110"/>
      <c r="GI66" s="110"/>
      <c r="GJ66" s="110"/>
      <c r="GK66" s="110"/>
      <c r="GL66" s="110"/>
      <c r="GM66" s="110"/>
      <c r="GN66" s="110"/>
      <c r="GO66" s="110"/>
      <c r="GP66" s="110"/>
      <c r="GQ66" s="110"/>
      <c r="GR66" s="110"/>
      <c r="GS66" s="110"/>
      <c r="GT66" s="110"/>
      <c r="GU66" s="110"/>
      <c r="GV66" s="110"/>
      <c r="GW66" s="110"/>
      <c r="GX66" s="110"/>
      <c r="GY66" s="110"/>
      <c r="GZ66" s="110"/>
      <c r="HA66" s="110"/>
      <c r="HB66" s="110"/>
      <c r="HC66" s="110"/>
      <c r="HD66" s="110"/>
      <c r="HE66" s="110"/>
      <c r="HF66" s="110"/>
      <c r="HG66" s="110"/>
      <c r="HH66" s="110"/>
      <c r="HI66" s="110"/>
      <c r="HJ66" s="110"/>
      <c r="HK66" s="110"/>
    </row>
    <row r="67" ht="15.75" customHeight="1">
      <c r="A67" s="110"/>
      <c r="B67" s="110"/>
      <c r="C67" s="58" t="s">
        <v>62</v>
      </c>
      <c r="D67" s="47">
        <f>(D65)*(D66/1000)</f>
        <v>10359.8635</v>
      </c>
      <c r="E67" s="110"/>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0"/>
      <c r="AI67" s="110"/>
      <c r="AJ67" s="110"/>
      <c r="AK67" s="110"/>
      <c r="AL67" s="110"/>
      <c r="AM67" s="110"/>
      <c r="AN67" s="110"/>
      <c r="AO67" s="110"/>
      <c r="AP67" s="110"/>
      <c r="AQ67" s="110"/>
      <c r="AR67" s="110"/>
      <c r="AS67" s="110"/>
      <c r="AT67" s="110"/>
      <c r="AU67" s="110"/>
      <c r="AV67" s="110"/>
      <c r="AW67" s="110"/>
      <c r="AX67" s="110"/>
      <c r="AY67" s="110"/>
      <c r="AZ67" s="110"/>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0"/>
      <c r="CB67" s="110"/>
      <c r="CC67" s="110"/>
      <c r="CD67" s="110"/>
      <c r="CE67" s="110"/>
      <c r="CF67" s="110"/>
      <c r="CG67" s="110"/>
      <c r="CH67" s="110"/>
      <c r="CI67" s="110"/>
      <c r="CJ67" s="110"/>
      <c r="CK67" s="110"/>
      <c r="CL67" s="110"/>
      <c r="CM67" s="110"/>
      <c r="CN67" s="110"/>
      <c r="CO67" s="110"/>
      <c r="CP67" s="110"/>
      <c r="CQ67" s="110"/>
      <c r="CR67" s="110"/>
      <c r="CS67" s="110"/>
      <c r="CT67" s="110"/>
      <c r="CU67" s="110"/>
      <c r="CV67" s="110"/>
      <c r="CW67" s="110"/>
      <c r="CX67" s="110"/>
      <c r="CY67" s="110"/>
      <c r="CZ67" s="110"/>
      <c r="DA67" s="110"/>
      <c r="DB67" s="110"/>
      <c r="DC67" s="110"/>
      <c r="DD67" s="110"/>
      <c r="DE67" s="110"/>
      <c r="DF67" s="110"/>
      <c r="DG67" s="110"/>
      <c r="DH67" s="110"/>
      <c r="DI67" s="110"/>
      <c r="DJ67" s="110"/>
      <c r="DK67" s="110"/>
      <c r="DL67" s="110"/>
      <c r="DM67" s="110"/>
      <c r="DN67" s="110"/>
      <c r="DO67" s="110"/>
      <c r="DP67" s="110"/>
      <c r="DQ67" s="110"/>
      <c r="DR67" s="110"/>
      <c r="DS67" s="110"/>
      <c r="DT67" s="110"/>
      <c r="DU67" s="110"/>
      <c r="DV67" s="110"/>
      <c r="DW67" s="110"/>
      <c r="DX67" s="110"/>
      <c r="DY67" s="110"/>
      <c r="DZ67" s="110"/>
      <c r="EA67" s="110"/>
      <c r="EB67" s="110"/>
      <c r="EC67" s="110"/>
      <c r="ED67" s="110"/>
      <c r="EE67" s="110"/>
      <c r="EF67" s="110"/>
      <c r="EG67" s="110"/>
      <c r="EH67" s="110"/>
      <c r="EI67" s="110"/>
      <c r="EJ67" s="110"/>
      <c r="EK67" s="110"/>
      <c r="EL67" s="110"/>
      <c r="EM67" s="110"/>
      <c r="EN67" s="110"/>
      <c r="EO67" s="110"/>
      <c r="EP67" s="110"/>
      <c r="EQ67" s="110"/>
      <c r="ER67" s="110"/>
      <c r="ES67" s="110"/>
      <c r="ET67" s="110"/>
      <c r="EU67" s="110"/>
      <c r="EV67" s="110"/>
      <c r="EW67" s="110"/>
      <c r="EX67" s="110"/>
      <c r="EY67" s="110"/>
      <c r="EZ67" s="110"/>
      <c r="FA67" s="110"/>
      <c r="FB67" s="110"/>
      <c r="FC67" s="110"/>
      <c r="FD67" s="110"/>
      <c r="FE67" s="110"/>
      <c r="FF67" s="110"/>
      <c r="FG67" s="110"/>
      <c r="FH67" s="110"/>
      <c r="FI67" s="110"/>
      <c r="FJ67" s="110"/>
      <c r="FK67" s="110"/>
      <c r="FL67" s="110"/>
      <c r="FM67" s="110"/>
      <c r="FN67" s="110"/>
      <c r="FO67" s="110"/>
      <c r="FP67" s="110"/>
      <c r="FQ67" s="110"/>
      <c r="FR67" s="110"/>
      <c r="FS67" s="110"/>
      <c r="FT67" s="110"/>
      <c r="FU67" s="110"/>
      <c r="FV67" s="110"/>
      <c r="FW67" s="110"/>
      <c r="FX67" s="110"/>
      <c r="FY67" s="110"/>
      <c r="FZ67" s="110"/>
      <c r="GA67" s="110"/>
      <c r="GB67" s="110"/>
      <c r="GC67" s="110"/>
      <c r="GD67" s="110"/>
      <c r="GE67" s="110"/>
      <c r="GF67" s="110"/>
      <c r="GG67" s="110"/>
      <c r="GH67" s="110"/>
      <c r="GI67" s="110"/>
      <c r="GJ67" s="110"/>
      <c r="GK67" s="110"/>
      <c r="GL67" s="110"/>
      <c r="GM67" s="110"/>
      <c r="GN67" s="110"/>
      <c r="GO67" s="110"/>
      <c r="GP67" s="110"/>
      <c r="GQ67" s="110"/>
      <c r="GR67" s="110"/>
      <c r="GS67" s="110"/>
      <c r="GT67" s="110"/>
      <c r="GU67" s="110"/>
      <c r="GV67" s="110"/>
      <c r="GW67" s="110"/>
      <c r="GX67" s="110"/>
      <c r="GY67" s="110"/>
      <c r="GZ67" s="110"/>
      <c r="HA67" s="110"/>
      <c r="HB67" s="110"/>
      <c r="HC67" s="110"/>
      <c r="HD67" s="110"/>
      <c r="HE67" s="110"/>
      <c r="HF67" s="110"/>
      <c r="HG67" s="110"/>
      <c r="HH67" s="110"/>
      <c r="HI67" s="110"/>
      <c r="HJ67" s="110"/>
      <c r="HK67" s="110"/>
    </row>
    <row r="68" ht="15.75" customHeight="1">
      <c r="A68" s="110"/>
      <c r="B68" s="110"/>
      <c r="C68" s="33"/>
      <c r="D68" s="52"/>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0"/>
      <c r="AI68" s="110"/>
      <c r="AJ68" s="110"/>
      <c r="AK68" s="110"/>
      <c r="AL68" s="110"/>
      <c r="AM68" s="110"/>
      <c r="AN68" s="110"/>
      <c r="AO68" s="110"/>
      <c r="AP68" s="110"/>
      <c r="AQ68" s="110"/>
      <c r="AR68" s="110"/>
      <c r="AS68" s="110"/>
      <c r="AT68" s="110"/>
      <c r="AU68" s="110"/>
      <c r="AV68" s="110"/>
      <c r="AW68" s="110"/>
      <c r="AX68" s="110"/>
      <c r="AY68" s="110"/>
      <c r="AZ68" s="110"/>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0"/>
      <c r="CB68" s="110"/>
      <c r="CC68" s="110"/>
      <c r="CD68" s="110"/>
      <c r="CE68" s="110"/>
      <c r="CF68" s="110"/>
      <c r="CG68" s="110"/>
      <c r="CH68" s="110"/>
      <c r="CI68" s="110"/>
      <c r="CJ68" s="110"/>
      <c r="CK68" s="110"/>
      <c r="CL68" s="110"/>
      <c r="CM68" s="110"/>
      <c r="CN68" s="110"/>
      <c r="CO68" s="110"/>
      <c r="CP68" s="110"/>
      <c r="CQ68" s="110"/>
      <c r="CR68" s="110"/>
      <c r="CS68" s="110"/>
      <c r="CT68" s="110"/>
      <c r="CU68" s="110"/>
      <c r="CV68" s="110"/>
      <c r="CW68" s="110"/>
      <c r="CX68" s="110"/>
      <c r="CY68" s="110"/>
      <c r="CZ68" s="110"/>
      <c r="DA68" s="110"/>
      <c r="DB68" s="110"/>
      <c r="DC68" s="110"/>
      <c r="DD68" s="110"/>
      <c r="DE68" s="110"/>
      <c r="DF68" s="110"/>
      <c r="DG68" s="110"/>
      <c r="DH68" s="110"/>
      <c r="DI68" s="110"/>
      <c r="DJ68" s="110"/>
      <c r="DK68" s="110"/>
      <c r="DL68" s="110"/>
      <c r="DM68" s="110"/>
      <c r="DN68" s="110"/>
      <c r="DO68" s="110"/>
      <c r="DP68" s="110"/>
      <c r="DQ68" s="110"/>
      <c r="DR68" s="110"/>
      <c r="DS68" s="110"/>
      <c r="DT68" s="110"/>
      <c r="DU68" s="110"/>
      <c r="DV68" s="110"/>
      <c r="DW68" s="110"/>
      <c r="DX68" s="110"/>
      <c r="DY68" s="110"/>
      <c r="DZ68" s="110"/>
      <c r="EA68" s="110"/>
      <c r="EB68" s="110"/>
      <c r="EC68" s="110"/>
      <c r="ED68" s="110"/>
      <c r="EE68" s="110"/>
      <c r="EF68" s="110"/>
      <c r="EG68" s="110"/>
      <c r="EH68" s="110"/>
      <c r="EI68" s="110"/>
      <c r="EJ68" s="110"/>
      <c r="EK68" s="110"/>
      <c r="EL68" s="110"/>
      <c r="EM68" s="110"/>
      <c r="EN68" s="110"/>
      <c r="EO68" s="110"/>
      <c r="EP68" s="110"/>
      <c r="EQ68" s="110"/>
      <c r="ER68" s="110"/>
      <c r="ES68" s="110"/>
      <c r="ET68" s="110"/>
      <c r="EU68" s="110"/>
      <c r="EV68" s="110"/>
      <c r="EW68" s="110"/>
      <c r="EX68" s="110"/>
      <c r="EY68" s="110"/>
      <c r="EZ68" s="110"/>
      <c r="FA68" s="110"/>
      <c r="FB68" s="110"/>
      <c r="FC68" s="110"/>
      <c r="FD68" s="110"/>
      <c r="FE68" s="110"/>
      <c r="FF68" s="110"/>
      <c r="FG68" s="110"/>
      <c r="FH68" s="110"/>
      <c r="FI68" s="110"/>
      <c r="FJ68" s="110"/>
      <c r="FK68" s="110"/>
      <c r="FL68" s="110"/>
      <c r="FM68" s="110"/>
      <c r="FN68" s="110"/>
      <c r="FO68" s="110"/>
      <c r="FP68" s="110"/>
      <c r="FQ68" s="110"/>
      <c r="FR68" s="110"/>
      <c r="FS68" s="110"/>
      <c r="FT68" s="110"/>
      <c r="FU68" s="110"/>
      <c r="FV68" s="110"/>
      <c r="FW68" s="110"/>
      <c r="FX68" s="110"/>
      <c r="FY68" s="110"/>
      <c r="FZ68" s="110"/>
      <c r="GA68" s="110"/>
      <c r="GB68" s="110"/>
      <c r="GC68" s="110"/>
      <c r="GD68" s="110"/>
      <c r="GE68" s="110"/>
      <c r="GF68" s="110"/>
      <c r="GG68" s="110"/>
      <c r="GH68" s="110"/>
      <c r="GI68" s="110"/>
      <c r="GJ68" s="110"/>
      <c r="GK68" s="110"/>
      <c r="GL68" s="110"/>
      <c r="GM68" s="110"/>
      <c r="GN68" s="110"/>
      <c r="GO68" s="110"/>
      <c r="GP68" s="110"/>
      <c r="GQ68" s="110"/>
      <c r="GR68" s="110"/>
      <c r="GS68" s="110"/>
      <c r="GT68" s="110"/>
      <c r="GU68" s="110"/>
      <c r="GV68" s="110"/>
      <c r="GW68" s="110"/>
      <c r="GX68" s="110"/>
      <c r="GY68" s="110"/>
      <c r="GZ68" s="110"/>
      <c r="HA68" s="110"/>
      <c r="HB68" s="110"/>
      <c r="HC68" s="110"/>
      <c r="HD68" s="110"/>
      <c r="HE68" s="110"/>
      <c r="HF68" s="110"/>
      <c r="HG68" s="110"/>
      <c r="HH68" s="110"/>
      <c r="HI68" s="110"/>
      <c r="HJ68" s="110"/>
      <c r="HK68" s="110"/>
    </row>
    <row r="69" ht="15.75" customHeight="1">
      <c r="A69" s="110"/>
      <c r="B69" s="1" t="s">
        <v>33</v>
      </c>
      <c r="C69" s="56" t="s">
        <v>125</v>
      </c>
      <c r="D69" s="57"/>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0"/>
      <c r="CB69" s="110"/>
      <c r="CC69" s="110"/>
      <c r="CD69" s="110"/>
      <c r="CE69" s="110"/>
      <c r="CF69" s="110"/>
      <c r="CG69" s="110"/>
      <c r="CH69" s="110"/>
      <c r="CI69" s="110"/>
      <c r="CJ69" s="110"/>
      <c r="CK69" s="110"/>
      <c r="CL69" s="110"/>
      <c r="CM69" s="110"/>
      <c r="CN69" s="110"/>
      <c r="CO69" s="110"/>
      <c r="CP69" s="110"/>
      <c r="CQ69" s="110"/>
      <c r="CR69" s="110"/>
      <c r="CS69" s="110"/>
      <c r="CT69" s="110"/>
      <c r="CU69" s="110"/>
      <c r="CV69" s="110"/>
      <c r="CW69" s="110"/>
      <c r="CX69" s="110"/>
      <c r="CY69" s="110"/>
      <c r="CZ69" s="110"/>
      <c r="DA69" s="110"/>
      <c r="DB69" s="110"/>
      <c r="DC69" s="110"/>
      <c r="DD69" s="110"/>
      <c r="DE69" s="110"/>
      <c r="DF69" s="110"/>
      <c r="DG69" s="110"/>
      <c r="DH69" s="110"/>
      <c r="DI69" s="110"/>
      <c r="DJ69" s="110"/>
      <c r="DK69" s="110"/>
      <c r="DL69" s="110"/>
      <c r="DM69" s="110"/>
      <c r="DN69" s="110"/>
      <c r="DO69" s="110"/>
      <c r="DP69" s="110"/>
      <c r="DQ69" s="110"/>
      <c r="DR69" s="110"/>
      <c r="DS69" s="110"/>
      <c r="DT69" s="110"/>
      <c r="DU69" s="110"/>
      <c r="DV69" s="110"/>
      <c r="DW69" s="110"/>
      <c r="DX69" s="110"/>
      <c r="DY69" s="110"/>
      <c r="DZ69" s="110"/>
      <c r="EA69" s="110"/>
      <c r="EB69" s="110"/>
      <c r="EC69" s="110"/>
      <c r="ED69" s="110"/>
      <c r="EE69" s="110"/>
      <c r="EF69" s="110"/>
      <c r="EG69" s="110"/>
      <c r="EH69" s="110"/>
      <c r="EI69" s="110"/>
      <c r="EJ69" s="110"/>
      <c r="EK69" s="110"/>
      <c r="EL69" s="110"/>
      <c r="EM69" s="110"/>
      <c r="EN69" s="110"/>
      <c r="EO69" s="110"/>
      <c r="EP69" s="110"/>
      <c r="EQ69" s="110"/>
      <c r="ER69" s="110"/>
      <c r="ES69" s="110"/>
      <c r="ET69" s="110"/>
      <c r="EU69" s="110"/>
      <c r="EV69" s="110"/>
      <c r="EW69" s="110"/>
      <c r="EX69" s="110"/>
      <c r="EY69" s="110"/>
      <c r="EZ69" s="110"/>
      <c r="FA69" s="110"/>
      <c r="FB69" s="110"/>
      <c r="FC69" s="110"/>
      <c r="FD69" s="110"/>
      <c r="FE69" s="110"/>
      <c r="FF69" s="110"/>
      <c r="FG69" s="110"/>
      <c r="FH69" s="110"/>
      <c r="FI69" s="110"/>
      <c r="FJ69" s="110"/>
      <c r="FK69" s="110"/>
      <c r="FL69" s="110"/>
      <c r="FM69" s="110"/>
      <c r="FN69" s="110"/>
      <c r="FO69" s="110"/>
      <c r="FP69" s="110"/>
      <c r="FQ69" s="110"/>
      <c r="FR69" s="110"/>
      <c r="FS69" s="110"/>
      <c r="FT69" s="110"/>
      <c r="FU69" s="110"/>
      <c r="FV69" s="110"/>
      <c r="FW69" s="110"/>
      <c r="FX69" s="110"/>
      <c r="FY69" s="110"/>
      <c r="FZ69" s="110"/>
      <c r="GA69" s="110"/>
      <c r="GB69" s="110"/>
      <c r="GC69" s="110"/>
      <c r="GD69" s="110"/>
      <c r="GE69" s="110"/>
      <c r="GF69" s="110"/>
      <c r="GG69" s="110"/>
      <c r="GH69" s="110"/>
      <c r="GI69" s="110"/>
      <c r="GJ69" s="110"/>
      <c r="GK69" s="110"/>
      <c r="GL69" s="110"/>
      <c r="GM69" s="110"/>
      <c r="GN69" s="110"/>
      <c r="GO69" s="110"/>
      <c r="GP69" s="110"/>
      <c r="GQ69" s="110"/>
      <c r="GR69" s="110"/>
      <c r="GS69" s="110"/>
      <c r="GT69" s="110"/>
      <c r="GU69" s="110"/>
      <c r="GV69" s="110"/>
      <c r="GW69" s="110"/>
      <c r="GX69" s="110"/>
      <c r="GY69" s="110"/>
      <c r="GZ69" s="110"/>
      <c r="HA69" s="110"/>
      <c r="HB69" s="110"/>
      <c r="HC69" s="110"/>
      <c r="HD69" s="110"/>
      <c r="HE69" s="110"/>
      <c r="HF69" s="110"/>
      <c r="HG69" s="110"/>
      <c r="HH69" s="110"/>
      <c r="HI69" s="110"/>
      <c r="HJ69" s="110"/>
      <c r="HK69" s="110"/>
    </row>
    <row r="70" ht="15.75" customHeight="1">
      <c r="A70" s="110"/>
      <c r="B70" s="1"/>
      <c r="C70" s="58" t="s">
        <v>35</v>
      </c>
      <c r="D70" s="59">
        <v>7.0</v>
      </c>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c r="AH70" s="110"/>
      <c r="AI70" s="110"/>
      <c r="AJ70" s="110"/>
      <c r="AK70" s="110"/>
      <c r="AL70" s="110"/>
      <c r="AM70" s="110"/>
      <c r="AN70" s="110"/>
      <c r="AO70" s="110"/>
      <c r="AP70" s="110"/>
      <c r="AQ70" s="110"/>
      <c r="AR70" s="110"/>
      <c r="AS70" s="110"/>
      <c r="AT70" s="110"/>
      <c r="AU70" s="110"/>
      <c r="AV70" s="110"/>
      <c r="AW70" s="110"/>
      <c r="AX70" s="110"/>
      <c r="AY70" s="110"/>
      <c r="AZ70" s="110"/>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0"/>
      <c r="CB70" s="110"/>
      <c r="CC70" s="110"/>
      <c r="CD70" s="110"/>
      <c r="CE70" s="110"/>
      <c r="CF70" s="110"/>
      <c r="CG70" s="110"/>
      <c r="CH70" s="110"/>
      <c r="CI70" s="110"/>
      <c r="CJ70" s="110"/>
      <c r="CK70" s="110"/>
      <c r="CL70" s="110"/>
      <c r="CM70" s="110"/>
      <c r="CN70" s="110"/>
      <c r="CO70" s="110"/>
      <c r="CP70" s="110"/>
      <c r="CQ70" s="110"/>
      <c r="CR70" s="110"/>
      <c r="CS70" s="110"/>
      <c r="CT70" s="110"/>
      <c r="CU70" s="110"/>
      <c r="CV70" s="110"/>
      <c r="CW70" s="110"/>
      <c r="CX70" s="110"/>
      <c r="CY70" s="110"/>
      <c r="CZ70" s="110"/>
      <c r="DA70" s="110"/>
      <c r="DB70" s="110"/>
      <c r="DC70" s="110"/>
      <c r="DD70" s="110"/>
      <c r="DE70" s="110"/>
      <c r="DF70" s="110"/>
      <c r="DG70" s="110"/>
      <c r="DH70" s="110"/>
      <c r="DI70" s="110"/>
      <c r="DJ70" s="110"/>
      <c r="DK70" s="110"/>
      <c r="DL70" s="110"/>
      <c r="DM70" s="110"/>
      <c r="DN70" s="110"/>
      <c r="DO70" s="110"/>
      <c r="DP70" s="110"/>
      <c r="DQ70" s="110"/>
      <c r="DR70" s="110"/>
      <c r="DS70" s="110"/>
      <c r="DT70" s="110"/>
      <c r="DU70" s="110"/>
      <c r="DV70" s="110"/>
      <c r="DW70" s="110"/>
      <c r="DX70" s="110"/>
      <c r="DY70" s="110"/>
      <c r="DZ70" s="110"/>
      <c r="EA70" s="110"/>
      <c r="EB70" s="110"/>
      <c r="EC70" s="110"/>
      <c r="ED70" s="110"/>
      <c r="EE70" s="110"/>
      <c r="EF70" s="110"/>
      <c r="EG70" s="110"/>
      <c r="EH70" s="110"/>
      <c r="EI70" s="110"/>
      <c r="EJ70" s="110"/>
      <c r="EK70" s="110"/>
      <c r="EL70" s="110"/>
      <c r="EM70" s="110"/>
      <c r="EN70" s="110"/>
      <c r="EO70" s="110"/>
      <c r="EP70" s="110"/>
      <c r="EQ70" s="110"/>
      <c r="ER70" s="110"/>
      <c r="ES70" s="110"/>
      <c r="ET70" s="110"/>
      <c r="EU70" s="110"/>
      <c r="EV70" s="110"/>
      <c r="EW70" s="110"/>
      <c r="EX70" s="110"/>
      <c r="EY70" s="110"/>
      <c r="EZ70" s="110"/>
      <c r="FA70" s="110"/>
      <c r="FB70" s="110"/>
      <c r="FC70" s="110"/>
      <c r="FD70" s="110"/>
      <c r="FE70" s="110"/>
      <c r="FF70" s="110"/>
      <c r="FG70" s="110"/>
      <c r="FH70" s="110"/>
      <c r="FI70" s="110"/>
      <c r="FJ70" s="110"/>
      <c r="FK70" s="110"/>
      <c r="FL70" s="110"/>
      <c r="FM70" s="110"/>
      <c r="FN70" s="110"/>
      <c r="FO70" s="110"/>
      <c r="FP70" s="110"/>
      <c r="FQ70" s="110"/>
      <c r="FR70" s="110"/>
      <c r="FS70" s="110"/>
      <c r="FT70" s="110"/>
      <c r="FU70" s="110"/>
      <c r="FV70" s="110"/>
      <c r="FW70" s="110"/>
      <c r="FX70" s="110"/>
      <c r="FY70" s="110"/>
      <c r="FZ70" s="110"/>
      <c r="GA70" s="110"/>
      <c r="GB70" s="110"/>
      <c r="GC70" s="110"/>
      <c r="GD70" s="110"/>
      <c r="GE70" s="110"/>
      <c r="GF70" s="110"/>
      <c r="GG70" s="110"/>
      <c r="GH70" s="110"/>
      <c r="GI70" s="110"/>
      <c r="GJ70" s="110"/>
      <c r="GK70" s="110"/>
      <c r="GL70" s="110"/>
      <c r="GM70" s="110"/>
      <c r="GN70" s="110"/>
      <c r="GO70" s="110"/>
      <c r="GP70" s="110"/>
      <c r="GQ70" s="110"/>
      <c r="GR70" s="110"/>
      <c r="GS70" s="110"/>
      <c r="GT70" s="110"/>
      <c r="GU70" s="110"/>
      <c r="GV70" s="110"/>
      <c r="GW70" s="110"/>
      <c r="GX70" s="110"/>
      <c r="GY70" s="110"/>
      <c r="GZ70" s="110"/>
      <c r="HA70" s="110"/>
      <c r="HB70" s="110"/>
      <c r="HC70" s="110"/>
      <c r="HD70" s="110"/>
      <c r="HE70" s="110"/>
      <c r="HF70" s="110"/>
      <c r="HG70" s="110"/>
      <c r="HH70" s="110"/>
      <c r="HI70" s="110"/>
      <c r="HJ70" s="110"/>
      <c r="HK70" s="110"/>
    </row>
    <row r="71" ht="15.75" customHeight="1">
      <c r="A71" s="110"/>
      <c r="B71" s="110"/>
      <c r="C71" s="58" t="s">
        <v>60</v>
      </c>
      <c r="D71" s="61">
        <f>(8988/2)</f>
        <v>4494</v>
      </c>
      <c r="E71" s="37" t="s">
        <v>126</v>
      </c>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0"/>
      <c r="CB71" s="110"/>
      <c r="CC71" s="110"/>
      <c r="CD71" s="110"/>
      <c r="CE71" s="110"/>
      <c r="CF71" s="110"/>
      <c r="CG71" s="110"/>
      <c r="CH71" s="110"/>
      <c r="CI71" s="110"/>
      <c r="CJ71" s="110"/>
      <c r="CK71" s="110"/>
      <c r="CL71" s="110"/>
      <c r="CM71" s="110"/>
      <c r="CN71" s="110"/>
      <c r="CO71" s="110"/>
      <c r="CP71" s="110"/>
      <c r="CQ71" s="110"/>
      <c r="CR71" s="110"/>
      <c r="CS71" s="110"/>
      <c r="CT71" s="110"/>
      <c r="CU71" s="110"/>
      <c r="CV71" s="110"/>
      <c r="CW71" s="110"/>
      <c r="CX71" s="110"/>
      <c r="CY71" s="110"/>
      <c r="CZ71" s="110"/>
      <c r="DA71" s="110"/>
      <c r="DB71" s="110"/>
      <c r="DC71" s="110"/>
      <c r="DD71" s="110"/>
      <c r="DE71" s="110"/>
      <c r="DF71" s="110"/>
      <c r="DG71" s="110"/>
      <c r="DH71" s="110"/>
      <c r="DI71" s="110"/>
      <c r="DJ71" s="110"/>
      <c r="DK71" s="110"/>
      <c r="DL71" s="110"/>
      <c r="DM71" s="110"/>
      <c r="DN71" s="110"/>
      <c r="DO71" s="110"/>
      <c r="DP71" s="110"/>
      <c r="DQ71" s="110"/>
      <c r="DR71" s="110"/>
      <c r="DS71" s="110"/>
      <c r="DT71" s="110"/>
      <c r="DU71" s="110"/>
      <c r="DV71" s="110"/>
      <c r="DW71" s="110"/>
      <c r="DX71" s="110"/>
      <c r="DY71" s="110"/>
      <c r="DZ71" s="110"/>
      <c r="EA71" s="110"/>
      <c r="EB71" s="110"/>
      <c r="EC71" s="110"/>
      <c r="ED71" s="110"/>
      <c r="EE71" s="110"/>
      <c r="EF71" s="110"/>
      <c r="EG71" s="110"/>
      <c r="EH71" s="110"/>
      <c r="EI71" s="110"/>
      <c r="EJ71" s="110"/>
      <c r="EK71" s="110"/>
      <c r="EL71" s="110"/>
      <c r="EM71" s="110"/>
      <c r="EN71" s="110"/>
      <c r="EO71" s="110"/>
      <c r="EP71" s="110"/>
      <c r="EQ71" s="110"/>
      <c r="ER71" s="110"/>
      <c r="ES71" s="110"/>
      <c r="ET71" s="110"/>
      <c r="EU71" s="110"/>
      <c r="EV71" s="110"/>
      <c r="EW71" s="110"/>
      <c r="EX71" s="110"/>
      <c r="EY71" s="110"/>
      <c r="EZ71" s="110"/>
      <c r="FA71" s="110"/>
      <c r="FB71" s="110"/>
      <c r="FC71" s="110"/>
      <c r="FD71" s="110"/>
      <c r="FE71" s="110"/>
      <c r="FF71" s="110"/>
      <c r="FG71" s="110"/>
      <c r="FH71" s="110"/>
      <c r="FI71" s="110"/>
      <c r="FJ71" s="110"/>
      <c r="FK71" s="110"/>
      <c r="FL71" s="110"/>
      <c r="FM71" s="110"/>
      <c r="FN71" s="110"/>
      <c r="FO71" s="110"/>
      <c r="FP71" s="110"/>
      <c r="FQ71" s="110"/>
      <c r="FR71" s="110"/>
      <c r="FS71" s="110"/>
      <c r="FT71" s="110"/>
      <c r="FU71" s="110"/>
      <c r="FV71" s="110"/>
      <c r="FW71" s="110"/>
      <c r="FX71" s="110"/>
      <c r="FY71" s="110"/>
      <c r="FZ71" s="110"/>
      <c r="GA71" s="110"/>
      <c r="GB71" s="110"/>
      <c r="GC71" s="110"/>
      <c r="GD71" s="110"/>
      <c r="GE71" s="110"/>
      <c r="GF71" s="110"/>
      <c r="GG71" s="110"/>
      <c r="GH71" s="110"/>
      <c r="GI71" s="110"/>
      <c r="GJ71" s="110"/>
      <c r="GK71" s="110"/>
      <c r="GL71" s="110"/>
      <c r="GM71" s="110"/>
      <c r="GN71" s="110"/>
      <c r="GO71" s="110"/>
      <c r="GP71" s="110"/>
      <c r="GQ71" s="110"/>
      <c r="GR71" s="110"/>
      <c r="GS71" s="110"/>
      <c r="GT71" s="110"/>
      <c r="GU71" s="110"/>
      <c r="GV71" s="110"/>
      <c r="GW71" s="110"/>
      <c r="GX71" s="110"/>
      <c r="GY71" s="110"/>
      <c r="GZ71" s="110"/>
      <c r="HA71" s="110"/>
      <c r="HB71" s="110"/>
      <c r="HC71" s="110"/>
      <c r="HD71" s="110"/>
      <c r="HE71" s="110"/>
      <c r="HF71" s="110"/>
      <c r="HG71" s="110"/>
      <c r="HH71" s="110"/>
      <c r="HI71" s="110"/>
      <c r="HJ71" s="110"/>
      <c r="HK71" s="110"/>
    </row>
    <row r="72" ht="15.75" customHeight="1">
      <c r="A72" s="110"/>
      <c r="B72" s="110"/>
      <c r="C72" s="58" t="s">
        <v>62</v>
      </c>
      <c r="D72" s="62">
        <f>(D70)*(D71/1000)</f>
        <v>31.458</v>
      </c>
      <c r="E72" s="110"/>
      <c r="F72" s="110"/>
      <c r="G72" s="110"/>
      <c r="H72" s="110"/>
      <c r="I72" s="110"/>
      <c r="J72" s="110"/>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c r="AH72" s="110"/>
      <c r="AI72" s="110"/>
      <c r="AJ72" s="110"/>
      <c r="AK72" s="110"/>
      <c r="AL72" s="110"/>
      <c r="AM72" s="110"/>
      <c r="AN72" s="110"/>
      <c r="AO72" s="110"/>
      <c r="AP72" s="110"/>
      <c r="AQ72" s="110"/>
      <c r="AR72" s="110"/>
      <c r="AS72" s="110"/>
      <c r="AT72" s="110"/>
      <c r="AU72" s="110"/>
      <c r="AV72" s="110"/>
      <c r="AW72" s="110"/>
      <c r="AX72" s="110"/>
      <c r="AY72" s="110"/>
      <c r="AZ72" s="110"/>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0"/>
      <c r="CB72" s="110"/>
      <c r="CC72" s="110"/>
      <c r="CD72" s="110"/>
      <c r="CE72" s="110"/>
      <c r="CF72" s="110"/>
      <c r="CG72" s="110"/>
      <c r="CH72" s="110"/>
      <c r="CI72" s="110"/>
      <c r="CJ72" s="110"/>
      <c r="CK72" s="110"/>
      <c r="CL72" s="110"/>
      <c r="CM72" s="110"/>
      <c r="CN72" s="110"/>
      <c r="CO72" s="110"/>
      <c r="CP72" s="110"/>
      <c r="CQ72" s="110"/>
      <c r="CR72" s="110"/>
      <c r="CS72" s="110"/>
      <c r="CT72" s="110"/>
      <c r="CU72" s="110"/>
      <c r="CV72" s="110"/>
      <c r="CW72" s="110"/>
      <c r="CX72" s="110"/>
      <c r="CY72" s="110"/>
      <c r="CZ72" s="110"/>
      <c r="DA72" s="110"/>
      <c r="DB72" s="110"/>
      <c r="DC72" s="110"/>
      <c r="DD72" s="110"/>
      <c r="DE72" s="110"/>
      <c r="DF72" s="110"/>
      <c r="DG72" s="110"/>
      <c r="DH72" s="110"/>
      <c r="DI72" s="110"/>
      <c r="DJ72" s="110"/>
      <c r="DK72" s="110"/>
      <c r="DL72" s="110"/>
      <c r="DM72" s="110"/>
      <c r="DN72" s="110"/>
      <c r="DO72" s="110"/>
      <c r="DP72" s="110"/>
      <c r="DQ72" s="110"/>
      <c r="DR72" s="110"/>
      <c r="DS72" s="110"/>
      <c r="DT72" s="110"/>
      <c r="DU72" s="110"/>
      <c r="DV72" s="110"/>
      <c r="DW72" s="110"/>
      <c r="DX72" s="110"/>
      <c r="DY72" s="110"/>
      <c r="DZ72" s="110"/>
      <c r="EA72" s="110"/>
      <c r="EB72" s="110"/>
      <c r="EC72" s="110"/>
      <c r="ED72" s="110"/>
      <c r="EE72" s="110"/>
      <c r="EF72" s="110"/>
      <c r="EG72" s="110"/>
      <c r="EH72" s="110"/>
      <c r="EI72" s="110"/>
      <c r="EJ72" s="110"/>
      <c r="EK72" s="110"/>
      <c r="EL72" s="110"/>
      <c r="EM72" s="110"/>
      <c r="EN72" s="110"/>
      <c r="EO72" s="110"/>
      <c r="EP72" s="110"/>
      <c r="EQ72" s="110"/>
      <c r="ER72" s="110"/>
      <c r="ES72" s="110"/>
      <c r="ET72" s="110"/>
      <c r="EU72" s="110"/>
      <c r="EV72" s="110"/>
      <c r="EW72" s="110"/>
      <c r="EX72" s="110"/>
      <c r="EY72" s="110"/>
      <c r="EZ72" s="110"/>
      <c r="FA72" s="110"/>
      <c r="FB72" s="110"/>
      <c r="FC72" s="110"/>
      <c r="FD72" s="110"/>
      <c r="FE72" s="110"/>
      <c r="FF72" s="110"/>
      <c r="FG72" s="110"/>
      <c r="FH72" s="110"/>
      <c r="FI72" s="110"/>
      <c r="FJ72" s="110"/>
      <c r="FK72" s="110"/>
      <c r="FL72" s="110"/>
      <c r="FM72" s="110"/>
      <c r="FN72" s="110"/>
      <c r="FO72" s="110"/>
      <c r="FP72" s="110"/>
      <c r="FQ72" s="110"/>
      <c r="FR72" s="110"/>
      <c r="FS72" s="110"/>
      <c r="FT72" s="110"/>
      <c r="FU72" s="110"/>
      <c r="FV72" s="110"/>
      <c r="FW72" s="110"/>
      <c r="FX72" s="110"/>
      <c r="FY72" s="110"/>
      <c r="FZ72" s="110"/>
      <c r="GA72" s="110"/>
      <c r="GB72" s="110"/>
      <c r="GC72" s="110"/>
      <c r="GD72" s="110"/>
      <c r="GE72" s="110"/>
      <c r="GF72" s="110"/>
      <c r="GG72" s="110"/>
      <c r="GH72" s="110"/>
      <c r="GI72" s="110"/>
      <c r="GJ72" s="110"/>
      <c r="GK72" s="110"/>
      <c r="GL72" s="110"/>
      <c r="GM72" s="110"/>
      <c r="GN72" s="110"/>
      <c r="GO72" s="110"/>
      <c r="GP72" s="110"/>
      <c r="GQ72" s="110"/>
      <c r="GR72" s="110"/>
      <c r="GS72" s="110"/>
      <c r="GT72" s="110"/>
      <c r="GU72" s="110"/>
      <c r="GV72" s="110"/>
      <c r="GW72" s="110"/>
      <c r="GX72" s="110"/>
      <c r="GY72" s="110"/>
      <c r="GZ72" s="110"/>
      <c r="HA72" s="110"/>
      <c r="HB72" s="110"/>
      <c r="HC72" s="110"/>
      <c r="HD72" s="110"/>
      <c r="HE72" s="110"/>
      <c r="HF72" s="110"/>
      <c r="HG72" s="110"/>
      <c r="HH72" s="110"/>
      <c r="HI72" s="110"/>
      <c r="HJ72" s="110"/>
      <c r="HK72" s="110"/>
    </row>
    <row r="73" ht="15.75" customHeight="1">
      <c r="A73" s="110"/>
      <c r="B73" s="110"/>
      <c r="C73" s="33"/>
      <c r="D73" s="52"/>
      <c r="E73" s="110"/>
      <c r="F73" s="110"/>
      <c r="G73" s="110"/>
      <c r="H73" s="110"/>
      <c r="I73" s="110"/>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0"/>
      <c r="AI73" s="110"/>
      <c r="AJ73" s="110"/>
      <c r="AK73" s="110"/>
      <c r="AL73" s="110"/>
      <c r="AM73" s="110"/>
      <c r="AN73" s="110"/>
      <c r="AO73" s="110"/>
      <c r="AP73" s="110"/>
      <c r="AQ73" s="110"/>
      <c r="AR73" s="110"/>
      <c r="AS73" s="110"/>
      <c r="AT73" s="110"/>
      <c r="AU73" s="110"/>
      <c r="AV73" s="110"/>
      <c r="AW73" s="110"/>
      <c r="AX73" s="110"/>
      <c r="AY73" s="110"/>
      <c r="AZ73" s="110"/>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0"/>
      <c r="CB73" s="110"/>
      <c r="CC73" s="110"/>
      <c r="CD73" s="110"/>
      <c r="CE73" s="110"/>
      <c r="CF73" s="110"/>
      <c r="CG73" s="110"/>
      <c r="CH73" s="110"/>
      <c r="CI73" s="110"/>
      <c r="CJ73" s="110"/>
      <c r="CK73" s="110"/>
      <c r="CL73" s="110"/>
      <c r="CM73" s="110"/>
      <c r="CN73" s="110"/>
      <c r="CO73" s="110"/>
      <c r="CP73" s="110"/>
      <c r="CQ73" s="110"/>
      <c r="CR73" s="110"/>
      <c r="CS73" s="110"/>
      <c r="CT73" s="110"/>
      <c r="CU73" s="110"/>
      <c r="CV73" s="110"/>
      <c r="CW73" s="110"/>
      <c r="CX73" s="110"/>
      <c r="CY73" s="110"/>
      <c r="CZ73" s="110"/>
      <c r="DA73" s="110"/>
      <c r="DB73" s="110"/>
      <c r="DC73" s="110"/>
      <c r="DD73" s="110"/>
      <c r="DE73" s="110"/>
      <c r="DF73" s="110"/>
      <c r="DG73" s="110"/>
      <c r="DH73" s="110"/>
      <c r="DI73" s="110"/>
      <c r="DJ73" s="110"/>
      <c r="DK73" s="110"/>
      <c r="DL73" s="110"/>
      <c r="DM73" s="110"/>
      <c r="DN73" s="110"/>
      <c r="DO73" s="110"/>
      <c r="DP73" s="110"/>
      <c r="DQ73" s="110"/>
      <c r="DR73" s="110"/>
      <c r="DS73" s="110"/>
      <c r="DT73" s="110"/>
      <c r="DU73" s="110"/>
      <c r="DV73" s="110"/>
      <c r="DW73" s="110"/>
      <c r="DX73" s="110"/>
      <c r="DY73" s="110"/>
      <c r="DZ73" s="110"/>
      <c r="EA73" s="110"/>
      <c r="EB73" s="110"/>
      <c r="EC73" s="110"/>
      <c r="ED73" s="110"/>
      <c r="EE73" s="110"/>
      <c r="EF73" s="110"/>
      <c r="EG73" s="110"/>
      <c r="EH73" s="110"/>
      <c r="EI73" s="110"/>
      <c r="EJ73" s="110"/>
      <c r="EK73" s="110"/>
      <c r="EL73" s="110"/>
      <c r="EM73" s="110"/>
      <c r="EN73" s="110"/>
      <c r="EO73" s="110"/>
      <c r="EP73" s="110"/>
      <c r="EQ73" s="110"/>
      <c r="ER73" s="110"/>
      <c r="ES73" s="110"/>
      <c r="ET73" s="110"/>
      <c r="EU73" s="110"/>
      <c r="EV73" s="110"/>
      <c r="EW73" s="110"/>
      <c r="EX73" s="110"/>
      <c r="EY73" s="110"/>
      <c r="EZ73" s="110"/>
      <c r="FA73" s="110"/>
      <c r="FB73" s="110"/>
      <c r="FC73" s="110"/>
      <c r="FD73" s="110"/>
      <c r="FE73" s="110"/>
      <c r="FF73" s="110"/>
      <c r="FG73" s="110"/>
      <c r="FH73" s="110"/>
      <c r="FI73" s="110"/>
      <c r="FJ73" s="110"/>
      <c r="FK73" s="110"/>
      <c r="FL73" s="110"/>
      <c r="FM73" s="110"/>
      <c r="FN73" s="110"/>
      <c r="FO73" s="110"/>
      <c r="FP73" s="110"/>
      <c r="FQ73" s="110"/>
      <c r="FR73" s="110"/>
      <c r="FS73" s="110"/>
      <c r="FT73" s="110"/>
      <c r="FU73" s="110"/>
      <c r="FV73" s="110"/>
      <c r="FW73" s="110"/>
      <c r="FX73" s="110"/>
      <c r="FY73" s="110"/>
      <c r="FZ73" s="110"/>
      <c r="GA73" s="110"/>
      <c r="GB73" s="110"/>
      <c r="GC73" s="110"/>
      <c r="GD73" s="110"/>
      <c r="GE73" s="110"/>
      <c r="GF73" s="110"/>
      <c r="GG73" s="110"/>
      <c r="GH73" s="110"/>
      <c r="GI73" s="110"/>
      <c r="GJ73" s="110"/>
      <c r="GK73" s="110"/>
      <c r="GL73" s="110"/>
      <c r="GM73" s="110"/>
      <c r="GN73" s="110"/>
      <c r="GO73" s="110"/>
      <c r="GP73" s="110"/>
      <c r="GQ73" s="110"/>
      <c r="GR73" s="110"/>
      <c r="GS73" s="110"/>
      <c r="GT73" s="110"/>
      <c r="GU73" s="110"/>
      <c r="GV73" s="110"/>
      <c r="GW73" s="110"/>
      <c r="GX73" s="110"/>
      <c r="GY73" s="110"/>
      <c r="GZ73" s="110"/>
      <c r="HA73" s="110"/>
      <c r="HB73" s="110"/>
      <c r="HC73" s="110"/>
      <c r="HD73" s="110"/>
      <c r="HE73" s="110"/>
      <c r="HF73" s="110"/>
      <c r="HG73" s="110"/>
      <c r="HH73" s="110"/>
      <c r="HI73" s="110"/>
      <c r="HJ73" s="110"/>
      <c r="HK73" s="110"/>
    </row>
    <row r="74" ht="15.75" customHeight="1">
      <c r="A74" s="110"/>
      <c r="B74" s="1" t="s">
        <v>33</v>
      </c>
      <c r="C74" s="56" t="s">
        <v>127</v>
      </c>
      <c r="D74" s="57"/>
      <c r="E74" s="110"/>
      <c r="F74" s="110"/>
      <c r="G74" s="110"/>
      <c r="H74" s="110"/>
      <c r="I74" s="110"/>
      <c r="J74" s="110"/>
      <c r="K74" s="110"/>
      <c r="L74" s="110"/>
      <c r="M74" s="110"/>
      <c r="N74" s="110"/>
      <c r="O74" s="110"/>
      <c r="P74" s="110"/>
      <c r="Q74" s="110"/>
      <c r="R74" s="110"/>
      <c r="S74" s="110"/>
      <c r="T74" s="110"/>
      <c r="U74" s="110"/>
      <c r="V74" s="110"/>
      <c r="W74" s="110"/>
      <c r="X74" s="110"/>
      <c r="Y74" s="110"/>
      <c r="Z74" s="110"/>
      <c r="AA74" s="110"/>
      <c r="AB74" s="110"/>
      <c r="AC74" s="110"/>
      <c r="AD74" s="110"/>
      <c r="AE74" s="110"/>
      <c r="AF74" s="110"/>
      <c r="AG74" s="110"/>
      <c r="AH74" s="110"/>
      <c r="AI74" s="110"/>
      <c r="AJ74" s="110"/>
      <c r="AK74" s="110"/>
      <c r="AL74" s="110"/>
      <c r="AM74" s="110"/>
      <c r="AN74" s="110"/>
      <c r="AO74" s="110"/>
      <c r="AP74" s="110"/>
      <c r="AQ74" s="110"/>
      <c r="AR74" s="110"/>
      <c r="AS74" s="110"/>
      <c r="AT74" s="110"/>
      <c r="AU74" s="110"/>
      <c r="AV74" s="110"/>
      <c r="AW74" s="110"/>
      <c r="AX74" s="110"/>
      <c r="AY74" s="110"/>
      <c r="AZ74" s="110"/>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0"/>
      <c r="CB74" s="110"/>
      <c r="CC74" s="110"/>
      <c r="CD74" s="110"/>
      <c r="CE74" s="110"/>
      <c r="CF74" s="110"/>
      <c r="CG74" s="110"/>
      <c r="CH74" s="110"/>
      <c r="CI74" s="110"/>
      <c r="CJ74" s="110"/>
      <c r="CK74" s="110"/>
      <c r="CL74" s="110"/>
      <c r="CM74" s="110"/>
      <c r="CN74" s="110"/>
      <c r="CO74" s="110"/>
      <c r="CP74" s="110"/>
      <c r="CQ74" s="110"/>
      <c r="CR74" s="110"/>
      <c r="CS74" s="110"/>
      <c r="CT74" s="110"/>
      <c r="CU74" s="110"/>
      <c r="CV74" s="110"/>
      <c r="CW74" s="110"/>
      <c r="CX74" s="110"/>
      <c r="CY74" s="110"/>
      <c r="CZ74" s="110"/>
      <c r="DA74" s="110"/>
      <c r="DB74" s="110"/>
      <c r="DC74" s="110"/>
      <c r="DD74" s="110"/>
      <c r="DE74" s="110"/>
      <c r="DF74" s="110"/>
      <c r="DG74" s="110"/>
      <c r="DH74" s="110"/>
      <c r="DI74" s="110"/>
      <c r="DJ74" s="110"/>
      <c r="DK74" s="110"/>
      <c r="DL74" s="110"/>
      <c r="DM74" s="110"/>
      <c r="DN74" s="110"/>
      <c r="DO74" s="110"/>
      <c r="DP74" s="110"/>
      <c r="DQ74" s="110"/>
      <c r="DR74" s="110"/>
      <c r="DS74" s="110"/>
      <c r="DT74" s="110"/>
      <c r="DU74" s="110"/>
      <c r="DV74" s="110"/>
      <c r="DW74" s="110"/>
      <c r="DX74" s="110"/>
      <c r="DY74" s="110"/>
      <c r="DZ74" s="110"/>
      <c r="EA74" s="110"/>
      <c r="EB74" s="110"/>
      <c r="EC74" s="110"/>
      <c r="ED74" s="110"/>
      <c r="EE74" s="110"/>
      <c r="EF74" s="110"/>
      <c r="EG74" s="110"/>
      <c r="EH74" s="110"/>
      <c r="EI74" s="110"/>
      <c r="EJ74" s="110"/>
      <c r="EK74" s="110"/>
      <c r="EL74" s="110"/>
      <c r="EM74" s="110"/>
      <c r="EN74" s="110"/>
      <c r="EO74" s="110"/>
      <c r="EP74" s="110"/>
      <c r="EQ74" s="110"/>
      <c r="ER74" s="110"/>
      <c r="ES74" s="110"/>
      <c r="ET74" s="110"/>
      <c r="EU74" s="110"/>
      <c r="EV74" s="110"/>
      <c r="EW74" s="110"/>
      <c r="EX74" s="110"/>
      <c r="EY74" s="110"/>
      <c r="EZ74" s="110"/>
      <c r="FA74" s="110"/>
      <c r="FB74" s="110"/>
      <c r="FC74" s="110"/>
      <c r="FD74" s="110"/>
      <c r="FE74" s="110"/>
      <c r="FF74" s="110"/>
      <c r="FG74" s="110"/>
      <c r="FH74" s="110"/>
      <c r="FI74" s="110"/>
      <c r="FJ74" s="110"/>
      <c r="FK74" s="110"/>
      <c r="FL74" s="110"/>
      <c r="FM74" s="110"/>
      <c r="FN74" s="110"/>
      <c r="FO74" s="110"/>
      <c r="FP74" s="110"/>
      <c r="FQ74" s="110"/>
      <c r="FR74" s="110"/>
      <c r="FS74" s="110"/>
      <c r="FT74" s="110"/>
      <c r="FU74" s="110"/>
      <c r="FV74" s="110"/>
      <c r="FW74" s="110"/>
      <c r="FX74" s="110"/>
      <c r="FY74" s="110"/>
      <c r="FZ74" s="110"/>
      <c r="GA74" s="110"/>
      <c r="GB74" s="110"/>
      <c r="GC74" s="110"/>
      <c r="GD74" s="110"/>
      <c r="GE74" s="110"/>
      <c r="GF74" s="110"/>
      <c r="GG74" s="110"/>
      <c r="GH74" s="110"/>
      <c r="GI74" s="110"/>
      <c r="GJ74" s="110"/>
      <c r="GK74" s="110"/>
      <c r="GL74" s="110"/>
      <c r="GM74" s="110"/>
      <c r="GN74" s="110"/>
      <c r="GO74" s="110"/>
      <c r="GP74" s="110"/>
      <c r="GQ74" s="110"/>
      <c r="GR74" s="110"/>
      <c r="GS74" s="110"/>
      <c r="GT74" s="110"/>
      <c r="GU74" s="110"/>
      <c r="GV74" s="110"/>
      <c r="GW74" s="110"/>
      <c r="GX74" s="110"/>
      <c r="GY74" s="110"/>
      <c r="GZ74" s="110"/>
      <c r="HA74" s="110"/>
      <c r="HB74" s="110"/>
      <c r="HC74" s="110"/>
      <c r="HD74" s="110"/>
      <c r="HE74" s="110"/>
      <c r="HF74" s="110"/>
      <c r="HG74" s="110"/>
      <c r="HH74" s="110"/>
      <c r="HI74" s="110"/>
      <c r="HJ74" s="110"/>
      <c r="HK74" s="110"/>
    </row>
    <row r="75" ht="15.75" customHeight="1">
      <c r="A75" s="110"/>
      <c r="B75" s="1"/>
      <c r="C75" s="58" t="s">
        <v>35</v>
      </c>
      <c r="D75" s="59">
        <v>7.0</v>
      </c>
      <c r="E75" s="110"/>
      <c r="F75" s="110"/>
      <c r="G75" s="110"/>
      <c r="H75" s="110"/>
      <c r="I75" s="110"/>
      <c r="J75" s="110"/>
      <c r="K75" s="110"/>
      <c r="L75" s="110"/>
      <c r="M75" s="110"/>
      <c r="N75" s="110"/>
      <c r="O75" s="110"/>
      <c r="P75" s="110"/>
      <c r="Q75" s="110"/>
      <c r="R75" s="110"/>
      <c r="S75" s="110"/>
      <c r="T75" s="110"/>
      <c r="U75" s="110"/>
      <c r="V75" s="110"/>
      <c r="W75" s="110"/>
      <c r="X75" s="110"/>
      <c r="Y75" s="110"/>
      <c r="Z75" s="110"/>
      <c r="AA75" s="110"/>
      <c r="AB75" s="110"/>
      <c r="AC75" s="110"/>
      <c r="AD75" s="110"/>
      <c r="AE75" s="110"/>
      <c r="AF75" s="110"/>
      <c r="AG75" s="110"/>
      <c r="AH75" s="110"/>
      <c r="AI75" s="110"/>
      <c r="AJ75" s="110"/>
      <c r="AK75" s="110"/>
      <c r="AL75" s="110"/>
      <c r="AM75" s="110"/>
      <c r="AN75" s="110"/>
      <c r="AO75" s="110"/>
      <c r="AP75" s="110"/>
      <c r="AQ75" s="110"/>
      <c r="AR75" s="110"/>
      <c r="AS75" s="110"/>
      <c r="AT75" s="110"/>
      <c r="AU75" s="110"/>
      <c r="AV75" s="110"/>
      <c r="AW75" s="110"/>
      <c r="AX75" s="110"/>
      <c r="AY75" s="110"/>
      <c r="AZ75" s="110"/>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0"/>
      <c r="CB75" s="110"/>
      <c r="CC75" s="110"/>
      <c r="CD75" s="110"/>
      <c r="CE75" s="110"/>
      <c r="CF75" s="110"/>
      <c r="CG75" s="110"/>
      <c r="CH75" s="110"/>
      <c r="CI75" s="110"/>
      <c r="CJ75" s="110"/>
      <c r="CK75" s="110"/>
      <c r="CL75" s="110"/>
      <c r="CM75" s="110"/>
      <c r="CN75" s="110"/>
      <c r="CO75" s="110"/>
      <c r="CP75" s="110"/>
      <c r="CQ75" s="110"/>
      <c r="CR75" s="110"/>
      <c r="CS75" s="110"/>
      <c r="CT75" s="110"/>
      <c r="CU75" s="110"/>
      <c r="CV75" s="110"/>
      <c r="CW75" s="110"/>
      <c r="CX75" s="110"/>
      <c r="CY75" s="110"/>
      <c r="CZ75" s="110"/>
      <c r="DA75" s="110"/>
      <c r="DB75" s="110"/>
      <c r="DC75" s="110"/>
      <c r="DD75" s="110"/>
      <c r="DE75" s="110"/>
      <c r="DF75" s="110"/>
      <c r="DG75" s="110"/>
      <c r="DH75" s="110"/>
      <c r="DI75" s="110"/>
      <c r="DJ75" s="110"/>
      <c r="DK75" s="110"/>
      <c r="DL75" s="110"/>
      <c r="DM75" s="110"/>
      <c r="DN75" s="110"/>
      <c r="DO75" s="110"/>
      <c r="DP75" s="110"/>
      <c r="DQ75" s="110"/>
      <c r="DR75" s="110"/>
      <c r="DS75" s="110"/>
      <c r="DT75" s="110"/>
      <c r="DU75" s="110"/>
      <c r="DV75" s="110"/>
      <c r="DW75" s="110"/>
      <c r="DX75" s="110"/>
      <c r="DY75" s="110"/>
      <c r="DZ75" s="110"/>
      <c r="EA75" s="110"/>
      <c r="EB75" s="110"/>
      <c r="EC75" s="110"/>
      <c r="ED75" s="110"/>
      <c r="EE75" s="110"/>
      <c r="EF75" s="110"/>
      <c r="EG75" s="110"/>
      <c r="EH75" s="110"/>
      <c r="EI75" s="110"/>
      <c r="EJ75" s="110"/>
      <c r="EK75" s="110"/>
      <c r="EL75" s="110"/>
      <c r="EM75" s="110"/>
      <c r="EN75" s="110"/>
      <c r="EO75" s="110"/>
      <c r="EP75" s="110"/>
      <c r="EQ75" s="110"/>
      <c r="ER75" s="110"/>
      <c r="ES75" s="110"/>
      <c r="ET75" s="110"/>
      <c r="EU75" s="110"/>
      <c r="EV75" s="110"/>
      <c r="EW75" s="110"/>
      <c r="EX75" s="110"/>
      <c r="EY75" s="110"/>
      <c r="EZ75" s="110"/>
      <c r="FA75" s="110"/>
      <c r="FB75" s="110"/>
      <c r="FC75" s="110"/>
      <c r="FD75" s="110"/>
      <c r="FE75" s="110"/>
      <c r="FF75" s="110"/>
      <c r="FG75" s="110"/>
      <c r="FH75" s="110"/>
      <c r="FI75" s="110"/>
      <c r="FJ75" s="110"/>
      <c r="FK75" s="110"/>
      <c r="FL75" s="110"/>
      <c r="FM75" s="110"/>
      <c r="FN75" s="110"/>
      <c r="FO75" s="110"/>
      <c r="FP75" s="110"/>
      <c r="FQ75" s="110"/>
      <c r="FR75" s="110"/>
      <c r="FS75" s="110"/>
      <c r="FT75" s="110"/>
      <c r="FU75" s="110"/>
      <c r="FV75" s="110"/>
      <c r="FW75" s="110"/>
      <c r="FX75" s="110"/>
      <c r="FY75" s="110"/>
      <c r="FZ75" s="110"/>
      <c r="GA75" s="110"/>
      <c r="GB75" s="110"/>
      <c r="GC75" s="110"/>
      <c r="GD75" s="110"/>
      <c r="GE75" s="110"/>
      <c r="GF75" s="110"/>
      <c r="GG75" s="110"/>
      <c r="GH75" s="110"/>
      <c r="GI75" s="110"/>
      <c r="GJ75" s="110"/>
      <c r="GK75" s="110"/>
      <c r="GL75" s="110"/>
      <c r="GM75" s="110"/>
      <c r="GN75" s="110"/>
      <c r="GO75" s="110"/>
      <c r="GP75" s="110"/>
      <c r="GQ75" s="110"/>
      <c r="GR75" s="110"/>
      <c r="GS75" s="110"/>
      <c r="GT75" s="110"/>
      <c r="GU75" s="110"/>
      <c r="GV75" s="110"/>
      <c r="GW75" s="110"/>
      <c r="GX75" s="110"/>
      <c r="GY75" s="110"/>
      <c r="GZ75" s="110"/>
      <c r="HA75" s="110"/>
      <c r="HB75" s="110"/>
      <c r="HC75" s="110"/>
      <c r="HD75" s="110"/>
      <c r="HE75" s="110"/>
      <c r="HF75" s="110"/>
      <c r="HG75" s="110"/>
      <c r="HH75" s="110"/>
      <c r="HI75" s="110"/>
      <c r="HJ75" s="110"/>
      <c r="HK75" s="110"/>
    </row>
    <row r="76" ht="15.75" customHeight="1">
      <c r="A76" s="110"/>
      <c r="B76" s="110"/>
      <c r="C76" s="58" t="s">
        <v>60</v>
      </c>
      <c r="D76" s="63">
        <f>(7000000/2)</f>
        <v>3500000</v>
      </c>
      <c r="E76" s="37" t="s">
        <v>128</v>
      </c>
      <c r="F76" s="110"/>
      <c r="G76" s="110"/>
      <c r="H76" s="110"/>
      <c r="I76" s="110"/>
      <c r="J76" s="110"/>
      <c r="K76" s="110"/>
      <c r="L76" s="110"/>
      <c r="M76" s="110"/>
      <c r="N76" s="110"/>
      <c r="O76" s="110"/>
      <c r="P76" s="110"/>
      <c r="Q76" s="110"/>
      <c r="R76" s="110"/>
      <c r="S76" s="110"/>
      <c r="T76" s="110"/>
      <c r="U76" s="110"/>
      <c r="V76" s="110"/>
      <c r="W76" s="110"/>
      <c r="X76" s="110"/>
      <c r="Y76" s="110"/>
      <c r="Z76" s="110"/>
      <c r="AA76" s="110"/>
      <c r="AB76" s="110"/>
      <c r="AC76" s="110"/>
      <c r="AD76" s="110"/>
      <c r="AE76" s="110"/>
      <c r="AF76" s="110"/>
      <c r="AG76" s="110"/>
      <c r="AH76" s="110"/>
      <c r="AI76" s="110"/>
      <c r="AJ76" s="110"/>
      <c r="AK76" s="110"/>
      <c r="AL76" s="110"/>
      <c r="AM76" s="110"/>
      <c r="AN76" s="110"/>
      <c r="AO76" s="110"/>
      <c r="AP76" s="110"/>
      <c r="AQ76" s="110"/>
      <c r="AR76" s="110"/>
      <c r="AS76" s="110"/>
      <c r="AT76" s="110"/>
      <c r="AU76" s="110"/>
      <c r="AV76" s="110"/>
      <c r="AW76" s="110"/>
      <c r="AX76" s="110"/>
      <c r="AY76" s="110"/>
      <c r="AZ76" s="110"/>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0"/>
      <c r="CB76" s="110"/>
      <c r="CC76" s="110"/>
      <c r="CD76" s="110"/>
      <c r="CE76" s="110"/>
      <c r="CF76" s="110"/>
      <c r="CG76" s="110"/>
      <c r="CH76" s="110"/>
      <c r="CI76" s="110"/>
      <c r="CJ76" s="110"/>
      <c r="CK76" s="110"/>
      <c r="CL76" s="110"/>
      <c r="CM76" s="110"/>
      <c r="CN76" s="110"/>
      <c r="CO76" s="110"/>
      <c r="CP76" s="110"/>
      <c r="CQ76" s="110"/>
      <c r="CR76" s="110"/>
      <c r="CS76" s="110"/>
      <c r="CT76" s="110"/>
      <c r="CU76" s="110"/>
      <c r="CV76" s="110"/>
      <c r="CW76" s="110"/>
      <c r="CX76" s="110"/>
      <c r="CY76" s="110"/>
      <c r="CZ76" s="110"/>
      <c r="DA76" s="110"/>
      <c r="DB76" s="110"/>
      <c r="DC76" s="110"/>
      <c r="DD76" s="110"/>
      <c r="DE76" s="110"/>
      <c r="DF76" s="110"/>
      <c r="DG76" s="110"/>
      <c r="DH76" s="110"/>
      <c r="DI76" s="110"/>
      <c r="DJ76" s="110"/>
      <c r="DK76" s="110"/>
      <c r="DL76" s="110"/>
      <c r="DM76" s="110"/>
      <c r="DN76" s="110"/>
      <c r="DO76" s="110"/>
      <c r="DP76" s="110"/>
      <c r="DQ76" s="110"/>
      <c r="DR76" s="110"/>
      <c r="DS76" s="110"/>
      <c r="DT76" s="110"/>
      <c r="DU76" s="110"/>
      <c r="DV76" s="110"/>
      <c r="DW76" s="110"/>
      <c r="DX76" s="110"/>
      <c r="DY76" s="110"/>
      <c r="DZ76" s="110"/>
      <c r="EA76" s="110"/>
      <c r="EB76" s="110"/>
      <c r="EC76" s="110"/>
      <c r="ED76" s="110"/>
      <c r="EE76" s="110"/>
      <c r="EF76" s="110"/>
      <c r="EG76" s="110"/>
      <c r="EH76" s="110"/>
      <c r="EI76" s="110"/>
      <c r="EJ76" s="110"/>
      <c r="EK76" s="110"/>
      <c r="EL76" s="110"/>
      <c r="EM76" s="110"/>
      <c r="EN76" s="110"/>
      <c r="EO76" s="110"/>
      <c r="EP76" s="110"/>
      <c r="EQ76" s="110"/>
      <c r="ER76" s="110"/>
      <c r="ES76" s="110"/>
      <c r="ET76" s="110"/>
      <c r="EU76" s="110"/>
      <c r="EV76" s="110"/>
      <c r="EW76" s="110"/>
      <c r="EX76" s="110"/>
      <c r="EY76" s="110"/>
      <c r="EZ76" s="110"/>
      <c r="FA76" s="110"/>
      <c r="FB76" s="110"/>
      <c r="FC76" s="110"/>
      <c r="FD76" s="110"/>
      <c r="FE76" s="110"/>
      <c r="FF76" s="110"/>
      <c r="FG76" s="110"/>
      <c r="FH76" s="110"/>
      <c r="FI76" s="110"/>
      <c r="FJ76" s="110"/>
      <c r="FK76" s="110"/>
      <c r="FL76" s="110"/>
      <c r="FM76" s="110"/>
      <c r="FN76" s="110"/>
      <c r="FO76" s="110"/>
      <c r="FP76" s="110"/>
      <c r="FQ76" s="110"/>
      <c r="FR76" s="110"/>
      <c r="FS76" s="110"/>
      <c r="FT76" s="110"/>
      <c r="FU76" s="110"/>
      <c r="FV76" s="110"/>
      <c r="FW76" s="110"/>
      <c r="FX76" s="110"/>
      <c r="FY76" s="110"/>
      <c r="FZ76" s="110"/>
      <c r="GA76" s="110"/>
      <c r="GB76" s="110"/>
      <c r="GC76" s="110"/>
      <c r="GD76" s="110"/>
      <c r="GE76" s="110"/>
      <c r="GF76" s="110"/>
      <c r="GG76" s="110"/>
      <c r="GH76" s="110"/>
      <c r="GI76" s="110"/>
      <c r="GJ76" s="110"/>
      <c r="GK76" s="110"/>
      <c r="GL76" s="110"/>
      <c r="GM76" s="110"/>
      <c r="GN76" s="110"/>
      <c r="GO76" s="110"/>
      <c r="GP76" s="110"/>
      <c r="GQ76" s="110"/>
      <c r="GR76" s="110"/>
      <c r="GS76" s="110"/>
      <c r="GT76" s="110"/>
      <c r="GU76" s="110"/>
      <c r="GV76" s="110"/>
      <c r="GW76" s="110"/>
      <c r="GX76" s="110"/>
      <c r="GY76" s="110"/>
      <c r="GZ76" s="110"/>
      <c r="HA76" s="110"/>
      <c r="HB76" s="110"/>
      <c r="HC76" s="110"/>
      <c r="HD76" s="110"/>
      <c r="HE76" s="110"/>
      <c r="HF76" s="110"/>
      <c r="HG76" s="110"/>
      <c r="HH76" s="110"/>
      <c r="HI76" s="110"/>
      <c r="HJ76" s="110"/>
      <c r="HK76" s="110"/>
    </row>
    <row r="77" ht="15.75" customHeight="1">
      <c r="A77" s="110"/>
      <c r="B77" s="110"/>
      <c r="C77" s="58" t="s">
        <v>62</v>
      </c>
      <c r="D77" s="62">
        <f>(D75)*(D76/1000)</f>
        <v>24500</v>
      </c>
      <c r="E77" s="110"/>
      <c r="F77" s="110"/>
      <c r="G77" s="110"/>
      <c r="H77" s="110"/>
      <c r="I77" s="110"/>
      <c r="J77" s="110"/>
      <c r="K77" s="110"/>
      <c r="L77" s="110"/>
      <c r="M77" s="110"/>
      <c r="N77" s="110"/>
      <c r="O77" s="110"/>
      <c r="P77" s="110"/>
      <c r="Q77" s="110"/>
      <c r="R77" s="110"/>
      <c r="S77" s="110"/>
      <c r="T77" s="110"/>
      <c r="U77" s="110"/>
      <c r="V77" s="110"/>
      <c r="W77" s="110"/>
      <c r="X77" s="110"/>
      <c r="Y77" s="110"/>
      <c r="Z77" s="110"/>
      <c r="AA77" s="110"/>
      <c r="AB77" s="110"/>
      <c r="AC77" s="110"/>
      <c r="AD77" s="110"/>
      <c r="AE77" s="110"/>
      <c r="AF77" s="110"/>
      <c r="AG77" s="110"/>
      <c r="AH77" s="110"/>
      <c r="AI77" s="110"/>
      <c r="AJ77" s="110"/>
      <c r="AK77" s="110"/>
      <c r="AL77" s="110"/>
      <c r="AM77" s="110"/>
      <c r="AN77" s="110"/>
      <c r="AO77" s="110"/>
      <c r="AP77" s="110"/>
      <c r="AQ77" s="110"/>
      <c r="AR77" s="110"/>
      <c r="AS77" s="110"/>
      <c r="AT77" s="110"/>
      <c r="AU77" s="110"/>
      <c r="AV77" s="110"/>
      <c r="AW77" s="110"/>
      <c r="AX77" s="110"/>
      <c r="AY77" s="110"/>
      <c r="AZ77" s="110"/>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0"/>
      <c r="CB77" s="110"/>
      <c r="CC77" s="110"/>
      <c r="CD77" s="110"/>
      <c r="CE77" s="110"/>
      <c r="CF77" s="110"/>
      <c r="CG77" s="110"/>
      <c r="CH77" s="110"/>
      <c r="CI77" s="110"/>
      <c r="CJ77" s="110"/>
      <c r="CK77" s="110"/>
      <c r="CL77" s="110"/>
      <c r="CM77" s="110"/>
      <c r="CN77" s="110"/>
      <c r="CO77" s="110"/>
      <c r="CP77" s="110"/>
      <c r="CQ77" s="110"/>
      <c r="CR77" s="110"/>
      <c r="CS77" s="110"/>
      <c r="CT77" s="110"/>
      <c r="CU77" s="110"/>
      <c r="CV77" s="110"/>
      <c r="CW77" s="110"/>
      <c r="CX77" s="110"/>
      <c r="CY77" s="110"/>
      <c r="CZ77" s="110"/>
      <c r="DA77" s="110"/>
      <c r="DB77" s="110"/>
      <c r="DC77" s="110"/>
      <c r="DD77" s="110"/>
      <c r="DE77" s="110"/>
      <c r="DF77" s="110"/>
      <c r="DG77" s="110"/>
      <c r="DH77" s="110"/>
      <c r="DI77" s="110"/>
      <c r="DJ77" s="110"/>
      <c r="DK77" s="110"/>
      <c r="DL77" s="110"/>
      <c r="DM77" s="110"/>
      <c r="DN77" s="110"/>
      <c r="DO77" s="110"/>
      <c r="DP77" s="110"/>
      <c r="DQ77" s="110"/>
      <c r="DR77" s="110"/>
      <c r="DS77" s="110"/>
      <c r="DT77" s="110"/>
      <c r="DU77" s="110"/>
      <c r="DV77" s="110"/>
      <c r="DW77" s="110"/>
      <c r="DX77" s="110"/>
      <c r="DY77" s="110"/>
      <c r="DZ77" s="110"/>
      <c r="EA77" s="110"/>
      <c r="EB77" s="110"/>
      <c r="EC77" s="110"/>
      <c r="ED77" s="110"/>
      <c r="EE77" s="110"/>
      <c r="EF77" s="110"/>
      <c r="EG77" s="110"/>
      <c r="EH77" s="110"/>
      <c r="EI77" s="110"/>
      <c r="EJ77" s="110"/>
      <c r="EK77" s="110"/>
      <c r="EL77" s="110"/>
      <c r="EM77" s="110"/>
      <c r="EN77" s="110"/>
      <c r="EO77" s="110"/>
      <c r="EP77" s="110"/>
      <c r="EQ77" s="110"/>
      <c r="ER77" s="110"/>
      <c r="ES77" s="110"/>
      <c r="ET77" s="110"/>
      <c r="EU77" s="110"/>
      <c r="EV77" s="110"/>
      <c r="EW77" s="110"/>
      <c r="EX77" s="110"/>
      <c r="EY77" s="110"/>
      <c r="EZ77" s="110"/>
      <c r="FA77" s="110"/>
      <c r="FB77" s="110"/>
      <c r="FC77" s="110"/>
      <c r="FD77" s="110"/>
      <c r="FE77" s="110"/>
      <c r="FF77" s="110"/>
      <c r="FG77" s="110"/>
      <c r="FH77" s="110"/>
      <c r="FI77" s="110"/>
      <c r="FJ77" s="110"/>
      <c r="FK77" s="110"/>
      <c r="FL77" s="110"/>
      <c r="FM77" s="110"/>
      <c r="FN77" s="110"/>
      <c r="FO77" s="110"/>
      <c r="FP77" s="110"/>
      <c r="FQ77" s="110"/>
      <c r="FR77" s="110"/>
      <c r="FS77" s="110"/>
      <c r="FT77" s="110"/>
      <c r="FU77" s="110"/>
      <c r="FV77" s="110"/>
      <c r="FW77" s="110"/>
      <c r="FX77" s="110"/>
      <c r="FY77" s="110"/>
      <c r="FZ77" s="110"/>
      <c r="GA77" s="110"/>
      <c r="GB77" s="110"/>
      <c r="GC77" s="110"/>
      <c r="GD77" s="110"/>
      <c r="GE77" s="110"/>
      <c r="GF77" s="110"/>
      <c r="GG77" s="110"/>
      <c r="GH77" s="110"/>
      <c r="GI77" s="110"/>
      <c r="GJ77" s="110"/>
      <c r="GK77" s="110"/>
      <c r="GL77" s="110"/>
      <c r="GM77" s="110"/>
      <c r="GN77" s="110"/>
      <c r="GO77" s="110"/>
      <c r="GP77" s="110"/>
      <c r="GQ77" s="110"/>
      <c r="GR77" s="110"/>
      <c r="GS77" s="110"/>
      <c r="GT77" s="110"/>
      <c r="GU77" s="110"/>
      <c r="GV77" s="110"/>
      <c r="GW77" s="110"/>
      <c r="GX77" s="110"/>
      <c r="GY77" s="110"/>
      <c r="GZ77" s="110"/>
      <c r="HA77" s="110"/>
      <c r="HB77" s="110"/>
      <c r="HC77" s="110"/>
      <c r="HD77" s="110"/>
      <c r="HE77" s="110"/>
      <c r="HF77" s="110"/>
      <c r="HG77" s="110"/>
      <c r="HH77" s="110"/>
      <c r="HI77" s="110"/>
      <c r="HJ77" s="110"/>
      <c r="HK77" s="110"/>
    </row>
    <row r="78" ht="15.75" customHeight="1">
      <c r="A78" s="110"/>
      <c r="B78" s="110"/>
      <c r="C78" s="5"/>
      <c r="D78" s="5"/>
      <c r="E78" s="5"/>
      <c r="F78" s="5"/>
      <c r="G78" s="110"/>
      <c r="H78" s="110"/>
      <c r="I78" s="110"/>
      <c r="J78" s="110"/>
      <c r="K78" s="110"/>
      <c r="L78" s="110"/>
      <c r="M78" s="110"/>
      <c r="N78" s="110"/>
      <c r="O78" s="110"/>
      <c r="P78" s="110"/>
      <c r="Q78" s="110"/>
      <c r="R78" s="110"/>
      <c r="S78" s="110"/>
      <c r="T78" s="110"/>
      <c r="U78" s="110"/>
      <c r="V78" s="110"/>
      <c r="W78" s="110"/>
      <c r="X78" s="110"/>
      <c r="Y78" s="110"/>
      <c r="Z78" s="110"/>
      <c r="AA78" s="110"/>
      <c r="AB78" s="110"/>
      <c r="AC78" s="110"/>
      <c r="AD78" s="110"/>
      <c r="AE78" s="110"/>
      <c r="AF78" s="110"/>
      <c r="AG78" s="110"/>
      <c r="AH78" s="110"/>
      <c r="AI78" s="110"/>
      <c r="AJ78" s="110"/>
      <c r="AK78" s="110"/>
      <c r="AL78" s="110"/>
      <c r="AM78" s="110"/>
      <c r="AN78" s="110"/>
      <c r="AO78" s="110"/>
      <c r="AP78" s="110"/>
      <c r="AQ78" s="110"/>
      <c r="AR78" s="110"/>
      <c r="AS78" s="110"/>
      <c r="AT78" s="110"/>
      <c r="AU78" s="110"/>
      <c r="AV78" s="110"/>
      <c r="AW78" s="110"/>
      <c r="AX78" s="110"/>
      <c r="AY78" s="110"/>
      <c r="AZ78" s="110"/>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0"/>
      <c r="CB78" s="110"/>
      <c r="CC78" s="110"/>
      <c r="CD78" s="110"/>
      <c r="CE78" s="110"/>
      <c r="CF78" s="110"/>
      <c r="CG78" s="110"/>
      <c r="CH78" s="110"/>
      <c r="CI78" s="110"/>
      <c r="CJ78" s="110"/>
      <c r="CK78" s="110"/>
      <c r="CL78" s="110"/>
      <c r="CM78" s="110"/>
      <c r="CN78" s="110"/>
      <c r="CO78" s="110"/>
      <c r="CP78" s="110"/>
      <c r="CQ78" s="110"/>
      <c r="CR78" s="110"/>
      <c r="CS78" s="110"/>
      <c r="CT78" s="110"/>
      <c r="CU78" s="110"/>
      <c r="CV78" s="110"/>
      <c r="CW78" s="110"/>
      <c r="CX78" s="110"/>
      <c r="CY78" s="110"/>
      <c r="CZ78" s="110"/>
      <c r="DA78" s="110"/>
      <c r="DB78" s="110"/>
      <c r="DC78" s="110"/>
      <c r="DD78" s="110"/>
      <c r="DE78" s="110"/>
      <c r="DF78" s="110"/>
      <c r="DG78" s="110"/>
      <c r="DH78" s="110"/>
      <c r="DI78" s="110"/>
      <c r="DJ78" s="110"/>
      <c r="DK78" s="110"/>
      <c r="DL78" s="110"/>
      <c r="DM78" s="110"/>
      <c r="DN78" s="110"/>
      <c r="DO78" s="110"/>
      <c r="DP78" s="110"/>
      <c r="DQ78" s="110"/>
      <c r="DR78" s="110"/>
      <c r="DS78" s="110"/>
      <c r="DT78" s="110"/>
      <c r="DU78" s="110"/>
      <c r="DV78" s="110"/>
      <c r="DW78" s="110"/>
      <c r="DX78" s="110"/>
      <c r="DY78" s="110"/>
      <c r="DZ78" s="110"/>
      <c r="EA78" s="110"/>
      <c r="EB78" s="110"/>
      <c r="EC78" s="110"/>
      <c r="ED78" s="110"/>
      <c r="EE78" s="110"/>
      <c r="EF78" s="110"/>
      <c r="EG78" s="110"/>
      <c r="EH78" s="110"/>
      <c r="EI78" s="110"/>
      <c r="EJ78" s="110"/>
      <c r="EK78" s="110"/>
      <c r="EL78" s="110"/>
      <c r="EM78" s="110"/>
      <c r="EN78" s="110"/>
      <c r="EO78" s="110"/>
      <c r="EP78" s="110"/>
      <c r="EQ78" s="110"/>
      <c r="ER78" s="110"/>
      <c r="ES78" s="110"/>
      <c r="ET78" s="110"/>
      <c r="EU78" s="110"/>
      <c r="EV78" s="110"/>
      <c r="EW78" s="110"/>
      <c r="EX78" s="110"/>
      <c r="EY78" s="110"/>
      <c r="EZ78" s="110"/>
      <c r="FA78" s="110"/>
      <c r="FB78" s="110"/>
      <c r="FC78" s="110"/>
      <c r="FD78" s="110"/>
      <c r="FE78" s="110"/>
      <c r="FF78" s="110"/>
      <c r="FG78" s="110"/>
      <c r="FH78" s="110"/>
      <c r="FI78" s="110"/>
      <c r="FJ78" s="110"/>
      <c r="FK78" s="110"/>
      <c r="FL78" s="110"/>
      <c r="FM78" s="110"/>
      <c r="FN78" s="110"/>
      <c r="FO78" s="110"/>
      <c r="FP78" s="110"/>
      <c r="FQ78" s="110"/>
      <c r="FR78" s="110"/>
      <c r="FS78" s="110"/>
      <c r="FT78" s="110"/>
      <c r="FU78" s="110"/>
      <c r="FV78" s="110"/>
      <c r="FW78" s="110"/>
      <c r="FX78" s="110"/>
      <c r="FY78" s="110"/>
      <c r="FZ78" s="110"/>
      <c r="GA78" s="110"/>
      <c r="GB78" s="110"/>
      <c r="GC78" s="110"/>
      <c r="GD78" s="110"/>
      <c r="GE78" s="110"/>
      <c r="GF78" s="110"/>
      <c r="GG78" s="110"/>
      <c r="GH78" s="110"/>
      <c r="GI78" s="110"/>
      <c r="GJ78" s="110"/>
      <c r="GK78" s="110"/>
      <c r="GL78" s="110"/>
      <c r="GM78" s="110"/>
      <c r="GN78" s="110"/>
      <c r="GO78" s="110"/>
      <c r="GP78" s="110"/>
      <c r="GQ78" s="110"/>
      <c r="GR78" s="110"/>
      <c r="GS78" s="110"/>
      <c r="GT78" s="110"/>
      <c r="GU78" s="110"/>
      <c r="GV78" s="110"/>
      <c r="GW78" s="110"/>
      <c r="GX78" s="110"/>
      <c r="GY78" s="110"/>
      <c r="GZ78" s="110"/>
      <c r="HA78" s="110"/>
      <c r="HB78" s="110"/>
      <c r="HC78" s="110"/>
      <c r="HD78" s="110"/>
      <c r="HE78" s="110"/>
      <c r="HF78" s="110"/>
      <c r="HG78" s="110"/>
      <c r="HH78" s="110"/>
      <c r="HI78" s="110"/>
      <c r="HJ78" s="110"/>
      <c r="HK78" s="110"/>
    </row>
    <row r="79" ht="15.75" customHeight="1">
      <c r="A79" s="110"/>
      <c r="B79" s="1" t="s">
        <v>33</v>
      </c>
      <c r="C79" s="56" t="s">
        <v>129</v>
      </c>
      <c r="D79" s="57"/>
      <c r="E79" s="110"/>
      <c r="F79" s="110"/>
      <c r="G79" s="110"/>
      <c r="H79" s="110"/>
      <c r="I79" s="110"/>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0"/>
      <c r="AI79" s="110"/>
      <c r="AJ79" s="110"/>
      <c r="AK79" s="110"/>
      <c r="AL79" s="110"/>
      <c r="AM79" s="110"/>
      <c r="AN79" s="110"/>
      <c r="AO79" s="110"/>
      <c r="AP79" s="110"/>
      <c r="AQ79" s="110"/>
      <c r="AR79" s="110"/>
      <c r="AS79" s="110"/>
      <c r="AT79" s="110"/>
      <c r="AU79" s="110"/>
      <c r="AV79" s="110"/>
      <c r="AW79" s="110"/>
      <c r="AX79" s="110"/>
      <c r="AY79" s="110"/>
      <c r="AZ79" s="110"/>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0"/>
      <c r="CB79" s="110"/>
      <c r="CC79" s="110"/>
      <c r="CD79" s="110"/>
      <c r="CE79" s="110"/>
      <c r="CF79" s="110"/>
      <c r="CG79" s="110"/>
      <c r="CH79" s="110"/>
      <c r="CI79" s="110"/>
      <c r="CJ79" s="110"/>
      <c r="CK79" s="110"/>
      <c r="CL79" s="110"/>
      <c r="CM79" s="110"/>
      <c r="CN79" s="110"/>
      <c r="CO79" s="110"/>
      <c r="CP79" s="110"/>
      <c r="CQ79" s="110"/>
      <c r="CR79" s="110"/>
      <c r="CS79" s="110"/>
      <c r="CT79" s="110"/>
      <c r="CU79" s="110"/>
      <c r="CV79" s="110"/>
      <c r="CW79" s="110"/>
      <c r="CX79" s="110"/>
      <c r="CY79" s="110"/>
      <c r="CZ79" s="110"/>
      <c r="DA79" s="110"/>
      <c r="DB79" s="110"/>
      <c r="DC79" s="110"/>
      <c r="DD79" s="110"/>
      <c r="DE79" s="110"/>
      <c r="DF79" s="110"/>
      <c r="DG79" s="110"/>
      <c r="DH79" s="110"/>
      <c r="DI79" s="110"/>
      <c r="DJ79" s="110"/>
      <c r="DK79" s="110"/>
      <c r="DL79" s="110"/>
      <c r="DM79" s="110"/>
      <c r="DN79" s="110"/>
      <c r="DO79" s="110"/>
      <c r="DP79" s="110"/>
      <c r="DQ79" s="110"/>
      <c r="DR79" s="110"/>
      <c r="DS79" s="110"/>
      <c r="DT79" s="110"/>
      <c r="DU79" s="110"/>
      <c r="DV79" s="110"/>
      <c r="DW79" s="110"/>
      <c r="DX79" s="110"/>
      <c r="DY79" s="110"/>
      <c r="DZ79" s="110"/>
      <c r="EA79" s="110"/>
      <c r="EB79" s="110"/>
      <c r="EC79" s="110"/>
      <c r="ED79" s="110"/>
      <c r="EE79" s="110"/>
      <c r="EF79" s="110"/>
      <c r="EG79" s="110"/>
      <c r="EH79" s="110"/>
      <c r="EI79" s="110"/>
      <c r="EJ79" s="110"/>
      <c r="EK79" s="110"/>
      <c r="EL79" s="110"/>
      <c r="EM79" s="110"/>
      <c r="EN79" s="110"/>
      <c r="EO79" s="110"/>
      <c r="EP79" s="110"/>
      <c r="EQ79" s="110"/>
      <c r="ER79" s="110"/>
      <c r="ES79" s="110"/>
      <c r="ET79" s="110"/>
      <c r="EU79" s="110"/>
      <c r="EV79" s="110"/>
      <c r="EW79" s="110"/>
      <c r="EX79" s="110"/>
      <c r="EY79" s="110"/>
      <c r="EZ79" s="110"/>
      <c r="FA79" s="110"/>
      <c r="FB79" s="110"/>
      <c r="FC79" s="110"/>
      <c r="FD79" s="110"/>
      <c r="FE79" s="110"/>
      <c r="FF79" s="110"/>
      <c r="FG79" s="110"/>
      <c r="FH79" s="110"/>
      <c r="FI79" s="110"/>
      <c r="FJ79" s="110"/>
      <c r="FK79" s="110"/>
      <c r="FL79" s="110"/>
      <c r="FM79" s="110"/>
      <c r="FN79" s="110"/>
      <c r="FO79" s="110"/>
      <c r="FP79" s="110"/>
      <c r="FQ79" s="110"/>
      <c r="FR79" s="110"/>
      <c r="FS79" s="110"/>
      <c r="FT79" s="110"/>
      <c r="FU79" s="110"/>
      <c r="FV79" s="110"/>
      <c r="FW79" s="110"/>
      <c r="FX79" s="110"/>
      <c r="FY79" s="110"/>
      <c r="FZ79" s="110"/>
      <c r="GA79" s="110"/>
      <c r="GB79" s="110"/>
      <c r="GC79" s="110"/>
      <c r="GD79" s="110"/>
      <c r="GE79" s="110"/>
      <c r="GF79" s="110"/>
      <c r="GG79" s="110"/>
      <c r="GH79" s="110"/>
      <c r="GI79" s="110"/>
      <c r="GJ79" s="110"/>
      <c r="GK79" s="110"/>
      <c r="GL79" s="110"/>
      <c r="GM79" s="110"/>
      <c r="GN79" s="110"/>
      <c r="GO79" s="110"/>
      <c r="GP79" s="110"/>
      <c r="GQ79" s="110"/>
      <c r="GR79" s="110"/>
      <c r="GS79" s="110"/>
      <c r="GT79" s="110"/>
      <c r="GU79" s="110"/>
      <c r="GV79" s="110"/>
      <c r="GW79" s="110"/>
      <c r="GX79" s="110"/>
      <c r="GY79" s="110"/>
      <c r="GZ79" s="110"/>
      <c r="HA79" s="110"/>
      <c r="HB79" s="110"/>
      <c r="HC79" s="110"/>
      <c r="HD79" s="110"/>
      <c r="HE79" s="110"/>
      <c r="HF79" s="110"/>
      <c r="HG79" s="110"/>
      <c r="HH79" s="110"/>
      <c r="HI79" s="110"/>
      <c r="HJ79" s="110"/>
      <c r="HK79" s="110"/>
    </row>
    <row r="80" ht="15.75" customHeight="1">
      <c r="A80" s="110"/>
      <c r="B80" s="1"/>
      <c r="C80" s="58" t="s">
        <v>35</v>
      </c>
      <c r="D80" s="126">
        <v>100.0</v>
      </c>
      <c r="E80" s="37" t="s">
        <v>130</v>
      </c>
      <c r="F80" s="110"/>
      <c r="G80" s="110"/>
      <c r="H80" s="110"/>
      <c r="I80" s="110"/>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0"/>
      <c r="AI80" s="110"/>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0"/>
      <c r="CB80" s="110"/>
      <c r="CC80" s="110"/>
      <c r="CD80" s="110"/>
      <c r="CE80" s="110"/>
      <c r="CF80" s="110"/>
      <c r="CG80" s="110"/>
      <c r="CH80" s="110"/>
      <c r="CI80" s="110"/>
      <c r="CJ80" s="110"/>
      <c r="CK80" s="110"/>
      <c r="CL80" s="110"/>
      <c r="CM80" s="110"/>
      <c r="CN80" s="110"/>
      <c r="CO80" s="110"/>
      <c r="CP80" s="110"/>
      <c r="CQ80" s="110"/>
      <c r="CR80" s="110"/>
      <c r="CS80" s="110"/>
      <c r="CT80" s="110"/>
      <c r="CU80" s="110"/>
      <c r="CV80" s="110"/>
      <c r="CW80" s="110"/>
      <c r="CX80" s="110"/>
      <c r="CY80" s="110"/>
      <c r="CZ80" s="110"/>
      <c r="DA80" s="110"/>
      <c r="DB80" s="110"/>
      <c r="DC80" s="110"/>
      <c r="DD80" s="110"/>
      <c r="DE80" s="110"/>
      <c r="DF80" s="110"/>
      <c r="DG80" s="110"/>
      <c r="DH80" s="110"/>
      <c r="DI80" s="110"/>
      <c r="DJ80" s="110"/>
      <c r="DK80" s="110"/>
      <c r="DL80" s="110"/>
      <c r="DM80" s="110"/>
      <c r="DN80" s="110"/>
      <c r="DO80" s="110"/>
      <c r="DP80" s="110"/>
      <c r="DQ80" s="110"/>
      <c r="DR80" s="110"/>
      <c r="DS80" s="110"/>
      <c r="DT80" s="110"/>
      <c r="DU80" s="110"/>
      <c r="DV80" s="110"/>
      <c r="DW80" s="110"/>
      <c r="DX80" s="110"/>
      <c r="DY80" s="110"/>
      <c r="DZ80" s="110"/>
      <c r="EA80" s="110"/>
      <c r="EB80" s="110"/>
      <c r="EC80" s="110"/>
      <c r="ED80" s="110"/>
      <c r="EE80" s="110"/>
      <c r="EF80" s="110"/>
      <c r="EG80" s="110"/>
      <c r="EH80" s="110"/>
      <c r="EI80" s="110"/>
      <c r="EJ80" s="110"/>
      <c r="EK80" s="110"/>
      <c r="EL80" s="110"/>
      <c r="EM80" s="110"/>
      <c r="EN80" s="110"/>
      <c r="EO80" s="110"/>
      <c r="EP80" s="110"/>
      <c r="EQ80" s="110"/>
      <c r="ER80" s="110"/>
      <c r="ES80" s="110"/>
      <c r="ET80" s="110"/>
      <c r="EU80" s="110"/>
      <c r="EV80" s="110"/>
      <c r="EW80" s="110"/>
      <c r="EX80" s="110"/>
      <c r="EY80" s="110"/>
      <c r="EZ80" s="110"/>
      <c r="FA80" s="110"/>
      <c r="FB80" s="110"/>
      <c r="FC80" s="110"/>
      <c r="FD80" s="110"/>
      <c r="FE80" s="110"/>
      <c r="FF80" s="110"/>
      <c r="FG80" s="110"/>
      <c r="FH80" s="110"/>
      <c r="FI80" s="110"/>
      <c r="FJ80" s="110"/>
      <c r="FK80" s="110"/>
      <c r="FL80" s="110"/>
      <c r="FM80" s="110"/>
      <c r="FN80" s="110"/>
      <c r="FO80" s="110"/>
      <c r="FP80" s="110"/>
      <c r="FQ80" s="110"/>
      <c r="FR80" s="110"/>
      <c r="FS80" s="110"/>
      <c r="FT80" s="110"/>
      <c r="FU80" s="110"/>
      <c r="FV80" s="110"/>
      <c r="FW80" s="110"/>
      <c r="FX80" s="110"/>
      <c r="FY80" s="110"/>
      <c r="FZ80" s="110"/>
      <c r="GA80" s="110"/>
      <c r="GB80" s="110"/>
      <c r="GC80" s="110"/>
      <c r="GD80" s="110"/>
      <c r="GE80" s="110"/>
      <c r="GF80" s="110"/>
      <c r="GG80" s="110"/>
      <c r="GH80" s="110"/>
      <c r="GI80" s="110"/>
      <c r="GJ80" s="110"/>
      <c r="GK80" s="110"/>
      <c r="GL80" s="110"/>
      <c r="GM80" s="110"/>
      <c r="GN80" s="110"/>
      <c r="GO80" s="110"/>
      <c r="GP80" s="110"/>
      <c r="GQ80" s="110"/>
      <c r="GR80" s="110"/>
      <c r="GS80" s="110"/>
      <c r="GT80" s="110"/>
      <c r="GU80" s="110"/>
      <c r="GV80" s="110"/>
      <c r="GW80" s="110"/>
      <c r="GX80" s="110"/>
      <c r="GY80" s="110"/>
      <c r="GZ80" s="110"/>
      <c r="HA80" s="110"/>
      <c r="HB80" s="110"/>
      <c r="HC80" s="110"/>
      <c r="HD80" s="110"/>
      <c r="HE80" s="110"/>
      <c r="HF80" s="110"/>
      <c r="HG80" s="110"/>
      <c r="HH80" s="110"/>
      <c r="HI80" s="110"/>
      <c r="HJ80" s="110"/>
      <c r="HK80" s="110"/>
    </row>
    <row r="81" ht="15.75" customHeight="1">
      <c r="A81" s="110"/>
      <c r="B81" s="110"/>
      <c r="C81" s="58" t="s">
        <v>60</v>
      </c>
      <c r="D81" s="65">
        <f>(124400000*0.25)*0.25</f>
        <v>7775000</v>
      </c>
      <c r="E81" s="37" t="s">
        <v>131</v>
      </c>
      <c r="F81" s="110"/>
      <c r="G81" s="110"/>
      <c r="H81" s="110"/>
      <c r="I81" s="110"/>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c r="AH81" s="110"/>
      <c r="AI81" s="110"/>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0"/>
      <c r="CB81" s="110"/>
      <c r="CC81" s="110"/>
      <c r="CD81" s="110"/>
      <c r="CE81" s="110"/>
      <c r="CF81" s="110"/>
      <c r="CG81" s="110"/>
      <c r="CH81" s="110"/>
      <c r="CI81" s="110"/>
      <c r="CJ81" s="110"/>
      <c r="CK81" s="110"/>
      <c r="CL81" s="110"/>
      <c r="CM81" s="110"/>
      <c r="CN81" s="110"/>
      <c r="CO81" s="110"/>
      <c r="CP81" s="110"/>
      <c r="CQ81" s="110"/>
      <c r="CR81" s="110"/>
      <c r="CS81" s="110"/>
      <c r="CT81" s="110"/>
      <c r="CU81" s="110"/>
      <c r="CV81" s="110"/>
      <c r="CW81" s="110"/>
      <c r="CX81" s="110"/>
      <c r="CY81" s="110"/>
      <c r="CZ81" s="110"/>
      <c r="DA81" s="110"/>
      <c r="DB81" s="110"/>
      <c r="DC81" s="110"/>
      <c r="DD81" s="110"/>
      <c r="DE81" s="110"/>
      <c r="DF81" s="110"/>
      <c r="DG81" s="110"/>
      <c r="DH81" s="110"/>
      <c r="DI81" s="110"/>
      <c r="DJ81" s="110"/>
      <c r="DK81" s="110"/>
      <c r="DL81" s="110"/>
      <c r="DM81" s="110"/>
      <c r="DN81" s="110"/>
      <c r="DO81" s="110"/>
      <c r="DP81" s="110"/>
      <c r="DQ81" s="110"/>
      <c r="DR81" s="110"/>
      <c r="DS81" s="110"/>
      <c r="DT81" s="110"/>
      <c r="DU81" s="110"/>
      <c r="DV81" s="110"/>
      <c r="DW81" s="110"/>
      <c r="DX81" s="110"/>
      <c r="DY81" s="110"/>
      <c r="DZ81" s="110"/>
      <c r="EA81" s="110"/>
      <c r="EB81" s="110"/>
      <c r="EC81" s="110"/>
      <c r="ED81" s="110"/>
      <c r="EE81" s="110"/>
      <c r="EF81" s="110"/>
      <c r="EG81" s="110"/>
      <c r="EH81" s="110"/>
      <c r="EI81" s="110"/>
      <c r="EJ81" s="110"/>
      <c r="EK81" s="110"/>
      <c r="EL81" s="110"/>
      <c r="EM81" s="110"/>
      <c r="EN81" s="110"/>
      <c r="EO81" s="110"/>
      <c r="EP81" s="110"/>
      <c r="EQ81" s="110"/>
      <c r="ER81" s="110"/>
      <c r="ES81" s="110"/>
      <c r="ET81" s="110"/>
      <c r="EU81" s="110"/>
      <c r="EV81" s="110"/>
      <c r="EW81" s="110"/>
      <c r="EX81" s="110"/>
      <c r="EY81" s="110"/>
      <c r="EZ81" s="110"/>
      <c r="FA81" s="110"/>
      <c r="FB81" s="110"/>
      <c r="FC81" s="110"/>
      <c r="FD81" s="110"/>
      <c r="FE81" s="110"/>
      <c r="FF81" s="110"/>
      <c r="FG81" s="110"/>
      <c r="FH81" s="110"/>
      <c r="FI81" s="110"/>
      <c r="FJ81" s="110"/>
      <c r="FK81" s="110"/>
      <c r="FL81" s="110"/>
      <c r="FM81" s="110"/>
      <c r="FN81" s="110"/>
      <c r="FO81" s="110"/>
      <c r="FP81" s="110"/>
      <c r="FQ81" s="110"/>
      <c r="FR81" s="110"/>
      <c r="FS81" s="110"/>
      <c r="FT81" s="110"/>
      <c r="FU81" s="110"/>
      <c r="FV81" s="110"/>
      <c r="FW81" s="110"/>
      <c r="FX81" s="110"/>
      <c r="FY81" s="110"/>
      <c r="FZ81" s="110"/>
      <c r="GA81" s="110"/>
      <c r="GB81" s="110"/>
      <c r="GC81" s="110"/>
      <c r="GD81" s="110"/>
      <c r="GE81" s="110"/>
      <c r="GF81" s="110"/>
      <c r="GG81" s="110"/>
      <c r="GH81" s="110"/>
      <c r="GI81" s="110"/>
      <c r="GJ81" s="110"/>
      <c r="GK81" s="110"/>
      <c r="GL81" s="110"/>
      <c r="GM81" s="110"/>
      <c r="GN81" s="110"/>
      <c r="GO81" s="110"/>
      <c r="GP81" s="110"/>
      <c r="GQ81" s="110"/>
      <c r="GR81" s="110"/>
      <c r="GS81" s="110"/>
      <c r="GT81" s="110"/>
      <c r="GU81" s="110"/>
      <c r="GV81" s="110"/>
      <c r="GW81" s="110"/>
      <c r="GX81" s="110"/>
      <c r="GY81" s="110"/>
      <c r="GZ81" s="110"/>
      <c r="HA81" s="110"/>
      <c r="HB81" s="110"/>
      <c r="HC81" s="110"/>
      <c r="HD81" s="110"/>
      <c r="HE81" s="110"/>
      <c r="HF81" s="110"/>
      <c r="HG81" s="110"/>
      <c r="HH81" s="110"/>
      <c r="HI81" s="110"/>
      <c r="HJ81" s="110"/>
      <c r="HK81" s="110"/>
    </row>
    <row r="82" ht="15.75" customHeight="1">
      <c r="A82" s="110"/>
      <c r="B82" s="110"/>
      <c r="C82" s="58" t="s">
        <v>62</v>
      </c>
      <c r="D82" s="62">
        <f>(D80)*(D81/1000)</f>
        <v>777500</v>
      </c>
      <c r="E82" s="37"/>
      <c r="F82" s="110"/>
      <c r="G82" s="110"/>
      <c r="H82" s="110"/>
      <c r="I82" s="110"/>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0"/>
      <c r="AI82" s="110"/>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0"/>
      <c r="CB82" s="110"/>
      <c r="CC82" s="110"/>
      <c r="CD82" s="110"/>
      <c r="CE82" s="110"/>
      <c r="CF82" s="110"/>
      <c r="CG82" s="110"/>
      <c r="CH82" s="110"/>
      <c r="CI82" s="110"/>
      <c r="CJ82" s="110"/>
      <c r="CK82" s="110"/>
      <c r="CL82" s="110"/>
      <c r="CM82" s="110"/>
      <c r="CN82" s="110"/>
      <c r="CO82" s="110"/>
      <c r="CP82" s="110"/>
      <c r="CQ82" s="110"/>
      <c r="CR82" s="110"/>
      <c r="CS82" s="110"/>
      <c r="CT82" s="110"/>
      <c r="CU82" s="110"/>
      <c r="CV82" s="110"/>
      <c r="CW82" s="110"/>
      <c r="CX82" s="110"/>
      <c r="CY82" s="110"/>
      <c r="CZ82" s="110"/>
      <c r="DA82" s="110"/>
      <c r="DB82" s="110"/>
      <c r="DC82" s="110"/>
      <c r="DD82" s="110"/>
      <c r="DE82" s="110"/>
      <c r="DF82" s="110"/>
      <c r="DG82" s="110"/>
      <c r="DH82" s="110"/>
      <c r="DI82" s="110"/>
      <c r="DJ82" s="110"/>
      <c r="DK82" s="110"/>
      <c r="DL82" s="110"/>
      <c r="DM82" s="110"/>
      <c r="DN82" s="110"/>
      <c r="DO82" s="110"/>
      <c r="DP82" s="110"/>
      <c r="DQ82" s="110"/>
      <c r="DR82" s="110"/>
      <c r="DS82" s="110"/>
      <c r="DT82" s="110"/>
      <c r="DU82" s="110"/>
      <c r="DV82" s="110"/>
      <c r="DW82" s="110"/>
      <c r="DX82" s="110"/>
      <c r="DY82" s="110"/>
      <c r="DZ82" s="110"/>
      <c r="EA82" s="110"/>
      <c r="EB82" s="110"/>
      <c r="EC82" s="110"/>
      <c r="ED82" s="110"/>
      <c r="EE82" s="110"/>
      <c r="EF82" s="110"/>
      <c r="EG82" s="110"/>
      <c r="EH82" s="110"/>
      <c r="EI82" s="110"/>
      <c r="EJ82" s="110"/>
      <c r="EK82" s="110"/>
      <c r="EL82" s="110"/>
      <c r="EM82" s="110"/>
      <c r="EN82" s="110"/>
      <c r="EO82" s="110"/>
      <c r="EP82" s="110"/>
      <c r="EQ82" s="110"/>
      <c r="ER82" s="110"/>
      <c r="ES82" s="110"/>
      <c r="ET82" s="110"/>
      <c r="EU82" s="110"/>
      <c r="EV82" s="110"/>
      <c r="EW82" s="110"/>
      <c r="EX82" s="110"/>
      <c r="EY82" s="110"/>
      <c r="EZ82" s="110"/>
      <c r="FA82" s="110"/>
      <c r="FB82" s="110"/>
      <c r="FC82" s="110"/>
      <c r="FD82" s="110"/>
      <c r="FE82" s="110"/>
      <c r="FF82" s="110"/>
      <c r="FG82" s="110"/>
      <c r="FH82" s="110"/>
      <c r="FI82" s="110"/>
      <c r="FJ82" s="110"/>
      <c r="FK82" s="110"/>
      <c r="FL82" s="110"/>
      <c r="FM82" s="110"/>
      <c r="FN82" s="110"/>
      <c r="FO82" s="110"/>
      <c r="FP82" s="110"/>
      <c r="FQ82" s="110"/>
      <c r="FR82" s="110"/>
      <c r="FS82" s="110"/>
      <c r="FT82" s="110"/>
      <c r="FU82" s="110"/>
      <c r="FV82" s="110"/>
      <c r="FW82" s="110"/>
      <c r="FX82" s="110"/>
      <c r="FY82" s="110"/>
      <c r="FZ82" s="110"/>
      <c r="GA82" s="110"/>
      <c r="GB82" s="110"/>
      <c r="GC82" s="110"/>
      <c r="GD82" s="110"/>
      <c r="GE82" s="110"/>
      <c r="GF82" s="110"/>
      <c r="GG82" s="110"/>
      <c r="GH82" s="110"/>
      <c r="GI82" s="110"/>
      <c r="GJ82" s="110"/>
      <c r="GK82" s="110"/>
      <c r="GL82" s="110"/>
      <c r="GM82" s="110"/>
      <c r="GN82" s="110"/>
      <c r="GO82" s="110"/>
      <c r="GP82" s="110"/>
      <c r="GQ82" s="110"/>
      <c r="GR82" s="110"/>
      <c r="GS82" s="110"/>
      <c r="GT82" s="110"/>
      <c r="GU82" s="110"/>
      <c r="GV82" s="110"/>
      <c r="GW82" s="110"/>
      <c r="GX82" s="110"/>
      <c r="GY82" s="110"/>
      <c r="GZ82" s="110"/>
      <c r="HA82" s="110"/>
      <c r="HB82" s="110"/>
      <c r="HC82" s="110"/>
      <c r="HD82" s="110"/>
      <c r="HE82" s="110"/>
      <c r="HF82" s="110"/>
      <c r="HG82" s="110"/>
      <c r="HH82" s="110"/>
      <c r="HI82" s="110"/>
      <c r="HJ82" s="110"/>
      <c r="HK82" s="110"/>
    </row>
    <row r="83" ht="15.75" customHeight="1">
      <c r="A83" s="110"/>
      <c r="B83" s="110"/>
      <c r="C83" s="33"/>
      <c r="D83" s="52"/>
      <c r="E83" s="110"/>
      <c r="F83" s="110"/>
      <c r="G83" s="110"/>
      <c r="H83" s="110"/>
      <c r="I83" s="110"/>
      <c r="J83" s="110"/>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c r="AH83" s="110"/>
      <c r="AI83" s="110"/>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0"/>
      <c r="CB83" s="110"/>
      <c r="CC83" s="110"/>
      <c r="CD83" s="110"/>
      <c r="CE83" s="110"/>
      <c r="CF83" s="110"/>
      <c r="CG83" s="110"/>
      <c r="CH83" s="110"/>
      <c r="CI83" s="110"/>
      <c r="CJ83" s="110"/>
      <c r="CK83" s="110"/>
      <c r="CL83" s="110"/>
      <c r="CM83" s="110"/>
      <c r="CN83" s="110"/>
      <c r="CO83" s="110"/>
      <c r="CP83" s="110"/>
      <c r="CQ83" s="110"/>
      <c r="CR83" s="110"/>
      <c r="CS83" s="110"/>
      <c r="CT83" s="110"/>
      <c r="CU83" s="110"/>
      <c r="CV83" s="110"/>
      <c r="CW83" s="110"/>
      <c r="CX83" s="110"/>
      <c r="CY83" s="110"/>
      <c r="CZ83" s="110"/>
      <c r="DA83" s="110"/>
      <c r="DB83" s="110"/>
      <c r="DC83" s="110"/>
      <c r="DD83" s="110"/>
      <c r="DE83" s="110"/>
      <c r="DF83" s="110"/>
      <c r="DG83" s="110"/>
      <c r="DH83" s="110"/>
      <c r="DI83" s="110"/>
      <c r="DJ83" s="110"/>
      <c r="DK83" s="110"/>
      <c r="DL83" s="110"/>
      <c r="DM83" s="110"/>
      <c r="DN83" s="110"/>
      <c r="DO83" s="110"/>
      <c r="DP83" s="110"/>
      <c r="DQ83" s="110"/>
      <c r="DR83" s="110"/>
      <c r="DS83" s="110"/>
      <c r="DT83" s="110"/>
      <c r="DU83" s="110"/>
      <c r="DV83" s="110"/>
      <c r="DW83" s="110"/>
      <c r="DX83" s="110"/>
      <c r="DY83" s="110"/>
      <c r="DZ83" s="110"/>
      <c r="EA83" s="110"/>
      <c r="EB83" s="110"/>
      <c r="EC83" s="110"/>
      <c r="ED83" s="110"/>
      <c r="EE83" s="110"/>
      <c r="EF83" s="110"/>
      <c r="EG83" s="110"/>
      <c r="EH83" s="110"/>
      <c r="EI83" s="110"/>
      <c r="EJ83" s="110"/>
      <c r="EK83" s="110"/>
      <c r="EL83" s="110"/>
      <c r="EM83" s="110"/>
      <c r="EN83" s="110"/>
      <c r="EO83" s="110"/>
      <c r="EP83" s="110"/>
      <c r="EQ83" s="110"/>
      <c r="ER83" s="110"/>
      <c r="ES83" s="110"/>
      <c r="ET83" s="110"/>
      <c r="EU83" s="110"/>
      <c r="EV83" s="110"/>
      <c r="EW83" s="110"/>
      <c r="EX83" s="110"/>
      <c r="EY83" s="110"/>
      <c r="EZ83" s="110"/>
      <c r="FA83" s="110"/>
      <c r="FB83" s="110"/>
      <c r="FC83" s="110"/>
      <c r="FD83" s="110"/>
      <c r="FE83" s="110"/>
      <c r="FF83" s="110"/>
      <c r="FG83" s="110"/>
      <c r="FH83" s="110"/>
      <c r="FI83" s="110"/>
      <c r="FJ83" s="110"/>
      <c r="FK83" s="110"/>
      <c r="FL83" s="110"/>
      <c r="FM83" s="110"/>
      <c r="FN83" s="110"/>
      <c r="FO83" s="110"/>
      <c r="FP83" s="110"/>
      <c r="FQ83" s="110"/>
      <c r="FR83" s="110"/>
      <c r="FS83" s="110"/>
      <c r="FT83" s="110"/>
      <c r="FU83" s="110"/>
      <c r="FV83" s="110"/>
      <c r="FW83" s="110"/>
      <c r="FX83" s="110"/>
      <c r="FY83" s="110"/>
      <c r="FZ83" s="110"/>
      <c r="GA83" s="110"/>
      <c r="GB83" s="110"/>
      <c r="GC83" s="110"/>
      <c r="GD83" s="110"/>
      <c r="GE83" s="110"/>
      <c r="GF83" s="110"/>
      <c r="GG83" s="110"/>
      <c r="GH83" s="110"/>
      <c r="GI83" s="110"/>
      <c r="GJ83" s="110"/>
      <c r="GK83" s="110"/>
      <c r="GL83" s="110"/>
      <c r="GM83" s="110"/>
      <c r="GN83" s="110"/>
      <c r="GO83" s="110"/>
      <c r="GP83" s="110"/>
      <c r="GQ83" s="110"/>
      <c r="GR83" s="110"/>
      <c r="GS83" s="110"/>
      <c r="GT83" s="110"/>
      <c r="GU83" s="110"/>
      <c r="GV83" s="110"/>
      <c r="GW83" s="110"/>
      <c r="GX83" s="110"/>
      <c r="GY83" s="110"/>
      <c r="GZ83" s="110"/>
      <c r="HA83" s="110"/>
      <c r="HB83" s="110"/>
      <c r="HC83" s="110"/>
      <c r="HD83" s="110"/>
      <c r="HE83" s="110"/>
      <c r="HF83" s="110"/>
      <c r="HG83" s="110"/>
      <c r="HH83" s="110"/>
      <c r="HI83" s="110"/>
      <c r="HJ83" s="110"/>
      <c r="HK83" s="110"/>
    </row>
    <row r="84" ht="15.75" customHeight="1">
      <c r="A84" s="110"/>
      <c r="B84" s="1" t="s">
        <v>33</v>
      </c>
      <c r="C84" s="56" t="s">
        <v>132</v>
      </c>
      <c r="D84" s="57"/>
      <c r="E84" s="110"/>
      <c r="F84" s="110"/>
      <c r="G84" s="110"/>
      <c r="H84" s="110"/>
      <c r="I84" s="110"/>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0"/>
      <c r="AI84" s="110"/>
      <c r="AJ84" s="110"/>
      <c r="AK84" s="110"/>
      <c r="AL84" s="110"/>
      <c r="AM84" s="110"/>
      <c r="AN84" s="110"/>
      <c r="AO84" s="110"/>
      <c r="AP84" s="110"/>
      <c r="AQ84" s="110"/>
      <c r="AR84" s="110"/>
      <c r="AS84" s="110"/>
      <c r="AT84" s="110"/>
      <c r="AU84" s="110"/>
      <c r="AV84" s="110"/>
      <c r="AW84" s="110"/>
      <c r="AX84" s="110"/>
      <c r="AY84" s="110"/>
      <c r="AZ84" s="110"/>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0"/>
      <c r="CB84" s="110"/>
      <c r="CC84" s="110"/>
      <c r="CD84" s="110"/>
      <c r="CE84" s="110"/>
      <c r="CF84" s="110"/>
      <c r="CG84" s="110"/>
      <c r="CH84" s="110"/>
      <c r="CI84" s="110"/>
      <c r="CJ84" s="110"/>
      <c r="CK84" s="110"/>
      <c r="CL84" s="110"/>
      <c r="CM84" s="110"/>
      <c r="CN84" s="110"/>
      <c r="CO84" s="110"/>
      <c r="CP84" s="110"/>
      <c r="CQ84" s="110"/>
      <c r="CR84" s="110"/>
      <c r="CS84" s="110"/>
      <c r="CT84" s="110"/>
      <c r="CU84" s="110"/>
      <c r="CV84" s="110"/>
      <c r="CW84" s="110"/>
      <c r="CX84" s="110"/>
      <c r="CY84" s="110"/>
      <c r="CZ84" s="110"/>
      <c r="DA84" s="110"/>
      <c r="DB84" s="110"/>
      <c r="DC84" s="110"/>
      <c r="DD84" s="110"/>
      <c r="DE84" s="110"/>
      <c r="DF84" s="110"/>
      <c r="DG84" s="110"/>
      <c r="DH84" s="110"/>
      <c r="DI84" s="110"/>
      <c r="DJ84" s="110"/>
      <c r="DK84" s="110"/>
      <c r="DL84" s="110"/>
      <c r="DM84" s="110"/>
      <c r="DN84" s="110"/>
      <c r="DO84" s="110"/>
      <c r="DP84" s="110"/>
      <c r="DQ84" s="110"/>
      <c r="DR84" s="110"/>
      <c r="DS84" s="110"/>
      <c r="DT84" s="110"/>
      <c r="DU84" s="110"/>
      <c r="DV84" s="110"/>
      <c r="DW84" s="110"/>
      <c r="DX84" s="110"/>
      <c r="DY84" s="110"/>
      <c r="DZ84" s="110"/>
      <c r="EA84" s="110"/>
      <c r="EB84" s="110"/>
      <c r="EC84" s="110"/>
      <c r="ED84" s="110"/>
      <c r="EE84" s="110"/>
      <c r="EF84" s="110"/>
      <c r="EG84" s="110"/>
      <c r="EH84" s="110"/>
      <c r="EI84" s="110"/>
      <c r="EJ84" s="110"/>
      <c r="EK84" s="110"/>
      <c r="EL84" s="110"/>
      <c r="EM84" s="110"/>
      <c r="EN84" s="110"/>
      <c r="EO84" s="110"/>
      <c r="EP84" s="110"/>
      <c r="EQ84" s="110"/>
      <c r="ER84" s="110"/>
      <c r="ES84" s="110"/>
      <c r="ET84" s="110"/>
      <c r="EU84" s="110"/>
      <c r="EV84" s="110"/>
      <c r="EW84" s="110"/>
      <c r="EX84" s="110"/>
      <c r="EY84" s="110"/>
      <c r="EZ84" s="110"/>
      <c r="FA84" s="110"/>
      <c r="FB84" s="110"/>
      <c r="FC84" s="110"/>
      <c r="FD84" s="110"/>
      <c r="FE84" s="110"/>
      <c r="FF84" s="110"/>
      <c r="FG84" s="110"/>
      <c r="FH84" s="110"/>
      <c r="FI84" s="110"/>
      <c r="FJ84" s="110"/>
      <c r="FK84" s="110"/>
      <c r="FL84" s="110"/>
      <c r="FM84" s="110"/>
      <c r="FN84" s="110"/>
      <c r="FO84" s="110"/>
      <c r="FP84" s="110"/>
      <c r="FQ84" s="110"/>
      <c r="FR84" s="110"/>
      <c r="FS84" s="110"/>
      <c r="FT84" s="110"/>
      <c r="FU84" s="110"/>
      <c r="FV84" s="110"/>
      <c r="FW84" s="110"/>
      <c r="FX84" s="110"/>
      <c r="FY84" s="110"/>
      <c r="FZ84" s="110"/>
      <c r="GA84" s="110"/>
      <c r="GB84" s="110"/>
      <c r="GC84" s="110"/>
      <c r="GD84" s="110"/>
      <c r="GE84" s="110"/>
      <c r="GF84" s="110"/>
      <c r="GG84" s="110"/>
      <c r="GH84" s="110"/>
      <c r="GI84" s="110"/>
      <c r="GJ84" s="110"/>
      <c r="GK84" s="110"/>
      <c r="GL84" s="110"/>
      <c r="GM84" s="110"/>
      <c r="GN84" s="110"/>
      <c r="GO84" s="110"/>
      <c r="GP84" s="110"/>
      <c r="GQ84" s="110"/>
      <c r="GR84" s="110"/>
      <c r="GS84" s="110"/>
      <c r="GT84" s="110"/>
      <c r="GU84" s="110"/>
      <c r="GV84" s="110"/>
      <c r="GW84" s="110"/>
      <c r="GX84" s="110"/>
      <c r="GY84" s="110"/>
      <c r="GZ84" s="110"/>
      <c r="HA84" s="110"/>
      <c r="HB84" s="110"/>
      <c r="HC84" s="110"/>
      <c r="HD84" s="110"/>
      <c r="HE84" s="110"/>
      <c r="HF84" s="110"/>
      <c r="HG84" s="110"/>
      <c r="HH84" s="110"/>
      <c r="HI84" s="110"/>
      <c r="HJ84" s="110"/>
      <c r="HK84" s="110"/>
    </row>
    <row r="85" ht="15.75" customHeight="1">
      <c r="A85" s="110"/>
      <c r="B85" s="110"/>
      <c r="C85" s="58" t="s">
        <v>35</v>
      </c>
      <c r="D85" s="59">
        <v>15.0</v>
      </c>
      <c r="E85" s="37" t="s">
        <v>133</v>
      </c>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c r="AI85" s="110"/>
      <c r="AJ85" s="110"/>
      <c r="AK85" s="110"/>
      <c r="AL85" s="110"/>
      <c r="AM85" s="110"/>
      <c r="AN85" s="110"/>
      <c r="AO85" s="110"/>
      <c r="AP85" s="110"/>
      <c r="AQ85" s="110"/>
      <c r="AR85" s="110"/>
      <c r="AS85" s="110"/>
      <c r="AT85" s="110"/>
      <c r="AU85" s="110"/>
      <c r="AV85" s="110"/>
      <c r="AW85" s="110"/>
      <c r="AX85" s="110"/>
      <c r="AY85" s="110"/>
      <c r="AZ85" s="110"/>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0"/>
      <c r="CB85" s="110"/>
      <c r="CC85" s="110"/>
      <c r="CD85" s="110"/>
      <c r="CE85" s="110"/>
      <c r="CF85" s="110"/>
      <c r="CG85" s="110"/>
      <c r="CH85" s="110"/>
      <c r="CI85" s="110"/>
      <c r="CJ85" s="110"/>
      <c r="CK85" s="110"/>
      <c r="CL85" s="110"/>
      <c r="CM85" s="110"/>
      <c r="CN85" s="110"/>
      <c r="CO85" s="110"/>
      <c r="CP85" s="110"/>
      <c r="CQ85" s="110"/>
      <c r="CR85" s="110"/>
      <c r="CS85" s="110"/>
      <c r="CT85" s="110"/>
      <c r="CU85" s="110"/>
      <c r="CV85" s="110"/>
      <c r="CW85" s="110"/>
      <c r="CX85" s="110"/>
      <c r="CY85" s="110"/>
      <c r="CZ85" s="110"/>
      <c r="DA85" s="110"/>
      <c r="DB85" s="110"/>
      <c r="DC85" s="110"/>
      <c r="DD85" s="110"/>
      <c r="DE85" s="110"/>
      <c r="DF85" s="110"/>
      <c r="DG85" s="110"/>
      <c r="DH85" s="110"/>
      <c r="DI85" s="110"/>
      <c r="DJ85" s="110"/>
      <c r="DK85" s="110"/>
      <c r="DL85" s="110"/>
      <c r="DM85" s="110"/>
      <c r="DN85" s="110"/>
      <c r="DO85" s="110"/>
      <c r="DP85" s="110"/>
      <c r="DQ85" s="110"/>
      <c r="DR85" s="110"/>
      <c r="DS85" s="110"/>
      <c r="DT85" s="110"/>
      <c r="DU85" s="110"/>
      <c r="DV85" s="110"/>
      <c r="DW85" s="110"/>
      <c r="DX85" s="110"/>
      <c r="DY85" s="110"/>
      <c r="DZ85" s="110"/>
      <c r="EA85" s="110"/>
      <c r="EB85" s="110"/>
      <c r="EC85" s="110"/>
      <c r="ED85" s="110"/>
      <c r="EE85" s="110"/>
      <c r="EF85" s="110"/>
      <c r="EG85" s="110"/>
      <c r="EH85" s="110"/>
      <c r="EI85" s="110"/>
      <c r="EJ85" s="110"/>
      <c r="EK85" s="110"/>
      <c r="EL85" s="110"/>
      <c r="EM85" s="110"/>
      <c r="EN85" s="110"/>
      <c r="EO85" s="110"/>
      <c r="EP85" s="110"/>
      <c r="EQ85" s="110"/>
      <c r="ER85" s="110"/>
      <c r="ES85" s="110"/>
      <c r="ET85" s="110"/>
      <c r="EU85" s="110"/>
      <c r="EV85" s="110"/>
      <c r="EW85" s="110"/>
      <c r="EX85" s="110"/>
      <c r="EY85" s="110"/>
      <c r="EZ85" s="110"/>
      <c r="FA85" s="110"/>
      <c r="FB85" s="110"/>
      <c r="FC85" s="110"/>
      <c r="FD85" s="110"/>
      <c r="FE85" s="110"/>
      <c r="FF85" s="110"/>
      <c r="FG85" s="110"/>
      <c r="FH85" s="110"/>
      <c r="FI85" s="110"/>
      <c r="FJ85" s="110"/>
      <c r="FK85" s="110"/>
      <c r="FL85" s="110"/>
      <c r="FM85" s="110"/>
      <c r="FN85" s="110"/>
      <c r="FO85" s="110"/>
      <c r="FP85" s="110"/>
      <c r="FQ85" s="110"/>
      <c r="FR85" s="110"/>
      <c r="FS85" s="110"/>
      <c r="FT85" s="110"/>
      <c r="FU85" s="110"/>
      <c r="FV85" s="110"/>
      <c r="FW85" s="110"/>
      <c r="FX85" s="110"/>
      <c r="FY85" s="110"/>
      <c r="FZ85" s="110"/>
      <c r="GA85" s="110"/>
      <c r="GB85" s="110"/>
      <c r="GC85" s="110"/>
      <c r="GD85" s="110"/>
      <c r="GE85" s="110"/>
      <c r="GF85" s="110"/>
      <c r="GG85" s="110"/>
      <c r="GH85" s="110"/>
      <c r="GI85" s="110"/>
      <c r="GJ85" s="110"/>
      <c r="GK85" s="110"/>
      <c r="GL85" s="110"/>
      <c r="GM85" s="110"/>
      <c r="GN85" s="110"/>
      <c r="GO85" s="110"/>
      <c r="GP85" s="110"/>
      <c r="GQ85" s="110"/>
      <c r="GR85" s="110"/>
      <c r="GS85" s="110"/>
      <c r="GT85" s="110"/>
      <c r="GU85" s="110"/>
      <c r="GV85" s="110"/>
      <c r="GW85" s="110"/>
      <c r="GX85" s="110"/>
      <c r="GY85" s="110"/>
      <c r="GZ85" s="110"/>
      <c r="HA85" s="110"/>
      <c r="HB85" s="110"/>
      <c r="HC85" s="110"/>
      <c r="HD85" s="110"/>
      <c r="HE85" s="110"/>
      <c r="HF85" s="110"/>
      <c r="HG85" s="110"/>
      <c r="HH85" s="110"/>
      <c r="HI85" s="110"/>
      <c r="HJ85" s="110"/>
      <c r="HK85" s="110"/>
    </row>
    <row r="86" ht="15.75" customHeight="1">
      <c r="A86" s="110"/>
      <c r="B86" s="110"/>
      <c r="C86" s="58" t="s">
        <v>37</v>
      </c>
      <c r="D86" s="61">
        <f>300000/4</f>
        <v>75000</v>
      </c>
      <c r="E86" s="37" t="s">
        <v>134</v>
      </c>
      <c r="F86" s="110"/>
      <c r="G86" s="110"/>
      <c r="H86" s="110"/>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0"/>
      <c r="AI86" s="110"/>
      <c r="AJ86" s="110"/>
      <c r="AK86" s="110"/>
      <c r="AL86" s="110"/>
      <c r="AM86" s="110"/>
      <c r="AN86" s="110"/>
      <c r="AO86" s="110"/>
      <c r="AP86" s="110"/>
      <c r="AQ86" s="110"/>
      <c r="AR86" s="110"/>
      <c r="AS86" s="110"/>
      <c r="AT86" s="110"/>
      <c r="AU86" s="110"/>
      <c r="AV86" s="110"/>
      <c r="AW86" s="110"/>
      <c r="AX86" s="110"/>
      <c r="AY86" s="110"/>
      <c r="AZ86" s="110"/>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0"/>
      <c r="CB86" s="110"/>
      <c r="CC86" s="110"/>
      <c r="CD86" s="110"/>
      <c r="CE86" s="110"/>
      <c r="CF86" s="110"/>
      <c r="CG86" s="110"/>
      <c r="CH86" s="110"/>
      <c r="CI86" s="110"/>
      <c r="CJ86" s="110"/>
      <c r="CK86" s="110"/>
      <c r="CL86" s="110"/>
      <c r="CM86" s="110"/>
      <c r="CN86" s="110"/>
      <c r="CO86" s="110"/>
      <c r="CP86" s="110"/>
      <c r="CQ86" s="110"/>
      <c r="CR86" s="110"/>
      <c r="CS86" s="110"/>
      <c r="CT86" s="110"/>
      <c r="CU86" s="110"/>
      <c r="CV86" s="110"/>
      <c r="CW86" s="110"/>
      <c r="CX86" s="110"/>
      <c r="CY86" s="110"/>
      <c r="CZ86" s="110"/>
      <c r="DA86" s="110"/>
      <c r="DB86" s="110"/>
      <c r="DC86" s="110"/>
      <c r="DD86" s="110"/>
      <c r="DE86" s="110"/>
      <c r="DF86" s="110"/>
      <c r="DG86" s="110"/>
      <c r="DH86" s="110"/>
      <c r="DI86" s="110"/>
      <c r="DJ86" s="110"/>
      <c r="DK86" s="110"/>
      <c r="DL86" s="110"/>
      <c r="DM86" s="110"/>
      <c r="DN86" s="110"/>
      <c r="DO86" s="110"/>
      <c r="DP86" s="110"/>
      <c r="DQ86" s="110"/>
      <c r="DR86" s="110"/>
      <c r="DS86" s="110"/>
      <c r="DT86" s="110"/>
      <c r="DU86" s="110"/>
      <c r="DV86" s="110"/>
      <c r="DW86" s="110"/>
      <c r="DX86" s="110"/>
      <c r="DY86" s="110"/>
      <c r="DZ86" s="110"/>
      <c r="EA86" s="110"/>
      <c r="EB86" s="110"/>
      <c r="EC86" s="110"/>
      <c r="ED86" s="110"/>
      <c r="EE86" s="110"/>
      <c r="EF86" s="110"/>
      <c r="EG86" s="110"/>
      <c r="EH86" s="110"/>
      <c r="EI86" s="110"/>
      <c r="EJ86" s="110"/>
      <c r="EK86" s="110"/>
      <c r="EL86" s="110"/>
      <c r="EM86" s="110"/>
      <c r="EN86" s="110"/>
      <c r="EO86" s="110"/>
      <c r="EP86" s="110"/>
      <c r="EQ86" s="110"/>
      <c r="ER86" s="110"/>
      <c r="ES86" s="110"/>
      <c r="ET86" s="110"/>
      <c r="EU86" s="110"/>
      <c r="EV86" s="110"/>
      <c r="EW86" s="110"/>
      <c r="EX86" s="110"/>
      <c r="EY86" s="110"/>
      <c r="EZ86" s="110"/>
      <c r="FA86" s="110"/>
      <c r="FB86" s="110"/>
      <c r="FC86" s="110"/>
      <c r="FD86" s="110"/>
      <c r="FE86" s="110"/>
      <c r="FF86" s="110"/>
      <c r="FG86" s="110"/>
      <c r="FH86" s="110"/>
      <c r="FI86" s="110"/>
      <c r="FJ86" s="110"/>
      <c r="FK86" s="110"/>
      <c r="FL86" s="110"/>
      <c r="FM86" s="110"/>
      <c r="FN86" s="110"/>
      <c r="FO86" s="110"/>
      <c r="FP86" s="110"/>
      <c r="FQ86" s="110"/>
      <c r="FR86" s="110"/>
      <c r="FS86" s="110"/>
      <c r="FT86" s="110"/>
      <c r="FU86" s="110"/>
      <c r="FV86" s="110"/>
      <c r="FW86" s="110"/>
      <c r="FX86" s="110"/>
      <c r="FY86" s="110"/>
      <c r="FZ86" s="110"/>
      <c r="GA86" s="110"/>
      <c r="GB86" s="110"/>
      <c r="GC86" s="110"/>
      <c r="GD86" s="110"/>
      <c r="GE86" s="110"/>
      <c r="GF86" s="110"/>
      <c r="GG86" s="110"/>
      <c r="GH86" s="110"/>
      <c r="GI86" s="110"/>
      <c r="GJ86" s="110"/>
      <c r="GK86" s="110"/>
      <c r="GL86" s="110"/>
      <c r="GM86" s="110"/>
      <c r="GN86" s="110"/>
      <c r="GO86" s="110"/>
      <c r="GP86" s="110"/>
      <c r="GQ86" s="110"/>
      <c r="GR86" s="110"/>
      <c r="GS86" s="110"/>
      <c r="GT86" s="110"/>
      <c r="GU86" s="110"/>
      <c r="GV86" s="110"/>
      <c r="GW86" s="110"/>
      <c r="GX86" s="110"/>
      <c r="GY86" s="110"/>
      <c r="GZ86" s="110"/>
      <c r="HA86" s="110"/>
      <c r="HB86" s="110"/>
      <c r="HC86" s="110"/>
      <c r="HD86" s="110"/>
      <c r="HE86" s="110"/>
      <c r="HF86" s="110"/>
      <c r="HG86" s="110"/>
      <c r="HH86" s="110"/>
      <c r="HI86" s="110"/>
      <c r="HJ86" s="110"/>
      <c r="HK86" s="110"/>
    </row>
    <row r="87" ht="15.75" customHeight="1">
      <c r="A87" s="110"/>
      <c r="B87" s="110"/>
      <c r="C87" s="58" t="s">
        <v>40</v>
      </c>
      <c r="D87" s="62">
        <f>(D85)*(D86/1000)</f>
        <v>1125</v>
      </c>
      <c r="E87" s="110"/>
      <c r="F87" s="110"/>
      <c r="G87" s="110"/>
      <c r="H87" s="110"/>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0"/>
      <c r="CB87" s="110"/>
      <c r="CC87" s="110"/>
      <c r="CD87" s="110"/>
      <c r="CE87" s="110"/>
      <c r="CF87" s="110"/>
      <c r="CG87" s="110"/>
      <c r="CH87" s="110"/>
      <c r="CI87" s="110"/>
      <c r="CJ87" s="110"/>
      <c r="CK87" s="110"/>
      <c r="CL87" s="110"/>
      <c r="CM87" s="110"/>
      <c r="CN87" s="110"/>
      <c r="CO87" s="110"/>
      <c r="CP87" s="110"/>
      <c r="CQ87" s="110"/>
      <c r="CR87" s="110"/>
      <c r="CS87" s="110"/>
      <c r="CT87" s="110"/>
      <c r="CU87" s="110"/>
      <c r="CV87" s="110"/>
      <c r="CW87" s="110"/>
      <c r="CX87" s="110"/>
      <c r="CY87" s="110"/>
      <c r="CZ87" s="110"/>
      <c r="DA87" s="110"/>
      <c r="DB87" s="110"/>
      <c r="DC87" s="110"/>
      <c r="DD87" s="110"/>
      <c r="DE87" s="110"/>
      <c r="DF87" s="110"/>
      <c r="DG87" s="110"/>
      <c r="DH87" s="110"/>
      <c r="DI87" s="110"/>
      <c r="DJ87" s="110"/>
      <c r="DK87" s="110"/>
      <c r="DL87" s="110"/>
      <c r="DM87" s="110"/>
      <c r="DN87" s="110"/>
      <c r="DO87" s="110"/>
      <c r="DP87" s="110"/>
      <c r="DQ87" s="110"/>
      <c r="DR87" s="110"/>
      <c r="DS87" s="110"/>
      <c r="DT87" s="110"/>
      <c r="DU87" s="110"/>
      <c r="DV87" s="110"/>
      <c r="DW87" s="110"/>
      <c r="DX87" s="110"/>
      <c r="DY87" s="110"/>
      <c r="DZ87" s="110"/>
      <c r="EA87" s="110"/>
      <c r="EB87" s="110"/>
      <c r="EC87" s="110"/>
      <c r="ED87" s="110"/>
      <c r="EE87" s="110"/>
      <c r="EF87" s="110"/>
      <c r="EG87" s="110"/>
      <c r="EH87" s="110"/>
      <c r="EI87" s="110"/>
      <c r="EJ87" s="110"/>
      <c r="EK87" s="110"/>
      <c r="EL87" s="110"/>
      <c r="EM87" s="110"/>
      <c r="EN87" s="110"/>
      <c r="EO87" s="110"/>
      <c r="EP87" s="110"/>
      <c r="EQ87" s="110"/>
      <c r="ER87" s="110"/>
      <c r="ES87" s="110"/>
      <c r="ET87" s="110"/>
      <c r="EU87" s="110"/>
      <c r="EV87" s="110"/>
      <c r="EW87" s="110"/>
      <c r="EX87" s="110"/>
      <c r="EY87" s="110"/>
      <c r="EZ87" s="110"/>
      <c r="FA87" s="110"/>
      <c r="FB87" s="110"/>
      <c r="FC87" s="110"/>
      <c r="FD87" s="110"/>
      <c r="FE87" s="110"/>
      <c r="FF87" s="110"/>
      <c r="FG87" s="110"/>
      <c r="FH87" s="110"/>
      <c r="FI87" s="110"/>
      <c r="FJ87" s="110"/>
      <c r="FK87" s="110"/>
      <c r="FL87" s="110"/>
      <c r="FM87" s="110"/>
      <c r="FN87" s="110"/>
      <c r="FO87" s="110"/>
      <c r="FP87" s="110"/>
      <c r="FQ87" s="110"/>
      <c r="FR87" s="110"/>
      <c r="FS87" s="110"/>
      <c r="FT87" s="110"/>
      <c r="FU87" s="110"/>
      <c r="FV87" s="110"/>
      <c r="FW87" s="110"/>
      <c r="FX87" s="110"/>
      <c r="FY87" s="110"/>
      <c r="FZ87" s="110"/>
      <c r="GA87" s="110"/>
      <c r="GB87" s="110"/>
      <c r="GC87" s="110"/>
      <c r="GD87" s="110"/>
      <c r="GE87" s="110"/>
      <c r="GF87" s="110"/>
      <c r="GG87" s="110"/>
      <c r="GH87" s="110"/>
      <c r="GI87" s="110"/>
      <c r="GJ87" s="110"/>
      <c r="GK87" s="110"/>
      <c r="GL87" s="110"/>
      <c r="GM87" s="110"/>
      <c r="GN87" s="110"/>
      <c r="GO87" s="110"/>
      <c r="GP87" s="110"/>
      <c r="GQ87" s="110"/>
      <c r="GR87" s="110"/>
      <c r="GS87" s="110"/>
      <c r="GT87" s="110"/>
      <c r="GU87" s="110"/>
      <c r="GV87" s="110"/>
      <c r="GW87" s="110"/>
      <c r="GX87" s="110"/>
      <c r="GY87" s="110"/>
      <c r="GZ87" s="110"/>
      <c r="HA87" s="110"/>
      <c r="HB87" s="110"/>
      <c r="HC87" s="110"/>
      <c r="HD87" s="110"/>
      <c r="HE87" s="110"/>
      <c r="HF87" s="110"/>
      <c r="HG87" s="110"/>
      <c r="HH87" s="110"/>
      <c r="HI87" s="110"/>
      <c r="HJ87" s="110"/>
      <c r="HK87" s="110"/>
    </row>
    <row r="88" ht="15.75" customHeight="1">
      <c r="A88" s="110"/>
      <c r="B88" s="110"/>
      <c r="C88" s="5"/>
      <c r="D88" s="5"/>
      <c r="E88" s="5"/>
      <c r="F88" s="5"/>
      <c r="G88" s="110"/>
      <c r="H88" s="110"/>
      <c r="I88" s="110"/>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0"/>
      <c r="AI88" s="110"/>
      <c r="AJ88" s="110"/>
      <c r="AK88" s="110"/>
      <c r="AL88" s="110"/>
      <c r="AM88" s="110"/>
      <c r="AN88" s="110"/>
      <c r="AO88" s="110"/>
      <c r="AP88" s="110"/>
      <c r="AQ88" s="110"/>
      <c r="AR88" s="110"/>
      <c r="AS88" s="110"/>
      <c r="AT88" s="110"/>
      <c r="AU88" s="110"/>
      <c r="AV88" s="110"/>
      <c r="AW88" s="110"/>
      <c r="AX88" s="110"/>
      <c r="AY88" s="110"/>
      <c r="AZ88" s="110"/>
      <c r="BA88" s="110"/>
      <c r="BB88" s="110"/>
      <c r="BC88" s="110"/>
      <c r="BD88" s="110"/>
      <c r="BE88" s="110"/>
      <c r="BF88" s="110"/>
      <c r="BG88" s="110"/>
      <c r="BH88" s="110"/>
      <c r="BI88" s="110"/>
      <c r="BJ88" s="110"/>
      <c r="BK88" s="110"/>
      <c r="BL88" s="110"/>
      <c r="BM88" s="110"/>
      <c r="BN88" s="110"/>
      <c r="BO88" s="110"/>
      <c r="BP88" s="110"/>
      <c r="BQ88" s="110"/>
      <c r="BR88" s="110"/>
      <c r="BS88" s="110"/>
      <c r="BT88" s="110"/>
      <c r="BU88" s="110"/>
      <c r="BV88" s="110"/>
      <c r="BW88" s="110"/>
      <c r="BX88" s="110"/>
      <c r="BY88" s="110"/>
      <c r="BZ88" s="110"/>
      <c r="CA88" s="110"/>
      <c r="CB88" s="110"/>
      <c r="CC88" s="110"/>
      <c r="CD88" s="110"/>
      <c r="CE88" s="110"/>
      <c r="CF88" s="110"/>
      <c r="CG88" s="110"/>
      <c r="CH88" s="110"/>
      <c r="CI88" s="110"/>
      <c r="CJ88" s="110"/>
      <c r="CK88" s="110"/>
      <c r="CL88" s="110"/>
      <c r="CM88" s="110"/>
      <c r="CN88" s="110"/>
      <c r="CO88" s="110"/>
      <c r="CP88" s="110"/>
      <c r="CQ88" s="110"/>
      <c r="CR88" s="110"/>
      <c r="CS88" s="110"/>
      <c r="CT88" s="110"/>
      <c r="CU88" s="110"/>
      <c r="CV88" s="110"/>
      <c r="CW88" s="110"/>
      <c r="CX88" s="110"/>
      <c r="CY88" s="110"/>
      <c r="CZ88" s="110"/>
      <c r="DA88" s="110"/>
      <c r="DB88" s="110"/>
      <c r="DC88" s="110"/>
      <c r="DD88" s="110"/>
      <c r="DE88" s="110"/>
      <c r="DF88" s="110"/>
      <c r="DG88" s="110"/>
      <c r="DH88" s="110"/>
      <c r="DI88" s="110"/>
      <c r="DJ88" s="110"/>
      <c r="DK88" s="110"/>
      <c r="DL88" s="110"/>
      <c r="DM88" s="110"/>
      <c r="DN88" s="110"/>
      <c r="DO88" s="110"/>
      <c r="DP88" s="110"/>
      <c r="DQ88" s="110"/>
      <c r="DR88" s="110"/>
      <c r="DS88" s="110"/>
      <c r="DT88" s="110"/>
      <c r="DU88" s="110"/>
      <c r="DV88" s="110"/>
      <c r="DW88" s="110"/>
      <c r="DX88" s="110"/>
      <c r="DY88" s="110"/>
      <c r="DZ88" s="110"/>
      <c r="EA88" s="110"/>
      <c r="EB88" s="110"/>
      <c r="EC88" s="110"/>
      <c r="ED88" s="110"/>
      <c r="EE88" s="110"/>
      <c r="EF88" s="110"/>
      <c r="EG88" s="110"/>
      <c r="EH88" s="110"/>
      <c r="EI88" s="110"/>
      <c r="EJ88" s="110"/>
      <c r="EK88" s="110"/>
      <c r="EL88" s="110"/>
      <c r="EM88" s="110"/>
      <c r="EN88" s="110"/>
      <c r="EO88" s="110"/>
      <c r="EP88" s="110"/>
      <c r="EQ88" s="110"/>
      <c r="ER88" s="110"/>
      <c r="ES88" s="110"/>
      <c r="ET88" s="110"/>
      <c r="EU88" s="110"/>
      <c r="EV88" s="110"/>
      <c r="EW88" s="110"/>
      <c r="EX88" s="110"/>
      <c r="EY88" s="110"/>
      <c r="EZ88" s="110"/>
      <c r="FA88" s="110"/>
      <c r="FB88" s="110"/>
      <c r="FC88" s="110"/>
      <c r="FD88" s="110"/>
      <c r="FE88" s="110"/>
      <c r="FF88" s="110"/>
      <c r="FG88" s="110"/>
      <c r="FH88" s="110"/>
      <c r="FI88" s="110"/>
      <c r="FJ88" s="110"/>
      <c r="FK88" s="110"/>
      <c r="FL88" s="110"/>
      <c r="FM88" s="110"/>
      <c r="FN88" s="110"/>
      <c r="FO88" s="110"/>
      <c r="FP88" s="110"/>
      <c r="FQ88" s="110"/>
      <c r="FR88" s="110"/>
      <c r="FS88" s="110"/>
      <c r="FT88" s="110"/>
      <c r="FU88" s="110"/>
      <c r="FV88" s="110"/>
      <c r="FW88" s="110"/>
      <c r="FX88" s="110"/>
      <c r="FY88" s="110"/>
      <c r="FZ88" s="110"/>
      <c r="GA88" s="110"/>
      <c r="GB88" s="110"/>
      <c r="GC88" s="110"/>
      <c r="GD88" s="110"/>
      <c r="GE88" s="110"/>
      <c r="GF88" s="110"/>
      <c r="GG88" s="110"/>
      <c r="GH88" s="110"/>
      <c r="GI88" s="110"/>
      <c r="GJ88" s="110"/>
      <c r="GK88" s="110"/>
      <c r="GL88" s="110"/>
      <c r="GM88" s="110"/>
      <c r="GN88" s="110"/>
      <c r="GO88" s="110"/>
      <c r="GP88" s="110"/>
      <c r="GQ88" s="110"/>
      <c r="GR88" s="110"/>
      <c r="GS88" s="110"/>
      <c r="GT88" s="110"/>
      <c r="GU88" s="110"/>
      <c r="GV88" s="110"/>
      <c r="GW88" s="110"/>
      <c r="GX88" s="110"/>
      <c r="GY88" s="110"/>
      <c r="GZ88" s="110"/>
      <c r="HA88" s="110"/>
      <c r="HB88" s="110"/>
      <c r="HC88" s="110"/>
      <c r="HD88" s="110"/>
      <c r="HE88" s="110"/>
      <c r="HF88" s="110"/>
      <c r="HG88" s="110"/>
      <c r="HH88" s="110"/>
      <c r="HI88" s="110"/>
      <c r="HJ88" s="110"/>
      <c r="HK88" s="110"/>
    </row>
    <row r="89" ht="15.75" customHeight="1">
      <c r="A89" s="110"/>
      <c r="B89" s="110"/>
      <c r="C89" s="2" t="s">
        <v>1</v>
      </c>
      <c r="D89" s="5"/>
      <c r="E89" s="66"/>
      <c r="F89" s="8"/>
      <c r="G89" s="8"/>
      <c r="H89" s="8"/>
      <c r="I89" s="8"/>
      <c r="J89" s="66"/>
      <c r="K89" s="8"/>
      <c r="L89" s="8"/>
      <c r="M89" s="8"/>
      <c r="N89" s="8"/>
      <c r="O89" s="66"/>
      <c r="P89" s="8"/>
      <c r="Q89" s="8"/>
      <c r="R89" s="8"/>
      <c r="S89" s="8"/>
      <c r="T89" s="66"/>
      <c r="U89" s="8"/>
      <c r="V89" s="8"/>
      <c r="W89" s="8"/>
      <c r="X89" s="8"/>
      <c r="Y89" s="66"/>
      <c r="Z89" s="8"/>
      <c r="AA89" s="8"/>
      <c r="AB89" s="8"/>
      <c r="AC89" s="8"/>
      <c r="AD89" s="66"/>
      <c r="AE89" s="8"/>
      <c r="AF89" s="8"/>
      <c r="AG89" s="8"/>
      <c r="AH89" s="8"/>
      <c r="AI89" s="66"/>
      <c r="AJ89" s="8"/>
      <c r="AK89" s="8"/>
      <c r="AL89" s="8"/>
      <c r="AM89" s="8"/>
      <c r="AN89" s="66"/>
      <c r="AO89" s="8"/>
      <c r="AP89" s="8"/>
      <c r="AQ89" s="8"/>
      <c r="AR89" s="8"/>
      <c r="AS89" s="66"/>
      <c r="AT89" s="8"/>
      <c r="AU89" s="8"/>
      <c r="AV89" s="8"/>
      <c r="AW89" s="8"/>
      <c r="AX89" s="66"/>
      <c r="AY89" s="8"/>
      <c r="AZ89" s="8"/>
      <c r="BA89" s="8"/>
      <c r="BB89" s="8"/>
      <c r="BC89" s="66"/>
      <c r="BD89" s="8"/>
      <c r="BE89" s="8"/>
      <c r="BF89" s="8"/>
      <c r="BG89" s="8"/>
      <c r="BH89" s="66"/>
      <c r="BI89" s="8"/>
      <c r="BJ89" s="8"/>
      <c r="BK89" s="8"/>
      <c r="BL89" s="8"/>
      <c r="BM89" s="66"/>
      <c r="BN89" s="8"/>
      <c r="BO89" s="8"/>
      <c r="BP89" s="8"/>
      <c r="BQ89" s="8"/>
      <c r="BR89" s="66"/>
      <c r="BS89" s="8"/>
      <c r="BT89" s="8"/>
      <c r="BU89" s="8"/>
      <c r="BV89" s="8"/>
      <c r="BW89" s="66"/>
      <c r="BX89" s="8"/>
      <c r="BY89" s="8"/>
      <c r="BZ89" s="8"/>
      <c r="CA89" s="8"/>
      <c r="CB89" s="66"/>
      <c r="CC89" s="8"/>
      <c r="CD89" s="8"/>
      <c r="CE89" s="8"/>
      <c r="CF89" s="8"/>
      <c r="CG89" s="66"/>
      <c r="CH89" s="8"/>
      <c r="CI89" s="8"/>
      <c r="CJ89" s="8"/>
      <c r="CK89" s="8"/>
      <c r="CL89" s="66"/>
      <c r="CM89" s="8"/>
      <c r="CN89" s="8"/>
      <c r="CO89" s="8"/>
      <c r="CP89" s="8"/>
      <c r="CQ89" s="66"/>
      <c r="CR89" s="8"/>
      <c r="CS89" s="8"/>
      <c r="CT89" s="8"/>
      <c r="CU89" s="8"/>
      <c r="CV89" s="66"/>
      <c r="CW89" s="8"/>
      <c r="CX89" s="8"/>
      <c r="CY89" s="8"/>
      <c r="CZ89" s="8"/>
      <c r="DA89" s="66"/>
      <c r="DB89" s="8"/>
      <c r="DC89" s="8"/>
      <c r="DD89" s="8"/>
      <c r="DE89" s="8"/>
      <c r="DF89" s="66"/>
      <c r="DG89" s="8"/>
      <c r="DH89" s="8"/>
      <c r="DI89" s="8"/>
      <c r="DJ89" s="8"/>
      <c r="DK89" s="66"/>
      <c r="DL89" s="8"/>
      <c r="DM89" s="8"/>
      <c r="DN89" s="8"/>
      <c r="DO89" s="8"/>
      <c r="DP89" s="66"/>
      <c r="DQ89" s="8"/>
      <c r="DR89" s="8"/>
      <c r="DS89" s="8"/>
      <c r="DT89" s="8"/>
      <c r="DU89" s="66"/>
      <c r="DV89" s="8"/>
      <c r="DW89" s="8"/>
      <c r="DX89" s="8"/>
      <c r="DY89" s="8"/>
      <c r="DZ89" s="110"/>
      <c r="EA89" s="110"/>
      <c r="EB89" s="110"/>
      <c r="EC89" s="110"/>
      <c r="ED89" s="110"/>
      <c r="EE89" s="110"/>
      <c r="EF89" s="110"/>
      <c r="EG89" s="110"/>
      <c r="EH89" s="110"/>
      <c r="EI89" s="110"/>
      <c r="EJ89" s="110"/>
      <c r="EK89" s="110"/>
      <c r="EL89" s="110"/>
      <c r="EM89" s="110"/>
      <c r="EN89" s="110"/>
      <c r="EO89" s="110"/>
      <c r="EP89" s="110"/>
      <c r="EQ89" s="110"/>
      <c r="ER89" s="110"/>
      <c r="ES89" s="110"/>
      <c r="ET89" s="110"/>
      <c r="EU89" s="110"/>
      <c r="EV89" s="110"/>
      <c r="EW89" s="110"/>
      <c r="EX89" s="110"/>
      <c r="EY89" s="110"/>
      <c r="EZ89" s="110"/>
      <c r="FA89" s="110"/>
      <c r="FB89" s="110"/>
      <c r="FC89" s="110"/>
      <c r="FD89" s="110"/>
      <c r="FE89" s="110"/>
      <c r="FF89" s="110"/>
      <c r="FG89" s="110"/>
      <c r="FH89" s="110"/>
      <c r="FI89" s="110"/>
      <c r="FJ89" s="110"/>
      <c r="FK89" s="110"/>
      <c r="FL89" s="110"/>
      <c r="FM89" s="110"/>
      <c r="FN89" s="110"/>
      <c r="FO89" s="110"/>
      <c r="FP89" s="110"/>
      <c r="FQ89" s="110"/>
      <c r="FR89" s="110"/>
      <c r="FS89" s="110"/>
      <c r="FT89" s="110"/>
      <c r="FU89" s="110"/>
      <c r="FV89" s="110"/>
      <c r="FW89" s="110"/>
      <c r="FX89" s="110"/>
      <c r="FY89" s="110"/>
      <c r="FZ89" s="110"/>
      <c r="GA89" s="110"/>
      <c r="GB89" s="110"/>
      <c r="GC89" s="110"/>
      <c r="GD89" s="110"/>
      <c r="GE89" s="110"/>
      <c r="GF89" s="110"/>
      <c r="GG89" s="110"/>
      <c r="GH89" s="110"/>
      <c r="GI89" s="110"/>
      <c r="GJ89" s="110"/>
      <c r="GK89" s="110"/>
      <c r="GL89" s="110"/>
      <c r="GM89" s="110"/>
      <c r="GN89" s="110"/>
      <c r="GO89" s="110"/>
      <c r="GP89" s="110"/>
      <c r="GQ89" s="110"/>
      <c r="GR89" s="110"/>
      <c r="GS89" s="110"/>
      <c r="GT89" s="110"/>
      <c r="GU89" s="110"/>
      <c r="GV89" s="110"/>
      <c r="GW89" s="110"/>
      <c r="GX89" s="110"/>
      <c r="GY89" s="110"/>
      <c r="GZ89" s="110"/>
      <c r="HA89" s="110"/>
      <c r="HB89" s="110"/>
      <c r="HC89" s="110"/>
      <c r="HD89" s="110"/>
      <c r="HE89" s="110"/>
      <c r="HF89" s="110"/>
      <c r="HG89" s="110"/>
      <c r="HH89" s="110"/>
      <c r="HI89" s="110"/>
      <c r="HJ89" s="110"/>
      <c r="HK89" s="110"/>
    </row>
    <row r="90" ht="15.75" customHeight="1">
      <c r="A90" s="110"/>
      <c r="B90" s="110"/>
      <c r="C90" s="5"/>
      <c r="D90" s="5"/>
      <c r="E90" s="66"/>
      <c r="F90" s="8"/>
      <c r="G90" s="8"/>
      <c r="H90" s="8"/>
      <c r="I90" s="8"/>
      <c r="J90" s="66"/>
      <c r="K90" s="8"/>
      <c r="L90" s="8"/>
      <c r="M90" s="8"/>
      <c r="N90" s="8"/>
      <c r="O90" s="66"/>
      <c r="P90" s="8"/>
      <c r="Q90" s="8"/>
      <c r="R90" s="8"/>
      <c r="S90" s="8"/>
      <c r="T90" s="66"/>
      <c r="U90" s="8"/>
      <c r="V90" s="8"/>
      <c r="W90" s="8"/>
      <c r="X90" s="8"/>
      <c r="Y90" s="66"/>
      <c r="Z90" s="8"/>
      <c r="AA90" s="8"/>
      <c r="AB90" s="8"/>
      <c r="AC90" s="8"/>
      <c r="AD90" s="66"/>
      <c r="AE90" s="8"/>
      <c r="AF90" s="8"/>
      <c r="AG90" s="8"/>
      <c r="AH90" s="8"/>
      <c r="AI90" s="66"/>
      <c r="AJ90" s="8"/>
      <c r="AK90" s="8"/>
      <c r="AL90" s="8"/>
      <c r="AM90" s="8"/>
      <c r="AN90" s="66"/>
      <c r="AO90" s="8"/>
      <c r="AP90" s="8"/>
      <c r="AQ90" s="8"/>
      <c r="AR90" s="8"/>
      <c r="AS90" s="66"/>
      <c r="AT90" s="8"/>
      <c r="AU90" s="8"/>
      <c r="AV90" s="8"/>
      <c r="AW90" s="8"/>
      <c r="AX90" s="66"/>
      <c r="AY90" s="8"/>
      <c r="AZ90" s="8"/>
      <c r="BA90" s="8"/>
      <c r="BB90" s="8"/>
      <c r="BC90" s="66"/>
      <c r="BD90" s="8"/>
      <c r="BE90" s="8"/>
      <c r="BF90" s="8"/>
      <c r="BG90" s="8"/>
      <c r="BH90" s="66"/>
      <c r="BI90" s="8"/>
      <c r="BJ90" s="8"/>
      <c r="BK90" s="8"/>
      <c r="BL90" s="8"/>
      <c r="BM90" s="66"/>
      <c r="BN90" s="8"/>
      <c r="BO90" s="8"/>
      <c r="BP90" s="8"/>
      <c r="BQ90" s="8"/>
      <c r="BR90" s="66"/>
      <c r="BS90" s="8"/>
      <c r="BT90" s="8"/>
      <c r="BU90" s="8"/>
      <c r="BV90" s="8"/>
      <c r="BW90" s="66"/>
      <c r="BX90" s="8"/>
      <c r="BY90" s="8"/>
      <c r="BZ90" s="8"/>
      <c r="CA90" s="8"/>
      <c r="CB90" s="66"/>
      <c r="CC90" s="8"/>
      <c r="CD90" s="8"/>
      <c r="CE90" s="8"/>
      <c r="CF90" s="8"/>
      <c r="CG90" s="66"/>
      <c r="CH90" s="8"/>
      <c r="CI90" s="8"/>
      <c r="CJ90" s="8"/>
      <c r="CK90" s="8"/>
      <c r="CL90" s="66"/>
      <c r="CM90" s="8"/>
      <c r="CN90" s="8"/>
      <c r="CO90" s="8"/>
      <c r="CP90" s="8"/>
      <c r="CQ90" s="66"/>
      <c r="CR90" s="8"/>
      <c r="CS90" s="8"/>
      <c r="CT90" s="8"/>
      <c r="CU90" s="8"/>
      <c r="CV90" s="66"/>
      <c r="CW90" s="8"/>
      <c r="CX90" s="8"/>
      <c r="CY90" s="8"/>
      <c r="CZ90" s="8"/>
      <c r="DA90" s="66"/>
      <c r="DB90" s="8"/>
      <c r="DC90" s="8"/>
      <c r="DD90" s="8"/>
      <c r="DE90" s="8"/>
      <c r="DF90" s="66"/>
      <c r="DG90" s="8"/>
      <c r="DH90" s="8"/>
      <c r="DI90" s="8"/>
      <c r="DJ90" s="8"/>
      <c r="DK90" s="66"/>
      <c r="DL90" s="8"/>
      <c r="DM90" s="8"/>
      <c r="DN90" s="8"/>
      <c r="DO90" s="8"/>
      <c r="DP90" s="66"/>
      <c r="DQ90" s="8"/>
      <c r="DR90" s="8"/>
      <c r="DS90" s="8"/>
      <c r="DT90" s="8"/>
      <c r="DU90" s="66"/>
      <c r="DV90" s="8"/>
      <c r="DW90" s="8"/>
      <c r="DX90" s="8"/>
      <c r="DY90" s="8"/>
      <c r="DZ90" s="110"/>
      <c r="EA90" s="110"/>
      <c r="EB90" s="110"/>
      <c r="EC90" s="110"/>
      <c r="ED90" s="110"/>
      <c r="EE90" s="110"/>
      <c r="EF90" s="110"/>
      <c r="EG90" s="110"/>
      <c r="EH90" s="110"/>
      <c r="EI90" s="110"/>
      <c r="EJ90" s="110"/>
      <c r="EK90" s="110"/>
      <c r="EL90" s="110"/>
      <c r="EM90" s="110"/>
      <c r="EN90" s="110"/>
      <c r="EO90" s="110"/>
      <c r="EP90" s="110"/>
      <c r="EQ90" s="110"/>
      <c r="ER90" s="110"/>
      <c r="ES90" s="110"/>
      <c r="ET90" s="110"/>
      <c r="EU90" s="110"/>
      <c r="EV90" s="110"/>
      <c r="EW90" s="110"/>
      <c r="EX90" s="110"/>
      <c r="EY90" s="110"/>
      <c r="EZ90" s="110"/>
      <c r="FA90" s="110"/>
      <c r="FB90" s="110"/>
      <c r="FC90" s="110"/>
      <c r="FD90" s="110"/>
      <c r="FE90" s="110"/>
      <c r="FF90" s="110"/>
      <c r="FG90" s="110"/>
      <c r="FH90" s="110"/>
      <c r="FI90" s="110"/>
      <c r="FJ90" s="110"/>
      <c r="FK90" s="110"/>
      <c r="FL90" s="110"/>
      <c r="FM90" s="110"/>
      <c r="FN90" s="110"/>
      <c r="FO90" s="110"/>
      <c r="FP90" s="110"/>
      <c r="FQ90" s="110"/>
      <c r="FR90" s="110"/>
      <c r="FS90" s="110"/>
      <c r="FT90" s="110"/>
      <c r="FU90" s="110"/>
      <c r="FV90" s="110"/>
      <c r="FW90" s="110"/>
      <c r="FX90" s="110"/>
      <c r="FY90" s="110"/>
      <c r="FZ90" s="110"/>
      <c r="GA90" s="110"/>
      <c r="GB90" s="110"/>
      <c r="GC90" s="110"/>
      <c r="GD90" s="110"/>
      <c r="GE90" s="110"/>
      <c r="GF90" s="110"/>
      <c r="GG90" s="110"/>
      <c r="GH90" s="110"/>
      <c r="GI90" s="110"/>
      <c r="GJ90" s="110"/>
      <c r="GK90" s="110"/>
      <c r="GL90" s="110"/>
      <c r="GM90" s="110"/>
      <c r="GN90" s="110"/>
      <c r="GO90" s="110"/>
      <c r="GP90" s="110"/>
      <c r="GQ90" s="110"/>
      <c r="GR90" s="110"/>
      <c r="GS90" s="110"/>
      <c r="GT90" s="110"/>
      <c r="GU90" s="110"/>
      <c r="GV90" s="110"/>
      <c r="GW90" s="110"/>
      <c r="GX90" s="110"/>
      <c r="GY90" s="110"/>
      <c r="GZ90" s="110"/>
      <c r="HA90" s="110"/>
      <c r="HB90" s="110"/>
      <c r="HC90" s="110"/>
      <c r="HD90" s="110"/>
      <c r="HE90" s="110"/>
      <c r="HF90" s="110"/>
      <c r="HG90" s="110"/>
      <c r="HH90" s="110"/>
      <c r="HI90" s="110"/>
      <c r="HJ90" s="110"/>
      <c r="HK90" s="110"/>
    </row>
    <row r="91" ht="15.75" customHeight="1">
      <c r="A91" s="110"/>
      <c r="B91" s="110"/>
      <c r="C91" s="67" t="s">
        <v>72</v>
      </c>
      <c r="D91" s="67" t="s">
        <v>73</v>
      </c>
      <c r="E91" s="127">
        <v>44200.0</v>
      </c>
      <c r="F91" s="128"/>
      <c r="G91" s="128"/>
      <c r="H91" s="128"/>
      <c r="I91" s="129"/>
      <c r="J91" s="127">
        <f>E91+7</f>
        <v>44207</v>
      </c>
      <c r="K91" s="128"/>
      <c r="L91" s="128"/>
      <c r="M91" s="128"/>
      <c r="N91" s="129"/>
      <c r="O91" s="127">
        <f>J91+7</f>
        <v>44214</v>
      </c>
      <c r="P91" s="128"/>
      <c r="Q91" s="128"/>
      <c r="R91" s="128"/>
      <c r="S91" s="129"/>
      <c r="T91" s="127">
        <f>O91+7</f>
        <v>44221</v>
      </c>
      <c r="U91" s="128"/>
      <c r="V91" s="128"/>
      <c r="W91" s="128"/>
      <c r="X91" s="129"/>
      <c r="Y91" s="127">
        <f>T91+7</f>
        <v>44228</v>
      </c>
      <c r="Z91" s="128"/>
      <c r="AA91" s="128"/>
      <c r="AB91" s="128"/>
      <c r="AC91" s="129"/>
      <c r="AD91" s="127">
        <f>Y91+7</f>
        <v>44235</v>
      </c>
      <c r="AE91" s="128"/>
      <c r="AF91" s="128"/>
      <c r="AG91" s="128"/>
      <c r="AH91" s="129"/>
      <c r="AI91" s="127">
        <f>AD91+7</f>
        <v>44242</v>
      </c>
      <c r="AJ91" s="128"/>
      <c r="AK91" s="128"/>
      <c r="AL91" s="128"/>
      <c r="AM91" s="129"/>
      <c r="AN91" s="127">
        <f>AI91+7</f>
        <v>44249</v>
      </c>
      <c r="AO91" s="128"/>
      <c r="AP91" s="128"/>
      <c r="AQ91" s="128"/>
      <c r="AR91" s="129"/>
      <c r="AS91" s="127">
        <f>AN91+7</f>
        <v>44256</v>
      </c>
      <c r="AT91" s="128"/>
      <c r="AU91" s="128"/>
      <c r="AV91" s="128"/>
      <c r="AW91" s="129"/>
      <c r="AX91" s="127">
        <f>AS91+7</f>
        <v>44263</v>
      </c>
      <c r="AY91" s="128"/>
      <c r="AZ91" s="128"/>
      <c r="BA91" s="128"/>
      <c r="BB91" s="129"/>
      <c r="BC91" s="127">
        <f>AX91+7</f>
        <v>44270</v>
      </c>
      <c r="BD91" s="128"/>
      <c r="BE91" s="128"/>
      <c r="BF91" s="128"/>
      <c r="BG91" s="129"/>
      <c r="BH91" s="127">
        <f>BC91+7</f>
        <v>44277</v>
      </c>
      <c r="BI91" s="128"/>
      <c r="BJ91" s="128"/>
      <c r="BK91" s="128"/>
      <c r="BL91" s="129"/>
      <c r="BM91" s="127">
        <f>BH91+7</f>
        <v>44284</v>
      </c>
      <c r="BN91" s="128"/>
      <c r="BO91" s="128"/>
      <c r="BP91" s="128"/>
      <c r="BQ91" s="129"/>
      <c r="BR91" s="127">
        <f>BM91+3</f>
        <v>44287</v>
      </c>
      <c r="BS91" s="128"/>
      <c r="BT91" s="128"/>
      <c r="BU91" s="128"/>
      <c r="BV91" s="129"/>
      <c r="BW91" s="127">
        <f>BR91+4</f>
        <v>44291</v>
      </c>
      <c r="BX91" s="128"/>
      <c r="BY91" s="128"/>
      <c r="BZ91" s="128"/>
      <c r="CA91" s="129"/>
      <c r="CB91" s="127">
        <f>BW91+7</f>
        <v>44298</v>
      </c>
      <c r="CC91" s="128"/>
      <c r="CD91" s="128"/>
      <c r="CE91" s="128"/>
      <c r="CF91" s="129"/>
      <c r="CG91" s="127">
        <f>CB91+7</f>
        <v>44305</v>
      </c>
      <c r="CH91" s="128"/>
      <c r="CI91" s="128"/>
      <c r="CJ91" s="128"/>
      <c r="CK91" s="129"/>
      <c r="CL91" s="127">
        <f>CG91+7</f>
        <v>44312</v>
      </c>
      <c r="CM91" s="128"/>
      <c r="CN91" s="128"/>
      <c r="CO91" s="128"/>
      <c r="CP91" s="129"/>
      <c r="CQ91" s="127">
        <f>CL91+5</f>
        <v>44317</v>
      </c>
      <c r="CR91" s="128"/>
      <c r="CS91" s="128"/>
      <c r="CT91" s="128"/>
      <c r="CU91" s="129"/>
      <c r="CV91" s="127">
        <f>CQ91+2</f>
        <v>44319</v>
      </c>
      <c r="CW91" s="128"/>
      <c r="CX91" s="128"/>
      <c r="CY91" s="128"/>
      <c r="CZ91" s="129"/>
      <c r="DA91" s="127">
        <f>CV91+7</f>
        <v>44326</v>
      </c>
      <c r="DB91" s="128"/>
      <c r="DC91" s="128"/>
      <c r="DD91" s="128"/>
      <c r="DE91" s="129"/>
      <c r="DF91" s="127">
        <f>DA91+7</f>
        <v>44333</v>
      </c>
      <c r="DG91" s="128"/>
      <c r="DH91" s="128"/>
      <c r="DI91" s="128"/>
      <c r="DJ91" s="129"/>
      <c r="DK91" s="127">
        <f>DF91+7</f>
        <v>44340</v>
      </c>
      <c r="DL91" s="128"/>
      <c r="DM91" s="128"/>
      <c r="DN91" s="128"/>
      <c r="DO91" s="129"/>
      <c r="DP91" s="127">
        <f>DK91+7</f>
        <v>44347</v>
      </c>
      <c r="DQ91" s="128"/>
      <c r="DR91" s="128"/>
      <c r="DS91" s="128"/>
      <c r="DT91" s="129"/>
      <c r="DU91" s="127">
        <f>DP91+1</f>
        <v>44348</v>
      </c>
      <c r="DV91" s="128"/>
      <c r="DW91" s="128"/>
      <c r="DX91" s="128"/>
      <c r="DY91" s="129"/>
      <c r="DZ91" s="127">
        <f>DU91+6</f>
        <v>44354</v>
      </c>
      <c r="EA91" s="128"/>
      <c r="EB91" s="128"/>
      <c r="EC91" s="128"/>
      <c r="ED91" s="129"/>
      <c r="EE91" s="127">
        <f>DZ91+7</f>
        <v>44361</v>
      </c>
      <c r="EF91" s="128"/>
      <c r="EG91" s="128"/>
      <c r="EH91" s="128"/>
      <c r="EI91" s="129"/>
      <c r="EJ91" s="127">
        <f>EE91+7</f>
        <v>44368</v>
      </c>
      <c r="EK91" s="128"/>
      <c r="EL91" s="128"/>
      <c r="EM91" s="128"/>
      <c r="EN91" s="129"/>
      <c r="EO91" s="127">
        <f>EJ91+7</f>
        <v>44375</v>
      </c>
      <c r="EP91" s="128"/>
      <c r="EQ91" s="128"/>
      <c r="ER91" s="128"/>
      <c r="ES91" s="129"/>
      <c r="ET91" s="127">
        <f>EO91+3</f>
        <v>44378</v>
      </c>
      <c r="EU91" s="128"/>
      <c r="EV91" s="128"/>
      <c r="EW91" s="128"/>
      <c r="EX91" s="129"/>
      <c r="EY91" s="127">
        <f>ET91+4</f>
        <v>44382</v>
      </c>
      <c r="EZ91" s="128"/>
      <c r="FA91" s="128"/>
      <c r="FB91" s="128"/>
      <c r="FC91" s="129"/>
      <c r="FD91" s="127">
        <f>EY91+7</f>
        <v>44389</v>
      </c>
      <c r="FE91" s="128"/>
      <c r="FF91" s="128"/>
      <c r="FG91" s="128"/>
      <c r="FH91" s="129"/>
      <c r="FI91" s="127">
        <f>FD91+7</f>
        <v>44396</v>
      </c>
      <c r="FJ91" s="128"/>
      <c r="FK91" s="128"/>
      <c r="FL91" s="128"/>
      <c r="FM91" s="129"/>
      <c r="FN91" s="127">
        <f>FI91+7</f>
        <v>44403</v>
      </c>
      <c r="FO91" s="128"/>
      <c r="FP91" s="128"/>
      <c r="FQ91" s="128"/>
      <c r="FR91" s="129"/>
      <c r="FS91" s="127">
        <f>FN91+6</f>
        <v>44409</v>
      </c>
      <c r="FT91" s="128"/>
      <c r="FU91" s="128"/>
      <c r="FV91" s="128"/>
      <c r="FW91" s="129"/>
      <c r="FX91" s="127">
        <f>FS91+1</f>
        <v>44410</v>
      </c>
      <c r="FY91" s="128"/>
      <c r="FZ91" s="128"/>
      <c r="GA91" s="128"/>
      <c r="GB91" s="129"/>
      <c r="GC91" s="127">
        <f>FX91+7</f>
        <v>44417</v>
      </c>
      <c r="GD91" s="128"/>
      <c r="GE91" s="128"/>
      <c r="GF91" s="128"/>
      <c r="GG91" s="129"/>
      <c r="GH91" s="127">
        <f>GC91+7</f>
        <v>44424</v>
      </c>
      <c r="GI91" s="128"/>
      <c r="GJ91" s="128"/>
      <c r="GK91" s="128"/>
      <c r="GL91" s="129"/>
      <c r="GM91" s="127">
        <f>GH91+7</f>
        <v>44431</v>
      </c>
      <c r="GN91" s="128"/>
      <c r="GO91" s="128"/>
      <c r="GP91" s="128"/>
      <c r="GQ91" s="129"/>
      <c r="GR91" s="127">
        <f>GM91+7</f>
        <v>44438</v>
      </c>
      <c r="GS91" s="128"/>
      <c r="GT91" s="128"/>
      <c r="GU91" s="128"/>
      <c r="GV91" s="129"/>
      <c r="GW91" s="127">
        <f>GR91+2</f>
        <v>44440</v>
      </c>
      <c r="GX91" s="128"/>
      <c r="GY91" s="128"/>
      <c r="GZ91" s="128"/>
      <c r="HA91" s="129"/>
      <c r="HB91" s="127">
        <f>GW91+5</f>
        <v>44445</v>
      </c>
      <c r="HC91" s="128"/>
      <c r="HD91" s="128"/>
      <c r="HE91" s="128"/>
      <c r="HF91" s="129"/>
      <c r="HG91" s="127">
        <f>HB91+7</f>
        <v>44452</v>
      </c>
      <c r="HH91" s="128"/>
      <c r="HI91" s="128"/>
      <c r="HJ91" s="128"/>
      <c r="HK91" s="129"/>
    </row>
    <row r="92" ht="15.0" customHeight="1">
      <c r="A92" s="110"/>
      <c r="B92" s="110"/>
      <c r="C92" s="67"/>
      <c r="D92" s="67"/>
      <c r="E92" s="71" t="s">
        <v>74</v>
      </c>
      <c r="F92" s="71" t="s">
        <v>11</v>
      </c>
      <c r="G92" s="71" t="s">
        <v>75</v>
      </c>
      <c r="H92" s="71" t="s">
        <v>12</v>
      </c>
      <c r="I92" s="72" t="s">
        <v>76</v>
      </c>
      <c r="J92" s="71" t="s">
        <v>74</v>
      </c>
      <c r="K92" s="71" t="s">
        <v>11</v>
      </c>
      <c r="L92" s="71" t="s">
        <v>75</v>
      </c>
      <c r="M92" s="71" t="s">
        <v>12</v>
      </c>
      <c r="N92" s="72" t="s">
        <v>76</v>
      </c>
      <c r="O92" s="71" t="s">
        <v>74</v>
      </c>
      <c r="P92" s="71" t="s">
        <v>11</v>
      </c>
      <c r="Q92" s="71" t="s">
        <v>75</v>
      </c>
      <c r="R92" s="71" t="s">
        <v>12</v>
      </c>
      <c r="S92" s="72" t="s">
        <v>76</v>
      </c>
      <c r="T92" s="71" t="s">
        <v>74</v>
      </c>
      <c r="U92" s="71" t="s">
        <v>11</v>
      </c>
      <c r="V92" s="71" t="s">
        <v>75</v>
      </c>
      <c r="W92" s="71" t="s">
        <v>12</v>
      </c>
      <c r="X92" s="72" t="s">
        <v>76</v>
      </c>
      <c r="Y92" s="71" t="s">
        <v>74</v>
      </c>
      <c r="Z92" s="71" t="s">
        <v>11</v>
      </c>
      <c r="AA92" s="71" t="s">
        <v>75</v>
      </c>
      <c r="AB92" s="71" t="s">
        <v>12</v>
      </c>
      <c r="AC92" s="72" t="s">
        <v>76</v>
      </c>
      <c r="AD92" s="71" t="s">
        <v>74</v>
      </c>
      <c r="AE92" s="71" t="s">
        <v>11</v>
      </c>
      <c r="AF92" s="71" t="s">
        <v>75</v>
      </c>
      <c r="AG92" s="71" t="s">
        <v>12</v>
      </c>
      <c r="AH92" s="72" t="s">
        <v>76</v>
      </c>
      <c r="AI92" s="71" t="s">
        <v>74</v>
      </c>
      <c r="AJ92" s="71" t="s">
        <v>11</v>
      </c>
      <c r="AK92" s="71" t="s">
        <v>75</v>
      </c>
      <c r="AL92" s="71" t="s">
        <v>12</v>
      </c>
      <c r="AM92" s="72" t="s">
        <v>76</v>
      </c>
      <c r="AN92" s="71" t="s">
        <v>74</v>
      </c>
      <c r="AO92" s="71" t="s">
        <v>11</v>
      </c>
      <c r="AP92" s="71" t="s">
        <v>75</v>
      </c>
      <c r="AQ92" s="71" t="s">
        <v>12</v>
      </c>
      <c r="AR92" s="72" t="s">
        <v>76</v>
      </c>
      <c r="AS92" s="71" t="s">
        <v>74</v>
      </c>
      <c r="AT92" s="71" t="s">
        <v>11</v>
      </c>
      <c r="AU92" s="71" t="s">
        <v>75</v>
      </c>
      <c r="AV92" s="71" t="s">
        <v>12</v>
      </c>
      <c r="AW92" s="72" t="s">
        <v>76</v>
      </c>
      <c r="AX92" s="71" t="s">
        <v>74</v>
      </c>
      <c r="AY92" s="71" t="s">
        <v>11</v>
      </c>
      <c r="AZ92" s="71" t="s">
        <v>75</v>
      </c>
      <c r="BA92" s="71" t="s">
        <v>12</v>
      </c>
      <c r="BB92" s="72" t="s">
        <v>76</v>
      </c>
      <c r="BC92" s="71" t="s">
        <v>74</v>
      </c>
      <c r="BD92" s="71" t="s">
        <v>11</v>
      </c>
      <c r="BE92" s="71" t="s">
        <v>75</v>
      </c>
      <c r="BF92" s="71" t="s">
        <v>12</v>
      </c>
      <c r="BG92" s="72" t="s">
        <v>76</v>
      </c>
      <c r="BH92" s="71" t="s">
        <v>74</v>
      </c>
      <c r="BI92" s="71" t="s">
        <v>11</v>
      </c>
      <c r="BJ92" s="71" t="s">
        <v>75</v>
      </c>
      <c r="BK92" s="71" t="s">
        <v>12</v>
      </c>
      <c r="BL92" s="72" t="s">
        <v>76</v>
      </c>
      <c r="BM92" s="71" t="s">
        <v>74</v>
      </c>
      <c r="BN92" s="71" t="s">
        <v>11</v>
      </c>
      <c r="BO92" s="71" t="s">
        <v>75</v>
      </c>
      <c r="BP92" s="71" t="s">
        <v>12</v>
      </c>
      <c r="BQ92" s="72" t="s">
        <v>76</v>
      </c>
      <c r="BR92" s="71" t="s">
        <v>74</v>
      </c>
      <c r="BS92" s="71" t="s">
        <v>11</v>
      </c>
      <c r="BT92" s="71" t="s">
        <v>75</v>
      </c>
      <c r="BU92" s="71" t="s">
        <v>12</v>
      </c>
      <c r="BV92" s="72" t="s">
        <v>76</v>
      </c>
      <c r="BW92" s="71" t="s">
        <v>74</v>
      </c>
      <c r="BX92" s="71" t="s">
        <v>11</v>
      </c>
      <c r="BY92" s="71" t="s">
        <v>75</v>
      </c>
      <c r="BZ92" s="71" t="s">
        <v>12</v>
      </c>
      <c r="CA92" s="72" t="s">
        <v>76</v>
      </c>
      <c r="CB92" s="71" t="s">
        <v>74</v>
      </c>
      <c r="CC92" s="71" t="s">
        <v>11</v>
      </c>
      <c r="CD92" s="71" t="s">
        <v>75</v>
      </c>
      <c r="CE92" s="71" t="s">
        <v>12</v>
      </c>
      <c r="CF92" s="72" t="s">
        <v>76</v>
      </c>
      <c r="CG92" s="71" t="s">
        <v>74</v>
      </c>
      <c r="CH92" s="71" t="s">
        <v>11</v>
      </c>
      <c r="CI92" s="71" t="s">
        <v>75</v>
      </c>
      <c r="CJ92" s="71" t="s">
        <v>12</v>
      </c>
      <c r="CK92" s="72" t="s">
        <v>76</v>
      </c>
      <c r="CL92" s="71" t="s">
        <v>74</v>
      </c>
      <c r="CM92" s="71" t="s">
        <v>11</v>
      </c>
      <c r="CN92" s="71" t="s">
        <v>75</v>
      </c>
      <c r="CO92" s="71" t="s">
        <v>12</v>
      </c>
      <c r="CP92" s="72" t="s">
        <v>76</v>
      </c>
      <c r="CQ92" s="71" t="s">
        <v>74</v>
      </c>
      <c r="CR92" s="71" t="s">
        <v>11</v>
      </c>
      <c r="CS92" s="71" t="s">
        <v>75</v>
      </c>
      <c r="CT92" s="71" t="s">
        <v>12</v>
      </c>
      <c r="CU92" s="72" t="s">
        <v>76</v>
      </c>
      <c r="CV92" s="71" t="s">
        <v>74</v>
      </c>
      <c r="CW92" s="71" t="s">
        <v>11</v>
      </c>
      <c r="CX92" s="71" t="s">
        <v>75</v>
      </c>
      <c r="CY92" s="71" t="s">
        <v>12</v>
      </c>
      <c r="CZ92" s="72" t="s">
        <v>76</v>
      </c>
      <c r="DA92" s="71" t="s">
        <v>74</v>
      </c>
      <c r="DB92" s="71" t="s">
        <v>11</v>
      </c>
      <c r="DC92" s="71" t="s">
        <v>75</v>
      </c>
      <c r="DD92" s="71" t="s">
        <v>12</v>
      </c>
      <c r="DE92" s="72" t="s">
        <v>76</v>
      </c>
      <c r="DF92" s="71" t="s">
        <v>74</v>
      </c>
      <c r="DG92" s="71" t="s">
        <v>11</v>
      </c>
      <c r="DH92" s="71" t="s">
        <v>75</v>
      </c>
      <c r="DI92" s="71" t="s">
        <v>12</v>
      </c>
      <c r="DJ92" s="72" t="s">
        <v>76</v>
      </c>
      <c r="DK92" s="71" t="s">
        <v>74</v>
      </c>
      <c r="DL92" s="71" t="s">
        <v>11</v>
      </c>
      <c r="DM92" s="71" t="s">
        <v>75</v>
      </c>
      <c r="DN92" s="71" t="s">
        <v>12</v>
      </c>
      <c r="DO92" s="72" t="s">
        <v>76</v>
      </c>
      <c r="DP92" s="71" t="s">
        <v>74</v>
      </c>
      <c r="DQ92" s="71" t="s">
        <v>11</v>
      </c>
      <c r="DR92" s="71" t="s">
        <v>75</v>
      </c>
      <c r="DS92" s="71" t="s">
        <v>12</v>
      </c>
      <c r="DT92" s="72" t="s">
        <v>76</v>
      </c>
      <c r="DU92" s="71" t="s">
        <v>74</v>
      </c>
      <c r="DV92" s="71" t="s">
        <v>11</v>
      </c>
      <c r="DW92" s="71" t="s">
        <v>75</v>
      </c>
      <c r="DX92" s="71" t="s">
        <v>12</v>
      </c>
      <c r="DY92" s="72" t="s">
        <v>76</v>
      </c>
      <c r="DZ92" s="71" t="s">
        <v>74</v>
      </c>
      <c r="EA92" s="71" t="s">
        <v>11</v>
      </c>
      <c r="EB92" s="71" t="s">
        <v>75</v>
      </c>
      <c r="EC92" s="71" t="s">
        <v>12</v>
      </c>
      <c r="ED92" s="72" t="s">
        <v>76</v>
      </c>
      <c r="EE92" s="71" t="s">
        <v>74</v>
      </c>
      <c r="EF92" s="71" t="s">
        <v>11</v>
      </c>
      <c r="EG92" s="71" t="s">
        <v>75</v>
      </c>
      <c r="EH92" s="71" t="s">
        <v>12</v>
      </c>
      <c r="EI92" s="72" t="s">
        <v>76</v>
      </c>
      <c r="EJ92" s="71" t="s">
        <v>74</v>
      </c>
      <c r="EK92" s="71" t="s">
        <v>11</v>
      </c>
      <c r="EL92" s="71" t="s">
        <v>75</v>
      </c>
      <c r="EM92" s="71" t="s">
        <v>12</v>
      </c>
      <c r="EN92" s="72" t="s">
        <v>76</v>
      </c>
      <c r="EO92" s="71" t="s">
        <v>74</v>
      </c>
      <c r="EP92" s="71" t="s">
        <v>11</v>
      </c>
      <c r="EQ92" s="71" t="s">
        <v>75</v>
      </c>
      <c r="ER92" s="71" t="s">
        <v>12</v>
      </c>
      <c r="ES92" s="72" t="s">
        <v>76</v>
      </c>
      <c r="ET92" s="71" t="s">
        <v>74</v>
      </c>
      <c r="EU92" s="71" t="s">
        <v>11</v>
      </c>
      <c r="EV92" s="71" t="s">
        <v>75</v>
      </c>
      <c r="EW92" s="71" t="s">
        <v>12</v>
      </c>
      <c r="EX92" s="72" t="s">
        <v>76</v>
      </c>
      <c r="EY92" s="71" t="s">
        <v>74</v>
      </c>
      <c r="EZ92" s="71" t="s">
        <v>11</v>
      </c>
      <c r="FA92" s="71" t="s">
        <v>75</v>
      </c>
      <c r="FB92" s="71" t="s">
        <v>12</v>
      </c>
      <c r="FC92" s="72" t="s">
        <v>76</v>
      </c>
      <c r="FD92" s="71" t="s">
        <v>74</v>
      </c>
      <c r="FE92" s="71" t="s">
        <v>11</v>
      </c>
      <c r="FF92" s="71" t="s">
        <v>75</v>
      </c>
      <c r="FG92" s="71" t="s">
        <v>12</v>
      </c>
      <c r="FH92" s="72" t="s">
        <v>76</v>
      </c>
      <c r="FI92" s="71" t="s">
        <v>74</v>
      </c>
      <c r="FJ92" s="71" t="s">
        <v>11</v>
      </c>
      <c r="FK92" s="71" t="s">
        <v>75</v>
      </c>
      <c r="FL92" s="71" t="s">
        <v>12</v>
      </c>
      <c r="FM92" s="72" t="s">
        <v>76</v>
      </c>
      <c r="FN92" s="71" t="s">
        <v>74</v>
      </c>
      <c r="FO92" s="71" t="s">
        <v>11</v>
      </c>
      <c r="FP92" s="71" t="s">
        <v>75</v>
      </c>
      <c r="FQ92" s="71" t="s">
        <v>12</v>
      </c>
      <c r="FR92" s="72" t="s">
        <v>76</v>
      </c>
      <c r="FS92" s="71" t="s">
        <v>74</v>
      </c>
      <c r="FT92" s="71" t="s">
        <v>11</v>
      </c>
      <c r="FU92" s="71" t="s">
        <v>75</v>
      </c>
      <c r="FV92" s="71" t="s">
        <v>12</v>
      </c>
      <c r="FW92" s="72" t="s">
        <v>76</v>
      </c>
      <c r="FX92" s="71" t="s">
        <v>74</v>
      </c>
      <c r="FY92" s="71" t="s">
        <v>11</v>
      </c>
      <c r="FZ92" s="71" t="s">
        <v>75</v>
      </c>
      <c r="GA92" s="71" t="s">
        <v>12</v>
      </c>
      <c r="GB92" s="72" t="s">
        <v>76</v>
      </c>
      <c r="GC92" s="71" t="s">
        <v>74</v>
      </c>
      <c r="GD92" s="71" t="s">
        <v>11</v>
      </c>
      <c r="GE92" s="71" t="s">
        <v>75</v>
      </c>
      <c r="GF92" s="71" t="s">
        <v>12</v>
      </c>
      <c r="GG92" s="72" t="s">
        <v>76</v>
      </c>
      <c r="GH92" s="71" t="s">
        <v>74</v>
      </c>
      <c r="GI92" s="71" t="s">
        <v>11</v>
      </c>
      <c r="GJ92" s="71" t="s">
        <v>75</v>
      </c>
      <c r="GK92" s="71" t="s">
        <v>12</v>
      </c>
      <c r="GL92" s="72" t="s">
        <v>76</v>
      </c>
      <c r="GM92" s="71" t="s">
        <v>74</v>
      </c>
      <c r="GN92" s="71" t="s">
        <v>11</v>
      </c>
      <c r="GO92" s="71" t="s">
        <v>75</v>
      </c>
      <c r="GP92" s="71" t="s">
        <v>12</v>
      </c>
      <c r="GQ92" s="72" t="s">
        <v>76</v>
      </c>
      <c r="GR92" s="71" t="s">
        <v>74</v>
      </c>
      <c r="GS92" s="71" t="s">
        <v>11</v>
      </c>
      <c r="GT92" s="71" t="s">
        <v>75</v>
      </c>
      <c r="GU92" s="71" t="s">
        <v>12</v>
      </c>
      <c r="GV92" s="72" t="s">
        <v>76</v>
      </c>
      <c r="GW92" s="71" t="s">
        <v>74</v>
      </c>
      <c r="GX92" s="71" t="s">
        <v>11</v>
      </c>
      <c r="GY92" s="71" t="s">
        <v>75</v>
      </c>
      <c r="GZ92" s="71" t="s">
        <v>12</v>
      </c>
      <c r="HA92" s="72" t="s">
        <v>76</v>
      </c>
      <c r="HB92" s="71" t="s">
        <v>74</v>
      </c>
      <c r="HC92" s="71" t="s">
        <v>11</v>
      </c>
      <c r="HD92" s="71" t="s">
        <v>75</v>
      </c>
      <c r="HE92" s="71" t="s">
        <v>12</v>
      </c>
      <c r="HF92" s="72" t="s">
        <v>76</v>
      </c>
      <c r="HG92" s="71" t="s">
        <v>74</v>
      </c>
      <c r="HH92" s="71" t="s">
        <v>11</v>
      </c>
      <c r="HI92" s="71" t="s">
        <v>75</v>
      </c>
      <c r="HJ92" s="71" t="s">
        <v>12</v>
      </c>
      <c r="HK92" s="72" t="s">
        <v>76</v>
      </c>
    </row>
    <row r="93" ht="15.0" customHeight="1">
      <c r="A93" s="110"/>
      <c r="B93" s="110"/>
      <c r="C93" s="73" t="str">
        <f>$C$4</f>
        <v>App Hero Card (Video)</v>
      </c>
      <c r="D93" s="74">
        <f>$D$7/7</f>
        <v>67885.71429</v>
      </c>
      <c r="E93" s="75">
        <v>7.0</v>
      </c>
      <c r="F93" s="74">
        <f t="shared" ref="F93:F109" si="1">$D93*E93</f>
        <v>475200</v>
      </c>
      <c r="G93" s="75"/>
      <c r="H93" s="74">
        <f t="shared" ref="H93:H109" si="2">$D93*G93</f>
        <v>0</v>
      </c>
      <c r="I93" s="74">
        <f t="shared" ref="I93:I109" si="3">F93+H93</f>
        <v>475200</v>
      </c>
      <c r="J93" s="75">
        <v>7.0</v>
      </c>
      <c r="K93" s="74">
        <f t="shared" ref="K93:K109" si="4">$D93*J93</f>
        <v>475200</v>
      </c>
      <c r="L93" s="75"/>
      <c r="M93" s="74">
        <f t="shared" ref="M93:M109" si="5">$D93*L93</f>
        <v>0</v>
      </c>
      <c r="N93" s="74">
        <f t="shared" ref="N93:N109" si="6">K93+M93</f>
        <v>475200</v>
      </c>
      <c r="O93" s="75">
        <v>7.0</v>
      </c>
      <c r="P93" s="74">
        <f t="shared" ref="P93:P109" si="7">$D93*O93</f>
        <v>475200</v>
      </c>
      <c r="Q93" s="75"/>
      <c r="R93" s="74">
        <f t="shared" ref="R93:R109" si="8">$D93*Q93</f>
        <v>0</v>
      </c>
      <c r="S93" s="74">
        <f t="shared" ref="S93:S109" si="9">P93+R93</f>
        <v>475200</v>
      </c>
      <c r="T93" s="75">
        <v>7.0</v>
      </c>
      <c r="U93" s="74">
        <f t="shared" ref="U93:U109" si="10">$D93*T93</f>
        <v>475200</v>
      </c>
      <c r="V93" s="75"/>
      <c r="W93" s="74">
        <f t="shared" ref="W93:W109" si="11">$D93*V93</f>
        <v>0</v>
      </c>
      <c r="X93" s="74">
        <f t="shared" ref="X93:X109" si="12">U93+W93</f>
        <v>475200</v>
      </c>
      <c r="Y93" s="75">
        <v>7.0</v>
      </c>
      <c r="Z93" s="74">
        <f t="shared" ref="Z93:Z109" si="13">$D93*Y93</f>
        <v>475200</v>
      </c>
      <c r="AA93" s="75"/>
      <c r="AB93" s="74">
        <f t="shared" ref="AB93:AB109" si="14">$D93*AA93</f>
        <v>0</v>
      </c>
      <c r="AC93" s="74">
        <f t="shared" ref="AC93:AC109" si="15">Z93+AB93</f>
        <v>475200</v>
      </c>
      <c r="AD93" s="75">
        <v>7.0</v>
      </c>
      <c r="AE93" s="74">
        <f t="shared" ref="AE93:AE109" si="16">$D93*AD93</f>
        <v>475200</v>
      </c>
      <c r="AF93" s="75"/>
      <c r="AG93" s="74">
        <f t="shared" ref="AG93:AG109" si="17">$D93*AF93</f>
        <v>0</v>
      </c>
      <c r="AH93" s="74">
        <f t="shared" ref="AH93:AH109" si="18">AE93+AG93</f>
        <v>475200</v>
      </c>
      <c r="AI93" s="75">
        <v>7.0</v>
      </c>
      <c r="AJ93" s="74">
        <f t="shared" ref="AJ93:AJ109" si="19">$D93*AI93</f>
        <v>475200</v>
      </c>
      <c r="AK93" s="75"/>
      <c r="AL93" s="74">
        <f t="shared" ref="AL93:AL109" si="20">$D93*AK93</f>
        <v>0</v>
      </c>
      <c r="AM93" s="74">
        <f t="shared" ref="AM93:AM109" si="21">AJ93+AL93</f>
        <v>475200</v>
      </c>
      <c r="AN93" s="75">
        <v>7.0</v>
      </c>
      <c r="AO93" s="74">
        <f t="shared" ref="AO93:AO109" si="22">$D93*AN93</f>
        <v>475200</v>
      </c>
      <c r="AP93" s="75"/>
      <c r="AQ93" s="74">
        <f t="shared" ref="AQ93:AQ109" si="23">$D93*AP93</f>
        <v>0</v>
      </c>
      <c r="AR93" s="74">
        <f t="shared" ref="AR93:AR109" si="24">AO93+AQ93</f>
        <v>475200</v>
      </c>
      <c r="AS93" s="75">
        <v>7.0</v>
      </c>
      <c r="AT93" s="74">
        <f t="shared" ref="AT93:AT109" si="25">$D93*AS93</f>
        <v>475200</v>
      </c>
      <c r="AU93" s="75"/>
      <c r="AV93" s="74">
        <f t="shared" ref="AV93:AV109" si="26">$D93*AU93</f>
        <v>0</v>
      </c>
      <c r="AW93" s="74">
        <f t="shared" ref="AW93:AW109" si="27">AT93+AV93</f>
        <v>475200</v>
      </c>
      <c r="AX93" s="75">
        <v>7.0</v>
      </c>
      <c r="AY93" s="74">
        <f t="shared" ref="AY93:AY109" si="28">$D93*AX93</f>
        <v>475200</v>
      </c>
      <c r="AZ93" s="75"/>
      <c r="BA93" s="74">
        <f t="shared" ref="BA93:BA109" si="29">$D93*AZ93</f>
        <v>0</v>
      </c>
      <c r="BB93" s="74">
        <f t="shared" ref="BB93:BB109" si="30">AY93+BA93</f>
        <v>475200</v>
      </c>
      <c r="BC93" s="75">
        <v>7.0</v>
      </c>
      <c r="BD93" s="74">
        <f t="shared" ref="BD93:BD109" si="31">$D93*BC93</f>
        <v>475200</v>
      </c>
      <c r="BE93" s="75"/>
      <c r="BF93" s="74">
        <f t="shared" ref="BF93:BF109" si="32">$D93*BE93</f>
        <v>0</v>
      </c>
      <c r="BG93" s="74">
        <f t="shared" ref="BG93:BG109" si="33">BD93+BF93</f>
        <v>475200</v>
      </c>
      <c r="BH93" s="75">
        <v>7.0</v>
      </c>
      <c r="BI93" s="74">
        <f t="shared" ref="BI93:BI109" si="34">$D93*BH93</f>
        <v>475200</v>
      </c>
      <c r="BJ93" s="75"/>
      <c r="BK93" s="74">
        <f t="shared" ref="BK93:BK109" si="35">$D93*BJ93</f>
        <v>0</v>
      </c>
      <c r="BL93" s="74">
        <f t="shared" ref="BL93:BL109" si="36">BI93+BK93</f>
        <v>475200</v>
      </c>
      <c r="BM93" s="75">
        <v>3.0</v>
      </c>
      <c r="BN93" s="74">
        <f t="shared" ref="BN93:BN109" si="37">$D93*BM93</f>
        <v>203657.1429</v>
      </c>
      <c r="BO93" s="75"/>
      <c r="BP93" s="74">
        <f t="shared" ref="BP93:BP109" si="38">$D93*BO93</f>
        <v>0</v>
      </c>
      <c r="BQ93" s="74">
        <f t="shared" ref="BQ93:BQ109" si="39">BN93+BP93</f>
        <v>203657.1429</v>
      </c>
      <c r="BR93" s="75">
        <v>4.0</v>
      </c>
      <c r="BS93" s="74">
        <f t="shared" ref="BS93:BS109" si="40">$D93*BR93</f>
        <v>271542.8571</v>
      </c>
      <c r="BT93" s="75"/>
      <c r="BU93" s="74">
        <f t="shared" ref="BU93:BU109" si="41">$D93*BT93</f>
        <v>0</v>
      </c>
      <c r="BV93" s="74">
        <f t="shared" ref="BV93:BV109" si="42">BS93+BU93</f>
        <v>271542.8571</v>
      </c>
      <c r="BW93" s="75">
        <v>7.0</v>
      </c>
      <c r="BX93" s="74">
        <f t="shared" ref="BX93:BX109" si="43">$D93*BW93</f>
        <v>475200</v>
      </c>
      <c r="BY93" s="75"/>
      <c r="BZ93" s="74">
        <f t="shared" ref="BZ93:BZ109" si="44">$D93*BY93</f>
        <v>0</v>
      </c>
      <c r="CA93" s="74">
        <f t="shared" ref="CA93:CA109" si="45">BX93+BZ93</f>
        <v>475200</v>
      </c>
      <c r="CB93" s="75">
        <v>7.0</v>
      </c>
      <c r="CC93" s="74">
        <f t="shared" ref="CC93:CC109" si="46">$D93*CB93</f>
        <v>475200</v>
      </c>
      <c r="CD93" s="75"/>
      <c r="CE93" s="74">
        <f t="shared" ref="CE93:CE109" si="47">$D93*CD93</f>
        <v>0</v>
      </c>
      <c r="CF93" s="74">
        <f t="shared" ref="CF93:CF109" si="48">CC93+CE93</f>
        <v>475200</v>
      </c>
      <c r="CG93" s="75">
        <v>7.0</v>
      </c>
      <c r="CH93" s="74">
        <f t="shared" ref="CH93:CH109" si="49">$D93*CG93</f>
        <v>475200</v>
      </c>
      <c r="CI93" s="75"/>
      <c r="CJ93" s="74">
        <f t="shared" ref="CJ93:CJ109" si="50">$D93*CI93</f>
        <v>0</v>
      </c>
      <c r="CK93" s="74">
        <f t="shared" ref="CK93:CK109" si="51">CH93+CJ93</f>
        <v>475200</v>
      </c>
      <c r="CL93" s="75">
        <v>5.0</v>
      </c>
      <c r="CM93" s="74">
        <f t="shared" ref="CM93:CM109" si="52">$D93*CL93</f>
        <v>339428.5714</v>
      </c>
      <c r="CN93" s="75"/>
      <c r="CO93" s="74">
        <f t="shared" ref="CO93:CO109" si="53">$D93*CN93</f>
        <v>0</v>
      </c>
      <c r="CP93" s="74">
        <f t="shared" ref="CP93:CP109" si="54">CM93+CO93</f>
        <v>339428.5714</v>
      </c>
      <c r="CQ93" s="75">
        <v>2.0</v>
      </c>
      <c r="CR93" s="74">
        <f t="shared" ref="CR93:CR109" si="55">$D93*CQ93</f>
        <v>135771.4286</v>
      </c>
      <c r="CS93" s="75"/>
      <c r="CT93" s="74">
        <f t="shared" ref="CT93:CT109" si="56">$D93*CS93</f>
        <v>0</v>
      </c>
      <c r="CU93" s="74">
        <f t="shared" ref="CU93:CU109" si="57">CR93+CT93</f>
        <v>135771.4286</v>
      </c>
      <c r="CV93" s="75">
        <v>7.0</v>
      </c>
      <c r="CW93" s="74">
        <f t="shared" ref="CW93:CW109" si="58">$D93*CV93</f>
        <v>475200</v>
      </c>
      <c r="CX93" s="75"/>
      <c r="CY93" s="74">
        <f t="shared" ref="CY93:CY109" si="59">$D93*CX93</f>
        <v>0</v>
      </c>
      <c r="CZ93" s="74">
        <f t="shared" ref="CZ93:CZ109" si="60">CW93+CY93</f>
        <v>475200</v>
      </c>
      <c r="DA93" s="75">
        <v>7.0</v>
      </c>
      <c r="DB93" s="74">
        <f t="shared" ref="DB93:DB109" si="61">$D93*DA93</f>
        <v>475200</v>
      </c>
      <c r="DC93" s="75"/>
      <c r="DD93" s="74">
        <f t="shared" ref="DD93:DD109" si="62">$D93*DC93</f>
        <v>0</v>
      </c>
      <c r="DE93" s="74">
        <f t="shared" ref="DE93:DE109" si="63">DB93+DD93</f>
        <v>475200</v>
      </c>
      <c r="DF93" s="75">
        <v>7.0</v>
      </c>
      <c r="DG93" s="74">
        <f t="shared" ref="DG93:DG109" si="64">$D93*DF93</f>
        <v>475200</v>
      </c>
      <c r="DH93" s="75"/>
      <c r="DI93" s="74">
        <f t="shared" ref="DI93:DI109" si="65">$D93*DH93</f>
        <v>0</v>
      </c>
      <c r="DJ93" s="74">
        <f t="shared" ref="DJ93:DJ109" si="66">DG93+DI93</f>
        <v>475200</v>
      </c>
      <c r="DK93" s="75">
        <v>7.0</v>
      </c>
      <c r="DL93" s="74">
        <f t="shared" ref="DL93:DL109" si="67">$D93*DK93</f>
        <v>475200</v>
      </c>
      <c r="DM93" s="75"/>
      <c r="DN93" s="74">
        <f t="shared" ref="DN93:DN109" si="68">$D93*DM93</f>
        <v>0</v>
      </c>
      <c r="DO93" s="74">
        <f t="shared" ref="DO93:DO109" si="69">DL93+DN93</f>
        <v>475200</v>
      </c>
      <c r="DP93" s="75">
        <v>1.0</v>
      </c>
      <c r="DQ93" s="74">
        <f t="shared" ref="DQ93:DQ109" si="70">$D93*DP93</f>
        <v>67885.71429</v>
      </c>
      <c r="DR93" s="75"/>
      <c r="DS93" s="74">
        <f t="shared" ref="DS93:DS109" si="71">$D93*DR93</f>
        <v>0</v>
      </c>
      <c r="DT93" s="74">
        <f t="shared" ref="DT93:DT109" si="72">DQ93+DS93</f>
        <v>67885.71429</v>
      </c>
      <c r="DU93" s="75">
        <v>6.0</v>
      </c>
      <c r="DV93" s="74">
        <f t="shared" ref="DV93:DV109" si="73">$D93*DU93</f>
        <v>407314.2857</v>
      </c>
      <c r="DW93" s="75"/>
      <c r="DX93" s="74">
        <f t="shared" ref="DX93:DX109" si="74">$D93*DW93</f>
        <v>0</v>
      </c>
      <c r="DY93" s="74">
        <f t="shared" ref="DY93:DY109" si="75">DV93+DX93</f>
        <v>407314.2857</v>
      </c>
      <c r="DZ93" s="75">
        <v>7.0</v>
      </c>
      <c r="EA93" s="74">
        <f t="shared" ref="EA93:EA109" si="76">$D93*DZ93</f>
        <v>475200</v>
      </c>
      <c r="EB93" s="75"/>
      <c r="EC93" s="74">
        <f t="shared" ref="EC93:EC109" si="77">$D93*EB93</f>
        <v>0</v>
      </c>
      <c r="ED93" s="74">
        <f t="shared" ref="ED93:ED109" si="78">EA93+EC93</f>
        <v>475200</v>
      </c>
      <c r="EE93" s="75">
        <v>7.0</v>
      </c>
      <c r="EF93" s="74">
        <f t="shared" ref="EF93:EF109" si="79">$D93*EE93</f>
        <v>475200</v>
      </c>
      <c r="EG93" s="75"/>
      <c r="EH93" s="74">
        <f t="shared" ref="EH93:EH109" si="80">$D93*EG93</f>
        <v>0</v>
      </c>
      <c r="EI93" s="74">
        <f t="shared" ref="EI93:EI109" si="81">EF93+EH93</f>
        <v>475200</v>
      </c>
      <c r="EJ93" s="75">
        <v>7.0</v>
      </c>
      <c r="EK93" s="74">
        <f t="shared" ref="EK93:EK109" si="82">$D93*EJ93</f>
        <v>475200</v>
      </c>
      <c r="EL93" s="75"/>
      <c r="EM93" s="74">
        <f t="shared" ref="EM93:EM109" si="83">$D93*EL93</f>
        <v>0</v>
      </c>
      <c r="EN93" s="74">
        <f t="shared" ref="EN93:EN109" si="84">EK93+EM93</f>
        <v>475200</v>
      </c>
      <c r="EO93" s="75">
        <v>3.0</v>
      </c>
      <c r="EP93" s="74">
        <f t="shared" ref="EP93:EP109" si="85">$D93*EO93</f>
        <v>203657.1429</v>
      </c>
      <c r="EQ93" s="75"/>
      <c r="ER93" s="74">
        <f t="shared" ref="ER93:ER109" si="86">$D93*EQ93</f>
        <v>0</v>
      </c>
      <c r="ES93" s="74">
        <f t="shared" ref="ES93:ES109" si="87">EP93+ER93</f>
        <v>203657.1429</v>
      </c>
      <c r="ET93" s="75">
        <v>4.0</v>
      </c>
      <c r="EU93" s="74">
        <f t="shared" ref="EU93:EU109" si="88">$D93*ET93</f>
        <v>271542.8571</v>
      </c>
      <c r="EV93" s="75"/>
      <c r="EW93" s="74">
        <f t="shared" ref="EW93:EW109" si="89">$D93*EV93</f>
        <v>0</v>
      </c>
      <c r="EX93" s="74">
        <f t="shared" ref="EX93:EX109" si="90">EU93+EW93</f>
        <v>271542.8571</v>
      </c>
      <c r="EY93" s="75">
        <v>7.0</v>
      </c>
      <c r="EZ93" s="74">
        <f t="shared" ref="EZ93:EZ109" si="91">$D93*EY93</f>
        <v>475200</v>
      </c>
      <c r="FA93" s="75"/>
      <c r="FB93" s="74">
        <f t="shared" ref="FB93:FB109" si="92">$D93*FA93</f>
        <v>0</v>
      </c>
      <c r="FC93" s="74">
        <f t="shared" ref="FC93:FC109" si="93">EZ93+FB93</f>
        <v>475200</v>
      </c>
      <c r="FD93" s="75">
        <v>7.0</v>
      </c>
      <c r="FE93" s="74">
        <f t="shared" ref="FE93:FE109" si="94">$D93*FD93</f>
        <v>475200</v>
      </c>
      <c r="FF93" s="75"/>
      <c r="FG93" s="74">
        <f t="shared" ref="FG93:FG109" si="95">$D93*FF93</f>
        <v>0</v>
      </c>
      <c r="FH93" s="74">
        <f t="shared" ref="FH93:FH109" si="96">FE93+FG93</f>
        <v>475200</v>
      </c>
      <c r="FI93" s="75">
        <v>7.0</v>
      </c>
      <c r="FJ93" s="74">
        <f t="shared" ref="FJ93:FJ109" si="97">$D93*FI93</f>
        <v>475200</v>
      </c>
      <c r="FK93" s="75"/>
      <c r="FL93" s="74">
        <f t="shared" ref="FL93:FL109" si="98">$D93*FK93</f>
        <v>0</v>
      </c>
      <c r="FM93" s="74">
        <f t="shared" ref="FM93:FM109" si="99">FJ93+FL93</f>
        <v>475200</v>
      </c>
      <c r="FN93" s="75">
        <v>6.0</v>
      </c>
      <c r="FO93" s="74">
        <f t="shared" ref="FO93:FO109" si="100">$D93*FN93</f>
        <v>407314.2857</v>
      </c>
      <c r="FP93" s="75"/>
      <c r="FQ93" s="74">
        <f t="shared" ref="FQ93:FQ109" si="101">$D93*FP93</f>
        <v>0</v>
      </c>
      <c r="FR93" s="74">
        <f t="shared" ref="FR93:FR109" si="102">FO93+FQ93</f>
        <v>407314.2857</v>
      </c>
      <c r="FS93" s="75">
        <v>1.0</v>
      </c>
      <c r="FT93" s="74">
        <f t="shared" ref="FT93:FT109" si="103">$D93*FS93</f>
        <v>67885.71429</v>
      </c>
      <c r="FU93" s="75"/>
      <c r="FV93" s="74">
        <f t="shared" ref="FV93:FV109" si="104">$D93*FU93</f>
        <v>0</v>
      </c>
      <c r="FW93" s="74">
        <f t="shared" ref="FW93:FW109" si="105">FT93+FV93</f>
        <v>67885.71429</v>
      </c>
      <c r="FX93" s="75">
        <v>7.0</v>
      </c>
      <c r="FY93" s="74">
        <f t="shared" ref="FY93:FY109" si="106">$D93*FX93</f>
        <v>475200</v>
      </c>
      <c r="FZ93" s="75"/>
      <c r="GA93" s="74">
        <f t="shared" ref="GA93:GA109" si="107">$D93*FZ93</f>
        <v>0</v>
      </c>
      <c r="GB93" s="74">
        <f t="shared" ref="GB93:GB109" si="108">FY93+GA93</f>
        <v>475200</v>
      </c>
      <c r="GC93" s="75">
        <v>7.0</v>
      </c>
      <c r="GD93" s="74">
        <f t="shared" ref="GD93:GD109" si="109">$D93*GC93</f>
        <v>475200</v>
      </c>
      <c r="GE93" s="75"/>
      <c r="GF93" s="74">
        <f t="shared" ref="GF93:GF109" si="110">$D93*GE93</f>
        <v>0</v>
      </c>
      <c r="GG93" s="74">
        <f t="shared" ref="GG93:GG109" si="111">GD93+GF93</f>
        <v>475200</v>
      </c>
      <c r="GH93" s="75">
        <v>7.0</v>
      </c>
      <c r="GI93" s="74">
        <f t="shared" ref="GI93:GI109" si="112">$D93*GH93</f>
        <v>475200</v>
      </c>
      <c r="GJ93" s="75"/>
      <c r="GK93" s="74">
        <f t="shared" ref="GK93:GK109" si="113">$D93*GJ93</f>
        <v>0</v>
      </c>
      <c r="GL93" s="74">
        <f t="shared" ref="GL93:GL109" si="114">GI93+GK93</f>
        <v>475200</v>
      </c>
      <c r="GM93" s="75">
        <v>7.0</v>
      </c>
      <c r="GN93" s="74">
        <f t="shared" ref="GN93:GN109" si="115">$D93*GM93</f>
        <v>475200</v>
      </c>
      <c r="GO93" s="75"/>
      <c r="GP93" s="74">
        <f t="shared" ref="GP93:GP109" si="116">$D93*GO93</f>
        <v>0</v>
      </c>
      <c r="GQ93" s="74">
        <f t="shared" ref="GQ93:GQ109" si="117">GN93+GP93</f>
        <v>475200</v>
      </c>
      <c r="GR93" s="75">
        <v>2.0</v>
      </c>
      <c r="GS93" s="74">
        <f t="shared" ref="GS93:GS109" si="118">$D93*GR93</f>
        <v>135771.4286</v>
      </c>
      <c r="GT93" s="75"/>
      <c r="GU93" s="74">
        <f t="shared" ref="GU93:GU109" si="119">$D93*GT93</f>
        <v>0</v>
      </c>
      <c r="GV93" s="74">
        <f t="shared" ref="GV93:GV109" si="120">GS93+GU93</f>
        <v>135771.4286</v>
      </c>
      <c r="GW93" s="75">
        <v>5.0</v>
      </c>
      <c r="GX93" s="74">
        <f t="shared" ref="GX93:GX109" si="121">$D93*GW93</f>
        <v>339428.5714</v>
      </c>
      <c r="GY93" s="75"/>
      <c r="GZ93" s="74">
        <f t="shared" ref="GZ93:GZ109" si="122">$D93*GY93</f>
        <v>0</v>
      </c>
      <c r="HA93" s="74">
        <f t="shared" ref="HA93:HA109" si="123">GX93+GZ93</f>
        <v>339428.5714</v>
      </c>
      <c r="HB93" s="75">
        <v>7.0</v>
      </c>
      <c r="HC93" s="74">
        <f t="shared" ref="HC93:HC109" si="124">$D93*HB93</f>
        <v>475200</v>
      </c>
      <c r="HD93" s="75"/>
      <c r="HE93" s="74">
        <f t="shared" ref="HE93:HE109" si="125">$D93*HD93</f>
        <v>0</v>
      </c>
      <c r="HF93" s="74">
        <f t="shared" ref="HF93:HF109" si="126">HC93+HE93</f>
        <v>475200</v>
      </c>
      <c r="HG93" s="75">
        <v>7.0</v>
      </c>
      <c r="HH93" s="74">
        <f t="shared" ref="HH93:HH109" si="127">$D93*HG93</f>
        <v>475200</v>
      </c>
      <c r="HI93" s="75"/>
      <c r="HJ93" s="74">
        <f t="shared" ref="HJ93:HJ109" si="128">$D93*HI93</f>
        <v>0</v>
      </c>
      <c r="HK93" s="74">
        <f t="shared" ref="HK93:HK109" si="129">HH93+HJ93</f>
        <v>475200</v>
      </c>
    </row>
    <row r="94" ht="15.0" customHeight="1">
      <c r="A94" s="110"/>
      <c r="B94" s="110"/>
      <c r="C94" s="73" t="str">
        <f>$C$9</f>
        <v>Trending TV (Above The Fold)</v>
      </c>
      <c r="D94" s="74">
        <f>$D$12/7</f>
        <v>67885.71429</v>
      </c>
      <c r="E94" s="75">
        <v>7.0</v>
      </c>
      <c r="F94" s="74">
        <f t="shared" si="1"/>
        <v>475200</v>
      </c>
      <c r="G94" s="75"/>
      <c r="H94" s="74">
        <f t="shared" si="2"/>
        <v>0</v>
      </c>
      <c r="I94" s="74">
        <f t="shared" si="3"/>
        <v>475200</v>
      </c>
      <c r="J94" s="75">
        <v>7.0</v>
      </c>
      <c r="K94" s="74">
        <f t="shared" si="4"/>
        <v>475200</v>
      </c>
      <c r="L94" s="75"/>
      <c r="M94" s="74">
        <f t="shared" si="5"/>
        <v>0</v>
      </c>
      <c r="N94" s="74">
        <f t="shared" si="6"/>
        <v>475200</v>
      </c>
      <c r="O94" s="75">
        <v>7.0</v>
      </c>
      <c r="P94" s="74">
        <f t="shared" si="7"/>
        <v>475200</v>
      </c>
      <c r="Q94" s="75"/>
      <c r="R94" s="74">
        <f t="shared" si="8"/>
        <v>0</v>
      </c>
      <c r="S94" s="74">
        <f t="shared" si="9"/>
        <v>475200</v>
      </c>
      <c r="T94" s="75">
        <v>7.0</v>
      </c>
      <c r="U94" s="74">
        <f t="shared" si="10"/>
        <v>475200</v>
      </c>
      <c r="V94" s="75"/>
      <c r="W94" s="74">
        <f t="shared" si="11"/>
        <v>0</v>
      </c>
      <c r="X94" s="74">
        <f t="shared" si="12"/>
        <v>475200</v>
      </c>
      <c r="Y94" s="75">
        <v>7.0</v>
      </c>
      <c r="Z94" s="74">
        <f t="shared" si="13"/>
        <v>475200</v>
      </c>
      <c r="AA94" s="75"/>
      <c r="AB94" s="74">
        <f t="shared" si="14"/>
        <v>0</v>
      </c>
      <c r="AC94" s="74">
        <f t="shared" si="15"/>
        <v>475200</v>
      </c>
      <c r="AD94" s="75">
        <v>7.0</v>
      </c>
      <c r="AE94" s="74">
        <f t="shared" si="16"/>
        <v>475200</v>
      </c>
      <c r="AF94" s="75"/>
      <c r="AG94" s="74">
        <f t="shared" si="17"/>
        <v>0</v>
      </c>
      <c r="AH94" s="74">
        <f t="shared" si="18"/>
        <v>475200</v>
      </c>
      <c r="AI94" s="75">
        <v>7.0</v>
      </c>
      <c r="AJ94" s="74">
        <f t="shared" si="19"/>
        <v>475200</v>
      </c>
      <c r="AK94" s="75"/>
      <c r="AL94" s="74">
        <f t="shared" si="20"/>
        <v>0</v>
      </c>
      <c r="AM94" s="74">
        <f t="shared" si="21"/>
        <v>475200</v>
      </c>
      <c r="AN94" s="75">
        <v>7.0</v>
      </c>
      <c r="AO94" s="74">
        <f t="shared" si="22"/>
        <v>475200</v>
      </c>
      <c r="AP94" s="75"/>
      <c r="AQ94" s="74">
        <f t="shared" si="23"/>
        <v>0</v>
      </c>
      <c r="AR94" s="74">
        <f t="shared" si="24"/>
        <v>475200</v>
      </c>
      <c r="AS94" s="75">
        <v>7.0</v>
      </c>
      <c r="AT94" s="74">
        <f t="shared" si="25"/>
        <v>475200</v>
      </c>
      <c r="AU94" s="75"/>
      <c r="AV94" s="74">
        <f t="shared" si="26"/>
        <v>0</v>
      </c>
      <c r="AW94" s="74">
        <f t="shared" si="27"/>
        <v>475200</v>
      </c>
      <c r="AX94" s="75">
        <v>7.0</v>
      </c>
      <c r="AY94" s="74">
        <f t="shared" si="28"/>
        <v>475200</v>
      </c>
      <c r="AZ94" s="75"/>
      <c r="BA94" s="74">
        <f t="shared" si="29"/>
        <v>0</v>
      </c>
      <c r="BB94" s="74">
        <f t="shared" si="30"/>
        <v>475200</v>
      </c>
      <c r="BC94" s="75">
        <v>7.0</v>
      </c>
      <c r="BD94" s="74">
        <f t="shared" si="31"/>
        <v>475200</v>
      </c>
      <c r="BE94" s="75"/>
      <c r="BF94" s="74">
        <f t="shared" si="32"/>
        <v>0</v>
      </c>
      <c r="BG94" s="74">
        <f t="shared" si="33"/>
        <v>475200</v>
      </c>
      <c r="BH94" s="75">
        <v>7.0</v>
      </c>
      <c r="BI94" s="74">
        <f t="shared" si="34"/>
        <v>475200</v>
      </c>
      <c r="BJ94" s="75"/>
      <c r="BK94" s="74">
        <f t="shared" si="35"/>
        <v>0</v>
      </c>
      <c r="BL94" s="74">
        <f t="shared" si="36"/>
        <v>475200</v>
      </c>
      <c r="BM94" s="75">
        <v>3.0</v>
      </c>
      <c r="BN94" s="74">
        <f t="shared" si="37"/>
        <v>203657.1429</v>
      </c>
      <c r="BO94" s="75"/>
      <c r="BP94" s="74">
        <f t="shared" si="38"/>
        <v>0</v>
      </c>
      <c r="BQ94" s="74">
        <f t="shared" si="39"/>
        <v>203657.1429</v>
      </c>
      <c r="BR94" s="75">
        <v>4.0</v>
      </c>
      <c r="BS94" s="74">
        <f t="shared" si="40"/>
        <v>271542.8571</v>
      </c>
      <c r="BT94" s="75"/>
      <c r="BU94" s="74">
        <f t="shared" si="41"/>
        <v>0</v>
      </c>
      <c r="BV94" s="74">
        <f t="shared" si="42"/>
        <v>271542.8571</v>
      </c>
      <c r="BW94" s="75">
        <v>7.0</v>
      </c>
      <c r="BX94" s="74">
        <f t="shared" si="43"/>
        <v>475200</v>
      </c>
      <c r="BY94" s="75"/>
      <c r="BZ94" s="74">
        <f t="shared" si="44"/>
        <v>0</v>
      </c>
      <c r="CA94" s="74">
        <f t="shared" si="45"/>
        <v>475200</v>
      </c>
      <c r="CB94" s="75">
        <v>7.0</v>
      </c>
      <c r="CC94" s="74">
        <f t="shared" si="46"/>
        <v>475200</v>
      </c>
      <c r="CD94" s="75"/>
      <c r="CE94" s="74">
        <f t="shared" si="47"/>
        <v>0</v>
      </c>
      <c r="CF94" s="74">
        <f t="shared" si="48"/>
        <v>475200</v>
      </c>
      <c r="CG94" s="75">
        <v>7.0</v>
      </c>
      <c r="CH94" s="74">
        <f t="shared" si="49"/>
        <v>475200</v>
      </c>
      <c r="CI94" s="75"/>
      <c r="CJ94" s="74">
        <f t="shared" si="50"/>
        <v>0</v>
      </c>
      <c r="CK94" s="74">
        <f t="shared" si="51"/>
        <v>475200</v>
      </c>
      <c r="CL94" s="75">
        <v>5.0</v>
      </c>
      <c r="CM94" s="74">
        <f t="shared" si="52"/>
        <v>339428.5714</v>
      </c>
      <c r="CN94" s="75"/>
      <c r="CO94" s="74">
        <f t="shared" si="53"/>
        <v>0</v>
      </c>
      <c r="CP94" s="74">
        <f t="shared" si="54"/>
        <v>339428.5714</v>
      </c>
      <c r="CQ94" s="75">
        <v>2.0</v>
      </c>
      <c r="CR94" s="74">
        <f t="shared" si="55"/>
        <v>135771.4286</v>
      </c>
      <c r="CS94" s="75"/>
      <c r="CT94" s="74">
        <f t="shared" si="56"/>
        <v>0</v>
      </c>
      <c r="CU94" s="74">
        <f t="shared" si="57"/>
        <v>135771.4286</v>
      </c>
      <c r="CV94" s="75">
        <v>7.0</v>
      </c>
      <c r="CW94" s="74">
        <f t="shared" si="58"/>
        <v>475200</v>
      </c>
      <c r="CX94" s="75"/>
      <c r="CY94" s="74">
        <f t="shared" si="59"/>
        <v>0</v>
      </c>
      <c r="CZ94" s="74">
        <f t="shared" si="60"/>
        <v>475200</v>
      </c>
      <c r="DA94" s="75">
        <v>7.0</v>
      </c>
      <c r="DB94" s="74">
        <f t="shared" si="61"/>
        <v>475200</v>
      </c>
      <c r="DC94" s="75"/>
      <c r="DD94" s="74">
        <f t="shared" si="62"/>
        <v>0</v>
      </c>
      <c r="DE94" s="74">
        <f t="shared" si="63"/>
        <v>475200</v>
      </c>
      <c r="DF94" s="75">
        <v>7.0</v>
      </c>
      <c r="DG94" s="74">
        <f t="shared" si="64"/>
        <v>475200</v>
      </c>
      <c r="DH94" s="75"/>
      <c r="DI94" s="74">
        <f t="shared" si="65"/>
        <v>0</v>
      </c>
      <c r="DJ94" s="74">
        <f t="shared" si="66"/>
        <v>475200</v>
      </c>
      <c r="DK94" s="75">
        <v>7.0</v>
      </c>
      <c r="DL94" s="74">
        <f t="shared" si="67"/>
        <v>475200</v>
      </c>
      <c r="DM94" s="75"/>
      <c r="DN94" s="74">
        <f t="shared" si="68"/>
        <v>0</v>
      </c>
      <c r="DO94" s="74">
        <f t="shared" si="69"/>
        <v>475200</v>
      </c>
      <c r="DP94" s="75">
        <v>1.0</v>
      </c>
      <c r="DQ94" s="74">
        <f t="shared" si="70"/>
        <v>67885.71429</v>
      </c>
      <c r="DR94" s="75"/>
      <c r="DS94" s="74">
        <f t="shared" si="71"/>
        <v>0</v>
      </c>
      <c r="DT94" s="74">
        <f t="shared" si="72"/>
        <v>67885.71429</v>
      </c>
      <c r="DU94" s="75">
        <v>6.0</v>
      </c>
      <c r="DV94" s="74">
        <f t="shared" si="73"/>
        <v>407314.2857</v>
      </c>
      <c r="DW94" s="75"/>
      <c r="DX94" s="74">
        <f t="shared" si="74"/>
        <v>0</v>
      </c>
      <c r="DY94" s="74">
        <f t="shared" si="75"/>
        <v>407314.2857</v>
      </c>
      <c r="DZ94" s="75">
        <v>7.0</v>
      </c>
      <c r="EA94" s="74">
        <f t="shared" si="76"/>
        <v>475200</v>
      </c>
      <c r="EB94" s="75"/>
      <c r="EC94" s="74">
        <f t="shared" si="77"/>
        <v>0</v>
      </c>
      <c r="ED94" s="74">
        <f t="shared" si="78"/>
        <v>475200</v>
      </c>
      <c r="EE94" s="75">
        <v>7.0</v>
      </c>
      <c r="EF94" s="74">
        <f t="shared" si="79"/>
        <v>475200</v>
      </c>
      <c r="EG94" s="75"/>
      <c r="EH94" s="74">
        <f t="shared" si="80"/>
        <v>0</v>
      </c>
      <c r="EI94" s="74">
        <f t="shared" si="81"/>
        <v>475200</v>
      </c>
      <c r="EJ94" s="75">
        <v>7.0</v>
      </c>
      <c r="EK94" s="74">
        <f t="shared" si="82"/>
        <v>475200</v>
      </c>
      <c r="EL94" s="75"/>
      <c r="EM94" s="74">
        <f t="shared" si="83"/>
        <v>0</v>
      </c>
      <c r="EN94" s="74">
        <f t="shared" si="84"/>
        <v>475200</v>
      </c>
      <c r="EO94" s="75">
        <v>3.0</v>
      </c>
      <c r="EP94" s="74">
        <f t="shared" si="85"/>
        <v>203657.1429</v>
      </c>
      <c r="EQ94" s="75"/>
      <c r="ER94" s="74">
        <f t="shared" si="86"/>
        <v>0</v>
      </c>
      <c r="ES94" s="74">
        <f t="shared" si="87"/>
        <v>203657.1429</v>
      </c>
      <c r="ET94" s="75">
        <v>4.0</v>
      </c>
      <c r="EU94" s="74">
        <f t="shared" si="88"/>
        <v>271542.8571</v>
      </c>
      <c r="EV94" s="75"/>
      <c r="EW94" s="74">
        <f t="shared" si="89"/>
        <v>0</v>
      </c>
      <c r="EX94" s="74">
        <f t="shared" si="90"/>
        <v>271542.8571</v>
      </c>
      <c r="EY94" s="75">
        <v>7.0</v>
      </c>
      <c r="EZ94" s="74">
        <f t="shared" si="91"/>
        <v>475200</v>
      </c>
      <c r="FA94" s="75"/>
      <c r="FB94" s="74">
        <f t="shared" si="92"/>
        <v>0</v>
      </c>
      <c r="FC94" s="74">
        <f t="shared" si="93"/>
        <v>475200</v>
      </c>
      <c r="FD94" s="75">
        <v>7.0</v>
      </c>
      <c r="FE94" s="74">
        <f t="shared" si="94"/>
        <v>475200</v>
      </c>
      <c r="FF94" s="75"/>
      <c r="FG94" s="74">
        <f t="shared" si="95"/>
        <v>0</v>
      </c>
      <c r="FH94" s="74">
        <f t="shared" si="96"/>
        <v>475200</v>
      </c>
      <c r="FI94" s="75">
        <v>7.0</v>
      </c>
      <c r="FJ94" s="74">
        <f t="shared" si="97"/>
        <v>475200</v>
      </c>
      <c r="FK94" s="75"/>
      <c r="FL94" s="74">
        <f t="shared" si="98"/>
        <v>0</v>
      </c>
      <c r="FM94" s="74">
        <f t="shared" si="99"/>
        <v>475200</v>
      </c>
      <c r="FN94" s="75">
        <v>6.0</v>
      </c>
      <c r="FO94" s="74">
        <f t="shared" si="100"/>
        <v>407314.2857</v>
      </c>
      <c r="FP94" s="75"/>
      <c r="FQ94" s="74">
        <f t="shared" si="101"/>
        <v>0</v>
      </c>
      <c r="FR94" s="74">
        <f t="shared" si="102"/>
        <v>407314.2857</v>
      </c>
      <c r="FS94" s="75">
        <v>1.0</v>
      </c>
      <c r="FT94" s="74">
        <f t="shared" si="103"/>
        <v>67885.71429</v>
      </c>
      <c r="FU94" s="75"/>
      <c r="FV94" s="74">
        <f t="shared" si="104"/>
        <v>0</v>
      </c>
      <c r="FW94" s="74">
        <f t="shared" si="105"/>
        <v>67885.71429</v>
      </c>
      <c r="FX94" s="75">
        <v>7.0</v>
      </c>
      <c r="FY94" s="74">
        <f t="shared" si="106"/>
        <v>475200</v>
      </c>
      <c r="FZ94" s="75"/>
      <c r="GA94" s="74">
        <f t="shared" si="107"/>
        <v>0</v>
      </c>
      <c r="GB94" s="74">
        <f t="shared" si="108"/>
        <v>475200</v>
      </c>
      <c r="GC94" s="75">
        <v>7.0</v>
      </c>
      <c r="GD94" s="74">
        <f t="shared" si="109"/>
        <v>475200</v>
      </c>
      <c r="GE94" s="75"/>
      <c r="GF94" s="74">
        <f t="shared" si="110"/>
        <v>0</v>
      </c>
      <c r="GG94" s="74">
        <f t="shared" si="111"/>
        <v>475200</v>
      </c>
      <c r="GH94" s="75">
        <v>7.0</v>
      </c>
      <c r="GI94" s="74">
        <f t="shared" si="112"/>
        <v>475200</v>
      </c>
      <c r="GJ94" s="75"/>
      <c r="GK94" s="74">
        <f t="shared" si="113"/>
        <v>0</v>
      </c>
      <c r="GL94" s="74">
        <f t="shared" si="114"/>
        <v>475200</v>
      </c>
      <c r="GM94" s="75">
        <v>7.0</v>
      </c>
      <c r="GN94" s="74">
        <f t="shared" si="115"/>
        <v>475200</v>
      </c>
      <c r="GO94" s="75"/>
      <c r="GP94" s="74">
        <f t="shared" si="116"/>
        <v>0</v>
      </c>
      <c r="GQ94" s="74">
        <f t="shared" si="117"/>
        <v>475200</v>
      </c>
      <c r="GR94" s="75">
        <v>2.0</v>
      </c>
      <c r="GS94" s="74">
        <f t="shared" si="118"/>
        <v>135771.4286</v>
      </c>
      <c r="GT94" s="75"/>
      <c r="GU94" s="74">
        <f t="shared" si="119"/>
        <v>0</v>
      </c>
      <c r="GV94" s="74">
        <f t="shared" si="120"/>
        <v>135771.4286</v>
      </c>
      <c r="GW94" s="75">
        <v>5.0</v>
      </c>
      <c r="GX94" s="74">
        <f t="shared" si="121"/>
        <v>339428.5714</v>
      </c>
      <c r="GY94" s="75"/>
      <c r="GZ94" s="74">
        <f t="shared" si="122"/>
        <v>0</v>
      </c>
      <c r="HA94" s="74">
        <f t="shared" si="123"/>
        <v>339428.5714</v>
      </c>
      <c r="HB94" s="75">
        <v>7.0</v>
      </c>
      <c r="HC94" s="74">
        <f t="shared" si="124"/>
        <v>475200</v>
      </c>
      <c r="HD94" s="75"/>
      <c r="HE94" s="74">
        <f t="shared" si="125"/>
        <v>0</v>
      </c>
      <c r="HF94" s="74">
        <f t="shared" si="126"/>
        <v>475200</v>
      </c>
      <c r="HG94" s="75">
        <v>7.0</v>
      </c>
      <c r="HH94" s="74">
        <f t="shared" si="127"/>
        <v>475200</v>
      </c>
      <c r="HI94" s="75"/>
      <c r="HJ94" s="74">
        <f t="shared" si="128"/>
        <v>0</v>
      </c>
      <c r="HK94" s="74">
        <f t="shared" si="129"/>
        <v>475200</v>
      </c>
    </row>
    <row r="95" ht="15.0" customHeight="1">
      <c r="A95" s="110"/>
      <c r="B95" s="110"/>
      <c r="C95" s="73" t="str">
        <f>$C$14</f>
        <v>‘Play Movies’ Homepage Placement</v>
      </c>
      <c r="D95" s="74">
        <f>($D$17/7)</f>
        <v>26109.89011</v>
      </c>
      <c r="E95" s="75"/>
      <c r="F95" s="74">
        <f t="shared" si="1"/>
        <v>0</v>
      </c>
      <c r="G95" s="75"/>
      <c r="H95" s="74">
        <f t="shared" si="2"/>
        <v>0</v>
      </c>
      <c r="I95" s="74">
        <f t="shared" si="3"/>
        <v>0</v>
      </c>
      <c r="J95" s="75"/>
      <c r="K95" s="74">
        <f t="shared" si="4"/>
        <v>0</v>
      </c>
      <c r="L95" s="75"/>
      <c r="M95" s="74">
        <f t="shared" si="5"/>
        <v>0</v>
      </c>
      <c r="N95" s="74">
        <f t="shared" si="6"/>
        <v>0</v>
      </c>
      <c r="O95" s="75"/>
      <c r="P95" s="74">
        <f t="shared" si="7"/>
        <v>0</v>
      </c>
      <c r="Q95" s="75"/>
      <c r="R95" s="74">
        <f t="shared" si="8"/>
        <v>0</v>
      </c>
      <c r="S95" s="74">
        <f t="shared" si="9"/>
        <v>0</v>
      </c>
      <c r="T95" s="75"/>
      <c r="U95" s="74">
        <f t="shared" si="10"/>
        <v>0</v>
      </c>
      <c r="V95" s="75"/>
      <c r="W95" s="74">
        <f t="shared" si="11"/>
        <v>0</v>
      </c>
      <c r="X95" s="74">
        <f t="shared" si="12"/>
        <v>0</v>
      </c>
      <c r="Y95" s="75"/>
      <c r="Z95" s="74">
        <f t="shared" si="13"/>
        <v>0</v>
      </c>
      <c r="AA95" s="75"/>
      <c r="AB95" s="74">
        <f t="shared" si="14"/>
        <v>0</v>
      </c>
      <c r="AC95" s="74">
        <f t="shared" si="15"/>
        <v>0</v>
      </c>
      <c r="AD95" s="75"/>
      <c r="AE95" s="74">
        <f t="shared" si="16"/>
        <v>0</v>
      </c>
      <c r="AF95" s="75"/>
      <c r="AG95" s="74">
        <f t="shared" si="17"/>
        <v>0</v>
      </c>
      <c r="AH95" s="74">
        <f t="shared" si="18"/>
        <v>0</v>
      </c>
      <c r="AI95" s="75"/>
      <c r="AJ95" s="74">
        <f t="shared" si="19"/>
        <v>0</v>
      </c>
      <c r="AK95" s="75"/>
      <c r="AL95" s="74">
        <f t="shared" si="20"/>
        <v>0</v>
      </c>
      <c r="AM95" s="74">
        <f t="shared" si="21"/>
        <v>0</v>
      </c>
      <c r="AN95" s="75"/>
      <c r="AO95" s="74">
        <f t="shared" si="22"/>
        <v>0</v>
      </c>
      <c r="AP95" s="75"/>
      <c r="AQ95" s="74">
        <f t="shared" si="23"/>
        <v>0</v>
      </c>
      <c r="AR95" s="74">
        <f t="shared" si="24"/>
        <v>0</v>
      </c>
      <c r="AS95" s="75"/>
      <c r="AT95" s="74">
        <f t="shared" si="25"/>
        <v>0</v>
      </c>
      <c r="AU95" s="75"/>
      <c r="AV95" s="74">
        <f t="shared" si="26"/>
        <v>0</v>
      </c>
      <c r="AW95" s="74">
        <f t="shared" si="27"/>
        <v>0</v>
      </c>
      <c r="AX95" s="75"/>
      <c r="AY95" s="74">
        <f t="shared" si="28"/>
        <v>0</v>
      </c>
      <c r="AZ95" s="75"/>
      <c r="BA95" s="74">
        <f t="shared" si="29"/>
        <v>0</v>
      </c>
      <c r="BB95" s="74">
        <f t="shared" si="30"/>
        <v>0</v>
      </c>
      <c r="BC95" s="75"/>
      <c r="BD95" s="74">
        <f t="shared" si="31"/>
        <v>0</v>
      </c>
      <c r="BE95" s="75"/>
      <c r="BF95" s="74">
        <f t="shared" si="32"/>
        <v>0</v>
      </c>
      <c r="BG95" s="74">
        <f t="shared" si="33"/>
        <v>0</v>
      </c>
      <c r="BH95" s="75"/>
      <c r="BI95" s="74">
        <f t="shared" si="34"/>
        <v>0</v>
      </c>
      <c r="BJ95" s="75"/>
      <c r="BK95" s="74">
        <f t="shared" si="35"/>
        <v>0</v>
      </c>
      <c r="BL95" s="74">
        <f t="shared" si="36"/>
        <v>0</v>
      </c>
      <c r="BM95" s="75"/>
      <c r="BN95" s="74">
        <f t="shared" si="37"/>
        <v>0</v>
      </c>
      <c r="BO95" s="75"/>
      <c r="BP95" s="74">
        <f t="shared" si="38"/>
        <v>0</v>
      </c>
      <c r="BQ95" s="74">
        <f t="shared" si="39"/>
        <v>0</v>
      </c>
      <c r="BR95" s="75"/>
      <c r="BS95" s="74">
        <f t="shared" si="40"/>
        <v>0</v>
      </c>
      <c r="BT95" s="75"/>
      <c r="BU95" s="74">
        <f t="shared" si="41"/>
        <v>0</v>
      </c>
      <c r="BV95" s="74">
        <f t="shared" si="42"/>
        <v>0</v>
      </c>
      <c r="BW95" s="75"/>
      <c r="BX95" s="74">
        <f t="shared" si="43"/>
        <v>0</v>
      </c>
      <c r="BY95" s="75"/>
      <c r="BZ95" s="74">
        <f t="shared" si="44"/>
        <v>0</v>
      </c>
      <c r="CA95" s="74">
        <f t="shared" si="45"/>
        <v>0</v>
      </c>
      <c r="CB95" s="75"/>
      <c r="CC95" s="74">
        <f t="shared" si="46"/>
        <v>0</v>
      </c>
      <c r="CD95" s="75"/>
      <c r="CE95" s="74">
        <f t="shared" si="47"/>
        <v>0</v>
      </c>
      <c r="CF95" s="74">
        <f t="shared" si="48"/>
        <v>0</v>
      </c>
      <c r="CG95" s="75"/>
      <c r="CH95" s="74">
        <f t="shared" si="49"/>
        <v>0</v>
      </c>
      <c r="CI95" s="75"/>
      <c r="CJ95" s="74">
        <f t="shared" si="50"/>
        <v>0</v>
      </c>
      <c r="CK95" s="74">
        <f t="shared" si="51"/>
        <v>0</v>
      </c>
      <c r="CL95" s="75"/>
      <c r="CM95" s="74">
        <f t="shared" si="52"/>
        <v>0</v>
      </c>
      <c r="CN95" s="75"/>
      <c r="CO95" s="74">
        <f t="shared" si="53"/>
        <v>0</v>
      </c>
      <c r="CP95" s="74">
        <f t="shared" si="54"/>
        <v>0</v>
      </c>
      <c r="CQ95" s="75"/>
      <c r="CR95" s="74">
        <f t="shared" si="55"/>
        <v>0</v>
      </c>
      <c r="CS95" s="75"/>
      <c r="CT95" s="74">
        <f t="shared" si="56"/>
        <v>0</v>
      </c>
      <c r="CU95" s="74">
        <f t="shared" si="57"/>
        <v>0</v>
      </c>
      <c r="CV95" s="75"/>
      <c r="CW95" s="74">
        <f t="shared" si="58"/>
        <v>0</v>
      </c>
      <c r="CX95" s="75"/>
      <c r="CY95" s="74">
        <f t="shared" si="59"/>
        <v>0</v>
      </c>
      <c r="CZ95" s="74">
        <f t="shared" si="60"/>
        <v>0</v>
      </c>
      <c r="DA95" s="75"/>
      <c r="DB95" s="74">
        <f t="shared" si="61"/>
        <v>0</v>
      </c>
      <c r="DC95" s="75"/>
      <c r="DD95" s="74">
        <f t="shared" si="62"/>
        <v>0</v>
      </c>
      <c r="DE95" s="74">
        <f t="shared" si="63"/>
        <v>0</v>
      </c>
      <c r="DF95" s="75"/>
      <c r="DG95" s="74">
        <f t="shared" si="64"/>
        <v>0</v>
      </c>
      <c r="DH95" s="75"/>
      <c r="DI95" s="74">
        <f t="shared" si="65"/>
        <v>0</v>
      </c>
      <c r="DJ95" s="74">
        <f t="shared" si="66"/>
        <v>0</v>
      </c>
      <c r="DK95" s="75"/>
      <c r="DL95" s="74">
        <f t="shared" si="67"/>
        <v>0</v>
      </c>
      <c r="DM95" s="75"/>
      <c r="DN95" s="74">
        <f t="shared" si="68"/>
        <v>0</v>
      </c>
      <c r="DO95" s="74">
        <f t="shared" si="69"/>
        <v>0</v>
      </c>
      <c r="DP95" s="75"/>
      <c r="DQ95" s="74">
        <f t="shared" si="70"/>
        <v>0</v>
      </c>
      <c r="DR95" s="75"/>
      <c r="DS95" s="74">
        <f t="shared" si="71"/>
        <v>0</v>
      </c>
      <c r="DT95" s="74">
        <f t="shared" si="72"/>
        <v>0</v>
      </c>
      <c r="DU95" s="75"/>
      <c r="DV95" s="74">
        <f t="shared" si="73"/>
        <v>0</v>
      </c>
      <c r="DW95" s="75"/>
      <c r="DX95" s="74">
        <f t="shared" si="74"/>
        <v>0</v>
      </c>
      <c r="DY95" s="74">
        <f t="shared" si="75"/>
        <v>0</v>
      </c>
      <c r="DZ95" s="75"/>
      <c r="EA95" s="74">
        <f t="shared" si="76"/>
        <v>0</v>
      </c>
      <c r="EB95" s="75"/>
      <c r="EC95" s="74">
        <f t="shared" si="77"/>
        <v>0</v>
      </c>
      <c r="ED95" s="74">
        <f t="shared" si="78"/>
        <v>0</v>
      </c>
      <c r="EE95" s="75"/>
      <c r="EF95" s="74">
        <f t="shared" si="79"/>
        <v>0</v>
      </c>
      <c r="EG95" s="75"/>
      <c r="EH95" s="74">
        <f t="shared" si="80"/>
        <v>0</v>
      </c>
      <c r="EI95" s="74">
        <f t="shared" si="81"/>
        <v>0</v>
      </c>
      <c r="EJ95" s="75"/>
      <c r="EK95" s="74">
        <f t="shared" si="82"/>
        <v>0</v>
      </c>
      <c r="EL95" s="75"/>
      <c r="EM95" s="74">
        <f t="shared" si="83"/>
        <v>0</v>
      </c>
      <c r="EN95" s="74">
        <f t="shared" si="84"/>
        <v>0</v>
      </c>
      <c r="EO95" s="75"/>
      <c r="EP95" s="74">
        <f t="shared" si="85"/>
        <v>0</v>
      </c>
      <c r="EQ95" s="75"/>
      <c r="ER95" s="74">
        <f t="shared" si="86"/>
        <v>0</v>
      </c>
      <c r="ES95" s="74">
        <f t="shared" si="87"/>
        <v>0</v>
      </c>
      <c r="ET95" s="75"/>
      <c r="EU95" s="74">
        <f t="shared" si="88"/>
        <v>0</v>
      </c>
      <c r="EV95" s="75"/>
      <c r="EW95" s="74">
        <f t="shared" si="89"/>
        <v>0</v>
      </c>
      <c r="EX95" s="74">
        <f t="shared" si="90"/>
        <v>0</v>
      </c>
      <c r="EY95" s="75"/>
      <c r="EZ95" s="74">
        <f t="shared" si="91"/>
        <v>0</v>
      </c>
      <c r="FA95" s="75"/>
      <c r="FB95" s="74">
        <f t="shared" si="92"/>
        <v>0</v>
      </c>
      <c r="FC95" s="74">
        <f t="shared" si="93"/>
        <v>0</v>
      </c>
      <c r="FD95" s="75"/>
      <c r="FE95" s="74">
        <f t="shared" si="94"/>
        <v>0</v>
      </c>
      <c r="FF95" s="75"/>
      <c r="FG95" s="74">
        <f t="shared" si="95"/>
        <v>0</v>
      </c>
      <c r="FH95" s="74">
        <f t="shared" si="96"/>
        <v>0</v>
      </c>
      <c r="FI95" s="75"/>
      <c r="FJ95" s="74">
        <f t="shared" si="97"/>
        <v>0</v>
      </c>
      <c r="FK95" s="75"/>
      <c r="FL95" s="74">
        <f t="shared" si="98"/>
        <v>0</v>
      </c>
      <c r="FM95" s="74">
        <f t="shared" si="99"/>
        <v>0</v>
      </c>
      <c r="FN95" s="75"/>
      <c r="FO95" s="74">
        <f t="shared" si="100"/>
        <v>0</v>
      </c>
      <c r="FP95" s="75"/>
      <c r="FQ95" s="74">
        <f t="shared" si="101"/>
        <v>0</v>
      </c>
      <c r="FR95" s="74">
        <f t="shared" si="102"/>
        <v>0</v>
      </c>
      <c r="FS95" s="75"/>
      <c r="FT95" s="74">
        <f t="shared" si="103"/>
        <v>0</v>
      </c>
      <c r="FU95" s="75"/>
      <c r="FV95" s="74">
        <f t="shared" si="104"/>
        <v>0</v>
      </c>
      <c r="FW95" s="74">
        <f t="shared" si="105"/>
        <v>0</v>
      </c>
      <c r="FX95" s="75"/>
      <c r="FY95" s="74">
        <f t="shared" si="106"/>
        <v>0</v>
      </c>
      <c r="FZ95" s="75"/>
      <c r="GA95" s="74">
        <f t="shared" si="107"/>
        <v>0</v>
      </c>
      <c r="GB95" s="74">
        <f t="shared" si="108"/>
        <v>0</v>
      </c>
      <c r="GC95" s="75"/>
      <c r="GD95" s="74">
        <f t="shared" si="109"/>
        <v>0</v>
      </c>
      <c r="GE95" s="75"/>
      <c r="GF95" s="74">
        <f t="shared" si="110"/>
        <v>0</v>
      </c>
      <c r="GG95" s="74">
        <f t="shared" si="111"/>
        <v>0</v>
      </c>
      <c r="GH95" s="75"/>
      <c r="GI95" s="74">
        <f t="shared" si="112"/>
        <v>0</v>
      </c>
      <c r="GJ95" s="75"/>
      <c r="GK95" s="74">
        <f t="shared" si="113"/>
        <v>0</v>
      </c>
      <c r="GL95" s="74">
        <f t="shared" si="114"/>
        <v>0</v>
      </c>
      <c r="GM95" s="75"/>
      <c r="GN95" s="74">
        <f t="shared" si="115"/>
        <v>0</v>
      </c>
      <c r="GO95" s="75"/>
      <c r="GP95" s="74">
        <f t="shared" si="116"/>
        <v>0</v>
      </c>
      <c r="GQ95" s="74">
        <f t="shared" si="117"/>
        <v>0</v>
      </c>
      <c r="GR95" s="75"/>
      <c r="GS95" s="74">
        <f t="shared" si="118"/>
        <v>0</v>
      </c>
      <c r="GT95" s="75"/>
      <c r="GU95" s="74">
        <f t="shared" si="119"/>
        <v>0</v>
      </c>
      <c r="GV95" s="74">
        <f t="shared" si="120"/>
        <v>0</v>
      </c>
      <c r="GW95" s="75"/>
      <c r="GX95" s="74">
        <f t="shared" si="121"/>
        <v>0</v>
      </c>
      <c r="GY95" s="75"/>
      <c r="GZ95" s="74">
        <f t="shared" si="122"/>
        <v>0</v>
      </c>
      <c r="HA95" s="74">
        <f t="shared" si="123"/>
        <v>0</v>
      </c>
      <c r="HB95" s="75"/>
      <c r="HC95" s="74">
        <f t="shared" si="124"/>
        <v>0</v>
      </c>
      <c r="HD95" s="75"/>
      <c r="HE95" s="74">
        <f t="shared" si="125"/>
        <v>0</v>
      </c>
      <c r="HF95" s="74">
        <f t="shared" si="126"/>
        <v>0</v>
      </c>
      <c r="HG95" s="75"/>
      <c r="HH95" s="74">
        <f t="shared" si="127"/>
        <v>0</v>
      </c>
      <c r="HI95" s="75"/>
      <c r="HJ95" s="74">
        <f t="shared" si="128"/>
        <v>0</v>
      </c>
      <c r="HK95" s="74">
        <f t="shared" si="129"/>
        <v>0</v>
      </c>
    </row>
    <row r="96" ht="15.75" customHeight="1">
      <c r="A96" s="110"/>
      <c r="B96" s="110"/>
      <c r="C96" s="73" t="str">
        <f>$C$19</f>
        <v>‘Featured by Play’ Collection</v>
      </c>
      <c r="D96" s="74">
        <f>($D$22/7)</f>
        <v>39164.83516</v>
      </c>
      <c r="E96" s="75"/>
      <c r="F96" s="74">
        <f t="shared" si="1"/>
        <v>0</v>
      </c>
      <c r="G96" s="75"/>
      <c r="H96" s="74">
        <f t="shared" si="2"/>
        <v>0</v>
      </c>
      <c r="I96" s="74">
        <f t="shared" si="3"/>
        <v>0</v>
      </c>
      <c r="J96" s="75"/>
      <c r="K96" s="74">
        <f t="shared" si="4"/>
        <v>0</v>
      </c>
      <c r="L96" s="75"/>
      <c r="M96" s="74">
        <f t="shared" si="5"/>
        <v>0</v>
      </c>
      <c r="N96" s="74">
        <f t="shared" si="6"/>
        <v>0</v>
      </c>
      <c r="O96" s="75"/>
      <c r="P96" s="74">
        <f t="shared" si="7"/>
        <v>0</v>
      </c>
      <c r="Q96" s="75"/>
      <c r="R96" s="74">
        <f t="shared" si="8"/>
        <v>0</v>
      </c>
      <c r="S96" s="74">
        <f t="shared" si="9"/>
        <v>0</v>
      </c>
      <c r="T96" s="75"/>
      <c r="U96" s="74">
        <f t="shared" si="10"/>
        <v>0</v>
      </c>
      <c r="V96" s="75"/>
      <c r="W96" s="74">
        <f t="shared" si="11"/>
        <v>0</v>
      </c>
      <c r="X96" s="74">
        <f t="shared" si="12"/>
        <v>0</v>
      </c>
      <c r="Y96" s="75"/>
      <c r="Z96" s="74">
        <f t="shared" si="13"/>
        <v>0</v>
      </c>
      <c r="AA96" s="75"/>
      <c r="AB96" s="74">
        <f t="shared" si="14"/>
        <v>0</v>
      </c>
      <c r="AC96" s="74">
        <f t="shared" si="15"/>
        <v>0</v>
      </c>
      <c r="AD96" s="75"/>
      <c r="AE96" s="74">
        <f t="shared" si="16"/>
        <v>0</v>
      </c>
      <c r="AF96" s="75"/>
      <c r="AG96" s="74">
        <f t="shared" si="17"/>
        <v>0</v>
      </c>
      <c r="AH96" s="74">
        <f t="shared" si="18"/>
        <v>0</v>
      </c>
      <c r="AI96" s="75"/>
      <c r="AJ96" s="74">
        <f t="shared" si="19"/>
        <v>0</v>
      </c>
      <c r="AK96" s="75"/>
      <c r="AL96" s="74">
        <f t="shared" si="20"/>
        <v>0</v>
      </c>
      <c r="AM96" s="74">
        <f t="shared" si="21"/>
        <v>0</v>
      </c>
      <c r="AN96" s="75"/>
      <c r="AO96" s="74">
        <f t="shared" si="22"/>
        <v>0</v>
      </c>
      <c r="AP96" s="75"/>
      <c r="AQ96" s="74">
        <f t="shared" si="23"/>
        <v>0</v>
      </c>
      <c r="AR96" s="74">
        <f t="shared" si="24"/>
        <v>0</v>
      </c>
      <c r="AS96" s="75"/>
      <c r="AT96" s="74">
        <f t="shared" si="25"/>
        <v>0</v>
      </c>
      <c r="AU96" s="75"/>
      <c r="AV96" s="74">
        <f t="shared" si="26"/>
        <v>0</v>
      </c>
      <c r="AW96" s="74">
        <f t="shared" si="27"/>
        <v>0</v>
      </c>
      <c r="AX96" s="75"/>
      <c r="AY96" s="74">
        <f t="shared" si="28"/>
        <v>0</v>
      </c>
      <c r="AZ96" s="75"/>
      <c r="BA96" s="74">
        <f t="shared" si="29"/>
        <v>0</v>
      </c>
      <c r="BB96" s="74">
        <f t="shared" si="30"/>
        <v>0</v>
      </c>
      <c r="BC96" s="75"/>
      <c r="BD96" s="74">
        <f t="shared" si="31"/>
        <v>0</v>
      </c>
      <c r="BE96" s="75"/>
      <c r="BF96" s="74">
        <f t="shared" si="32"/>
        <v>0</v>
      </c>
      <c r="BG96" s="74">
        <f t="shared" si="33"/>
        <v>0</v>
      </c>
      <c r="BH96" s="75"/>
      <c r="BI96" s="74">
        <f t="shared" si="34"/>
        <v>0</v>
      </c>
      <c r="BJ96" s="75"/>
      <c r="BK96" s="74">
        <f t="shared" si="35"/>
        <v>0</v>
      </c>
      <c r="BL96" s="74">
        <f t="shared" si="36"/>
        <v>0</v>
      </c>
      <c r="BM96" s="75"/>
      <c r="BN96" s="74">
        <f t="shared" si="37"/>
        <v>0</v>
      </c>
      <c r="BO96" s="75"/>
      <c r="BP96" s="74">
        <f t="shared" si="38"/>
        <v>0</v>
      </c>
      <c r="BQ96" s="74">
        <f t="shared" si="39"/>
        <v>0</v>
      </c>
      <c r="BR96" s="75"/>
      <c r="BS96" s="74">
        <f t="shared" si="40"/>
        <v>0</v>
      </c>
      <c r="BT96" s="75"/>
      <c r="BU96" s="74">
        <f t="shared" si="41"/>
        <v>0</v>
      </c>
      <c r="BV96" s="74">
        <f t="shared" si="42"/>
        <v>0</v>
      </c>
      <c r="BW96" s="75"/>
      <c r="BX96" s="74">
        <f t="shared" si="43"/>
        <v>0</v>
      </c>
      <c r="BY96" s="75"/>
      <c r="BZ96" s="74">
        <f t="shared" si="44"/>
        <v>0</v>
      </c>
      <c r="CA96" s="74">
        <f t="shared" si="45"/>
        <v>0</v>
      </c>
      <c r="CB96" s="75"/>
      <c r="CC96" s="74">
        <f t="shared" si="46"/>
        <v>0</v>
      </c>
      <c r="CD96" s="75"/>
      <c r="CE96" s="74">
        <f t="shared" si="47"/>
        <v>0</v>
      </c>
      <c r="CF96" s="74">
        <f t="shared" si="48"/>
        <v>0</v>
      </c>
      <c r="CG96" s="75"/>
      <c r="CH96" s="74">
        <f t="shared" si="49"/>
        <v>0</v>
      </c>
      <c r="CI96" s="75"/>
      <c r="CJ96" s="74">
        <f t="shared" si="50"/>
        <v>0</v>
      </c>
      <c r="CK96" s="74">
        <f t="shared" si="51"/>
        <v>0</v>
      </c>
      <c r="CL96" s="75"/>
      <c r="CM96" s="74">
        <f t="shared" si="52"/>
        <v>0</v>
      </c>
      <c r="CN96" s="75"/>
      <c r="CO96" s="74">
        <f t="shared" si="53"/>
        <v>0</v>
      </c>
      <c r="CP96" s="74">
        <f t="shared" si="54"/>
        <v>0</v>
      </c>
      <c r="CQ96" s="75"/>
      <c r="CR96" s="74">
        <f t="shared" si="55"/>
        <v>0</v>
      </c>
      <c r="CS96" s="75"/>
      <c r="CT96" s="74">
        <f t="shared" si="56"/>
        <v>0</v>
      </c>
      <c r="CU96" s="74">
        <f t="shared" si="57"/>
        <v>0</v>
      </c>
      <c r="CV96" s="75"/>
      <c r="CW96" s="74">
        <f t="shared" si="58"/>
        <v>0</v>
      </c>
      <c r="CX96" s="75"/>
      <c r="CY96" s="74">
        <f t="shared" si="59"/>
        <v>0</v>
      </c>
      <c r="CZ96" s="74">
        <f t="shared" si="60"/>
        <v>0</v>
      </c>
      <c r="DA96" s="75"/>
      <c r="DB96" s="74">
        <f t="shared" si="61"/>
        <v>0</v>
      </c>
      <c r="DC96" s="75"/>
      <c r="DD96" s="74">
        <f t="shared" si="62"/>
        <v>0</v>
      </c>
      <c r="DE96" s="74">
        <f t="shared" si="63"/>
        <v>0</v>
      </c>
      <c r="DF96" s="75"/>
      <c r="DG96" s="74">
        <f t="shared" si="64"/>
        <v>0</v>
      </c>
      <c r="DH96" s="75"/>
      <c r="DI96" s="74">
        <f t="shared" si="65"/>
        <v>0</v>
      </c>
      <c r="DJ96" s="74">
        <f t="shared" si="66"/>
        <v>0</v>
      </c>
      <c r="DK96" s="75"/>
      <c r="DL96" s="74">
        <f t="shared" si="67"/>
        <v>0</v>
      </c>
      <c r="DM96" s="75"/>
      <c r="DN96" s="74">
        <f t="shared" si="68"/>
        <v>0</v>
      </c>
      <c r="DO96" s="74">
        <f t="shared" si="69"/>
        <v>0</v>
      </c>
      <c r="DP96" s="75"/>
      <c r="DQ96" s="74">
        <f t="shared" si="70"/>
        <v>0</v>
      </c>
      <c r="DR96" s="75"/>
      <c r="DS96" s="74">
        <f t="shared" si="71"/>
        <v>0</v>
      </c>
      <c r="DT96" s="74">
        <f t="shared" si="72"/>
        <v>0</v>
      </c>
      <c r="DU96" s="75"/>
      <c r="DV96" s="74">
        <f t="shared" si="73"/>
        <v>0</v>
      </c>
      <c r="DW96" s="75"/>
      <c r="DX96" s="74">
        <f t="shared" si="74"/>
        <v>0</v>
      </c>
      <c r="DY96" s="74">
        <f t="shared" si="75"/>
        <v>0</v>
      </c>
      <c r="DZ96" s="75"/>
      <c r="EA96" s="74">
        <f t="shared" si="76"/>
        <v>0</v>
      </c>
      <c r="EB96" s="75"/>
      <c r="EC96" s="74">
        <f t="shared" si="77"/>
        <v>0</v>
      </c>
      <c r="ED96" s="74">
        <f t="shared" si="78"/>
        <v>0</v>
      </c>
      <c r="EE96" s="75"/>
      <c r="EF96" s="74">
        <f t="shared" si="79"/>
        <v>0</v>
      </c>
      <c r="EG96" s="75"/>
      <c r="EH96" s="74">
        <f t="shared" si="80"/>
        <v>0</v>
      </c>
      <c r="EI96" s="74">
        <f t="shared" si="81"/>
        <v>0</v>
      </c>
      <c r="EJ96" s="75"/>
      <c r="EK96" s="74">
        <f t="shared" si="82"/>
        <v>0</v>
      </c>
      <c r="EL96" s="75"/>
      <c r="EM96" s="74">
        <f t="shared" si="83"/>
        <v>0</v>
      </c>
      <c r="EN96" s="74">
        <f t="shared" si="84"/>
        <v>0</v>
      </c>
      <c r="EO96" s="75"/>
      <c r="EP96" s="74">
        <f t="shared" si="85"/>
        <v>0</v>
      </c>
      <c r="EQ96" s="75"/>
      <c r="ER96" s="74">
        <f t="shared" si="86"/>
        <v>0</v>
      </c>
      <c r="ES96" s="74">
        <f t="shared" si="87"/>
        <v>0</v>
      </c>
      <c r="ET96" s="75"/>
      <c r="EU96" s="74">
        <f t="shared" si="88"/>
        <v>0</v>
      </c>
      <c r="EV96" s="75"/>
      <c r="EW96" s="74">
        <f t="shared" si="89"/>
        <v>0</v>
      </c>
      <c r="EX96" s="74">
        <f t="shared" si="90"/>
        <v>0</v>
      </c>
      <c r="EY96" s="75"/>
      <c r="EZ96" s="74">
        <f t="shared" si="91"/>
        <v>0</v>
      </c>
      <c r="FA96" s="75"/>
      <c r="FB96" s="74">
        <f t="shared" si="92"/>
        <v>0</v>
      </c>
      <c r="FC96" s="74">
        <f t="shared" si="93"/>
        <v>0</v>
      </c>
      <c r="FD96" s="75"/>
      <c r="FE96" s="74">
        <f t="shared" si="94"/>
        <v>0</v>
      </c>
      <c r="FF96" s="75"/>
      <c r="FG96" s="74">
        <f t="shared" si="95"/>
        <v>0</v>
      </c>
      <c r="FH96" s="74">
        <f t="shared" si="96"/>
        <v>0</v>
      </c>
      <c r="FI96" s="75"/>
      <c r="FJ96" s="74">
        <f t="shared" si="97"/>
        <v>0</v>
      </c>
      <c r="FK96" s="75"/>
      <c r="FL96" s="74">
        <f t="shared" si="98"/>
        <v>0</v>
      </c>
      <c r="FM96" s="74">
        <f t="shared" si="99"/>
        <v>0</v>
      </c>
      <c r="FN96" s="75"/>
      <c r="FO96" s="74">
        <f t="shared" si="100"/>
        <v>0</v>
      </c>
      <c r="FP96" s="75"/>
      <c r="FQ96" s="74">
        <f t="shared" si="101"/>
        <v>0</v>
      </c>
      <c r="FR96" s="74">
        <f t="shared" si="102"/>
        <v>0</v>
      </c>
      <c r="FS96" s="75"/>
      <c r="FT96" s="74">
        <f t="shared" si="103"/>
        <v>0</v>
      </c>
      <c r="FU96" s="75"/>
      <c r="FV96" s="74">
        <f t="shared" si="104"/>
        <v>0</v>
      </c>
      <c r="FW96" s="74">
        <f t="shared" si="105"/>
        <v>0</v>
      </c>
      <c r="FX96" s="75"/>
      <c r="FY96" s="74">
        <f t="shared" si="106"/>
        <v>0</v>
      </c>
      <c r="FZ96" s="75"/>
      <c r="GA96" s="74">
        <f t="shared" si="107"/>
        <v>0</v>
      </c>
      <c r="GB96" s="74">
        <f t="shared" si="108"/>
        <v>0</v>
      </c>
      <c r="GC96" s="75"/>
      <c r="GD96" s="74">
        <f t="shared" si="109"/>
        <v>0</v>
      </c>
      <c r="GE96" s="75"/>
      <c r="GF96" s="74">
        <f t="shared" si="110"/>
        <v>0</v>
      </c>
      <c r="GG96" s="74">
        <f t="shared" si="111"/>
        <v>0</v>
      </c>
      <c r="GH96" s="75"/>
      <c r="GI96" s="74">
        <f t="shared" si="112"/>
        <v>0</v>
      </c>
      <c r="GJ96" s="75"/>
      <c r="GK96" s="74">
        <f t="shared" si="113"/>
        <v>0</v>
      </c>
      <c r="GL96" s="74">
        <f t="shared" si="114"/>
        <v>0</v>
      </c>
      <c r="GM96" s="75"/>
      <c r="GN96" s="74">
        <f t="shared" si="115"/>
        <v>0</v>
      </c>
      <c r="GO96" s="75"/>
      <c r="GP96" s="74">
        <f t="shared" si="116"/>
        <v>0</v>
      </c>
      <c r="GQ96" s="74">
        <f t="shared" si="117"/>
        <v>0</v>
      </c>
      <c r="GR96" s="75"/>
      <c r="GS96" s="74">
        <f t="shared" si="118"/>
        <v>0</v>
      </c>
      <c r="GT96" s="75"/>
      <c r="GU96" s="74">
        <f t="shared" si="119"/>
        <v>0</v>
      </c>
      <c r="GV96" s="74">
        <f t="shared" si="120"/>
        <v>0</v>
      </c>
      <c r="GW96" s="75"/>
      <c r="GX96" s="74">
        <f t="shared" si="121"/>
        <v>0</v>
      </c>
      <c r="GY96" s="75"/>
      <c r="GZ96" s="74">
        <f t="shared" si="122"/>
        <v>0</v>
      </c>
      <c r="HA96" s="74">
        <f t="shared" si="123"/>
        <v>0</v>
      </c>
      <c r="HB96" s="75"/>
      <c r="HC96" s="74">
        <f t="shared" si="124"/>
        <v>0</v>
      </c>
      <c r="HD96" s="75"/>
      <c r="HE96" s="74">
        <f t="shared" si="125"/>
        <v>0</v>
      </c>
      <c r="HF96" s="74">
        <f t="shared" si="126"/>
        <v>0</v>
      </c>
      <c r="HG96" s="75"/>
      <c r="HH96" s="74">
        <f t="shared" si="127"/>
        <v>0</v>
      </c>
      <c r="HI96" s="75"/>
      <c r="HJ96" s="74">
        <f t="shared" si="128"/>
        <v>0</v>
      </c>
      <c r="HK96" s="74">
        <f t="shared" si="129"/>
        <v>0</v>
      </c>
    </row>
    <row r="97" ht="15.75" customHeight="1">
      <c r="A97" s="110"/>
      <c r="B97" s="110"/>
      <c r="C97" s="73" t="str">
        <f>$C$24</f>
        <v>Play ‘New Arrivals’</v>
      </c>
      <c r="D97" s="74">
        <f>($D$27/7)</f>
        <v>39164.83516</v>
      </c>
      <c r="E97" s="75"/>
      <c r="F97" s="74">
        <f t="shared" si="1"/>
        <v>0</v>
      </c>
      <c r="G97" s="75"/>
      <c r="H97" s="74">
        <f t="shared" si="2"/>
        <v>0</v>
      </c>
      <c r="I97" s="74">
        <f t="shared" si="3"/>
        <v>0</v>
      </c>
      <c r="J97" s="75"/>
      <c r="K97" s="74">
        <f t="shared" si="4"/>
        <v>0</v>
      </c>
      <c r="L97" s="75"/>
      <c r="M97" s="74">
        <f t="shared" si="5"/>
        <v>0</v>
      </c>
      <c r="N97" s="74">
        <f t="shared" si="6"/>
        <v>0</v>
      </c>
      <c r="O97" s="75"/>
      <c r="P97" s="74">
        <f t="shared" si="7"/>
        <v>0</v>
      </c>
      <c r="Q97" s="75"/>
      <c r="R97" s="74">
        <f t="shared" si="8"/>
        <v>0</v>
      </c>
      <c r="S97" s="74">
        <f t="shared" si="9"/>
        <v>0</v>
      </c>
      <c r="T97" s="75"/>
      <c r="U97" s="74">
        <f t="shared" si="10"/>
        <v>0</v>
      </c>
      <c r="V97" s="75"/>
      <c r="W97" s="74">
        <f t="shared" si="11"/>
        <v>0</v>
      </c>
      <c r="X97" s="74">
        <f t="shared" si="12"/>
        <v>0</v>
      </c>
      <c r="Y97" s="75"/>
      <c r="Z97" s="74">
        <f t="shared" si="13"/>
        <v>0</v>
      </c>
      <c r="AA97" s="75"/>
      <c r="AB97" s="74">
        <f t="shared" si="14"/>
        <v>0</v>
      </c>
      <c r="AC97" s="74">
        <f t="shared" si="15"/>
        <v>0</v>
      </c>
      <c r="AD97" s="75"/>
      <c r="AE97" s="74">
        <f t="shared" si="16"/>
        <v>0</v>
      </c>
      <c r="AF97" s="75"/>
      <c r="AG97" s="74">
        <f t="shared" si="17"/>
        <v>0</v>
      </c>
      <c r="AH97" s="74">
        <f t="shared" si="18"/>
        <v>0</v>
      </c>
      <c r="AI97" s="75"/>
      <c r="AJ97" s="74">
        <f t="shared" si="19"/>
        <v>0</v>
      </c>
      <c r="AK97" s="75"/>
      <c r="AL97" s="74">
        <f t="shared" si="20"/>
        <v>0</v>
      </c>
      <c r="AM97" s="74">
        <f t="shared" si="21"/>
        <v>0</v>
      </c>
      <c r="AN97" s="75"/>
      <c r="AO97" s="74">
        <f t="shared" si="22"/>
        <v>0</v>
      </c>
      <c r="AP97" s="75"/>
      <c r="AQ97" s="74">
        <f t="shared" si="23"/>
        <v>0</v>
      </c>
      <c r="AR97" s="74">
        <f t="shared" si="24"/>
        <v>0</v>
      </c>
      <c r="AS97" s="75"/>
      <c r="AT97" s="74">
        <f t="shared" si="25"/>
        <v>0</v>
      </c>
      <c r="AU97" s="75"/>
      <c r="AV97" s="74">
        <f t="shared" si="26"/>
        <v>0</v>
      </c>
      <c r="AW97" s="74">
        <f t="shared" si="27"/>
        <v>0</v>
      </c>
      <c r="AX97" s="75"/>
      <c r="AY97" s="74">
        <f t="shared" si="28"/>
        <v>0</v>
      </c>
      <c r="AZ97" s="75"/>
      <c r="BA97" s="74">
        <f t="shared" si="29"/>
        <v>0</v>
      </c>
      <c r="BB97" s="74">
        <f t="shared" si="30"/>
        <v>0</v>
      </c>
      <c r="BC97" s="75"/>
      <c r="BD97" s="74">
        <f t="shared" si="31"/>
        <v>0</v>
      </c>
      <c r="BE97" s="75"/>
      <c r="BF97" s="74">
        <f t="shared" si="32"/>
        <v>0</v>
      </c>
      <c r="BG97" s="74">
        <f t="shared" si="33"/>
        <v>0</v>
      </c>
      <c r="BH97" s="75"/>
      <c r="BI97" s="74">
        <f t="shared" si="34"/>
        <v>0</v>
      </c>
      <c r="BJ97" s="75"/>
      <c r="BK97" s="74">
        <f t="shared" si="35"/>
        <v>0</v>
      </c>
      <c r="BL97" s="74">
        <f t="shared" si="36"/>
        <v>0</v>
      </c>
      <c r="BM97" s="75"/>
      <c r="BN97" s="74">
        <f t="shared" si="37"/>
        <v>0</v>
      </c>
      <c r="BO97" s="75"/>
      <c r="BP97" s="74">
        <f t="shared" si="38"/>
        <v>0</v>
      </c>
      <c r="BQ97" s="74">
        <f t="shared" si="39"/>
        <v>0</v>
      </c>
      <c r="BR97" s="75"/>
      <c r="BS97" s="74">
        <f t="shared" si="40"/>
        <v>0</v>
      </c>
      <c r="BT97" s="75"/>
      <c r="BU97" s="74">
        <f t="shared" si="41"/>
        <v>0</v>
      </c>
      <c r="BV97" s="74">
        <f t="shared" si="42"/>
        <v>0</v>
      </c>
      <c r="BW97" s="75"/>
      <c r="BX97" s="74">
        <f t="shared" si="43"/>
        <v>0</v>
      </c>
      <c r="BY97" s="75"/>
      <c r="BZ97" s="74">
        <f t="shared" si="44"/>
        <v>0</v>
      </c>
      <c r="CA97" s="74">
        <f t="shared" si="45"/>
        <v>0</v>
      </c>
      <c r="CB97" s="75"/>
      <c r="CC97" s="74">
        <f t="shared" si="46"/>
        <v>0</v>
      </c>
      <c r="CD97" s="75"/>
      <c r="CE97" s="74">
        <f t="shared" si="47"/>
        <v>0</v>
      </c>
      <c r="CF97" s="74">
        <f t="shared" si="48"/>
        <v>0</v>
      </c>
      <c r="CG97" s="75"/>
      <c r="CH97" s="74">
        <f t="shared" si="49"/>
        <v>0</v>
      </c>
      <c r="CI97" s="75"/>
      <c r="CJ97" s="74">
        <f t="shared" si="50"/>
        <v>0</v>
      </c>
      <c r="CK97" s="74">
        <f t="shared" si="51"/>
        <v>0</v>
      </c>
      <c r="CL97" s="75"/>
      <c r="CM97" s="74">
        <f t="shared" si="52"/>
        <v>0</v>
      </c>
      <c r="CN97" s="75"/>
      <c r="CO97" s="74">
        <f t="shared" si="53"/>
        <v>0</v>
      </c>
      <c r="CP97" s="74">
        <f t="shared" si="54"/>
        <v>0</v>
      </c>
      <c r="CQ97" s="75"/>
      <c r="CR97" s="74">
        <f t="shared" si="55"/>
        <v>0</v>
      </c>
      <c r="CS97" s="75"/>
      <c r="CT97" s="74">
        <f t="shared" si="56"/>
        <v>0</v>
      </c>
      <c r="CU97" s="74">
        <f t="shared" si="57"/>
        <v>0</v>
      </c>
      <c r="CV97" s="75"/>
      <c r="CW97" s="74">
        <f t="shared" si="58"/>
        <v>0</v>
      </c>
      <c r="CX97" s="75"/>
      <c r="CY97" s="74">
        <f t="shared" si="59"/>
        <v>0</v>
      </c>
      <c r="CZ97" s="74">
        <f t="shared" si="60"/>
        <v>0</v>
      </c>
      <c r="DA97" s="75"/>
      <c r="DB97" s="74">
        <f t="shared" si="61"/>
        <v>0</v>
      </c>
      <c r="DC97" s="75"/>
      <c r="DD97" s="74">
        <f t="shared" si="62"/>
        <v>0</v>
      </c>
      <c r="DE97" s="74">
        <f t="shared" si="63"/>
        <v>0</v>
      </c>
      <c r="DF97" s="75"/>
      <c r="DG97" s="74">
        <f t="shared" si="64"/>
        <v>0</v>
      </c>
      <c r="DH97" s="75"/>
      <c r="DI97" s="74">
        <f t="shared" si="65"/>
        <v>0</v>
      </c>
      <c r="DJ97" s="74">
        <f t="shared" si="66"/>
        <v>0</v>
      </c>
      <c r="DK97" s="75"/>
      <c r="DL97" s="74">
        <f t="shared" si="67"/>
        <v>0</v>
      </c>
      <c r="DM97" s="75"/>
      <c r="DN97" s="74">
        <f t="shared" si="68"/>
        <v>0</v>
      </c>
      <c r="DO97" s="74">
        <f t="shared" si="69"/>
        <v>0</v>
      </c>
      <c r="DP97" s="75"/>
      <c r="DQ97" s="74">
        <f t="shared" si="70"/>
        <v>0</v>
      </c>
      <c r="DR97" s="75"/>
      <c r="DS97" s="74">
        <f t="shared" si="71"/>
        <v>0</v>
      </c>
      <c r="DT97" s="74">
        <f t="shared" si="72"/>
        <v>0</v>
      </c>
      <c r="DU97" s="75"/>
      <c r="DV97" s="74">
        <f t="shared" si="73"/>
        <v>0</v>
      </c>
      <c r="DW97" s="75"/>
      <c r="DX97" s="74">
        <f t="shared" si="74"/>
        <v>0</v>
      </c>
      <c r="DY97" s="74">
        <f t="shared" si="75"/>
        <v>0</v>
      </c>
      <c r="DZ97" s="75"/>
      <c r="EA97" s="74">
        <f t="shared" si="76"/>
        <v>0</v>
      </c>
      <c r="EB97" s="75"/>
      <c r="EC97" s="74">
        <f t="shared" si="77"/>
        <v>0</v>
      </c>
      <c r="ED97" s="74">
        <f t="shared" si="78"/>
        <v>0</v>
      </c>
      <c r="EE97" s="75"/>
      <c r="EF97" s="74">
        <f t="shared" si="79"/>
        <v>0</v>
      </c>
      <c r="EG97" s="75"/>
      <c r="EH97" s="74">
        <f t="shared" si="80"/>
        <v>0</v>
      </c>
      <c r="EI97" s="74">
        <f t="shared" si="81"/>
        <v>0</v>
      </c>
      <c r="EJ97" s="75"/>
      <c r="EK97" s="74">
        <f t="shared" si="82"/>
        <v>0</v>
      </c>
      <c r="EL97" s="75"/>
      <c r="EM97" s="74">
        <f t="shared" si="83"/>
        <v>0</v>
      </c>
      <c r="EN97" s="74">
        <f t="shared" si="84"/>
        <v>0</v>
      </c>
      <c r="EO97" s="75"/>
      <c r="EP97" s="74">
        <f t="shared" si="85"/>
        <v>0</v>
      </c>
      <c r="EQ97" s="75"/>
      <c r="ER97" s="74">
        <f t="shared" si="86"/>
        <v>0</v>
      </c>
      <c r="ES97" s="74">
        <f t="shared" si="87"/>
        <v>0</v>
      </c>
      <c r="ET97" s="75"/>
      <c r="EU97" s="74">
        <f t="shared" si="88"/>
        <v>0</v>
      </c>
      <c r="EV97" s="75"/>
      <c r="EW97" s="74">
        <f t="shared" si="89"/>
        <v>0</v>
      </c>
      <c r="EX97" s="74">
        <f t="shared" si="90"/>
        <v>0</v>
      </c>
      <c r="EY97" s="75"/>
      <c r="EZ97" s="74">
        <f t="shared" si="91"/>
        <v>0</v>
      </c>
      <c r="FA97" s="75"/>
      <c r="FB97" s="74">
        <f t="shared" si="92"/>
        <v>0</v>
      </c>
      <c r="FC97" s="74">
        <f t="shared" si="93"/>
        <v>0</v>
      </c>
      <c r="FD97" s="75"/>
      <c r="FE97" s="74">
        <f t="shared" si="94"/>
        <v>0</v>
      </c>
      <c r="FF97" s="75"/>
      <c r="FG97" s="74">
        <f t="shared" si="95"/>
        <v>0</v>
      </c>
      <c r="FH97" s="74">
        <f t="shared" si="96"/>
        <v>0</v>
      </c>
      <c r="FI97" s="75"/>
      <c r="FJ97" s="74">
        <f t="shared" si="97"/>
        <v>0</v>
      </c>
      <c r="FK97" s="75"/>
      <c r="FL97" s="74">
        <f t="shared" si="98"/>
        <v>0</v>
      </c>
      <c r="FM97" s="74">
        <f t="shared" si="99"/>
        <v>0</v>
      </c>
      <c r="FN97" s="75"/>
      <c r="FO97" s="74">
        <f t="shared" si="100"/>
        <v>0</v>
      </c>
      <c r="FP97" s="75"/>
      <c r="FQ97" s="74">
        <f t="shared" si="101"/>
        <v>0</v>
      </c>
      <c r="FR97" s="74">
        <f t="shared" si="102"/>
        <v>0</v>
      </c>
      <c r="FS97" s="75"/>
      <c r="FT97" s="74">
        <f t="shared" si="103"/>
        <v>0</v>
      </c>
      <c r="FU97" s="75"/>
      <c r="FV97" s="74">
        <f t="shared" si="104"/>
        <v>0</v>
      </c>
      <c r="FW97" s="74">
        <f t="shared" si="105"/>
        <v>0</v>
      </c>
      <c r="FX97" s="75"/>
      <c r="FY97" s="74">
        <f t="shared" si="106"/>
        <v>0</v>
      </c>
      <c r="FZ97" s="75"/>
      <c r="GA97" s="74">
        <f t="shared" si="107"/>
        <v>0</v>
      </c>
      <c r="GB97" s="74">
        <f t="shared" si="108"/>
        <v>0</v>
      </c>
      <c r="GC97" s="75"/>
      <c r="GD97" s="74">
        <f t="shared" si="109"/>
        <v>0</v>
      </c>
      <c r="GE97" s="75"/>
      <c r="GF97" s="74">
        <f t="shared" si="110"/>
        <v>0</v>
      </c>
      <c r="GG97" s="74">
        <f t="shared" si="111"/>
        <v>0</v>
      </c>
      <c r="GH97" s="75"/>
      <c r="GI97" s="74">
        <f t="shared" si="112"/>
        <v>0</v>
      </c>
      <c r="GJ97" s="75"/>
      <c r="GK97" s="74">
        <f t="shared" si="113"/>
        <v>0</v>
      </c>
      <c r="GL97" s="74">
        <f t="shared" si="114"/>
        <v>0</v>
      </c>
      <c r="GM97" s="75"/>
      <c r="GN97" s="74">
        <f t="shared" si="115"/>
        <v>0</v>
      </c>
      <c r="GO97" s="75"/>
      <c r="GP97" s="74">
        <f t="shared" si="116"/>
        <v>0</v>
      </c>
      <c r="GQ97" s="74">
        <f t="shared" si="117"/>
        <v>0</v>
      </c>
      <c r="GR97" s="75"/>
      <c r="GS97" s="74">
        <f t="shared" si="118"/>
        <v>0</v>
      </c>
      <c r="GT97" s="75"/>
      <c r="GU97" s="74">
        <f t="shared" si="119"/>
        <v>0</v>
      </c>
      <c r="GV97" s="74">
        <f t="shared" si="120"/>
        <v>0</v>
      </c>
      <c r="GW97" s="75"/>
      <c r="GX97" s="74">
        <f t="shared" si="121"/>
        <v>0</v>
      </c>
      <c r="GY97" s="75"/>
      <c r="GZ97" s="74">
        <f t="shared" si="122"/>
        <v>0</v>
      </c>
      <c r="HA97" s="74">
        <f t="shared" si="123"/>
        <v>0</v>
      </c>
      <c r="HB97" s="75"/>
      <c r="HC97" s="74">
        <f t="shared" si="124"/>
        <v>0</v>
      </c>
      <c r="HD97" s="75"/>
      <c r="HE97" s="74">
        <f t="shared" si="125"/>
        <v>0</v>
      </c>
      <c r="HF97" s="74">
        <f t="shared" si="126"/>
        <v>0</v>
      </c>
      <c r="HG97" s="75"/>
      <c r="HH97" s="74">
        <f t="shared" si="127"/>
        <v>0</v>
      </c>
      <c r="HI97" s="75"/>
      <c r="HJ97" s="74">
        <f t="shared" si="128"/>
        <v>0</v>
      </c>
      <c r="HK97" s="74">
        <f t="shared" si="129"/>
        <v>0</v>
      </c>
    </row>
    <row r="98" ht="15.75" customHeight="1">
      <c r="A98" s="110"/>
      <c r="B98" s="110"/>
      <c r="C98" s="73" t="str">
        <f>$C$29</f>
        <v>Android TV - Immersive Video Row (Google Play Hero Placement)</v>
      </c>
      <c r="D98" s="74">
        <f>($D$32/7)</f>
        <v>4760</v>
      </c>
      <c r="E98" s="75"/>
      <c r="F98" s="74">
        <f t="shared" si="1"/>
        <v>0</v>
      </c>
      <c r="G98" s="75"/>
      <c r="H98" s="74">
        <f t="shared" si="2"/>
        <v>0</v>
      </c>
      <c r="I98" s="74">
        <f t="shared" si="3"/>
        <v>0</v>
      </c>
      <c r="J98" s="75"/>
      <c r="K98" s="74">
        <f t="shared" si="4"/>
        <v>0</v>
      </c>
      <c r="L98" s="75"/>
      <c r="M98" s="74">
        <f t="shared" si="5"/>
        <v>0</v>
      </c>
      <c r="N98" s="74">
        <f t="shared" si="6"/>
        <v>0</v>
      </c>
      <c r="O98" s="75"/>
      <c r="P98" s="74">
        <f t="shared" si="7"/>
        <v>0</v>
      </c>
      <c r="Q98" s="75"/>
      <c r="R98" s="74">
        <f t="shared" si="8"/>
        <v>0</v>
      </c>
      <c r="S98" s="74">
        <f t="shared" si="9"/>
        <v>0</v>
      </c>
      <c r="T98" s="75"/>
      <c r="U98" s="74">
        <f t="shared" si="10"/>
        <v>0</v>
      </c>
      <c r="V98" s="75"/>
      <c r="W98" s="74">
        <f t="shared" si="11"/>
        <v>0</v>
      </c>
      <c r="X98" s="74">
        <f t="shared" si="12"/>
        <v>0</v>
      </c>
      <c r="Y98" s="75"/>
      <c r="Z98" s="74">
        <f t="shared" si="13"/>
        <v>0</v>
      </c>
      <c r="AA98" s="75"/>
      <c r="AB98" s="74">
        <f t="shared" si="14"/>
        <v>0</v>
      </c>
      <c r="AC98" s="74">
        <f t="shared" si="15"/>
        <v>0</v>
      </c>
      <c r="AD98" s="75"/>
      <c r="AE98" s="74">
        <f t="shared" si="16"/>
        <v>0</v>
      </c>
      <c r="AF98" s="75"/>
      <c r="AG98" s="74">
        <f t="shared" si="17"/>
        <v>0</v>
      </c>
      <c r="AH98" s="74">
        <f t="shared" si="18"/>
        <v>0</v>
      </c>
      <c r="AI98" s="75"/>
      <c r="AJ98" s="74">
        <f t="shared" si="19"/>
        <v>0</v>
      </c>
      <c r="AK98" s="75"/>
      <c r="AL98" s="74">
        <f t="shared" si="20"/>
        <v>0</v>
      </c>
      <c r="AM98" s="74">
        <f t="shared" si="21"/>
        <v>0</v>
      </c>
      <c r="AN98" s="75"/>
      <c r="AO98" s="74">
        <f t="shared" si="22"/>
        <v>0</v>
      </c>
      <c r="AP98" s="75"/>
      <c r="AQ98" s="74">
        <f t="shared" si="23"/>
        <v>0</v>
      </c>
      <c r="AR98" s="74">
        <f t="shared" si="24"/>
        <v>0</v>
      </c>
      <c r="AS98" s="75"/>
      <c r="AT98" s="74">
        <f t="shared" si="25"/>
        <v>0</v>
      </c>
      <c r="AU98" s="75"/>
      <c r="AV98" s="74">
        <f t="shared" si="26"/>
        <v>0</v>
      </c>
      <c r="AW98" s="74">
        <f t="shared" si="27"/>
        <v>0</v>
      </c>
      <c r="AX98" s="75"/>
      <c r="AY98" s="74">
        <f t="shared" si="28"/>
        <v>0</v>
      </c>
      <c r="AZ98" s="75"/>
      <c r="BA98" s="74">
        <f t="shared" si="29"/>
        <v>0</v>
      </c>
      <c r="BB98" s="74">
        <f t="shared" si="30"/>
        <v>0</v>
      </c>
      <c r="BC98" s="75"/>
      <c r="BD98" s="74">
        <f t="shared" si="31"/>
        <v>0</v>
      </c>
      <c r="BE98" s="75"/>
      <c r="BF98" s="74">
        <f t="shared" si="32"/>
        <v>0</v>
      </c>
      <c r="BG98" s="74">
        <f t="shared" si="33"/>
        <v>0</v>
      </c>
      <c r="BH98" s="75"/>
      <c r="BI98" s="74">
        <f t="shared" si="34"/>
        <v>0</v>
      </c>
      <c r="BJ98" s="75"/>
      <c r="BK98" s="74">
        <f t="shared" si="35"/>
        <v>0</v>
      </c>
      <c r="BL98" s="74">
        <f t="shared" si="36"/>
        <v>0</v>
      </c>
      <c r="BM98" s="75"/>
      <c r="BN98" s="74">
        <f t="shared" si="37"/>
        <v>0</v>
      </c>
      <c r="BO98" s="75"/>
      <c r="BP98" s="74">
        <f t="shared" si="38"/>
        <v>0</v>
      </c>
      <c r="BQ98" s="74">
        <f t="shared" si="39"/>
        <v>0</v>
      </c>
      <c r="BR98" s="75"/>
      <c r="BS98" s="74">
        <f t="shared" si="40"/>
        <v>0</v>
      </c>
      <c r="BT98" s="75"/>
      <c r="BU98" s="74">
        <f t="shared" si="41"/>
        <v>0</v>
      </c>
      <c r="BV98" s="74">
        <f t="shared" si="42"/>
        <v>0</v>
      </c>
      <c r="BW98" s="75"/>
      <c r="BX98" s="74">
        <f t="shared" si="43"/>
        <v>0</v>
      </c>
      <c r="BY98" s="75"/>
      <c r="BZ98" s="74">
        <f t="shared" si="44"/>
        <v>0</v>
      </c>
      <c r="CA98" s="74">
        <f t="shared" si="45"/>
        <v>0</v>
      </c>
      <c r="CB98" s="75"/>
      <c r="CC98" s="74">
        <f t="shared" si="46"/>
        <v>0</v>
      </c>
      <c r="CD98" s="75"/>
      <c r="CE98" s="74">
        <f t="shared" si="47"/>
        <v>0</v>
      </c>
      <c r="CF98" s="74">
        <f t="shared" si="48"/>
        <v>0</v>
      </c>
      <c r="CG98" s="75"/>
      <c r="CH98" s="74">
        <f t="shared" si="49"/>
        <v>0</v>
      </c>
      <c r="CI98" s="75"/>
      <c r="CJ98" s="74">
        <f t="shared" si="50"/>
        <v>0</v>
      </c>
      <c r="CK98" s="74">
        <f t="shared" si="51"/>
        <v>0</v>
      </c>
      <c r="CL98" s="75"/>
      <c r="CM98" s="74">
        <f t="shared" si="52"/>
        <v>0</v>
      </c>
      <c r="CN98" s="75"/>
      <c r="CO98" s="74">
        <f t="shared" si="53"/>
        <v>0</v>
      </c>
      <c r="CP98" s="74">
        <f t="shared" si="54"/>
        <v>0</v>
      </c>
      <c r="CQ98" s="75"/>
      <c r="CR98" s="74">
        <f t="shared" si="55"/>
        <v>0</v>
      </c>
      <c r="CS98" s="75"/>
      <c r="CT98" s="74">
        <f t="shared" si="56"/>
        <v>0</v>
      </c>
      <c r="CU98" s="74">
        <f t="shared" si="57"/>
        <v>0</v>
      </c>
      <c r="CV98" s="75"/>
      <c r="CW98" s="74">
        <f t="shared" si="58"/>
        <v>0</v>
      </c>
      <c r="CX98" s="75"/>
      <c r="CY98" s="74">
        <f t="shared" si="59"/>
        <v>0</v>
      </c>
      <c r="CZ98" s="74">
        <f t="shared" si="60"/>
        <v>0</v>
      </c>
      <c r="DA98" s="75"/>
      <c r="DB98" s="74">
        <f t="shared" si="61"/>
        <v>0</v>
      </c>
      <c r="DC98" s="75"/>
      <c r="DD98" s="74">
        <f t="shared" si="62"/>
        <v>0</v>
      </c>
      <c r="DE98" s="74">
        <f t="shared" si="63"/>
        <v>0</v>
      </c>
      <c r="DF98" s="75"/>
      <c r="DG98" s="74">
        <f t="shared" si="64"/>
        <v>0</v>
      </c>
      <c r="DH98" s="75"/>
      <c r="DI98" s="74">
        <f t="shared" si="65"/>
        <v>0</v>
      </c>
      <c r="DJ98" s="74">
        <f t="shared" si="66"/>
        <v>0</v>
      </c>
      <c r="DK98" s="75"/>
      <c r="DL98" s="74">
        <f t="shared" si="67"/>
        <v>0</v>
      </c>
      <c r="DM98" s="75"/>
      <c r="DN98" s="74">
        <f t="shared" si="68"/>
        <v>0</v>
      </c>
      <c r="DO98" s="74">
        <f t="shared" si="69"/>
        <v>0</v>
      </c>
      <c r="DP98" s="75"/>
      <c r="DQ98" s="74">
        <f t="shared" si="70"/>
        <v>0</v>
      </c>
      <c r="DR98" s="75"/>
      <c r="DS98" s="74">
        <f t="shared" si="71"/>
        <v>0</v>
      </c>
      <c r="DT98" s="74">
        <f t="shared" si="72"/>
        <v>0</v>
      </c>
      <c r="DU98" s="75"/>
      <c r="DV98" s="74">
        <f t="shared" si="73"/>
        <v>0</v>
      </c>
      <c r="DW98" s="75"/>
      <c r="DX98" s="74">
        <f t="shared" si="74"/>
        <v>0</v>
      </c>
      <c r="DY98" s="74">
        <f t="shared" si="75"/>
        <v>0</v>
      </c>
      <c r="DZ98" s="75"/>
      <c r="EA98" s="74">
        <f t="shared" si="76"/>
        <v>0</v>
      </c>
      <c r="EB98" s="75"/>
      <c r="EC98" s="74">
        <f t="shared" si="77"/>
        <v>0</v>
      </c>
      <c r="ED98" s="74">
        <f t="shared" si="78"/>
        <v>0</v>
      </c>
      <c r="EE98" s="75"/>
      <c r="EF98" s="74">
        <f t="shared" si="79"/>
        <v>0</v>
      </c>
      <c r="EG98" s="75"/>
      <c r="EH98" s="74">
        <f t="shared" si="80"/>
        <v>0</v>
      </c>
      <c r="EI98" s="74">
        <f t="shared" si="81"/>
        <v>0</v>
      </c>
      <c r="EJ98" s="75"/>
      <c r="EK98" s="74">
        <f t="shared" si="82"/>
        <v>0</v>
      </c>
      <c r="EL98" s="75"/>
      <c r="EM98" s="74">
        <f t="shared" si="83"/>
        <v>0</v>
      </c>
      <c r="EN98" s="74">
        <f t="shared" si="84"/>
        <v>0</v>
      </c>
      <c r="EO98" s="75"/>
      <c r="EP98" s="74">
        <f t="shared" si="85"/>
        <v>0</v>
      </c>
      <c r="EQ98" s="75"/>
      <c r="ER98" s="74">
        <f t="shared" si="86"/>
        <v>0</v>
      </c>
      <c r="ES98" s="74">
        <f t="shared" si="87"/>
        <v>0</v>
      </c>
      <c r="ET98" s="75"/>
      <c r="EU98" s="74">
        <f t="shared" si="88"/>
        <v>0</v>
      </c>
      <c r="EV98" s="75"/>
      <c r="EW98" s="74">
        <f t="shared" si="89"/>
        <v>0</v>
      </c>
      <c r="EX98" s="74">
        <f t="shared" si="90"/>
        <v>0</v>
      </c>
      <c r="EY98" s="75"/>
      <c r="EZ98" s="74">
        <f t="shared" si="91"/>
        <v>0</v>
      </c>
      <c r="FA98" s="75"/>
      <c r="FB98" s="74">
        <f t="shared" si="92"/>
        <v>0</v>
      </c>
      <c r="FC98" s="74">
        <f t="shared" si="93"/>
        <v>0</v>
      </c>
      <c r="FD98" s="75"/>
      <c r="FE98" s="74">
        <f t="shared" si="94"/>
        <v>0</v>
      </c>
      <c r="FF98" s="75"/>
      <c r="FG98" s="74">
        <f t="shared" si="95"/>
        <v>0</v>
      </c>
      <c r="FH98" s="74">
        <f t="shared" si="96"/>
        <v>0</v>
      </c>
      <c r="FI98" s="75"/>
      <c r="FJ98" s="74">
        <f t="shared" si="97"/>
        <v>0</v>
      </c>
      <c r="FK98" s="75"/>
      <c r="FL98" s="74">
        <f t="shared" si="98"/>
        <v>0</v>
      </c>
      <c r="FM98" s="74">
        <f t="shared" si="99"/>
        <v>0</v>
      </c>
      <c r="FN98" s="75"/>
      <c r="FO98" s="74">
        <f t="shared" si="100"/>
        <v>0</v>
      </c>
      <c r="FP98" s="75"/>
      <c r="FQ98" s="74">
        <f t="shared" si="101"/>
        <v>0</v>
      </c>
      <c r="FR98" s="74">
        <f t="shared" si="102"/>
        <v>0</v>
      </c>
      <c r="FS98" s="75"/>
      <c r="FT98" s="74">
        <f t="shared" si="103"/>
        <v>0</v>
      </c>
      <c r="FU98" s="75"/>
      <c r="FV98" s="74">
        <f t="shared" si="104"/>
        <v>0</v>
      </c>
      <c r="FW98" s="74">
        <f t="shared" si="105"/>
        <v>0</v>
      </c>
      <c r="FX98" s="75"/>
      <c r="FY98" s="74">
        <f t="shared" si="106"/>
        <v>0</v>
      </c>
      <c r="FZ98" s="75"/>
      <c r="GA98" s="74">
        <f t="shared" si="107"/>
        <v>0</v>
      </c>
      <c r="GB98" s="74">
        <f t="shared" si="108"/>
        <v>0</v>
      </c>
      <c r="GC98" s="75"/>
      <c r="GD98" s="74">
        <f t="shared" si="109"/>
        <v>0</v>
      </c>
      <c r="GE98" s="75"/>
      <c r="GF98" s="74">
        <f t="shared" si="110"/>
        <v>0</v>
      </c>
      <c r="GG98" s="74">
        <f t="shared" si="111"/>
        <v>0</v>
      </c>
      <c r="GH98" s="75"/>
      <c r="GI98" s="74">
        <f t="shared" si="112"/>
        <v>0</v>
      </c>
      <c r="GJ98" s="75"/>
      <c r="GK98" s="74">
        <f t="shared" si="113"/>
        <v>0</v>
      </c>
      <c r="GL98" s="74">
        <f t="shared" si="114"/>
        <v>0</v>
      </c>
      <c r="GM98" s="75"/>
      <c r="GN98" s="74">
        <f t="shared" si="115"/>
        <v>0</v>
      </c>
      <c r="GO98" s="75"/>
      <c r="GP98" s="74">
        <f t="shared" si="116"/>
        <v>0</v>
      </c>
      <c r="GQ98" s="74">
        <f t="shared" si="117"/>
        <v>0</v>
      </c>
      <c r="GR98" s="75"/>
      <c r="GS98" s="74">
        <f t="shared" si="118"/>
        <v>0</v>
      </c>
      <c r="GT98" s="75"/>
      <c r="GU98" s="74">
        <f t="shared" si="119"/>
        <v>0</v>
      </c>
      <c r="GV98" s="74">
        <f t="shared" si="120"/>
        <v>0</v>
      </c>
      <c r="GW98" s="75"/>
      <c r="GX98" s="74">
        <f t="shared" si="121"/>
        <v>0</v>
      </c>
      <c r="GY98" s="75"/>
      <c r="GZ98" s="74">
        <f t="shared" si="122"/>
        <v>0</v>
      </c>
      <c r="HA98" s="74">
        <f t="shared" si="123"/>
        <v>0</v>
      </c>
      <c r="HB98" s="75"/>
      <c r="HC98" s="74">
        <f t="shared" si="124"/>
        <v>0</v>
      </c>
      <c r="HD98" s="75"/>
      <c r="HE98" s="74">
        <f t="shared" si="125"/>
        <v>0</v>
      </c>
      <c r="HF98" s="74">
        <f t="shared" si="126"/>
        <v>0</v>
      </c>
      <c r="HG98" s="75"/>
      <c r="HH98" s="74">
        <f t="shared" si="127"/>
        <v>0</v>
      </c>
      <c r="HI98" s="75"/>
      <c r="HJ98" s="74">
        <f t="shared" si="128"/>
        <v>0</v>
      </c>
      <c r="HK98" s="74">
        <f t="shared" si="129"/>
        <v>0</v>
      </c>
    </row>
    <row r="99" ht="15.75" customHeight="1">
      <c r="A99" s="110"/>
      <c r="B99" s="110"/>
      <c r="C99" s="73" t="str">
        <f>$C$34</f>
        <v>M&amp;E Push Notification </v>
      </c>
      <c r="D99" s="74">
        <f>($D$37)</f>
        <v>152307.6923</v>
      </c>
      <c r="E99" s="75"/>
      <c r="F99" s="74">
        <f t="shared" si="1"/>
        <v>0</v>
      </c>
      <c r="G99" s="75"/>
      <c r="H99" s="74">
        <f t="shared" si="2"/>
        <v>0</v>
      </c>
      <c r="I99" s="74">
        <f t="shared" si="3"/>
        <v>0</v>
      </c>
      <c r="J99" s="75"/>
      <c r="K99" s="74">
        <f t="shared" si="4"/>
        <v>0</v>
      </c>
      <c r="L99" s="75"/>
      <c r="M99" s="74">
        <f t="shared" si="5"/>
        <v>0</v>
      </c>
      <c r="N99" s="74">
        <f t="shared" si="6"/>
        <v>0</v>
      </c>
      <c r="O99" s="75"/>
      <c r="P99" s="74">
        <f t="shared" si="7"/>
        <v>0</v>
      </c>
      <c r="Q99" s="75"/>
      <c r="R99" s="74">
        <f t="shared" si="8"/>
        <v>0</v>
      </c>
      <c r="S99" s="74">
        <f t="shared" si="9"/>
        <v>0</v>
      </c>
      <c r="T99" s="75"/>
      <c r="U99" s="74">
        <f t="shared" si="10"/>
        <v>0</v>
      </c>
      <c r="V99" s="75"/>
      <c r="W99" s="74">
        <f t="shared" si="11"/>
        <v>0</v>
      </c>
      <c r="X99" s="74">
        <f t="shared" si="12"/>
        <v>0</v>
      </c>
      <c r="Y99" s="75"/>
      <c r="Z99" s="74">
        <f t="shared" si="13"/>
        <v>0</v>
      </c>
      <c r="AA99" s="75"/>
      <c r="AB99" s="74">
        <f t="shared" si="14"/>
        <v>0</v>
      </c>
      <c r="AC99" s="74">
        <f t="shared" si="15"/>
        <v>0</v>
      </c>
      <c r="AD99" s="75"/>
      <c r="AE99" s="74">
        <f t="shared" si="16"/>
        <v>0</v>
      </c>
      <c r="AF99" s="75"/>
      <c r="AG99" s="74">
        <f t="shared" si="17"/>
        <v>0</v>
      </c>
      <c r="AH99" s="74">
        <f t="shared" si="18"/>
        <v>0</v>
      </c>
      <c r="AI99" s="75"/>
      <c r="AJ99" s="74">
        <f t="shared" si="19"/>
        <v>0</v>
      </c>
      <c r="AK99" s="75"/>
      <c r="AL99" s="74">
        <f t="shared" si="20"/>
        <v>0</v>
      </c>
      <c r="AM99" s="74">
        <f t="shared" si="21"/>
        <v>0</v>
      </c>
      <c r="AN99" s="75"/>
      <c r="AO99" s="74">
        <f t="shared" si="22"/>
        <v>0</v>
      </c>
      <c r="AP99" s="75"/>
      <c r="AQ99" s="74">
        <f t="shared" si="23"/>
        <v>0</v>
      </c>
      <c r="AR99" s="74">
        <f t="shared" si="24"/>
        <v>0</v>
      </c>
      <c r="AS99" s="75"/>
      <c r="AT99" s="74">
        <f t="shared" si="25"/>
        <v>0</v>
      </c>
      <c r="AU99" s="75"/>
      <c r="AV99" s="74">
        <f t="shared" si="26"/>
        <v>0</v>
      </c>
      <c r="AW99" s="74">
        <f t="shared" si="27"/>
        <v>0</v>
      </c>
      <c r="AX99" s="75"/>
      <c r="AY99" s="74">
        <f t="shared" si="28"/>
        <v>0</v>
      </c>
      <c r="AZ99" s="75"/>
      <c r="BA99" s="74">
        <f t="shared" si="29"/>
        <v>0</v>
      </c>
      <c r="BB99" s="74">
        <f t="shared" si="30"/>
        <v>0</v>
      </c>
      <c r="BC99" s="75"/>
      <c r="BD99" s="74">
        <f t="shared" si="31"/>
        <v>0</v>
      </c>
      <c r="BE99" s="75"/>
      <c r="BF99" s="74">
        <f t="shared" si="32"/>
        <v>0</v>
      </c>
      <c r="BG99" s="74">
        <f t="shared" si="33"/>
        <v>0</v>
      </c>
      <c r="BH99" s="75"/>
      <c r="BI99" s="74">
        <f t="shared" si="34"/>
        <v>0</v>
      </c>
      <c r="BJ99" s="75"/>
      <c r="BK99" s="74">
        <f t="shared" si="35"/>
        <v>0</v>
      </c>
      <c r="BL99" s="74">
        <f t="shared" si="36"/>
        <v>0</v>
      </c>
      <c r="BM99" s="75"/>
      <c r="BN99" s="74">
        <f t="shared" si="37"/>
        <v>0</v>
      </c>
      <c r="BO99" s="75"/>
      <c r="BP99" s="74">
        <f t="shared" si="38"/>
        <v>0</v>
      </c>
      <c r="BQ99" s="74">
        <f t="shared" si="39"/>
        <v>0</v>
      </c>
      <c r="BR99" s="75"/>
      <c r="BS99" s="74">
        <f t="shared" si="40"/>
        <v>0</v>
      </c>
      <c r="BT99" s="75"/>
      <c r="BU99" s="74">
        <f t="shared" si="41"/>
        <v>0</v>
      </c>
      <c r="BV99" s="74">
        <f t="shared" si="42"/>
        <v>0</v>
      </c>
      <c r="BW99" s="75">
        <v>2.0</v>
      </c>
      <c r="BX99" s="74">
        <f t="shared" si="43"/>
        <v>304615.3846</v>
      </c>
      <c r="BY99" s="75"/>
      <c r="BZ99" s="74">
        <f t="shared" si="44"/>
        <v>0</v>
      </c>
      <c r="CA99" s="74">
        <f t="shared" si="45"/>
        <v>304615.3846</v>
      </c>
      <c r="CB99" s="75"/>
      <c r="CC99" s="74">
        <f t="shared" si="46"/>
        <v>0</v>
      </c>
      <c r="CD99" s="75"/>
      <c r="CE99" s="74">
        <f t="shared" si="47"/>
        <v>0</v>
      </c>
      <c r="CF99" s="74">
        <f t="shared" si="48"/>
        <v>0</v>
      </c>
      <c r="CG99" s="75"/>
      <c r="CH99" s="74">
        <f t="shared" si="49"/>
        <v>0</v>
      </c>
      <c r="CI99" s="75"/>
      <c r="CJ99" s="74">
        <f t="shared" si="50"/>
        <v>0</v>
      </c>
      <c r="CK99" s="74">
        <f t="shared" si="51"/>
        <v>0</v>
      </c>
      <c r="CL99" s="75"/>
      <c r="CM99" s="74">
        <f t="shared" si="52"/>
        <v>0</v>
      </c>
      <c r="CN99" s="75"/>
      <c r="CO99" s="74">
        <f t="shared" si="53"/>
        <v>0</v>
      </c>
      <c r="CP99" s="74">
        <f t="shared" si="54"/>
        <v>0</v>
      </c>
      <c r="CQ99" s="75"/>
      <c r="CR99" s="74">
        <f t="shared" si="55"/>
        <v>0</v>
      </c>
      <c r="CS99" s="75"/>
      <c r="CT99" s="74">
        <f t="shared" si="56"/>
        <v>0</v>
      </c>
      <c r="CU99" s="74">
        <f t="shared" si="57"/>
        <v>0</v>
      </c>
      <c r="CV99" s="75"/>
      <c r="CW99" s="74">
        <f t="shared" si="58"/>
        <v>0</v>
      </c>
      <c r="CX99" s="75"/>
      <c r="CY99" s="74">
        <f t="shared" si="59"/>
        <v>0</v>
      </c>
      <c r="CZ99" s="74">
        <f t="shared" si="60"/>
        <v>0</v>
      </c>
      <c r="DA99" s="75"/>
      <c r="DB99" s="74">
        <f t="shared" si="61"/>
        <v>0</v>
      </c>
      <c r="DC99" s="75"/>
      <c r="DD99" s="74">
        <f t="shared" si="62"/>
        <v>0</v>
      </c>
      <c r="DE99" s="74">
        <f t="shared" si="63"/>
        <v>0</v>
      </c>
      <c r="DF99" s="75"/>
      <c r="DG99" s="74">
        <f t="shared" si="64"/>
        <v>0</v>
      </c>
      <c r="DH99" s="75"/>
      <c r="DI99" s="74">
        <f t="shared" si="65"/>
        <v>0</v>
      </c>
      <c r="DJ99" s="74">
        <f t="shared" si="66"/>
        <v>0</v>
      </c>
      <c r="DK99" s="75"/>
      <c r="DL99" s="74">
        <f t="shared" si="67"/>
        <v>0</v>
      </c>
      <c r="DM99" s="75"/>
      <c r="DN99" s="74">
        <f t="shared" si="68"/>
        <v>0</v>
      </c>
      <c r="DO99" s="74">
        <f t="shared" si="69"/>
        <v>0</v>
      </c>
      <c r="DP99" s="75"/>
      <c r="DQ99" s="74">
        <f t="shared" si="70"/>
        <v>0</v>
      </c>
      <c r="DR99" s="75"/>
      <c r="DS99" s="74">
        <f t="shared" si="71"/>
        <v>0</v>
      </c>
      <c r="DT99" s="74">
        <f t="shared" si="72"/>
        <v>0</v>
      </c>
      <c r="DU99" s="75"/>
      <c r="DV99" s="74">
        <f t="shared" si="73"/>
        <v>0</v>
      </c>
      <c r="DW99" s="75"/>
      <c r="DX99" s="74">
        <f t="shared" si="74"/>
        <v>0</v>
      </c>
      <c r="DY99" s="74">
        <f t="shared" si="75"/>
        <v>0</v>
      </c>
      <c r="DZ99" s="75"/>
      <c r="EA99" s="74">
        <f t="shared" si="76"/>
        <v>0</v>
      </c>
      <c r="EB99" s="75"/>
      <c r="EC99" s="74">
        <f t="shared" si="77"/>
        <v>0</v>
      </c>
      <c r="ED99" s="74">
        <f t="shared" si="78"/>
        <v>0</v>
      </c>
      <c r="EE99" s="75"/>
      <c r="EF99" s="74">
        <f t="shared" si="79"/>
        <v>0</v>
      </c>
      <c r="EG99" s="75"/>
      <c r="EH99" s="74">
        <f t="shared" si="80"/>
        <v>0</v>
      </c>
      <c r="EI99" s="74">
        <f t="shared" si="81"/>
        <v>0</v>
      </c>
      <c r="EJ99" s="75"/>
      <c r="EK99" s="74">
        <f t="shared" si="82"/>
        <v>0</v>
      </c>
      <c r="EL99" s="75"/>
      <c r="EM99" s="74">
        <f t="shared" si="83"/>
        <v>0</v>
      </c>
      <c r="EN99" s="74">
        <f t="shared" si="84"/>
        <v>0</v>
      </c>
      <c r="EO99" s="75"/>
      <c r="EP99" s="74">
        <f t="shared" si="85"/>
        <v>0</v>
      </c>
      <c r="EQ99" s="75"/>
      <c r="ER99" s="74">
        <f t="shared" si="86"/>
        <v>0</v>
      </c>
      <c r="ES99" s="74">
        <f t="shared" si="87"/>
        <v>0</v>
      </c>
      <c r="ET99" s="75"/>
      <c r="EU99" s="74">
        <f t="shared" si="88"/>
        <v>0</v>
      </c>
      <c r="EV99" s="75"/>
      <c r="EW99" s="74">
        <f t="shared" si="89"/>
        <v>0</v>
      </c>
      <c r="EX99" s="74">
        <f t="shared" si="90"/>
        <v>0</v>
      </c>
      <c r="EY99" s="75">
        <v>1.0</v>
      </c>
      <c r="EZ99" s="74">
        <f t="shared" si="91"/>
        <v>152307.6923</v>
      </c>
      <c r="FA99" s="75"/>
      <c r="FB99" s="74">
        <f t="shared" si="92"/>
        <v>0</v>
      </c>
      <c r="FC99" s="74">
        <f t="shared" si="93"/>
        <v>152307.6923</v>
      </c>
      <c r="FD99" s="75"/>
      <c r="FE99" s="74">
        <f t="shared" si="94"/>
        <v>0</v>
      </c>
      <c r="FF99" s="75"/>
      <c r="FG99" s="74">
        <f t="shared" si="95"/>
        <v>0</v>
      </c>
      <c r="FH99" s="74">
        <f t="shared" si="96"/>
        <v>0</v>
      </c>
      <c r="FI99" s="75"/>
      <c r="FJ99" s="74">
        <f t="shared" si="97"/>
        <v>0</v>
      </c>
      <c r="FK99" s="75"/>
      <c r="FL99" s="74">
        <f t="shared" si="98"/>
        <v>0</v>
      </c>
      <c r="FM99" s="74">
        <f t="shared" si="99"/>
        <v>0</v>
      </c>
      <c r="FN99" s="75"/>
      <c r="FO99" s="74">
        <f t="shared" si="100"/>
        <v>0</v>
      </c>
      <c r="FP99" s="75"/>
      <c r="FQ99" s="74">
        <f t="shared" si="101"/>
        <v>0</v>
      </c>
      <c r="FR99" s="74">
        <f t="shared" si="102"/>
        <v>0</v>
      </c>
      <c r="FS99" s="75"/>
      <c r="FT99" s="74">
        <f t="shared" si="103"/>
        <v>0</v>
      </c>
      <c r="FU99" s="75"/>
      <c r="FV99" s="74">
        <f t="shared" si="104"/>
        <v>0</v>
      </c>
      <c r="FW99" s="74">
        <f t="shared" si="105"/>
        <v>0</v>
      </c>
      <c r="FX99" s="75"/>
      <c r="FY99" s="74">
        <f t="shared" si="106"/>
        <v>0</v>
      </c>
      <c r="FZ99" s="75"/>
      <c r="GA99" s="74">
        <f t="shared" si="107"/>
        <v>0</v>
      </c>
      <c r="GB99" s="74">
        <f t="shared" si="108"/>
        <v>0</v>
      </c>
      <c r="GC99" s="75"/>
      <c r="GD99" s="74">
        <f t="shared" si="109"/>
        <v>0</v>
      </c>
      <c r="GE99" s="75"/>
      <c r="GF99" s="74">
        <f t="shared" si="110"/>
        <v>0</v>
      </c>
      <c r="GG99" s="74">
        <f t="shared" si="111"/>
        <v>0</v>
      </c>
      <c r="GH99" s="75"/>
      <c r="GI99" s="74">
        <f t="shared" si="112"/>
        <v>0</v>
      </c>
      <c r="GJ99" s="75"/>
      <c r="GK99" s="74">
        <f t="shared" si="113"/>
        <v>0</v>
      </c>
      <c r="GL99" s="74">
        <f t="shared" si="114"/>
        <v>0</v>
      </c>
      <c r="GM99" s="75"/>
      <c r="GN99" s="74">
        <f t="shared" si="115"/>
        <v>0</v>
      </c>
      <c r="GO99" s="75"/>
      <c r="GP99" s="74">
        <f t="shared" si="116"/>
        <v>0</v>
      </c>
      <c r="GQ99" s="74">
        <f t="shared" si="117"/>
        <v>0</v>
      </c>
      <c r="GR99" s="75"/>
      <c r="GS99" s="74">
        <f t="shared" si="118"/>
        <v>0</v>
      </c>
      <c r="GT99" s="75"/>
      <c r="GU99" s="74">
        <f t="shared" si="119"/>
        <v>0</v>
      </c>
      <c r="GV99" s="74">
        <f t="shared" si="120"/>
        <v>0</v>
      </c>
      <c r="GW99" s="75"/>
      <c r="GX99" s="74">
        <f t="shared" si="121"/>
        <v>0</v>
      </c>
      <c r="GY99" s="75"/>
      <c r="GZ99" s="74">
        <f t="shared" si="122"/>
        <v>0</v>
      </c>
      <c r="HA99" s="74">
        <f t="shared" si="123"/>
        <v>0</v>
      </c>
      <c r="HB99" s="75"/>
      <c r="HC99" s="74">
        <f t="shared" si="124"/>
        <v>0</v>
      </c>
      <c r="HD99" s="75"/>
      <c r="HE99" s="74">
        <f t="shared" si="125"/>
        <v>0</v>
      </c>
      <c r="HF99" s="74">
        <f t="shared" si="126"/>
        <v>0</v>
      </c>
      <c r="HG99" s="75"/>
      <c r="HH99" s="74">
        <f t="shared" si="127"/>
        <v>0</v>
      </c>
      <c r="HI99" s="75"/>
      <c r="HJ99" s="74">
        <f t="shared" si="128"/>
        <v>0</v>
      </c>
      <c r="HK99" s="74">
        <f t="shared" si="129"/>
        <v>0</v>
      </c>
    </row>
    <row r="100" ht="15.75" customHeight="1">
      <c r="A100" s="110"/>
      <c r="B100" s="110"/>
      <c r="C100" s="73" t="str">
        <f>$C$39</f>
        <v>Google Play Store Subscription Center</v>
      </c>
      <c r="D100" s="74">
        <f>($D$42/7)</f>
        <v>26109.89011</v>
      </c>
      <c r="E100" s="75"/>
      <c r="F100" s="74">
        <f t="shared" si="1"/>
        <v>0</v>
      </c>
      <c r="G100" s="75"/>
      <c r="H100" s="74">
        <f t="shared" si="2"/>
        <v>0</v>
      </c>
      <c r="I100" s="74">
        <f t="shared" si="3"/>
        <v>0</v>
      </c>
      <c r="J100" s="75"/>
      <c r="K100" s="74">
        <f t="shared" si="4"/>
        <v>0</v>
      </c>
      <c r="L100" s="75"/>
      <c r="M100" s="74">
        <f t="shared" si="5"/>
        <v>0</v>
      </c>
      <c r="N100" s="74">
        <f t="shared" si="6"/>
        <v>0</v>
      </c>
      <c r="O100" s="75"/>
      <c r="P100" s="74">
        <f t="shared" si="7"/>
        <v>0</v>
      </c>
      <c r="Q100" s="75"/>
      <c r="R100" s="74">
        <f t="shared" si="8"/>
        <v>0</v>
      </c>
      <c r="S100" s="74">
        <f t="shared" si="9"/>
        <v>0</v>
      </c>
      <c r="T100" s="75"/>
      <c r="U100" s="74">
        <f t="shared" si="10"/>
        <v>0</v>
      </c>
      <c r="V100" s="75"/>
      <c r="W100" s="74">
        <f t="shared" si="11"/>
        <v>0</v>
      </c>
      <c r="X100" s="74">
        <f t="shared" si="12"/>
        <v>0</v>
      </c>
      <c r="Y100" s="75"/>
      <c r="Z100" s="74">
        <f t="shared" si="13"/>
        <v>0</v>
      </c>
      <c r="AA100" s="75"/>
      <c r="AB100" s="74">
        <f t="shared" si="14"/>
        <v>0</v>
      </c>
      <c r="AC100" s="74">
        <f t="shared" si="15"/>
        <v>0</v>
      </c>
      <c r="AD100" s="75"/>
      <c r="AE100" s="74">
        <f t="shared" si="16"/>
        <v>0</v>
      </c>
      <c r="AF100" s="75"/>
      <c r="AG100" s="74">
        <f t="shared" si="17"/>
        <v>0</v>
      </c>
      <c r="AH100" s="74">
        <f t="shared" si="18"/>
        <v>0</v>
      </c>
      <c r="AI100" s="75"/>
      <c r="AJ100" s="74">
        <f t="shared" si="19"/>
        <v>0</v>
      </c>
      <c r="AK100" s="75"/>
      <c r="AL100" s="74">
        <f t="shared" si="20"/>
        <v>0</v>
      </c>
      <c r="AM100" s="74">
        <f t="shared" si="21"/>
        <v>0</v>
      </c>
      <c r="AN100" s="75"/>
      <c r="AO100" s="74">
        <f t="shared" si="22"/>
        <v>0</v>
      </c>
      <c r="AP100" s="75"/>
      <c r="AQ100" s="74">
        <f t="shared" si="23"/>
        <v>0</v>
      </c>
      <c r="AR100" s="74">
        <f t="shared" si="24"/>
        <v>0</v>
      </c>
      <c r="AS100" s="75"/>
      <c r="AT100" s="74">
        <f t="shared" si="25"/>
        <v>0</v>
      </c>
      <c r="AU100" s="75"/>
      <c r="AV100" s="74">
        <f t="shared" si="26"/>
        <v>0</v>
      </c>
      <c r="AW100" s="74">
        <f t="shared" si="27"/>
        <v>0</v>
      </c>
      <c r="AX100" s="75"/>
      <c r="AY100" s="74">
        <f t="shared" si="28"/>
        <v>0</v>
      </c>
      <c r="AZ100" s="75"/>
      <c r="BA100" s="74">
        <f t="shared" si="29"/>
        <v>0</v>
      </c>
      <c r="BB100" s="74">
        <f t="shared" si="30"/>
        <v>0</v>
      </c>
      <c r="BC100" s="75"/>
      <c r="BD100" s="74">
        <f t="shared" si="31"/>
        <v>0</v>
      </c>
      <c r="BE100" s="75"/>
      <c r="BF100" s="74">
        <f t="shared" si="32"/>
        <v>0</v>
      </c>
      <c r="BG100" s="74">
        <f t="shared" si="33"/>
        <v>0</v>
      </c>
      <c r="BH100" s="75"/>
      <c r="BI100" s="74">
        <f t="shared" si="34"/>
        <v>0</v>
      </c>
      <c r="BJ100" s="75"/>
      <c r="BK100" s="74">
        <f t="shared" si="35"/>
        <v>0</v>
      </c>
      <c r="BL100" s="74">
        <f t="shared" si="36"/>
        <v>0</v>
      </c>
      <c r="BM100" s="75"/>
      <c r="BN100" s="74">
        <f t="shared" si="37"/>
        <v>0</v>
      </c>
      <c r="BO100" s="75"/>
      <c r="BP100" s="74">
        <f t="shared" si="38"/>
        <v>0</v>
      </c>
      <c r="BQ100" s="74">
        <f t="shared" si="39"/>
        <v>0</v>
      </c>
      <c r="BR100" s="75"/>
      <c r="BS100" s="74">
        <f t="shared" si="40"/>
        <v>0</v>
      </c>
      <c r="BT100" s="75"/>
      <c r="BU100" s="74">
        <f t="shared" si="41"/>
        <v>0</v>
      </c>
      <c r="BV100" s="74">
        <f t="shared" si="42"/>
        <v>0</v>
      </c>
      <c r="BW100" s="75"/>
      <c r="BX100" s="74">
        <f t="shared" si="43"/>
        <v>0</v>
      </c>
      <c r="BY100" s="75"/>
      <c r="BZ100" s="74">
        <f t="shared" si="44"/>
        <v>0</v>
      </c>
      <c r="CA100" s="74">
        <f t="shared" si="45"/>
        <v>0</v>
      </c>
      <c r="CB100" s="75"/>
      <c r="CC100" s="74">
        <f t="shared" si="46"/>
        <v>0</v>
      </c>
      <c r="CD100" s="75"/>
      <c r="CE100" s="74">
        <f t="shared" si="47"/>
        <v>0</v>
      </c>
      <c r="CF100" s="74">
        <f t="shared" si="48"/>
        <v>0</v>
      </c>
      <c r="CG100" s="75"/>
      <c r="CH100" s="74">
        <f t="shared" si="49"/>
        <v>0</v>
      </c>
      <c r="CI100" s="75"/>
      <c r="CJ100" s="74">
        <f t="shared" si="50"/>
        <v>0</v>
      </c>
      <c r="CK100" s="74">
        <f t="shared" si="51"/>
        <v>0</v>
      </c>
      <c r="CL100" s="75"/>
      <c r="CM100" s="74">
        <f t="shared" si="52"/>
        <v>0</v>
      </c>
      <c r="CN100" s="75"/>
      <c r="CO100" s="74">
        <f t="shared" si="53"/>
        <v>0</v>
      </c>
      <c r="CP100" s="74">
        <f t="shared" si="54"/>
        <v>0</v>
      </c>
      <c r="CQ100" s="75"/>
      <c r="CR100" s="74">
        <f t="shared" si="55"/>
        <v>0</v>
      </c>
      <c r="CS100" s="75"/>
      <c r="CT100" s="74">
        <f t="shared" si="56"/>
        <v>0</v>
      </c>
      <c r="CU100" s="74">
        <f t="shared" si="57"/>
        <v>0</v>
      </c>
      <c r="CV100" s="75"/>
      <c r="CW100" s="74">
        <f t="shared" si="58"/>
        <v>0</v>
      </c>
      <c r="CX100" s="75"/>
      <c r="CY100" s="74">
        <f t="shared" si="59"/>
        <v>0</v>
      </c>
      <c r="CZ100" s="74">
        <f t="shared" si="60"/>
        <v>0</v>
      </c>
      <c r="DA100" s="75"/>
      <c r="DB100" s="74">
        <f t="shared" si="61"/>
        <v>0</v>
      </c>
      <c r="DC100" s="75"/>
      <c r="DD100" s="74">
        <f t="shared" si="62"/>
        <v>0</v>
      </c>
      <c r="DE100" s="74">
        <f t="shared" si="63"/>
        <v>0</v>
      </c>
      <c r="DF100" s="75"/>
      <c r="DG100" s="74">
        <f t="shared" si="64"/>
        <v>0</v>
      </c>
      <c r="DH100" s="75"/>
      <c r="DI100" s="74">
        <f t="shared" si="65"/>
        <v>0</v>
      </c>
      <c r="DJ100" s="74">
        <f t="shared" si="66"/>
        <v>0</v>
      </c>
      <c r="DK100" s="75"/>
      <c r="DL100" s="74">
        <f t="shared" si="67"/>
        <v>0</v>
      </c>
      <c r="DM100" s="75"/>
      <c r="DN100" s="74">
        <f t="shared" si="68"/>
        <v>0</v>
      </c>
      <c r="DO100" s="74">
        <f t="shared" si="69"/>
        <v>0</v>
      </c>
      <c r="DP100" s="75"/>
      <c r="DQ100" s="74">
        <f t="shared" si="70"/>
        <v>0</v>
      </c>
      <c r="DR100" s="75"/>
      <c r="DS100" s="74">
        <f t="shared" si="71"/>
        <v>0</v>
      </c>
      <c r="DT100" s="74">
        <f t="shared" si="72"/>
        <v>0</v>
      </c>
      <c r="DU100" s="75"/>
      <c r="DV100" s="74">
        <f t="shared" si="73"/>
        <v>0</v>
      </c>
      <c r="DW100" s="75"/>
      <c r="DX100" s="74">
        <f t="shared" si="74"/>
        <v>0</v>
      </c>
      <c r="DY100" s="74">
        <f t="shared" si="75"/>
        <v>0</v>
      </c>
      <c r="DZ100" s="75"/>
      <c r="EA100" s="74">
        <f t="shared" si="76"/>
        <v>0</v>
      </c>
      <c r="EB100" s="75"/>
      <c r="EC100" s="74">
        <f t="shared" si="77"/>
        <v>0</v>
      </c>
      <c r="ED100" s="74">
        <f t="shared" si="78"/>
        <v>0</v>
      </c>
      <c r="EE100" s="75"/>
      <c r="EF100" s="74">
        <f t="shared" si="79"/>
        <v>0</v>
      </c>
      <c r="EG100" s="75"/>
      <c r="EH100" s="74">
        <f t="shared" si="80"/>
        <v>0</v>
      </c>
      <c r="EI100" s="74">
        <f t="shared" si="81"/>
        <v>0</v>
      </c>
      <c r="EJ100" s="75"/>
      <c r="EK100" s="74">
        <f t="shared" si="82"/>
        <v>0</v>
      </c>
      <c r="EL100" s="75"/>
      <c r="EM100" s="74">
        <f t="shared" si="83"/>
        <v>0</v>
      </c>
      <c r="EN100" s="74">
        <f t="shared" si="84"/>
        <v>0</v>
      </c>
      <c r="EO100" s="75"/>
      <c r="EP100" s="74">
        <f t="shared" si="85"/>
        <v>0</v>
      </c>
      <c r="EQ100" s="75"/>
      <c r="ER100" s="74">
        <f t="shared" si="86"/>
        <v>0</v>
      </c>
      <c r="ES100" s="74">
        <f t="shared" si="87"/>
        <v>0</v>
      </c>
      <c r="ET100" s="75"/>
      <c r="EU100" s="74">
        <f t="shared" si="88"/>
        <v>0</v>
      </c>
      <c r="EV100" s="75"/>
      <c r="EW100" s="74">
        <f t="shared" si="89"/>
        <v>0</v>
      </c>
      <c r="EX100" s="74">
        <f t="shared" si="90"/>
        <v>0</v>
      </c>
      <c r="EY100" s="75"/>
      <c r="EZ100" s="74">
        <f t="shared" si="91"/>
        <v>0</v>
      </c>
      <c r="FA100" s="75"/>
      <c r="FB100" s="74">
        <f t="shared" si="92"/>
        <v>0</v>
      </c>
      <c r="FC100" s="74">
        <f t="shared" si="93"/>
        <v>0</v>
      </c>
      <c r="FD100" s="75"/>
      <c r="FE100" s="74">
        <f t="shared" si="94"/>
        <v>0</v>
      </c>
      <c r="FF100" s="75"/>
      <c r="FG100" s="74">
        <f t="shared" si="95"/>
        <v>0</v>
      </c>
      <c r="FH100" s="74">
        <f t="shared" si="96"/>
        <v>0</v>
      </c>
      <c r="FI100" s="75"/>
      <c r="FJ100" s="74">
        <f t="shared" si="97"/>
        <v>0</v>
      </c>
      <c r="FK100" s="75"/>
      <c r="FL100" s="74">
        <f t="shared" si="98"/>
        <v>0</v>
      </c>
      <c r="FM100" s="74">
        <f t="shared" si="99"/>
        <v>0</v>
      </c>
      <c r="FN100" s="75"/>
      <c r="FO100" s="74">
        <f t="shared" si="100"/>
        <v>0</v>
      </c>
      <c r="FP100" s="75"/>
      <c r="FQ100" s="74">
        <f t="shared" si="101"/>
        <v>0</v>
      </c>
      <c r="FR100" s="74">
        <f t="shared" si="102"/>
        <v>0</v>
      </c>
      <c r="FS100" s="75"/>
      <c r="FT100" s="74">
        <f t="shared" si="103"/>
        <v>0</v>
      </c>
      <c r="FU100" s="75"/>
      <c r="FV100" s="74">
        <f t="shared" si="104"/>
        <v>0</v>
      </c>
      <c r="FW100" s="74">
        <f t="shared" si="105"/>
        <v>0</v>
      </c>
      <c r="FX100" s="75"/>
      <c r="FY100" s="74">
        <f t="shared" si="106"/>
        <v>0</v>
      </c>
      <c r="FZ100" s="75"/>
      <c r="GA100" s="74">
        <f t="shared" si="107"/>
        <v>0</v>
      </c>
      <c r="GB100" s="74">
        <f t="shared" si="108"/>
        <v>0</v>
      </c>
      <c r="GC100" s="75"/>
      <c r="GD100" s="74">
        <f t="shared" si="109"/>
        <v>0</v>
      </c>
      <c r="GE100" s="75"/>
      <c r="GF100" s="74">
        <f t="shared" si="110"/>
        <v>0</v>
      </c>
      <c r="GG100" s="74">
        <f t="shared" si="111"/>
        <v>0</v>
      </c>
      <c r="GH100" s="75"/>
      <c r="GI100" s="74">
        <f t="shared" si="112"/>
        <v>0</v>
      </c>
      <c r="GJ100" s="75"/>
      <c r="GK100" s="74">
        <f t="shared" si="113"/>
        <v>0</v>
      </c>
      <c r="GL100" s="74">
        <f t="shared" si="114"/>
        <v>0</v>
      </c>
      <c r="GM100" s="75"/>
      <c r="GN100" s="74">
        <f t="shared" si="115"/>
        <v>0</v>
      </c>
      <c r="GO100" s="75"/>
      <c r="GP100" s="74">
        <f t="shared" si="116"/>
        <v>0</v>
      </c>
      <c r="GQ100" s="74">
        <f t="shared" si="117"/>
        <v>0</v>
      </c>
      <c r="GR100" s="75"/>
      <c r="GS100" s="74">
        <f t="shared" si="118"/>
        <v>0</v>
      </c>
      <c r="GT100" s="75"/>
      <c r="GU100" s="74">
        <f t="shared" si="119"/>
        <v>0</v>
      </c>
      <c r="GV100" s="74">
        <f t="shared" si="120"/>
        <v>0</v>
      </c>
      <c r="GW100" s="75"/>
      <c r="GX100" s="74">
        <f t="shared" si="121"/>
        <v>0</v>
      </c>
      <c r="GY100" s="75"/>
      <c r="GZ100" s="74">
        <f t="shared" si="122"/>
        <v>0</v>
      </c>
      <c r="HA100" s="74">
        <f t="shared" si="123"/>
        <v>0</v>
      </c>
      <c r="HB100" s="75"/>
      <c r="HC100" s="74">
        <f t="shared" si="124"/>
        <v>0</v>
      </c>
      <c r="HD100" s="75"/>
      <c r="HE100" s="74">
        <f t="shared" si="125"/>
        <v>0</v>
      </c>
      <c r="HF100" s="74">
        <f t="shared" si="126"/>
        <v>0</v>
      </c>
      <c r="HG100" s="75"/>
      <c r="HH100" s="74">
        <f t="shared" si="127"/>
        <v>0</v>
      </c>
      <c r="HI100" s="75"/>
      <c r="HJ100" s="74">
        <f t="shared" si="128"/>
        <v>0</v>
      </c>
      <c r="HK100" s="74">
        <f t="shared" si="129"/>
        <v>0</v>
      </c>
    </row>
    <row r="101" ht="15.75" customHeight="1">
      <c r="A101" s="110"/>
      <c r="B101" s="110"/>
      <c r="C101" s="73" t="str">
        <f>$C$44</f>
        <v>Android TV - Home Screen Browser</v>
      </c>
      <c r="D101" s="74">
        <f>$D$47/7</f>
        <v>10200</v>
      </c>
      <c r="E101" s="75">
        <v>7.0</v>
      </c>
      <c r="F101" s="74">
        <f t="shared" si="1"/>
        <v>71400</v>
      </c>
      <c r="G101" s="75"/>
      <c r="H101" s="74">
        <f t="shared" si="2"/>
        <v>0</v>
      </c>
      <c r="I101" s="74">
        <f t="shared" si="3"/>
        <v>71400</v>
      </c>
      <c r="J101" s="75">
        <v>7.0</v>
      </c>
      <c r="K101" s="74">
        <f t="shared" si="4"/>
        <v>71400</v>
      </c>
      <c r="L101" s="75"/>
      <c r="M101" s="74">
        <f t="shared" si="5"/>
        <v>0</v>
      </c>
      <c r="N101" s="74">
        <f t="shared" si="6"/>
        <v>71400</v>
      </c>
      <c r="O101" s="75">
        <v>5.0</v>
      </c>
      <c r="P101" s="74">
        <f t="shared" si="7"/>
        <v>51000</v>
      </c>
      <c r="Q101" s="75"/>
      <c r="R101" s="74">
        <f t="shared" si="8"/>
        <v>0</v>
      </c>
      <c r="S101" s="74">
        <f t="shared" si="9"/>
        <v>51000</v>
      </c>
      <c r="T101" s="75"/>
      <c r="U101" s="74">
        <f t="shared" si="10"/>
        <v>0</v>
      </c>
      <c r="V101" s="75"/>
      <c r="W101" s="74">
        <f t="shared" si="11"/>
        <v>0</v>
      </c>
      <c r="X101" s="74">
        <f t="shared" si="12"/>
        <v>0</v>
      </c>
      <c r="Y101" s="75"/>
      <c r="Z101" s="74">
        <f t="shared" si="13"/>
        <v>0</v>
      </c>
      <c r="AA101" s="75"/>
      <c r="AB101" s="74">
        <f t="shared" si="14"/>
        <v>0</v>
      </c>
      <c r="AC101" s="74">
        <f t="shared" si="15"/>
        <v>0</v>
      </c>
      <c r="AD101" s="75"/>
      <c r="AE101" s="74">
        <f t="shared" si="16"/>
        <v>0</v>
      </c>
      <c r="AF101" s="75"/>
      <c r="AG101" s="74">
        <f t="shared" si="17"/>
        <v>0</v>
      </c>
      <c r="AH101" s="74">
        <f t="shared" si="18"/>
        <v>0</v>
      </c>
      <c r="AI101" s="75"/>
      <c r="AJ101" s="74">
        <f t="shared" si="19"/>
        <v>0</v>
      </c>
      <c r="AK101" s="75"/>
      <c r="AL101" s="74">
        <f t="shared" si="20"/>
        <v>0</v>
      </c>
      <c r="AM101" s="74">
        <f t="shared" si="21"/>
        <v>0</v>
      </c>
      <c r="AN101" s="75"/>
      <c r="AO101" s="74">
        <f t="shared" si="22"/>
        <v>0</v>
      </c>
      <c r="AP101" s="75"/>
      <c r="AQ101" s="74">
        <f t="shared" si="23"/>
        <v>0</v>
      </c>
      <c r="AR101" s="74">
        <f t="shared" si="24"/>
        <v>0</v>
      </c>
      <c r="AS101" s="75"/>
      <c r="AT101" s="74">
        <f t="shared" si="25"/>
        <v>0</v>
      </c>
      <c r="AU101" s="75"/>
      <c r="AV101" s="74">
        <f t="shared" si="26"/>
        <v>0</v>
      </c>
      <c r="AW101" s="74">
        <f t="shared" si="27"/>
        <v>0</v>
      </c>
      <c r="AX101" s="75"/>
      <c r="AY101" s="74">
        <f t="shared" si="28"/>
        <v>0</v>
      </c>
      <c r="AZ101" s="75"/>
      <c r="BA101" s="74">
        <f t="shared" si="29"/>
        <v>0</v>
      </c>
      <c r="BB101" s="74">
        <f t="shared" si="30"/>
        <v>0</v>
      </c>
      <c r="BC101" s="75">
        <v>1.0</v>
      </c>
      <c r="BD101" s="74">
        <f t="shared" si="31"/>
        <v>10200</v>
      </c>
      <c r="BE101" s="75"/>
      <c r="BF101" s="74">
        <f t="shared" si="32"/>
        <v>0</v>
      </c>
      <c r="BG101" s="74">
        <f t="shared" si="33"/>
        <v>10200</v>
      </c>
      <c r="BH101" s="75"/>
      <c r="BI101" s="74">
        <f t="shared" si="34"/>
        <v>0</v>
      </c>
      <c r="BJ101" s="75"/>
      <c r="BK101" s="74">
        <f t="shared" si="35"/>
        <v>0</v>
      </c>
      <c r="BL101" s="74">
        <f t="shared" si="36"/>
        <v>0</v>
      </c>
      <c r="BM101" s="75"/>
      <c r="BN101" s="74">
        <f t="shared" si="37"/>
        <v>0</v>
      </c>
      <c r="BO101" s="75"/>
      <c r="BP101" s="74">
        <f t="shared" si="38"/>
        <v>0</v>
      </c>
      <c r="BQ101" s="74">
        <f t="shared" si="39"/>
        <v>0</v>
      </c>
      <c r="BR101" s="75"/>
      <c r="BS101" s="74">
        <f t="shared" si="40"/>
        <v>0</v>
      </c>
      <c r="BT101" s="75"/>
      <c r="BU101" s="74">
        <f t="shared" si="41"/>
        <v>0</v>
      </c>
      <c r="BV101" s="74">
        <f t="shared" si="42"/>
        <v>0</v>
      </c>
      <c r="BW101" s="75">
        <v>2.0</v>
      </c>
      <c r="BX101" s="74">
        <f t="shared" si="43"/>
        <v>20400</v>
      </c>
      <c r="BY101" s="75"/>
      <c r="BZ101" s="74">
        <f t="shared" si="44"/>
        <v>0</v>
      </c>
      <c r="CA101" s="74">
        <f t="shared" si="45"/>
        <v>20400</v>
      </c>
      <c r="CB101" s="75"/>
      <c r="CC101" s="74">
        <f t="shared" si="46"/>
        <v>0</v>
      </c>
      <c r="CD101" s="75"/>
      <c r="CE101" s="74">
        <f t="shared" si="47"/>
        <v>0</v>
      </c>
      <c r="CF101" s="74">
        <f t="shared" si="48"/>
        <v>0</v>
      </c>
      <c r="CG101" s="75"/>
      <c r="CH101" s="74">
        <f t="shared" si="49"/>
        <v>0</v>
      </c>
      <c r="CI101" s="75"/>
      <c r="CJ101" s="74">
        <f t="shared" si="50"/>
        <v>0</v>
      </c>
      <c r="CK101" s="74">
        <f t="shared" si="51"/>
        <v>0</v>
      </c>
      <c r="CL101" s="75"/>
      <c r="CM101" s="74">
        <f t="shared" si="52"/>
        <v>0</v>
      </c>
      <c r="CN101" s="75"/>
      <c r="CO101" s="74">
        <f t="shared" si="53"/>
        <v>0</v>
      </c>
      <c r="CP101" s="74">
        <f t="shared" si="54"/>
        <v>0</v>
      </c>
      <c r="CQ101" s="75"/>
      <c r="CR101" s="74">
        <f t="shared" si="55"/>
        <v>0</v>
      </c>
      <c r="CS101" s="75"/>
      <c r="CT101" s="74">
        <f t="shared" si="56"/>
        <v>0</v>
      </c>
      <c r="CU101" s="74">
        <f t="shared" si="57"/>
        <v>0</v>
      </c>
      <c r="CV101" s="75"/>
      <c r="CW101" s="74">
        <f t="shared" si="58"/>
        <v>0</v>
      </c>
      <c r="CX101" s="75"/>
      <c r="CY101" s="74">
        <f t="shared" si="59"/>
        <v>0</v>
      </c>
      <c r="CZ101" s="74">
        <f t="shared" si="60"/>
        <v>0</v>
      </c>
      <c r="DA101" s="75"/>
      <c r="DB101" s="74">
        <f t="shared" si="61"/>
        <v>0</v>
      </c>
      <c r="DC101" s="75"/>
      <c r="DD101" s="74">
        <f t="shared" si="62"/>
        <v>0</v>
      </c>
      <c r="DE101" s="74">
        <f t="shared" si="63"/>
        <v>0</v>
      </c>
      <c r="DF101" s="75"/>
      <c r="DG101" s="74">
        <f t="shared" si="64"/>
        <v>0</v>
      </c>
      <c r="DH101" s="75"/>
      <c r="DI101" s="74">
        <f t="shared" si="65"/>
        <v>0</v>
      </c>
      <c r="DJ101" s="74">
        <f t="shared" si="66"/>
        <v>0</v>
      </c>
      <c r="DK101" s="75"/>
      <c r="DL101" s="74">
        <f t="shared" si="67"/>
        <v>0</v>
      </c>
      <c r="DM101" s="75"/>
      <c r="DN101" s="74">
        <f t="shared" si="68"/>
        <v>0</v>
      </c>
      <c r="DO101" s="74">
        <f t="shared" si="69"/>
        <v>0</v>
      </c>
      <c r="DP101" s="75"/>
      <c r="DQ101" s="74">
        <f t="shared" si="70"/>
        <v>0</v>
      </c>
      <c r="DR101" s="75"/>
      <c r="DS101" s="74">
        <f t="shared" si="71"/>
        <v>0</v>
      </c>
      <c r="DT101" s="74">
        <f t="shared" si="72"/>
        <v>0</v>
      </c>
      <c r="DU101" s="75"/>
      <c r="DV101" s="74">
        <f t="shared" si="73"/>
        <v>0</v>
      </c>
      <c r="DW101" s="75"/>
      <c r="DX101" s="74">
        <f t="shared" si="74"/>
        <v>0</v>
      </c>
      <c r="DY101" s="74">
        <f t="shared" si="75"/>
        <v>0</v>
      </c>
      <c r="DZ101" s="75"/>
      <c r="EA101" s="74">
        <f t="shared" si="76"/>
        <v>0</v>
      </c>
      <c r="EB101" s="75"/>
      <c r="EC101" s="74">
        <f t="shared" si="77"/>
        <v>0</v>
      </c>
      <c r="ED101" s="74">
        <f t="shared" si="78"/>
        <v>0</v>
      </c>
      <c r="EE101" s="75"/>
      <c r="EF101" s="74">
        <f t="shared" si="79"/>
        <v>0</v>
      </c>
      <c r="EG101" s="75"/>
      <c r="EH101" s="74">
        <f t="shared" si="80"/>
        <v>0</v>
      </c>
      <c r="EI101" s="74">
        <f t="shared" si="81"/>
        <v>0</v>
      </c>
      <c r="EJ101" s="75"/>
      <c r="EK101" s="74">
        <f t="shared" si="82"/>
        <v>0</v>
      </c>
      <c r="EL101" s="75"/>
      <c r="EM101" s="74">
        <f t="shared" si="83"/>
        <v>0</v>
      </c>
      <c r="EN101" s="74">
        <f t="shared" si="84"/>
        <v>0</v>
      </c>
      <c r="EO101" s="75"/>
      <c r="EP101" s="74">
        <f t="shared" si="85"/>
        <v>0</v>
      </c>
      <c r="EQ101" s="75"/>
      <c r="ER101" s="74">
        <f t="shared" si="86"/>
        <v>0</v>
      </c>
      <c r="ES101" s="74">
        <f t="shared" si="87"/>
        <v>0</v>
      </c>
      <c r="ET101" s="75"/>
      <c r="EU101" s="74">
        <f t="shared" si="88"/>
        <v>0</v>
      </c>
      <c r="EV101" s="75"/>
      <c r="EW101" s="74">
        <f t="shared" si="89"/>
        <v>0</v>
      </c>
      <c r="EX101" s="74">
        <f t="shared" si="90"/>
        <v>0</v>
      </c>
      <c r="EY101" s="75"/>
      <c r="EZ101" s="74">
        <f t="shared" si="91"/>
        <v>0</v>
      </c>
      <c r="FA101" s="75"/>
      <c r="FB101" s="74">
        <f t="shared" si="92"/>
        <v>0</v>
      </c>
      <c r="FC101" s="74">
        <f t="shared" si="93"/>
        <v>0</v>
      </c>
      <c r="FD101" s="75"/>
      <c r="FE101" s="74">
        <f t="shared" si="94"/>
        <v>0</v>
      </c>
      <c r="FF101" s="75"/>
      <c r="FG101" s="74">
        <f t="shared" si="95"/>
        <v>0</v>
      </c>
      <c r="FH101" s="74">
        <f t="shared" si="96"/>
        <v>0</v>
      </c>
      <c r="FI101" s="75"/>
      <c r="FJ101" s="74">
        <f t="shared" si="97"/>
        <v>0</v>
      </c>
      <c r="FK101" s="75"/>
      <c r="FL101" s="74">
        <f t="shared" si="98"/>
        <v>0</v>
      </c>
      <c r="FM101" s="74">
        <f t="shared" si="99"/>
        <v>0</v>
      </c>
      <c r="FN101" s="75"/>
      <c r="FO101" s="74">
        <f t="shared" si="100"/>
        <v>0</v>
      </c>
      <c r="FP101" s="75"/>
      <c r="FQ101" s="74">
        <f t="shared" si="101"/>
        <v>0</v>
      </c>
      <c r="FR101" s="74">
        <f t="shared" si="102"/>
        <v>0</v>
      </c>
      <c r="FS101" s="75"/>
      <c r="FT101" s="74">
        <f t="shared" si="103"/>
        <v>0</v>
      </c>
      <c r="FU101" s="75"/>
      <c r="FV101" s="74">
        <f t="shared" si="104"/>
        <v>0</v>
      </c>
      <c r="FW101" s="74">
        <f t="shared" si="105"/>
        <v>0</v>
      </c>
      <c r="FX101" s="75"/>
      <c r="FY101" s="74">
        <f t="shared" si="106"/>
        <v>0</v>
      </c>
      <c r="FZ101" s="75"/>
      <c r="GA101" s="74">
        <f t="shared" si="107"/>
        <v>0</v>
      </c>
      <c r="GB101" s="74">
        <f t="shared" si="108"/>
        <v>0</v>
      </c>
      <c r="GC101" s="75"/>
      <c r="GD101" s="74">
        <f t="shared" si="109"/>
        <v>0</v>
      </c>
      <c r="GE101" s="75"/>
      <c r="GF101" s="74">
        <f t="shared" si="110"/>
        <v>0</v>
      </c>
      <c r="GG101" s="74">
        <f t="shared" si="111"/>
        <v>0</v>
      </c>
      <c r="GH101" s="75"/>
      <c r="GI101" s="74">
        <f t="shared" si="112"/>
        <v>0</v>
      </c>
      <c r="GJ101" s="75"/>
      <c r="GK101" s="74">
        <f t="shared" si="113"/>
        <v>0</v>
      </c>
      <c r="GL101" s="74">
        <f t="shared" si="114"/>
        <v>0</v>
      </c>
      <c r="GM101" s="75"/>
      <c r="GN101" s="74">
        <f t="shared" si="115"/>
        <v>0</v>
      </c>
      <c r="GO101" s="75"/>
      <c r="GP101" s="74">
        <f t="shared" si="116"/>
        <v>0</v>
      </c>
      <c r="GQ101" s="74">
        <f t="shared" si="117"/>
        <v>0</v>
      </c>
      <c r="GR101" s="75"/>
      <c r="GS101" s="74">
        <f t="shared" si="118"/>
        <v>0</v>
      </c>
      <c r="GT101" s="75"/>
      <c r="GU101" s="74">
        <f t="shared" si="119"/>
        <v>0</v>
      </c>
      <c r="GV101" s="74">
        <f t="shared" si="120"/>
        <v>0</v>
      </c>
      <c r="GW101" s="75"/>
      <c r="GX101" s="74">
        <f t="shared" si="121"/>
        <v>0</v>
      </c>
      <c r="GY101" s="75"/>
      <c r="GZ101" s="74">
        <f t="shared" si="122"/>
        <v>0</v>
      </c>
      <c r="HA101" s="74">
        <f t="shared" si="123"/>
        <v>0</v>
      </c>
      <c r="HB101" s="75">
        <v>1.0</v>
      </c>
      <c r="HC101" s="74">
        <f t="shared" si="124"/>
        <v>10200</v>
      </c>
      <c r="HD101" s="75"/>
      <c r="HE101" s="74">
        <f t="shared" si="125"/>
        <v>0</v>
      </c>
      <c r="HF101" s="74">
        <f t="shared" si="126"/>
        <v>10200</v>
      </c>
      <c r="HG101" s="75"/>
      <c r="HH101" s="74">
        <f t="shared" si="127"/>
        <v>0</v>
      </c>
      <c r="HI101" s="75"/>
      <c r="HJ101" s="74">
        <f t="shared" si="128"/>
        <v>0</v>
      </c>
      <c r="HK101" s="74">
        <f t="shared" si="129"/>
        <v>0</v>
      </c>
    </row>
    <row r="102" ht="15.75" customHeight="1">
      <c r="A102" s="110"/>
      <c r="B102" s="110"/>
      <c r="C102" s="73" t="str">
        <f>$C$49</f>
        <v>Android TV Featured by Play collection (Slot #1)</v>
      </c>
      <c r="D102" s="74">
        <f>($D$52/7)</f>
        <v>4760</v>
      </c>
      <c r="E102" s="75"/>
      <c r="F102" s="74">
        <f t="shared" si="1"/>
        <v>0</v>
      </c>
      <c r="G102" s="75"/>
      <c r="H102" s="74">
        <f t="shared" si="2"/>
        <v>0</v>
      </c>
      <c r="I102" s="74">
        <f t="shared" si="3"/>
        <v>0</v>
      </c>
      <c r="J102" s="75"/>
      <c r="K102" s="74">
        <f t="shared" si="4"/>
        <v>0</v>
      </c>
      <c r="L102" s="75"/>
      <c r="M102" s="74">
        <f t="shared" si="5"/>
        <v>0</v>
      </c>
      <c r="N102" s="74">
        <f t="shared" si="6"/>
        <v>0</v>
      </c>
      <c r="O102" s="75"/>
      <c r="P102" s="74">
        <f t="shared" si="7"/>
        <v>0</v>
      </c>
      <c r="Q102" s="75"/>
      <c r="R102" s="74">
        <f t="shared" si="8"/>
        <v>0</v>
      </c>
      <c r="S102" s="74">
        <f t="shared" si="9"/>
        <v>0</v>
      </c>
      <c r="T102" s="75"/>
      <c r="U102" s="74">
        <f t="shared" si="10"/>
        <v>0</v>
      </c>
      <c r="V102" s="75"/>
      <c r="W102" s="74">
        <f t="shared" si="11"/>
        <v>0</v>
      </c>
      <c r="X102" s="74">
        <f t="shared" si="12"/>
        <v>0</v>
      </c>
      <c r="Y102" s="75"/>
      <c r="Z102" s="74">
        <f t="shared" si="13"/>
        <v>0</v>
      </c>
      <c r="AA102" s="75"/>
      <c r="AB102" s="74">
        <f t="shared" si="14"/>
        <v>0</v>
      </c>
      <c r="AC102" s="74">
        <f t="shared" si="15"/>
        <v>0</v>
      </c>
      <c r="AD102" s="75"/>
      <c r="AE102" s="74">
        <f t="shared" si="16"/>
        <v>0</v>
      </c>
      <c r="AF102" s="75"/>
      <c r="AG102" s="74">
        <f t="shared" si="17"/>
        <v>0</v>
      </c>
      <c r="AH102" s="74">
        <f t="shared" si="18"/>
        <v>0</v>
      </c>
      <c r="AI102" s="75"/>
      <c r="AJ102" s="74">
        <f t="shared" si="19"/>
        <v>0</v>
      </c>
      <c r="AK102" s="75"/>
      <c r="AL102" s="74">
        <f t="shared" si="20"/>
        <v>0</v>
      </c>
      <c r="AM102" s="74">
        <f t="shared" si="21"/>
        <v>0</v>
      </c>
      <c r="AN102" s="75"/>
      <c r="AO102" s="74">
        <f t="shared" si="22"/>
        <v>0</v>
      </c>
      <c r="AP102" s="75"/>
      <c r="AQ102" s="74">
        <f t="shared" si="23"/>
        <v>0</v>
      </c>
      <c r="AR102" s="74">
        <f t="shared" si="24"/>
        <v>0</v>
      </c>
      <c r="AS102" s="75"/>
      <c r="AT102" s="74">
        <f t="shared" si="25"/>
        <v>0</v>
      </c>
      <c r="AU102" s="75"/>
      <c r="AV102" s="74">
        <f t="shared" si="26"/>
        <v>0</v>
      </c>
      <c r="AW102" s="74">
        <f t="shared" si="27"/>
        <v>0</v>
      </c>
      <c r="AX102" s="75"/>
      <c r="AY102" s="74">
        <f t="shared" si="28"/>
        <v>0</v>
      </c>
      <c r="AZ102" s="75"/>
      <c r="BA102" s="74">
        <f t="shared" si="29"/>
        <v>0</v>
      </c>
      <c r="BB102" s="74">
        <f t="shared" si="30"/>
        <v>0</v>
      </c>
      <c r="BC102" s="75"/>
      <c r="BD102" s="74">
        <f t="shared" si="31"/>
        <v>0</v>
      </c>
      <c r="BE102" s="75"/>
      <c r="BF102" s="74">
        <f t="shared" si="32"/>
        <v>0</v>
      </c>
      <c r="BG102" s="74">
        <f t="shared" si="33"/>
        <v>0</v>
      </c>
      <c r="BH102" s="75"/>
      <c r="BI102" s="74">
        <f t="shared" si="34"/>
        <v>0</v>
      </c>
      <c r="BJ102" s="75"/>
      <c r="BK102" s="74">
        <f t="shared" si="35"/>
        <v>0</v>
      </c>
      <c r="BL102" s="74">
        <f t="shared" si="36"/>
        <v>0</v>
      </c>
      <c r="BM102" s="75"/>
      <c r="BN102" s="74">
        <f t="shared" si="37"/>
        <v>0</v>
      </c>
      <c r="BO102" s="75"/>
      <c r="BP102" s="74">
        <f t="shared" si="38"/>
        <v>0</v>
      </c>
      <c r="BQ102" s="74">
        <f t="shared" si="39"/>
        <v>0</v>
      </c>
      <c r="BR102" s="75"/>
      <c r="BS102" s="74">
        <f t="shared" si="40"/>
        <v>0</v>
      </c>
      <c r="BT102" s="75"/>
      <c r="BU102" s="74">
        <f t="shared" si="41"/>
        <v>0</v>
      </c>
      <c r="BV102" s="74">
        <f t="shared" si="42"/>
        <v>0</v>
      </c>
      <c r="BW102" s="75"/>
      <c r="BX102" s="74">
        <f t="shared" si="43"/>
        <v>0</v>
      </c>
      <c r="BY102" s="75"/>
      <c r="BZ102" s="74">
        <f t="shared" si="44"/>
        <v>0</v>
      </c>
      <c r="CA102" s="74">
        <f t="shared" si="45"/>
        <v>0</v>
      </c>
      <c r="CB102" s="75"/>
      <c r="CC102" s="74">
        <f t="shared" si="46"/>
        <v>0</v>
      </c>
      <c r="CD102" s="75"/>
      <c r="CE102" s="74">
        <f t="shared" si="47"/>
        <v>0</v>
      </c>
      <c r="CF102" s="74">
        <f t="shared" si="48"/>
        <v>0</v>
      </c>
      <c r="CG102" s="75"/>
      <c r="CH102" s="74">
        <f t="shared" si="49"/>
        <v>0</v>
      </c>
      <c r="CI102" s="75"/>
      <c r="CJ102" s="74">
        <f t="shared" si="50"/>
        <v>0</v>
      </c>
      <c r="CK102" s="74">
        <f t="shared" si="51"/>
        <v>0</v>
      </c>
      <c r="CL102" s="75"/>
      <c r="CM102" s="74">
        <f t="shared" si="52"/>
        <v>0</v>
      </c>
      <c r="CN102" s="75"/>
      <c r="CO102" s="74">
        <f t="shared" si="53"/>
        <v>0</v>
      </c>
      <c r="CP102" s="74">
        <f t="shared" si="54"/>
        <v>0</v>
      </c>
      <c r="CQ102" s="75"/>
      <c r="CR102" s="74">
        <f t="shared" si="55"/>
        <v>0</v>
      </c>
      <c r="CS102" s="75"/>
      <c r="CT102" s="74">
        <f t="shared" si="56"/>
        <v>0</v>
      </c>
      <c r="CU102" s="74">
        <f t="shared" si="57"/>
        <v>0</v>
      </c>
      <c r="CV102" s="75"/>
      <c r="CW102" s="74">
        <f t="shared" si="58"/>
        <v>0</v>
      </c>
      <c r="CX102" s="75"/>
      <c r="CY102" s="74">
        <f t="shared" si="59"/>
        <v>0</v>
      </c>
      <c r="CZ102" s="74">
        <f t="shared" si="60"/>
        <v>0</v>
      </c>
      <c r="DA102" s="75"/>
      <c r="DB102" s="74">
        <f t="shared" si="61"/>
        <v>0</v>
      </c>
      <c r="DC102" s="75"/>
      <c r="DD102" s="74">
        <f t="shared" si="62"/>
        <v>0</v>
      </c>
      <c r="DE102" s="74">
        <f t="shared" si="63"/>
        <v>0</v>
      </c>
      <c r="DF102" s="75"/>
      <c r="DG102" s="74">
        <f t="shared" si="64"/>
        <v>0</v>
      </c>
      <c r="DH102" s="75"/>
      <c r="DI102" s="74">
        <f t="shared" si="65"/>
        <v>0</v>
      </c>
      <c r="DJ102" s="74">
        <f t="shared" si="66"/>
        <v>0</v>
      </c>
      <c r="DK102" s="75"/>
      <c r="DL102" s="74">
        <f t="shared" si="67"/>
        <v>0</v>
      </c>
      <c r="DM102" s="75"/>
      <c r="DN102" s="74">
        <f t="shared" si="68"/>
        <v>0</v>
      </c>
      <c r="DO102" s="74">
        <f t="shared" si="69"/>
        <v>0</v>
      </c>
      <c r="DP102" s="75"/>
      <c r="DQ102" s="74">
        <f t="shared" si="70"/>
        <v>0</v>
      </c>
      <c r="DR102" s="75"/>
      <c r="DS102" s="74">
        <f t="shared" si="71"/>
        <v>0</v>
      </c>
      <c r="DT102" s="74">
        <f t="shared" si="72"/>
        <v>0</v>
      </c>
      <c r="DU102" s="75"/>
      <c r="DV102" s="74">
        <f t="shared" si="73"/>
        <v>0</v>
      </c>
      <c r="DW102" s="75"/>
      <c r="DX102" s="74">
        <f t="shared" si="74"/>
        <v>0</v>
      </c>
      <c r="DY102" s="74">
        <f t="shared" si="75"/>
        <v>0</v>
      </c>
      <c r="DZ102" s="75"/>
      <c r="EA102" s="74">
        <f t="shared" si="76"/>
        <v>0</v>
      </c>
      <c r="EB102" s="75"/>
      <c r="EC102" s="74">
        <f t="shared" si="77"/>
        <v>0</v>
      </c>
      <c r="ED102" s="74">
        <f t="shared" si="78"/>
        <v>0</v>
      </c>
      <c r="EE102" s="75"/>
      <c r="EF102" s="74">
        <f t="shared" si="79"/>
        <v>0</v>
      </c>
      <c r="EG102" s="75"/>
      <c r="EH102" s="74">
        <f t="shared" si="80"/>
        <v>0</v>
      </c>
      <c r="EI102" s="74">
        <f t="shared" si="81"/>
        <v>0</v>
      </c>
      <c r="EJ102" s="75"/>
      <c r="EK102" s="74">
        <f t="shared" si="82"/>
        <v>0</v>
      </c>
      <c r="EL102" s="75"/>
      <c r="EM102" s="74">
        <f t="shared" si="83"/>
        <v>0</v>
      </c>
      <c r="EN102" s="74">
        <f t="shared" si="84"/>
        <v>0</v>
      </c>
      <c r="EO102" s="75"/>
      <c r="EP102" s="74">
        <f t="shared" si="85"/>
        <v>0</v>
      </c>
      <c r="EQ102" s="75"/>
      <c r="ER102" s="74">
        <f t="shared" si="86"/>
        <v>0</v>
      </c>
      <c r="ES102" s="74">
        <f t="shared" si="87"/>
        <v>0</v>
      </c>
      <c r="ET102" s="75"/>
      <c r="EU102" s="74">
        <f t="shared" si="88"/>
        <v>0</v>
      </c>
      <c r="EV102" s="75"/>
      <c r="EW102" s="74">
        <f t="shared" si="89"/>
        <v>0</v>
      </c>
      <c r="EX102" s="74">
        <f t="shared" si="90"/>
        <v>0</v>
      </c>
      <c r="EY102" s="75"/>
      <c r="EZ102" s="74">
        <f t="shared" si="91"/>
        <v>0</v>
      </c>
      <c r="FA102" s="75"/>
      <c r="FB102" s="74">
        <f t="shared" si="92"/>
        <v>0</v>
      </c>
      <c r="FC102" s="74">
        <f t="shared" si="93"/>
        <v>0</v>
      </c>
      <c r="FD102" s="75"/>
      <c r="FE102" s="74">
        <f t="shared" si="94"/>
        <v>0</v>
      </c>
      <c r="FF102" s="75"/>
      <c r="FG102" s="74">
        <f t="shared" si="95"/>
        <v>0</v>
      </c>
      <c r="FH102" s="74">
        <f t="shared" si="96"/>
        <v>0</v>
      </c>
      <c r="FI102" s="75"/>
      <c r="FJ102" s="74">
        <f t="shared" si="97"/>
        <v>0</v>
      </c>
      <c r="FK102" s="75"/>
      <c r="FL102" s="74">
        <f t="shared" si="98"/>
        <v>0</v>
      </c>
      <c r="FM102" s="74">
        <f t="shared" si="99"/>
        <v>0</v>
      </c>
      <c r="FN102" s="75"/>
      <c r="FO102" s="74">
        <f t="shared" si="100"/>
        <v>0</v>
      </c>
      <c r="FP102" s="75"/>
      <c r="FQ102" s="74">
        <f t="shared" si="101"/>
        <v>0</v>
      </c>
      <c r="FR102" s="74">
        <f t="shared" si="102"/>
        <v>0</v>
      </c>
      <c r="FS102" s="75"/>
      <c r="FT102" s="74">
        <f t="shared" si="103"/>
        <v>0</v>
      </c>
      <c r="FU102" s="75"/>
      <c r="FV102" s="74">
        <f t="shared" si="104"/>
        <v>0</v>
      </c>
      <c r="FW102" s="74">
        <f t="shared" si="105"/>
        <v>0</v>
      </c>
      <c r="FX102" s="75"/>
      <c r="FY102" s="74">
        <f t="shared" si="106"/>
        <v>0</v>
      </c>
      <c r="FZ102" s="75"/>
      <c r="GA102" s="74">
        <f t="shared" si="107"/>
        <v>0</v>
      </c>
      <c r="GB102" s="74">
        <f t="shared" si="108"/>
        <v>0</v>
      </c>
      <c r="GC102" s="75"/>
      <c r="GD102" s="74">
        <f t="shared" si="109"/>
        <v>0</v>
      </c>
      <c r="GE102" s="75"/>
      <c r="GF102" s="74">
        <f t="shared" si="110"/>
        <v>0</v>
      </c>
      <c r="GG102" s="74">
        <f t="shared" si="111"/>
        <v>0</v>
      </c>
      <c r="GH102" s="75"/>
      <c r="GI102" s="74">
        <f t="shared" si="112"/>
        <v>0</v>
      </c>
      <c r="GJ102" s="75"/>
      <c r="GK102" s="74">
        <f t="shared" si="113"/>
        <v>0</v>
      </c>
      <c r="GL102" s="74">
        <f t="shared" si="114"/>
        <v>0</v>
      </c>
      <c r="GM102" s="75"/>
      <c r="GN102" s="74">
        <f t="shared" si="115"/>
        <v>0</v>
      </c>
      <c r="GO102" s="75"/>
      <c r="GP102" s="74">
        <f t="shared" si="116"/>
        <v>0</v>
      </c>
      <c r="GQ102" s="74">
        <f t="shared" si="117"/>
        <v>0</v>
      </c>
      <c r="GR102" s="75"/>
      <c r="GS102" s="74">
        <f t="shared" si="118"/>
        <v>0</v>
      </c>
      <c r="GT102" s="75"/>
      <c r="GU102" s="74">
        <f t="shared" si="119"/>
        <v>0</v>
      </c>
      <c r="GV102" s="74">
        <f t="shared" si="120"/>
        <v>0</v>
      </c>
      <c r="GW102" s="75"/>
      <c r="GX102" s="74">
        <f t="shared" si="121"/>
        <v>0</v>
      </c>
      <c r="GY102" s="75"/>
      <c r="GZ102" s="74">
        <f t="shared" si="122"/>
        <v>0</v>
      </c>
      <c r="HA102" s="74">
        <f t="shared" si="123"/>
        <v>0</v>
      </c>
      <c r="HB102" s="75"/>
      <c r="HC102" s="74">
        <f t="shared" si="124"/>
        <v>0</v>
      </c>
      <c r="HD102" s="75"/>
      <c r="HE102" s="74">
        <f t="shared" si="125"/>
        <v>0</v>
      </c>
      <c r="HF102" s="74">
        <f t="shared" si="126"/>
        <v>0</v>
      </c>
      <c r="HG102" s="75"/>
      <c r="HH102" s="74">
        <f t="shared" si="127"/>
        <v>0</v>
      </c>
      <c r="HI102" s="75"/>
      <c r="HJ102" s="74">
        <f t="shared" si="128"/>
        <v>0</v>
      </c>
      <c r="HK102" s="74">
        <f t="shared" si="129"/>
        <v>0</v>
      </c>
    </row>
    <row r="103" ht="15.75" customHeight="1">
      <c r="A103" s="110"/>
      <c r="B103" s="110"/>
      <c r="C103" s="73" t="str">
        <f>$C$54</f>
        <v>Featured Collection on ATV Play Store app (Slot #1) </v>
      </c>
      <c r="D103" s="74">
        <f>($D$57/7)</f>
        <v>1190</v>
      </c>
      <c r="E103" s="75"/>
      <c r="F103" s="74">
        <f t="shared" si="1"/>
        <v>0</v>
      </c>
      <c r="G103" s="75"/>
      <c r="H103" s="74">
        <f t="shared" si="2"/>
        <v>0</v>
      </c>
      <c r="I103" s="74">
        <f t="shared" si="3"/>
        <v>0</v>
      </c>
      <c r="J103" s="75"/>
      <c r="K103" s="74">
        <f t="shared" si="4"/>
        <v>0</v>
      </c>
      <c r="L103" s="75"/>
      <c r="M103" s="74">
        <f t="shared" si="5"/>
        <v>0</v>
      </c>
      <c r="N103" s="74">
        <f t="shared" si="6"/>
        <v>0</v>
      </c>
      <c r="O103" s="75"/>
      <c r="P103" s="74">
        <f t="shared" si="7"/>
        <v>0</v>
      </c>
      <c r="Q103" s="75"/>
      <c r="R103" s="74">
        <f t="shared" si="8"/>
        <v>0</v>
      </c>
      <c r="S103" s="74">
        <f t="shared" si="9"/>
        <v>0</v>
      </c>
      <c r="T103" s="75"/>
      <c r="U103" s="74">
        <f t="shared" si="10"/>
        <v>0</v>
      </c>
      <c r="V103" s="75"/>
      <c r="W103" s="74">
        <f t="shared" si="11"/>
        <v>0</v>
      </c>
      <c r="X103" s="74">
        <f t="shared" si="12"/>
        <v>0</v>
      </c>
      <c r="Y103" s="75"/>
      <c r="Z103" s="74">
        <f t="shared" si="13"/>
        <v>0</v>
      </c>
      <c r="AA103" s="75"/>
      <c r="AB103" s="74">
        <f t="shared" si="14"/>
        <v>0</v>
      </c>
      <c r="AC103" s="74">
        <f t="shared" si="15"/>
        <v>0</v>
      </c>
      <c r="AD103" s="75"/>
      <c r="AE103" s="74">
        <f t="shared" si="16"/>
        <v>0</v>
      </c>
      <c r="AF103" s="75"/>
      <c r="AG103" s="74">
        <f t="shared" si="17"/>
        <v>0</v>
      </c>
      <c r="AH103" s="74">
        <f t="shared" si="18"/>
        <v>0</v>
      </c>
      <c r="AI103" s="75"/>
      <c r="AJ103" s="74">
        <f t="shared" si="19"/>
        <v>0</v>
      </c>
      <c r="AK103" s="75"/>
      <c r="AL103" s="74">
        <f t="shared" si="20"/>
        <v>0</v>
      </c>
      <c r="AM103" s="74">
        <f t="shared" si="21"/>
        <v>0</v>
      </c>
      <c r="AN103" s="75"/>
      <c r="AO103" s="74">
        <f t="shared" si="22"/>
        <v>0</v>
      </c>
      <c r="AP103" s="75"/>
      <c r="AQ103" s="74">
        <f t="shared" si="23"/>
        <v>0</v>
      </c>
      <c r="AR103" s="74">
        <f t="shared" si="24"/>
        <v>0</v>
      </c>
      <c r="AS103" s="75"/>
      <c r="AT103" s="74">
        <f t="shared" si="25"/>
        <v>0</v>
      </c>
      <c r="AU103" s="75"/>
      <c r="AV103" s="74">
        <f t="shared" si="26"/>
        <v>0</v>
      </c>
      <c r="AW103" s="74">
        <f t="shared" si="27"/>
        <v>0</v>
      </c>
      <c r="AX103" s="75"/>
      <c r="AY103" s="74">
        <f t="shared" si="28"/>
        <v>0</v>
      </c>
      <c r="AZ103" s="75"/>
      <c r="BA103" s="74">
        <f t="shared" si="29"/>
        <v>0</v>
      </c>
      <c r="BB103" s="74">
        <f t="shared" si="30"/>
        <v>0</v>
      </c>
      <c r="BC103" s="75"/>
      <c r="BD103" s="74">
        <f t="shared" si="31"/>
        <v>0</v>
      </c>
      <c r="BE103" s="75"/>
      <c r="BF103" s="74">
        <f t="shared" si="32"/>
        <v>0</v>
      </c>
      <c r="BG103" s="74">
        <f t="shared" si="33"/>
        <v>0</v>
      </c>
      <c r="BH103" s="75"/>
      <c r="BI103" s="74">
        <f t="shared" si="34"/>
        <v>0</v>
      </c>
      <c r="BJ103" s="75"/>
      <c r="BK103" s="74">
        <f t="shared" si="35"/>
        <v>0</v>
      </c>
      <c r="BL103" s="74">
        <f t="shared" si="36"/>
        <v>0</v>
      </c>
      <c r="BM103" s="75"/>
      <c r="BN103" s="74">
        <f t="shared" si="37"/>
        <v>0</v>
      </c>
      <c r="BO103" s="75"/>
      <c r="BP103" s="74">
        <f t="shared" si="38"/>
        <v>0</v>
      </c>
      <c r="BQ103" s="74">
        <f t="shared" si="39"/>
        <v>0</v>
      </c>
      <c r="BR103" s="75"/>
      <c r="BS103" s="74">
        <f t="shared" si="40"/>
        <v>0</v>
      </c>
      <c r="BT103" s="75"/>
      <c r="BU103" s="74">
        <f t="shared" si="41"/>
        <v>0</v>
      </c>
      <c r="BV103" s="74">
        <f t="shared" si="42"/>
        <v>0</v>
      </c>
      <c r="BW103" s="75"/>
      <c r="BX103" s="74">
        <f t="shared" si="43"/>
        <v>0</v>
      </c>
      <c r="BY103" s="75"/>
      <c r="BZ103" s="74">
        <f t="shared" si="44"/>
        <v>0</v>
      </c>
      <c r="CA103" s="74">
        <f t="shared" si="45"/>
        <v>0</v>
      </c>
      <c r="CB103" s="75"/>
      <c r="CC103" s="74">
        <f t="shared" si="46"/>
        <v>0</v>
      </c>
      <c r="CD103" s="75"/>
      <c r="CE103" s="74">
        <f t="shared" si="47"/>
        <v>0</v>
      </c>
      <c r="CF103" s="74">
        <f t="shared" si="48"/>
        <v>0</v>
      </c>
      <c r="CG103" s="75"/>
      <c r="CH103" s="74">
        <f t="shared" si="49"/>
        <v>0</v>
      </c>
      <c r="CI103" s="75"/>
      <c r="CJ103" s="74">
        <f t="shared" si="50"/>
        <v>0</v>
      </c>
      <c r="CK103" s="74">
        <f t="shared" si="51"/>
        <v>0</v>
      </c>
      <c r="CL103" s="75"/>
      <c r="CM103" s="74">
        <f t="shared" si="52"/>
        <v>0</v>
      </c>
      <c r="CN103" s="75"/>
      <c r="CO103" s="74">
        <f t="shared" si="53"/>
        <v>0</v>
      </c>
      <c r="CP103" s="74">
        <f t="shared" si="54"/>
        <v>0</v>
      </c>
      <c r="CQ103" s="75"/>
      <c r="CR103" s="74">
        <f t="shared" si="55"/>
        <v>0</v>
      </c>
      <c r="CS103" s="75"/>
      <c r="CT103" s="74">
        <f t="shared" si="56"/>
        <v>0</v>
      </c>
      <c r="CU103" s="74">
        <f t="shared" si="57"/>
        <v>0</v>
      </c>
      <c r="CV103" s="75"/>
      <c r="CW103" s="74">
        <f t="shared" si="58"/>
        <v>0</v>
      </c>
      <c r="CX103" s="75"/>
      <c r="CY103" s="74">
        <f t="shared" si="59"/>
        <v>0</v>
      </c>
      <c r="CZ103" s="74">
        <f t="shared" si="60"/>
        <v>0</v>
      </c>
      <c r="DA103" s="75"/>
      <c r="DB103" s="74">
        <f t="shared" si="61"/>
        <v>0</v>
      </c>
      <c r="DC103" s="75"/>
      <c r="DD103" s="74">
        <f t="shared" si="62"/>
        <v>0</v>
      </c>
      <c r="DE103" s="74">
        <f t="shared" si="63"/>
        <v>0</v>
      </c>
      <c r="DF103" s="75"/>
      <c r="DG103" s="74">
        <f t="shared" si="64"/>
        <v>0</v>
      </c>
      <c r="DH103" s="75"/>
      <c r="DI103" s="74">
        <f t="shared" si="65"/>
        <v>0</v>
      </c>
      <c r="DJ103" s="74">
        <f t="shared" si="66"/>
        <v>0</v>
      </c>
      <c r="DK103" s="75"/>
      <c r="DL103" s="74">
        <f t="shared" si="67"/>
        <v>0</v>
      </c>
      <c r="DM103" s="75"/>
      <c r="DN103" s="74">
        <f t="shared" si="68"/>
        <v>0</v>
      </c>
      <c r="DO103" s="74">
        <f t="shared" si="69"/>
        <v>0</v>
      </c>
      <c r="DP103" s="75"/>
      <c r="DQ103" s="74">
        <f t="shared" si="70"/>
        <v>0</v>
      </c>
      <c r="DR103" s="75"/>
      <c r="DS103" s="74">
        <f t="shared" si="71"/>
        <v>0</v>
      </c>
      <c r="DT103" s="74">
        <f t="shared" si="72"/>
        <v>0</v>
      </c>
      <c r="DU103" s="75"/>
      <c r="DV103" s="74">
        <f t="shared" si="73"/>
        <v>0</v>
      </c>
      <c r="DW103" s="75"/>
      <c r="DX103" s="74">
        <f t="shared" si="74"/>
        <v>0</v>
      </c>
      <c r="DY103" s="74">
        <f t="shared" si="75"/>
        <v>0</v>
      </c>
      <c r="DZ103" s="75"/>
      <c r="EA103" s="74">
        <f t="shared" si="76"/>
        <v>0</v>
      </c>
      <c r="EB103" s="75"/>
      <c r="EC103" s="74">
        <f t="shared" si="77"/>
        <v>0</v>
      </c>
      <c r="ED103" s="74">
        <f t="shared" si="78"/>
        <v>0</v>
      </c>
      <c r="EE103" s="75"/>
      <c r="EF103" s="74">
        <f t="shared" si="79"/>
        <v>0</v>
      </c>
      <c r="EG103" s="75"/>
      <c r="EH103" s="74">
        <f t="shared" si="80"/>
        <v>0</v>
      </c>
      <c r="EI103" s="74">
        <f t="shared" si="81"/>
        <v>0</v>
      </c>
      <c r="EJ103" s="75"/>
      <c r="EK103" s="74">
        <f t="shared" si="82"/>
        <v>0</v>
      </c>
      <c r="EL103" s="75"/>
      <c r="EM103" s="74">
        <f t="shared" si="83"/>
        <v>0</v>
      </c>
      <c r="EN103" s="74">
        <f t="shared" si="84"/>
        <v>0</v>
      </c>
      <c r="EO103" s="75"/>
      <c r="EP103" s="74">
        <f t="shared" si="85"/>
        <v>0</v>
      </c>
      <c r="EQ103" s="75"/>
      <c r="ER103" s="74">
        <f t="shared" si="86"/>
        <v>0</v>
      </c>
      <c r="ES103" s="74">
        <f t="shared" si="87"/>
        <v>0</v>
      </c>
      <c r="ET103" s="75"/>
      <c r="EU103" s="74">
        <f t="shared" si="88"/>
        <v>0</v>
      </c>
      <c r="EV103" s="75"/>
      <c r="EW103" s="74">
        <f t="shared" si="89"/>
        <v>0</v>
      </c>
      <c r="EX103" s="74">
        <f t="shared" si="90"/>
        <v>0</v>
      </c>
      <c r="EY103" s="75"/>
      <c r="EZ103" s="74">
        <f t="shared" si="91"/>
        <v>0</v>
      </c>
      <c r="FA103" s="75"/>
      <c r="FB103" s="74">
        <f t="shared" si="92"/>
        <v>0</v>
      </c>
      <c r="FC103" s="74">
        <f t="shared" si="93"/>
        <v>0</v>
      </c>
      <c r="FD103" s="75"/>
      <c r="FE103" s="74">
        <f t="shared" si="94"/>
        <v>0</v>
      </c>
      <c r="FF103" s="75"/>
      <c r="FG103" s="74">
        <f t="shared" si="95"/>
        <v>0</v>
      </c>
      <c r="FH103" s="74">
        <f t="shared" si="96"/>
        <v>0</v>
      </c>
      <c r="FI103" s="75"/>
      <c r="FJ103" s="74">
        <f t="shared" si="97"/>
        <v>0</v>
      </c>
      <c r="FK103" s="75"/>
      <c r="FL103" s="74">
        <f t="shared" si="98"/>
        <v>0</v>
      </c>
      <c r="FM103" s="74">
        <f t="shared" si="99"/>
        <v>0</v>
      </c>
      <c r="FN103" s="75"/>
      <c r="FO103" s="74">
        <f t="shared" si="100"/>
        <v>0</v>
      </c>
      <c r="FP103" s="75"/>
      <c r="FQ103" s="74">
        <f t="shared" si="101"/>
        <v>0</v>
      </c>
      <c r="FR103" s="74">
        <f t="shared" si="102"/>
        <v>0</v>
      </c>
      <c r="FS103" s="75"/>
      <c r="FT103" s="74">
        <f t="shared" si="103"/>
        <v>0</v>
      </c>
      <c r="FU103" s="75"/>
      <c r="FV103" s="74">
        <f t="shared" si="104"/>
        <v>0</v>
      </c>
      <c r="FW103" s="74">
        <f t="shared" si="105"/>
        <v>0</v>
      </c>
      <c r="FX103" s="75"/>
      <c r="FY103" s="74">
        <f t="shared" si="106"/>
        <v>0</v>
      </c>
      <c r="FZ103" s="75"/>
      <c r="GA103" s="74">
        <f t="shared" si="107"/>
        <v>0</v>
      </c>
      <c r="GB103" s="74">
        <f t="shared" si="108"/>
        <v>0</v>
      </c>
      <c r="GC103" s="75"/>
      <c r="GD103" s="74">
        <f t="shared" si="109"/>
        <v>0</v>
      </c>
      <c r="GE103" s="75"/>
      <c r="GF103" s="74">
        <f t="shared" si="110"/>
        <v>0</v>
      </c>
      <c r="GG103" s="74">
        <f t="shared" si="111"/>
        <v>0</v>
      </c>
      <c r="GH103" s="75"/>
      <c r="GI103" s="74">
        <f t="shared" si="112"/>
        <v>0</v>
      </c>
      <c r="GJ103" s="75"/>
      <c r="GK103" s="74">
        <f t="shared" si="113"/>
        <v>0</v>
      </c>
      <c r="GL103" s="74">
        <f t="shared" si="114"/>
        <v>0</v>
      </c>
      <c r="GM103" s="75"/>
      <c r="GN103" s="74">
        <f t="shared" si="115"/>
        <v>0</v>
      </c>
      <c r="GO103" s="75"/>
      <c r="GP103" s="74">
        <f t="shared" si="116"/>
        <v>0</v>
      </c>
      <c r="GQ103" s="74">
        <f t="shared" si="117"/>
        <v>0</v>
      </c>
      <c r="GR103" s="75"/>
      <c r="GS103" s="74">
        <f t="shared" si="118"/>
        <v>0</v>
      </c>
      <c r="GT103" s="75"/>
      <c r="GU103" s="74">
        <f t="shared" si="119"/>
        <v>0</v>
      </c>
      <c r="GV103" s="74">
        <f t="shared" si="120"/>
        <v>0</v>
      </c>
      <c r="GW103" s="75"/>
      <c r="GX103" s="74">
        <f t="shared" si="121"/>
        <v>0</v>
      </c>
      <c r="GY103" s="75"/>
      <c r="GZ103" s="74">
        <f t="shared" si="122"/>
        <v>0</v>
      </c>
      <c r="HA103" s="74">
        <f t="shared" si="123"/>
        <v>0</v>
      </c>
      <c r="HB103" s="75"/>
      <c r="HC103" s="74">
        <f t="shared" si="124"/>
        <v>0</v>
      </c>
      <c r="HD103" s="75"/>
      <c r="HE103" s="74">
        <f t="shared" si="125"/>
        <v>0</v>
      </c>
      <c r="HF103" s="74">
        <f t="shared" si="126"/>
        <v>0</v>
      </c>
      <c r="HG103" s="75"/>
      <c r="HH103" s="74">
        <f t="shared" si="127"/>
        <v>0</v>
      </c>
      <c r="HI103" s="75"/>
      <c r="HJ103" s="74">
        <f t="shared" si="128"/>
        <v>0</v>
      </c>
      <c r="HK103" s="74">
        <f t="shared" si="129"/>
        <v>0</v>
      </c>
    </row>
    <row r="104" ht="15.75" customHeight="1">
      <c r="A104" s="110"/>
      <c r="B104" s="110"/>
      <c r="C104" s="76" t="str">
        <f>$C$59</f>
        <v>Video Row on ATV Play Store App </v>
      </c>
      <c r="D104" s="74">
        <f>($D$62)</f>
        <v>119</v>
      </c>
      <c r="E104" s="75"/>
      <c r="F104" s="74">
        <f t="shared" si="1"/>
        <v>0</v>
      </c>
      <c r="G104" s="75"/>
      <c r="H104" s="74">
        <f t="shared" si="2"/>
        <v>0</v>
      </c>
      <c r="I104" s="74">
        <f t="shared" si="3"/>
        <v>0</v>
      </c>
      <c r="J104" s="75"/>
      <c r="K104" s="74">
        <f t="shared" si="4"/>
        <v>0</v>
      </c>
      <c r="L104" s="75"/>
      <c r="M104" s="74">
        <f t="shared" si="5"/>
        <v>0</v>
      </c>
      <c r="N104" s="74">
        <f t="shared" si="6"/>
        <v>0</v>
      </c>
      <c r="O104" s="75"/>
      <c r="P104" s="74">
        <f t="shared" si="7"/>
        <v>0</v>
      </c>
      <c r="Q104" s="75"/>
      <c r="R104" s="74">
        <f t="shared" si="8"/>
        <v>0</v>
      </c>
      <c r="S104" s="74">
        <f t="shared" si="9"/>
        <v>0</v>
      </c>
      <c r="T104" s="75"/>
      <c r="U104" s="74">
        <f t="shared" si="10"/>
        <v>0</v>
      </c>
      <c r="V104" s="75"/>
      <c r="W104" s="74">
        <f t="shared" si="11"/>
        <v>0</v>
      </c>
      <c r="X104" s="74">
        <f t="shared" si="12"/>
        <v>0</v>
      </c>
      <c r="Y104" s="75"/>
      <c r="Z104" s="74">
        <f t="shared" si="13"/>
        <v>0</v>
      </c>
      <c r="AA104" s="75"/>
      <c r="AB104" s="74">
        <f t="shared" si="14"/>
        <v>0</v>
      </c>
      <c r="AC104" s="74">
        <f t="shared" si="15"/>
        <v>0</v>
      </c>
      <c r="AD104" s="75"/>
      <c r="AE104" s="74">
        <f t="shared" si="16"/>
        <v>0</v>
      </c>
      <c r="AF104" s="75"/>
      <c r="AG104" s="74">
        <f t="shared" si="17"/>
        <v>0</v>
      </c>
      <c r="AH104" s="74">
        <f t="shared" si="18"/>
        <v>0</v>
      </c>
      <c r="AI104" s="75"/>
      <c r="AJ104" s="74">
        <f t="shared" si="19"/>
        <v>0</v>
      </c>
      <c r="AK104" s="75"/>
      <c r="AL104" s="74">
        <f t="shared" si="20"/>
        <v>0</v>
      </c>
      <c r="AM104" s="74">
        <f t="shared" si="21"/>
        <v>0</v>
      </c>
      <c r="AN104" s="75"/>
      <c r="AO104" s="74">
        <f t="shared" si="22"/>
        <v>0</v>
      </c>
      <c r="AP104" s="75"/>
      <c r="AQ104" s="74">
        <f t="shared" si="23"/>
        <v>0</v>
      </c>
      <c r="AR104" s="74">
        <f t="shared" si="24"/>
        <v>0</v>
      </c>
      <c r="AS104" s="75"/>
      <c r="AT104" s="74">
        <f t="shared" si="25"/>
        <v>0</v>
      </c>
      <c r="AU104" s="75"/>
      <c r="AV104" s="74">
        <f t="shared" si="26"/>
        <v>0</v>
      </c>
      <c r="AW104" s="74">
        <f t="shared" si="27"/>
        <v>0</v>
      </c>
      <c r="AX104" s="75"/>
      <c r="AY104" s="74">
        <f t="shared" si="28"/>
        <v>0</v>
      </c>
      <c r="AZ104" s="75"/>
      <c r="BA104" s="74">
        <f t="shared" si="29"/>
        <v>0</v>
      </c>
      <c r="BB104" s="74">
        <f t="shared" si="30"/>
        <v>0</v>
      </c>
      <c r="BC104" s="75"/>
      <c r="BD104" s="74">
        <f t="shared" si="31"/>
        <v>0</v>
      </c>
      <c r="BE104" s="75"/>
      <c r="BF104" s="74">
        <f t="shared" si="32"/>
        <v>0</v>
      </c>
      <c r="BG104" s="74">
        <f t="shared" si="33"/>
        <v>0</v>
      </c>
      <c r="BH104" s="75"/>
      <c r="BI104" s="74">
        <f t="shared" si="34"/>
        <v>0</v>
      </c>
      <c r="BJ104" s="75"/>
      <c r="BK104" s="74">
        <f t="shared" si="35"/>
        <v>0</v>
      </c>
      <c r="BL104" s="74">
        <f t="shared" si="36"/>
        <v>0</v>
      </c>
      <c r="BM104" s="75"/>
      <c r="BN104" s="74">
        <f t="shared" si="37"/>
        <v>0</v>
      </c>
      <c r="BO104" s="75"/>
      <c r="BP104" s="74">
        <f t="shared" si="38"/>
        <v>0</v>
      </c>
      <c r="BQ104" s="74">
        <f t="shared" si="39"/>
        <v>0</v>
      </c>
      <c r="BR104" s="75"/>
      <c r="BS104" s="74">
        <f t="shared" si="40"/>
        <v>0</v>
      </c>
      <c r="BT104" s="75"/>
      <c r="BU104" s="74">
        <f t="shared" si="41"/>
        <v>0</v>
      </c>
      <c r="BV104" s="74">
        <f t="shared" si="42"/>
        <v>0</v>
      </c>
      <c r="BW104" s="75"/>
      <c r="BX104" s="74">
        <f t="shared" si="43"/>
        <v>0</v>
      </c>
      <c r="BY104" s="75"/>
      <c r="BZ104" s="74">
        <f t="shared" si="44"/>
        <v>0</v>
      </c>
      <c r="CA104" s="74">
        <f t="shared" si="45"/>
        <v>0</v>
      </c>
      <c r="CB104" s="75"/>
      <c r="CC104" s="74">
        <f t="shared" si="46"/>
        <v>0</v>
      </c>
      <c r="CD104" s="75"/>
      <c r="CE104" s="74">
        <f t="shared" si="47"/>
        <v>0</v>
      </c>
      <c r="CF104" s="74">
        <f t="shared" si="48"/>
        <v>0</v>
      </c>
      <c r="CG104" s="75"/>
      <c r="CH104" s="74">
        <f t="shared" si="49"/>
        <v>0</v>
      </c>
      <c r="CI104" s="75"/>
      <c r="CJ104" s="74">
        <f t="shared" si="50"/>
        <v>0</v>
      </c>
      <c r="CK104" s="74">
        <f t="shared" si="51"/>
        <v>0</v>
      </c>
      <c r="CL104" s="75"/>
      <c r="CM104" s="74">
        <f t="shared" si="52"/>
        <v>0</v>
      </c>
      <c r="CN104" s="75"/>
      <c r="CO104" s="74">
        <f t="shared" si="53"/>
        <v>0</v>
      </c>
      <c r="CP104" s="74">
        <f t="shared" si="54"/>
        <v>0</v>
      </c>
      <c r="CQ104" s="75"/>
      <c r="CR104" s="74">
        <f t="shared" si="55"/>
        <v>0</v>
      </c>
      <c r="CS104" s="75"/>
      <c r="CT104" s="74">
        <f t="shared" si="56"/>
        <v>0</v>
      </c>
      <c r="CU104" s="74">
        <f t="shared" si="57"/>
        <v>0</v>
      </c>
      <c r="CV104" s="75"/>
      <c r="CW104" s="74">
        <f t="shared" si="58"/>
        <v>0</v>
      </c>
      <c r="CX104" s="75"/>
      <c r="CY104" s="74">
        <f t="shared" si="59"/>
        <v>0</v>
      </c>
      <c r="CZ104" s="74">
        <f t="shared" si="60"/>
        <v>0</v>
      </c>
      <c r="DA104" s="75"/>
      <c r="DB104" s="74">
        <f t="shared" si="61"/>
        <v>0</v>
      </c>
      <c r="DC104" s="75"/>
      <c r="DD104" s="74">
        <f t="shared" si="62"/>
        <v>0</v>
      </c>
      <c r="DE104" s="74">
        <f t="shared" si="63"/>
        <v>0</v>
      </c>
      <c r="DF104" s="75"/>
      <c r="DG104" s="74">
        <f t="shared" si="64"/>
        <v>0</v>
      </c>
      <c r="DH104" s="75"/>
      <c r="DI104" s="74">
        <f t="shared" si="65"/>
        <v>0</v>
      </c>
      <c r="DJ104" s="74">
        <f t="shared" si="66"/>
        <v>0</v>
      </c>
      <c r="DK104" s="75"/>
      <c r="DL104" s="74">
        <f t="shared" si="67"/>
        <v>0</v>
      </c>
      <c r="DM104" s="75"/>
      <c r="DN104" s="74">
        <f t="shared" si="68"/>
        <v>0</v>
      </c>
      <c r="DO104" s="74">
        <f t="shared" si="69"/>
        <v>0</v>
      </c>
      <c r="DP104" s="75"/>
      <c r="DQ104" s="74">
        <f t="shared" si="70"/>
        <v>0</v>
      </c>
      <c r="DR104" s="75"/>
      <c r="DS104" s="74">
        <f t="shared" si="71"/>
        <v>0</v>
      </c>
      <c r="DT104" s="74">
        <f t="shared" si="72"/>
        <v>0</v>
      </c>
      <c r="DU104" s="75"/>
      <c r="DV104" s="74">
        <f t="shared" si="73"/>
        <v>0</v>
      </c>
      <c r="DW104" s="75"/>
      <c r="DX104" s="74">
        <f t="shared" si="74"/>
        <v>0</v>
      </c>
      <c r="DY104" s="74">
        <f t="shared" si="75"/>
        <v>0</v>
      </c>
      <c r="DZ104" s="75"/>
      <c r="EA104" s="74">
        <f t="shared" si="76"/>
        <v>0</v>
      </c>
      <c r="EB104" s="75"/>
      <c r="EC104" s="74">
        <f t="shared" si="77"/>
        <v>0</v>
      </c>
      <c r="ED104" s="74">
        <f t="shared" si="78"/>
        <v>0</v>
      </c>
      <c r="EE104" s="75"/>
      <c r="EF104" s="74">
        <f t="shared" si="79"/>
        <v>0</v>
      </c>
      <c r="EG104" s="75"/>
      <c r="EH104" s="74">
        <f t="shared" si="80"/>
        <v>0</v>
      </c>
      <c r="EI104" s="74">
        <f t="shared" si="81"/>
        <v>0</v>
      </c>
      <c r="EJ104" s="75"/>
      <c r="EK104" s="74">
        <f t="shared" si="82"/>
        <v>0</v>
      </c>
      <c r="EL104" s="75"/>
      <c r="EM104" s="74">
        <f t="shared" si="83"/>
        <v>0</v>
      </c>
      <c r="EN104" s="74">
        <f t="shared" si="84"/>
        <v>0</v>
      </c>
      <c r="EO104" s="75"/>
      <c r="EP104" s="74">
        <f t="shared" si="85"/>
        <v>0</v>
      </c>
      <c r="EQ104" s="75"/>
      <c r="ER104" s="74">
        <f t="shared" si="86"/>
        <v>0</v>
      </c>
      <c r="ES104" s="74">
        <f t="shared" si="87"/>
        <v>0</v>
      </c>
      <c r="ET104" s="75"/>
      <c r="EU104" s="74">
        <f t="shared" si="88"/>
        <v>0</v>
      </c>
      <c r="EV104" s="75"/>
      <c r="EW104" s="74">
        <f t="shared" si="89"/>
        <v>0</v>
      </c>
      <c r="EX104" s="74">
        <f t="shared" si="90"/>
        <v>0</v>
      </c>
      <c r="EY104" s="75"/>
      <c r="EZ104" s="74">
        <f t="shared" si="91"/>
        <v>0</v>
      </c>
      <c r="FA104" s="75"/>
      <c r="FB104" s="74">
        <f t="shared" si="92"/>
        <v>0</v>
      </c>
      <c r="FC104" s="74">
        <f t="shared" si="93"/>
        <v>0</v>
      </c>
      <c r="FD104" s="75"/>
      <c r="FE104" s="74">
        <f t="shared" si="94"/>
        <v>0</v>
      </c>
      <c r="FF104" s="75"/>
      <c r="FG104" s="74">
        <f t="shared" si="95"/>
        <v>0</v>
      </c>
      <c r="FH104" s="74">
        <f t="shared" si="96"/>
        <v>0</v>
      </c>
      <c r="FI104" s="75"/>
      <c r="FJ104" s="74">
        <f t="shared" si="97"/>
        <v>0</v>
      </c>
      <c r="FK104" s="75"/>
      <c r="FL104" s="74">
        <f t="shared" si="98"/>
        <v>0</v>
      </c>
      <c r="FM104" s="74">
        <f t="shared" si="99"/>
        <v>0</v>
      </c>
      <c r="FN104" s="75"/>
      <c r="FO104" s="74">
        <f t="shared" si="100"/>
        <v>0</v>
      </c>
      <c r="FP104" s="75"/>
      <c r="FQ104" s="74">
        <f t="shared" si="101"/>
        <v>0</v>
      </c>
      <c r="FR104" s="74">
        <f t="shared" si="102"/>
        <v>0</v>
      </c>
      <c r="FS104" s="75"/>
      <c r="FT104" s="74">
        <f t="shared" si="103"/>
        <v>0</v>
      </c>
      <c r="FU104" s="75"/>
      <c r="FV104" s="74">
        <f t="shared" si="104"/>
        <v>0</v>
      </c>
      <c r="FW104" s="74">
        <f t="shared" si="105"/>
        <v>0</v>
      </c>
      <c r="FX104" s="75"/>
      <c r="FY104" s="74">
        <f t="shared" si="106"/>
        <v>0</v>
      </c>
      <c r="FZ104" s="75"/>
      <c r="GA104" s="74">
        <f t="shared" si="107"/>
        <v>0</v>
      </c>
      <c r="GB104" s="74">
        <f t="shared" si="108"/>
        <v>0</v>
      </c>
      <c r="GC104" s="75"/>
      <c r="GD104" s="74">
        <f t="shared" si="109"/>
        <v>0</v>
      </c>
      <c r="GE104" s="75"/>
      <c r="GF104" s="74">
        <f t="shared" si="110"/>
        <v>0</v>
      </c>
      <c r="GG104" s="74">
        <f t="shared" si="111"/>
        <v>0</v>
      </c>
      <c r="GH104" s="75"/>
      <c r="GI104" s="74">
        <f t="shared" si="112"/>
        <v>0</v>
      </c>
      <c r="GJ104" s="75"/>
      <c r="GK104" s="74">
        <f t="shared" si="113"/>
        <v>0</v>
      </c>
      <c r="GL104" s="74">
        <f t="shared" si="114"/>
        <v>0</v>
      </c>
      <c r="GM104" s="75"/>
      <c r="GN104" s="74">
        <f t="shared" si="115"/>
        <v>0</v>
      </c>
      <c r="GO104" s="75"/>
      <c r="GP104" s="74">
        <f t="shared" si="116"/>
        <v>0</v>
      </c>
      <c r="GQ104" s="74">
        <f t="shared" si="117"/>
        <v>0</v>
      </c>
      <c r="GR104" s="75"/>
      <c r="GS104" s="74">
        <f t="shared" si="118"/>
        <v>0</v>
      </c>
      <c r="GT104" s="75"/>
      <c r="GU104" s="74">
        <f t="shared" si="119"/>
        <v>0</v>
      </c>
      <c r="GV104" s="74">
        <f t="shared" si="120"/>
        <v>0</v>
      </c>
      <c r="GW104" s="75"/>
      <c r="GX104" s="74">
        <f t="shared" si="121"/>
        <v>0</v>
      </c>
      <c r="GY104" s="75"/>
      <c r="GZ104" s="74">
        <f t="shared" si="122"/>
        <v>0</v>
      </c>
      <c r="HA104" s="74">
        <f t="shared" si="123"/>
        <v>0</v>
      </c>
      <c r="HB104" s="75"/>
      <c r="HC104" s="74">
        <f t="shared" si="124"/>
        <v>0</v>
      </c>
      <c r="HD104" s="75"/>
      <c r="HE104" s="74">
        <f t="shared" si="125"/>
        <v>0</v>
      </c>
      <c r="HF104" s="74">
        <f t="shared" si="126"/>
        <v>0</v>
      </c>
      <c r="HG104" s="75"/>
      <c r="HH104" s="74">
        <f t="shared" si="127"/>
        <v>0</v>
      </c>
      <c r="HI104" s="75"/>
      <c r="HJ104" s="74">
        <f t="shared" si="128"/>
        <v>0</v>
      </c>
      <c r="HK104" s="74">
        <f t="shared" si="129"/>
        <v>0</v>
      </c>
    </row>
    <row r="105" ht="15.75" customHeight="1">
      <c r="A105" s="110"/>
      <c r="B105" s="110"/>
      <c r="C105" s="76" t="str">
        <f>$C$64</f>
        <v>Google Social Post (Facebook)</v>
      </c>
      <c r="D105" s="74">
        <f>($D$67)</f>
        <v>10359.8635</v>
      </c>
      <c r="E105" s="77"/>
      <c r="F105" s="74">
        <f t="shared" si="1"/>
        <v>0</v>
      </c>
      <c r="G105" s="77"/>
      <c r="H105" s="74">
        <f t="shared" si="2"/>
        <v>0</v>
      </c>
      <c r="I105" s="74">
        <f t="shared" si="3"/>
        <v>0</v>
      </c>
      <c r="J105" s="77"/>
      <c r="K105" s="74">
        <f t="shared" si="4"/>
        <v>0</v>
      </c>
      <c r="L105" s="77"/>
      <c r="M105" s="74">
        <f t="shared" si="5"/>
        <v>0</v>
      </c>
      <c r="N105" s="74">
        <f t="shared" si="6"/>
        <v>0</v>
      </c>
      <c r="O105" s="77"/>
      <c r="P105" s="74">
        <f t="shared" si="7"/>
        <v>0</v>
      </c>
      <c r="Q105" s="77"/>
      <c r="R105" s="74">
        <f t="shared" si="8"/>
        <v>0</v>
      </c>
      <c r="S105" s="74">
        <f t="shared" si="9"/>
        <v>0</v>
      </c>
      <c r="T105" s="77"/>
      <c r="U105" s="74">
        <f t="shared" si="10"/>
        <v>0</v>
      </c>
      <c r="V105" s="77"/>
      <c r="W105" s="74">
        <f t="shared" si="11"/>
        <v>0</v>
      </c>
      <c r="X105" s="74">
        <f t="shared" si="12"/>
        <v>0</v>
      </c>
      <c r="Y105" s="77"/>
      <c r="Z105" s="74">
        <f t="shared" si="13"/>
        <v>0</v>
      </c>
      <c r="AA105" s="77"/>
      <c r="AB105" s="74">
        <f t="shared" si="14"/>
        <v>0</v>
      </c>
      <c r="AC105" s="74">
        <f t="shared" si="15"/>
        <v>0</v>
      </c>
      <c r="AD105" s="77"/>
      <c r="AE105" s="74">
        <f t="shared" si="16"/>
        <v>0</v>
      </c>
      <c r="AF105" s="77"/>
      <c r="AG105" s="74">
        <f t="shared" si="17"/>
        <v>0</v>
      </c>
      <c r="AH105" s="74">
        <f t="shared" si="18"/>
        <v>0</v>
      </c>
      <c r="AI105" s="77"/>
      <c r="AJ105" s="74">
        <f t="shared" si="19"/>
        <v>0</v>
      </c>
      <c r="AK105" s="77"/>
      <c r="AL105" s="74">
        <f t="shared" si="20"/>
        <v>0</v>
      </c>
      <c r="AM105" s="74">
        <f t="shared" si="21"/>
        <v>0</v>
      </c>
      <c r="AN105" s="77"/>
      <c r="AO105" s="74">
        <f t="shared" si="22"/>
        <v>0</v>
      </c>
      <c r="AP105" s="77"/>
      <c r="AQ105" s="74">
        <f t="shared" si="23"/>
        <v>0</v>
      </c>
      <c r="AR105" s="74">
        <f t="shared" si="24"/>
        <v>0</v>
      </c>
      <c r="AS105" s="77"/>
      <c r="AT105" s="74">
        <f t="shared" si="25"/>
        <v>0</v>
      </c>
      <c r="AU105" s="77"/>
      <c r="AV105" s="74">
        <f t="shared" si="26"/>
        <v>0</v>
      </c>
      <c r="AW105" s="74">
        <f t="shared" si="27"/>
        <v>0</v>
      </c>
      <c r="AX105" s="77"/>
      <c r="AY105" s="74">
        <f t="shared" si="28"/>
        <v>0</v>
      </c>
      <c r="AZ105" s="77"/>
      <c r="BA105" s="74">
        <f t="shared" si="29"/>
        <v>0</v>
      </c>
      <c r="BB105" s="74">
        <f t="shared" si="30"/>
        <v>0</v>
      </c>
      <c r="BC105" s="77"/>
      <c r="BD105" s="74">
        <f t="shared" si="31"/>
        <v>0</v>
      </c>
      <c r="BE105" s="77"/>
      <c r="BF105" s="74">
        <f t="shared" si="32"/>
        <v>0</v>
      </c>
      <c r="BG105" s="74">
        <f t="shared" si="33"/>
        <v>0</v>
      </c>
      <c r="BH105" s="77"/>
      <c r="BI105" s="74">
        <f t="shared" si="34"/>
        <v>0</v>
      </c>
      <c r="BJ105" s="77"/>
      <c r="BK105" s="74">
        <f t="shared" si="35"/>
        <v>0</v>
      </c>
      <c r="BL105" s="74">
        <f t="shared" si="36"/>
        <v>0</v>
      </c>
      <c r="BM105" s="77"/>
      <c r="BN105" s="74">
        <f t="shared" si="37"/>
        <v>0</v>
      </c>
      <c r="BO105" s="77"/>
      <c r="BP105" s="74">
        <f t="shared" si="38"/>
        <v>0</v>
      </c>
      <c r="BQ105" s="74">
        <f t="shared" si="39"/>
        <v>0</v>
      </c>
      <c r="BR105" s="77"/>
      <c r="BS105" s="74">
        <f t="shared" si="40"/>
        <v>0</v>
      </c>
      <c r="BT105" s="77"/>
      <c r="BU105" s="74">
        <f t="shared" si="41"/>
        <v>0</v>
      </c>
      <c r="BV105" s="74">
        <f t="shared" si="42"/>
        <v>0</v>
      </c>
      <c r="BW105" s="77"/>
      <c r="BX105" s="74">
        <f t="shared" si="43"/>
        <v>0</v>
      </c>
      <c r="BY105" s="77"/>
      <c r="BZ105" s="74">
        <f t="shared" si="44"/>
        <v>0</v>
      </c>
      <c r="CA105" s="74">
        <f t="shared" si="45"/>
        <v>0</v>
      </c>
      <c r="CB105" s="77"/>
      <c r="CC105" s="74">
        <f t="shared" si="46"/>
        <v>0</v>
      </c>
      <c r="CD105" s="77"/>
      <c r="CE105" s="74">
        <f t="shared" si="47"/>
        <v>0</v>
      </c>
      <c r="CF105" s="74">
        <f t="shared" si="48"/>
        <v>0</v>
      </c>
      <c r="CG105" s="77">
        <v>1.0</v>
      </c>
      <c r="CH105" s="74">
        <f t="shared" si="49"/>
        <v>10359.8635</v>
      </c>
      <c r="CI105" s="77"/>
      <c r="CJ105" s="74">
        <f t="shared" si="50"/>
        <v>0</v>
      </c>
      <c r="CK105" s="74">
        <f t="shared" si="51"/>
        <v>10359.8635</v>
      </c>
      <c r="CL105" s="77"/>
      <c r="CM105" s="74">
        <f t="shared" si="52"/>
        <v>0</v>
      </c>
      <c r="CN105" s="77"/>
      <c r="CO105" s="74">
        <f t="shared" si="53"/>
        <v>0</v>
      </c>
      <c r="CP105" s="74">
        <f t="shared" si="54"/>
        <v>0</v>
      </c>
      <c r="CQ105" s="77"/>
      <c r="CR105" s="74">
        <f t="shared" si="55"/>
        <v>0</v>
      </c>
      <c r="CS105" s="77"/>
      <c r="CT105" s="74">
        <f t="shared" si="56"/>
        <v>0</v>
      </c>
      <c r="CU105" s="74">
        <f t="shared" si="57"/>
        <v>0</v>
      </c>
      <c r="CV105" s="77"/>
      <c r="CW105" s="74">
        <f t="shared" si="58"/>
        <v>0</v>
      </c>
      <c r="CX105" s="77"/>
      <c r="CY105" s="74">
        <f t="shared" si="59"/>
        <v>0</v>
      </c>
      <c r="CZ105" s="74">
        <f t="shared" si="60"/>
        <v>0</v>
      </c>
      <c r="DA105" s="77"/>
      <c r="DB105" s="74">
        <f t="shared" si="61"/>
        <v>0</v>
      </c>
      <c r="DC105" s="77"/>
      <c r="DD105" s="74">
        <f t="shared" si="62"/>
        <v>0</v>
      </c>
      <c r="DE105" s="74">
        <f t="shared" si="63"/>
        <v>0</v>
      </c>
      <c r="DF105" s="77"/>
      <c r="DG105" s="74">
        <f t="shared" si="64"/>
        <v>0</v>
      </c>
      <c r="DH105" s="77"/>
      <c r="DI105" s="74">
        <f t="shared" si="65"/>
        <v>0</v>
      </c>
      <c r="DJ105" s="74">
        <f t="shared" si="66"/>
        <v>0</v>
      </c>
      <c r="DK105" s="77"/>
      <c r="DL105" s="74">
        <f t="shared" si="67"/>
        <v>0</v>
      </c>
      <c r="DM105" s="77"/>
      <c r="DN105" s="74">
        <f t="shared" si="68"/>
        <v>0</v>
      </c>
      <c r="DO105" s="74">
        <f t="shared" si="69"/>
        <v>0</v>
      </c>
      <c r="DP105" s="77"/>
      <c r="DQ105" s="74">
        <f t="shared" si="70"/>
        <v>0</v>
      </c>
      <c r="DR105" s="77"/>
      <c r="DS105" s="74">
        <f t="shared" si="71"/>
        <v>0</v>
      </c>
      <c r="DT105" s="74">
        <f t="shared" si="72"/>
        <v>0</v>
      </c>
      <c r="DU105" s="77"/>
      <c r="DV105" s="74">
        <f t="shared" si="73"/>
        <v>0</v>
      </c>
      <c r="DW105" s="77"/>
      <c r="DX105" s="74">
        <f t="shared" si="74"/>
        <v>0</v>
      </c>
      <c r="DY105" s="74">
        <f t="shared" si="75"/>
        <v>0</v>
      </c>
      <c r="DZ105" s="77"/>
      <c r="EA105" s="74">
        <f t="shared" si="76"/>
        <v>0</v>
      </c>
      <c r="EB105" s="77"/>
      <c r="EC105" s="74">
        <f t="shared" si="77"/>
        <v>0</v>
      </c>
      <c r="ED105" s="74">
        <f t="shared" si="78"/>
        <v>0</v>
      </c>
      <c r="EE105" s="77"/>
      <c r="EF105" s="74">
        <f t="shared" si="79"/>
        <v>0</v>
      </c>
      <c r="EG105" s="77"/>
      <c r="EH105" s="74">
        <f t="shared" si="80"/>
        <v>0</v>
      </c>
      <c r="EI105" s="74">
        <f t="shared" si="81"/>
        <v>0</v>
      </c>
      <c r="EJ105" s="77"/>
      <c r="EK105" s="74">
        <f t="shared" si="82"/>
        <v>0</v>
      </c>
      <c r="EL105" s="77"/>
      <c r="EM105" s="74">
        <f t="shared" si="83"/>
        <v>0</v>
      </c>
      <c r="EN105" s="74">
        <f t="shared" si="84"/>
        <v>0</v>
      </c>
      <c r="EO105" s="77"/>
      <c r="EP105" s="74">
        <f t="shared" si="85"/>
        <v>0</v>
      </c>
      <c r="EQ105" s="77"/>
      <c r="ER105" s="74">
        <f t="shared" si="86"/>
        <v>0</v>
      </c>
      <c r="ES105" s="74">
        <f t="shared" si="87"/>
        <v>0</v>
      </c>
      <c r="ET105" s="77"/>
      <c r="EU105" s="74">
        <f t="shared" si="88"/>
        <v>0</v>
      </c>
      <c r="EV105" s="77"/>
      <c r="EW105" s="74">
        <f t="shared" si="89"/>
        <v>0</v>
      </c>
      <c r="EX105" s="74">
        <f t="shared" si="90"/>
        <v>0</v>
      </c>
      <c r="EY105" s="77">
        <v>1.0</v>
      </c>
      <c r="EZ105" s="74">
        <f t="shared" si="91"/>
        <v>10359.8635</v>
      </c>
      <c r="FA105" s="77"/>
      <c r="FB105" s="74">
        <f t="shared" si="92"/>
        <v>0</v>
      </c>
      <c r="FC105" s="74">
        <f t="shared" si="93"/>
        <v>10359.8635</v>
      </c>
      <c r="FD105" s="77"/>
      <c r="FE105" s="74">
        <f t="shared" si="94"/>
        <v>0</v>
      </c>
      <c r="FF105" s="77"/>
      <c r="FG105" s="74">
        <f t="shared" si="95"/>
        <v>0</v>
      </c>
      <c r="FH105" s="74">
        <f t="shared" si="96"/>
        <v>0</v>
      </c>
      <c r="FI105" s="77"/>
      <c r="FJ105" s="74">
        <f t="shared" si="97"/>
        <v>0</v>
      </c>
      <c r="FK105" s="77"/>
      <c r="FL105" s="74">
        <f t="shared" si="98"/>
        <v>0</v>
      </c>
      <c r="FM105" s="74">
        <f t="shared" si="99"/>
        <v>0</v>
      </c>
      <c r="FN105" s="77"/>
      <c r="FO105" s="74">
        <f t="shared" si="100"/>
        <v>0</v>
      </c>
      <c r="FP105" s="77"/>
      <c r="FQ105" s="74">
        <f t="shared" si="101"/>
        <v>0</v>
      </c>
      <c r="FR105" s="74">
        <f t="shared" si="102"/>
        <v>0</v>
      </c>
      <c r="FS105" s="77"/>
      <c r="FT105" s="74">
        <f t="shared" si="103"/>
        <v>0</v>
      </c>
      <c r="FU105" s="77"/>
      <c r="FV105" s="74">
        <f t="shared" si="104"/>
        <v>0</v>
      </c>
      <c r="FW105" s="74">
        <f t="shared" si="105"/>
        <v>0</v>
      </c>
      <c r="FX105" s="77"/>
      <c r="FY105" s="74">
        <f t="shared" si="106"/>
        <v>0</v>
      </c>
      <c r="FZ105" s="77"/>
      <c r="GA105" s="74">
        <f t="shared" si="107"/>
        <v>0</v>
      </c>
      <c r="GB105" s="74">
        <f t="shared" si="108"/>
        <v>0</v>
      </c>
      <c r="GC105" s="77"/>
      <c r="GD105" s="74">
        <f t="shared" si="109"/>
        <v>0</v>
      </c>
      <c r="GE105" s="77"/>
      <c r="GF105" s="74">
        <f t="shared" si="110"/>
        <v>0</v>
      </c>
      <c r="GG105" s="74">
        <f t="shared" si="111"/>
        <v>0</v>
      </c>
      <c r="GH105" s="77"/>
      <c r="GI105" s="74">
        <f t="shared" si="112"/>
        <v>0</v>
      </c>
      <c r="GJ105" s="77"/>
      <c r="GK105" s="74">
        <f t="shared" si="113"/>
        <v>0</v>
      </c>
      <c r="GL105" s="74">
        <f t="shared" si="114"/>
        <v>0</v>
      </c>
      <c r="GM105" s="77">
        <v>1.0</v>
      </c>
      <c r="GN105" s="74">
        <f t="shared" si="115"/>
        <v>10359.8635</v>
      </c>
      <c r="GO105" s="77"/>
      <c r="GP105" s="74">
        <f t="shared" si="116"/>
        <v>0</v>
      </c>
      <c r="GQ105" s="74">
        <f t="shared" si="117"/>
        <v>10359.8635</v>
      </c>
      <c r="GR105" s="77"/>
      <c r="GS105" s="74">
        <f t="shared" si="118"/>
        <v>0</v>
      </c>
      <c r="GT105" s="77"/>
      <c r="GU105" s="74">
        <f t="shared" si="119"/>
        <v>0</v>
      </c>
      <c r="GV105" s="74">
        <f t="shared" si="120"/>
        <v>0</v>
      </c>
      <c r="GW105" s="77"/>
      <c r="GX105" s="74">
        <f t="shared" si="121"/>
        <v>0</v>
      </c>
      <c r="GY105" s="77"/>
      <c r="GZ105" s="74">
        <f t="shared" si="122"/>
        <v>0</v>
      </c>
      <c r="HA105" s="74">
        <f t="shared" si="123"/>
        <v>0</v>
      </c>
      <c r="HB105" s="77"/>
      <c r="HC105" s="74">
        <f t="shared" si="124"/>
        <v>0</v>
      </c>
      <c r="HD105" s="77"/>
      <c r="HE105" s="74">
        <f t="shared" si="125"/>
        <v>0</v>
      </c>
      <c r="HF105" s="74">
        <f t="shared" si="126"/>
        <v>0</v>
      </c>
      <c r="HG105" s="77"/>
      <c r="HH105" s="74">
        <f t="shared" si="127"/>
        <v>0</v>
      </c>
      <c r="HI105" s="77"/>
      <c r="HJ105" s="74">
        <f t="shared" si="128"/>
        <v>0</v>
      </c>
      <c r="HK105" s="74">
        <f t="shared" si="129"/>
        <v>0</v>
      </c>
    </row>
    <row r="106" ht="15.75" customHeight="1">
      <c r="A106" s="110"/>
      <c r="B106" s="110"/>
      <c r="C106" s="76" t="str">
        <f>$C$69</f>
        <v>Google Social Post (Instagram)</v>
      </c>
      <c r="D106" s="78">
        <f>$D$72</f>
        <v>31.458</v>
      </c>
      <c r="E106" s="77"/>
      <c r="F106" s="74">
        <f t="shared" si="1"/>
        <v>0</v>
      </c>
      <c r="G106" s="77"/>
      <c r="H106" s="74">
        <f t="shared" si="2"/>
        <v>0</v>
      </c>
      <c r="I106" s="74">
        <f t="shared" si="3"/>
        <v>0</v>
      </c>
      <c r="J106" s="77"/>
      <c r="K106" s="74">
        <f t="shared" si="4"/>
        <v>0</v>
      </c>
      <c r="L106" s="77"/>
      <c r="M106" s="74">
        <f t="shared" si="5"/>
        <v>0</v>
      </c>
      <c r="N106" s="74">
        <f t="shared" si="6"/>
        <v>0</v>
      </c>
      <c r="O106" s="77"/>
      <c r="P106" s="74">
        <f t="shared" si="7"/>
        <v>0</v>
      </c>
      <c r="Q106" s="77"/>
      <c r="R106" s="74">
        <f t="shared" si="8"/>
        <v>0</v>
      </c>
      <c r="S106" s="74">
        <f t="shared" si="9"/>
        <v>0</v>
      </c>
      <c r="T106" s="77"/>
      <c r="U106" s="74">
        <f t="shared" si="10"/>
        <v>0</v>
      </c>
      <c r="V106" s="77"/>
      <c r="W106" s="74">
        <f t="shared" si="11"/>
        <v>0</v>
      </c>
      <c r="X106" s="74">
        <f t="shared" si="12"/>
        <v>0</v>
      </c>
      <c r="Y106" s="77"/>
      <c r="Z106" s="74">
        <f t="shared" si="13"/>
        <v>0</v>
      </c>
      <c r="AA106" s="77"/>
      <c r="AB106" s="74">
        <f t="shared" si="14"/>
        <v>0</v>
      </c>
      <c r="AC106" s="74">
        <f t="shared" si="15"/>
        <v>0</v>
      </c>
      <c r="AD106" s="77"/>
      <c r="AE106" s="74">
        <f t="shared" si="16"/>
        <v>0</v>
      </c>
      <c r="AF106" s="77"/>
      <c r="AG106" s="74">
        <f t="shared" si="17"/>
        <v>0</v>
      </c>
      <c r="AH106" s="74">
        <f t="shared" si="18"/>
        <v>0</v>
      </c>
      <c r="AI106" s="77"/>
      <c r="AJ106" s="74">
        <f t="shared" si="19"/>
        <v>0</v>
      </c>
      <c r="AK106" s="77"/>
      <c r="AL106" s="74">
        <f t="shared" si="20"/>
        <v>0</v>
      </c>
      <c r="AM106" s="74">
        <f t="shared" si="21"/>
        <v>0</v>
      </c>
      <c r="AN106" s="77"/>
      <c r="AO106" s="74">
        <f t="shared" si="22"/>
        <v>0</v>
      </c>
      <c r="AP106" s="77"/>
      <c r="AQ106" s="74">
        <f t="shared" si="23"/>
        <v>0</v>
      </c>
      <c r="AR106" s="74">
        <f t="shared" si="24"/>
        <v>0</v>
      </c>
      <c r="AS106" s="77"/>
      <c r="AT106" s="74">
        <f t="shared" si="25"/>
        <v>0</v>
      </c>
      <c r="AU106" s="77"/>
      <c r="AV106" s="74">
        <f t="shared" si="26"/>
        <v>0</v>
      </c>
      <c r="AW106" s="74">
        <f t="shared" si="27"/>
        <v>0</v>
      </c>
      <c r="AX106" s="77"/>
      <c r="AY106" s="74">
        <f t="shared" si="28"/>
        <v>0</v>
      </c>
      <c r="AZ106" s="77"/>
      <c r="BA106" s="74">
        <f t="shared" si="29"/>
        <v>0</v>
      </c>
      <c r="BB106" s="74">
        <f t="shared" si="30"/>
        <v>0</v>
      </c>
      <c r="BC106" s="77"/>
      <c r="BD106" s="74">
        <f t="shared" si="31"/>
        <v>0</v>
      </c>
      <c r="BE106" s="77"/>
      <c r="BF106" s="74">
        <f t="shared" si="32"/>
        <v>0</v>
      </c>
      <c r="BG106" s="74">
        <f t="shared" si="33"/>
        <v>0</v>
      </c>
      <c r="BH106" s="77"/>
      <c r="BI106" s="74">
        <f t="shared" si="34"/>
        <v>0</v>
      </c>
      <c r="BJ106" s="77"/>
      <c r="BK106" s="74">
        <f t="shared" si="35"/>
        <v>0</v>
      </c>
      <c r="BL106" s="74">
        <f t="shared" si="36"/>
        <v>0</v>
      </c>
      <c r="BM106" s="77"/>
      <c r="BN106" s="74">
        <f t="shared" si="37"/>
        <v>0</v>
      </c>
      <c r="BO106" s="77"/>
      <c r="BP106" s="74">
        <f t="shared" si="38"/>
        <v>0</v>
      </c>
      <c r="BQ106" s="74">
        <f t="shared" si="39"/>
        <v>0</v>
      </c>
      <c r="BR106" s="77"/>
      <c r="BS106" s="74">
        <f t="shared" si="40"/>
        <v>0</v>
      </c>
      <c r="BT106" s="77"/>
      <c r="BU106" s="74">
        <f t="shared" si="41"/>
        <v>0</v>
      </c>
      <c r="BV106" s="74">
        <f t="shared" si="42"/>
        <v>0</v>
      </c>
      <c r="BW106" s="77"/>
      <c r="BX106" s="74">
        <f t="shared" si="43"/>
        <v>0</v>
      </c>
      <c r="BY106" s="77"/>
      <c r="BZ106" s="74">
        <f t="shared" si="44"/>
        <v>0</v>
      </c>
      <c r="CA106" s="74">
        <f t="shared" si="45"/>
        <v>0</v>
      </c>
      <c r="CB106" s="77"/>
      <c r="CC106" s="74">
        <f t="shared" si="46"/>
        <v>0</v>
      </c>
      <c r="CD106" s="77"/>
      <c r="CE106" s="74">
        <f t="shared" si="47"/>
        <v>0</v>
      </c>
      <c r="CF106" s="74">
        <f t="shared" si="48"/>
        <v>0</v>
      </c>
      <c r="CG106" s="77">
        <v>1.0</v>
      </c>
      <c r="CH106" s="74">
        <f t="shared" si="49"/>
        <v>31.458</v>
      </c>
      <c r="CI106" s="77"/>
      <c r="CJ106" s="74">
        <f t="shared" si="50"/>
        <v>0</v>
      </c>
      <c r="CK106" s="74">
        <f t="shared" si="51"/>
        <v>31.458</v>
      </c>
      <c r="CL106" s="77"/>
      <c r="CM106" s="74">
        <f t="shared" si="52"/>
        <v>0</v>
      </c>
      <c r="CN106" s="77"/>
      <c r="CO106" s="74">
        <f t="shared" si="53"/>
        <v>0</v>
      </c>
      <c r="CP106" s="74">
        <f t="shared" si="54"/>
        <v>0</v>
      </c>
      <c r="CQ106" s="77"/>
      <c r="CR106" s="74">
        <f t="shared" si="55"/>
        <v>0</v>
      </c>
      <c r="CS106" s="77"/>
      <c r="CT106" s="74">
        <f t="shared" si="56"/>
        <v>0</v>
      </c>
      <c r="CU106" s="74">
        <f t="shared" si="57"/>
        <v>0</v>
      </c>
      <c r="CV106" s="77"/>
      <c r="CW106" s="74">
        <f t="shared" si="58"/>
        <v>0</v>
      </c>
      <c r="CX106" s="77"/>
      <c r="CY106" s="74">
        <f t="shared" si="59"/>
        <v>0</v>
      </c>
      <c r="CZ106" s="74">
        <f t="shared" si="60"/>
        <v>0</v>
      </c>
      <c r="DA106" s="77"/>
      <c r="DB106" s="74">
        <f t="shared" si="61"/>
        <v>0</v>
      </c>
      <c r="DC106" s="77"/>
      <c r="DD106" s="74">
        <f t="shared" si="62"/>
        <v>0</v>
      </c>
      <c r="DE106" s="74">
        <f t="shared" si="63"/>
        <v>0</v>
      </c>
      <c r="DF106" s="77"/>
      <c r="DG106" s="74">
        <f t="shared" si="64"/>
        <v>0</v>
      </c>
      <c r="DH106" s="77"/>
      <c r="DI106" s="74">
        <f t="shared" si="65"/>
        <v>0</v>
      </c>
      <c r="DJ106" s="74">
        <f t="shared" si="66"/>
        <v>0</v>
      </c>
      <c r="DK106" s="77"/>
      <c r="DL106" s="74">
        <f t="shared" si="67"/>
        <v>0</v>
      </c>
      <c r="DM106" s="77"/>
      <c r="DN106" s="74">
        <f t="shared" si="68"/>
        <v>0</v>
      </c>
      <c r="DO106" s="74">
        <f t="shared" si="69"/>
        <v>0</v>
      </c>
      <c r="DP106" s="77"/>
      <c r="DQ106" s="74">
        <f t="shared" si="70"/>
        <v>0</v>
      </c>
      <c r="DR106" s="77"/>
      <c r="DS106" s="74">
        <f t="shared" si="71"/>
        <v>0</v>
      </c>
      <c r="DT106" s="74">
        <f t="shared" si="72"/>
        <v>0</v>
      </c>
      <c r="DU106" s="77"/>
      <c r="DV106" s="74">
        <f t="shared" si="73"/>
        <v>0</v>
      </c>
      <c r="DW106" s="77"/>
      <c r="DX106" s="74">
        <f t="shared" si="74"/>
        <v>0</v>
      </c>
      <c r="DY106" s="74">
        <f t="shared" si="75"/>
        <v>0</v>
      </c>
      <c r="DZ106" s="77"/>
      <c r="EA106" s="74">
        <f t="shared" si="76"/>
        <v>0</v>
      </c>
      <c r="EB106" s="77"/>
      <c r="EC106" s="74">
        <f t="shared" si="77"/>
        <v>0</v>
      </c>
      <c r="ED106" s="74">
        <f t="shared" si="78"/>
        <v>0</v>
      </c>
      <c r="EE106" s="77"/>
      <c r="EF106" s="74">
        <f t="shared" si="79"/>
        <v>0</v>
      </c>
      <c r="EG106" s="77"/>
      <c r="EH106" s="74">
        <f t="shared" si="80"/>
        <v>0</v>
      </c>
      <c r="EI106" s="74">
        <f t="shared" si="81"/>
        <v>0</v>
      </c>
      <c r="EJ106" s="77"/>
      <c r="EK106" s="74">
        <f t="shared" si="82"/>
        <v>0</v>
      </c>
      <c r="EL106" s="77"/>
      <c r="EM106" s="74">
        <f t="shared" si="83"/>
        <v>0</v>
      </c>
      <c r="EN106" s="74">
        <f t="shared" si="84"/>
        <v>0</v>
      </c>
      <c r="EO106" s="77"/>
      <c r="EP106" s="74">
        <f t="shared" si="85"/>
        <v>0</v>
      </c>
      <c r="EQ106" s="77"/>
      <c r="ER106" s="74">
        <f t="shared" si="86"/>
        <v>0</v>
      </c>
      <c r="ES106" s="74">
        <f t="shared" si="87"/>
        <v>0</v>
      </c>
      <c r="ET106" s="77"/>
      <c r="EU106" s="74">
        <f t="shared" si="88"/>
        <v>0</v>
      </c>
      <c r="EV106" s="77"/>
      <c r="EW106" s="74">
        <f t="shared" si="89"/>
        <v>0</v>
      </c>
      <c r="EX106" s="74">
        <f t="shared" si="90"/>
        <v>0</v>
      </c>
      <c r="EY106" s="77">
        <v>1.0</v>
      </c>
      <c r="EZ106" s="74">
        <f t="shared" si="91"/>
        <v>31.458</v>
      </c>
      <c r="FA106" s="77"/>
      <c r="FB106" s="74">
        <f t="shared" si="92"/>
        <v>0</v>
      </c>
      <c r="FC106" s="74">
        <f t="shared" si="93"/>
        <v>31.458</v>
      </c>
      <c r="FD106" s="77"/>
      <c r="FE106" s="74">
        <f t="shared" si="94"/>
        <v>0</v>
      </c>
      <c r="FF106" s="77"/>
      <c r="FG106" s="74">
        <f t="shared" si="95"/>
        <v>0</v>
      </c>
      <c r="FH106" s="74">
        <f t="shared" si="96"/>
        <v>0</v>
      </c>
      <c r="FI106" s="77"/>
      <c r="FJ106" s="74">
        <f t="shared" si="97"/>
        <v>0</v>
      </c>
      <c r="FK106" s="77"/>
      <c r="FL106" s="74">
        <f t="shared" si="98"/>
        <v>0</v>
      </c>
      <c r="FM106" s="74">
        <f t="shared" si="99"/>
        <v>0</v>
      </c>
      <c r="FN106" s="77"/>
      <c r="FO106" s="74">
        <f t="shared" si="100"/>
        <v>0</v>
      </c>
      <c r="FP106" s="77"/>
      <c r="FQ106" s="74">
        <f t="shared" si="101"/>
        <v>0</v>
      </c>
      <c r="FR106" s="74">
        <f t="shared" si="102"/>
        <v>0</v>
      </c>
      <c r="FS106" s="77"/>
      <c r="FT106" s="74">
        <f t="shared" si="103"/>
        <v>0</v>
      </c>
      <c r="FU106" s="77"/>
      <c r="FV106" s="74">
        <f t="shared" si="104"/>
        <v>0</v>
      </c>
      <c r="FW106" s="74">
        <f t="shared" si="105"/>
        <v>0</v>
      </c>
      <c r="FX106" s="77"/>
      <c r="FY106" s="74">
        <f t="shared" si="106"/>
        <v>0</v>
      </c>
      <c r="FZ106" s="77"/>
      <c r="GA106" s="74">
        <f t="shared" si="107"/>
        <v>0</v>
      </c>
      <c r="GB106" s="74">
        <f t="shared" si="108"/>
        <v>0</v>
      </c>
      <c r="GC106" s="77"/>
      <c r="GD106" s="74">
        <f t="shared" si="109"/>
        <v>0</v>
      </c>
      <c r="GE106" s="77"/>
      <c r="GF106" s="74">
        <f t="shared" si="110"/>
        <v>0</v>
      </c>
      <c r="GG106" s="74">
        <f t="shared" si="111"/>
        <v>0</v>
      </c>
      <c r="GH106" s="77"/>
      <c r="GI106" s="74">
        <f t="shared" si="112"/>
        <v>0</v>
      </c>
      <c r="GJ106" s="77"/>
      <c r="GK106" s="74">
        <f t="shared" si="113"/>
        <v>0</v>
      </c>
      <c r="GL106" s="74">
        <f t="shared" si="114"/>
        <v>0</v>
      </c>
      <c r="GM106" s="77">
        <v>1.0</v>
      </c>
      <c r="GN106" s="74">
        <f t="shared" si="115"/>
        <v>31.458</v>
      </c>
      <c r="GO106" s="77"/>
      <c r="GP106" s="74">
        <f t="shared" si="116"/>
        <v>0</v>
      </c>
      <c r="GQ106" s="74">
        <f t="shared" si="117"/>
        <v>31.458</v>
      </c>
      <c r="GR106" s="77"/>
      <c r="GS106" s="74">
        <f t="shared" si="118"/>
        <v>0</v>
      </c>
      <c r="GT106" s="77"/>
      <c r="GU106" s="74">
        <f t="shared" si="119"/>
        <v>0</v>
      </c>
      <c r="GV106" s="74">
        <f t="shared" si="120"/>
        <v>0</v>
      </c>
      <c r="GW106" s="77"/>
      <c r="GX106" s="74">
        <f t="shared" si="121"/>
        <v>0</v>
      </c>
      <c r="GY106" s="77"/>
      <c r="GZ106" s="74">
        <f t="shared" si="122"/>
        <v>0</v>
      </c>
      <c r="HA106" s="74">
        <f t="shared" si="123"/>
        <v>0</v>
      </c>
      <c r="HB106" s="77"/>
      <c r="HC106" s="74">
        <f t="shared" si="124"/>
        <v>0</v>
      </c>
      <c r="HD106" s="77"/>
      <c r="HE106" s="74">
        <f t="shared" si="125"/>
        <v>0</v>
      </c>
      <c r="HF106" s="74">
        <f t="shared" si="126"/>
        <v>0</v>
      </c>
      <c r="HG106" s="77"/>
      <c r="HH106" s="74">
        <f t="shared" si="127"/>
        <v>0</v>
      </c>
      <c r="HI106" s="77"/>
      <c r="HJ106" s="74">
        <f t="shared" si="128"/>
        <v>0</v>
      </c>
      <c r="HK106" s="74">
        <f t="shared" si="129"/>
        <v>0</v>
      </c>
    </row>
    <row r="107" ht="15.75" customHeight="1">
      <c r="A107" s="110"/>
      <c r="B107" s="110"/>
      <c r="C107" s="76" t="str">
        <f>$C$74</f>
        <v>Google Social Post (Twitter)</v>
      </c>
      <c r="D107" s="78">
        <f>$D$77</f>
        <v>24500</v>
      </c>
      <c r="E107" s="77"/>
      <c r="F107" s="74">
        <f t="shared" si="1"/>
        <v>0</v>
      </c>
      <c r="G107" s="77"/>
      <c r="H107" s="74">
        <f t="shared" si="2"/>
        <v>0</v>
      </c>
      <c r="I107" s="74">
        <f t="shared" si="3"/>
        <v>0</v>
      </c>
      <c r="J107" s="77"/>
      <c r="K107" s="74">
        <f t="shared" si="4"/>
        <v>0</v>
      </c>
      <c r="L107" s="77"/>
      <c r="M107" s="74">
        <f t="shared" si="5"/>
        <v>0</v>
      </c>
      <c r="N107" s="74">
        <f t="shared" si="6"/>
        <v>0</v>
      </c>
      <c r="O107" s="77"/>
      <c r="P107" s="74">
        <f t="shared" si="7"/>
        <v>0</v>
      </c>
      <c r="Q107" s="77"/>
      <c r="R107" s="74">
        <f t="shared" si="8"/>
        <v>0</v>
      </c>
      <c r="S107" s="74">
        <f t="shared" si="9"/>
        <v>0</v>
      </c>
      <c r="T107" s="77"/>
      <c r="U107" s="74">
        <f t="shared" si="10"/>
        <v>0</v>
      </c>
      <c r="V107" s="77"/>
      <c r="W107" s="74">
        <f t="shared" si="11"/>
        <v>0</v>
      </c>
      <c r="X107" s="74">
        <f t="shared" si="12"/>
        <v>0</v>
      </c>
      <c r="Y107" s="77"/>
      <c r="Z107" s="74">
        <f t="shared" si="13"/>
        <v>0</v>
      </c>
      <c r="AA107" s="77"/>
      <c r="AB107" s="74">
        <f t="shared" si="14"/>
        <v>0</v>
      </c>
      <c r="AC107" s="74">
        <f t="shared" si="15"/>
        <v>0</v>
      </c>
      <c r="AD107" s="77"/>
      <c r="AE107" s="74">
        <f t="shared" si="16"/>
        <v>0</v>
      </c>
      <c r="AF107" s="77"/>
      <c r="AG107" s="74">
        <f t="shared" si="17"/>
        <v>0</v>
      </c>
      <c r="AH107" s="74">
        <f t="shared" si="18"/>
        <v>0</v>
      </c>
      <c r="AI107" s="77"/>
      <c r="AJ107" s="74">
        <f t="shared" si="19"/>
        <v>0</v>
      </c>
      <c r="AK107" s="77"/>
      <c r="AL107" s="74">
        <f t="shared" si="20"/>
        <v>0</v>
      </c>
      <c r="AM107" s="74">
        <f t="shared" si="21"/>
        <v>0</v>
      </c>
      <c r="AN107" s="77"/>
      <c r="AO107" s="74">
        <f t="shared" si="22"/>
        <v>0</v>
      </c>
      <c r="AP107" s="77"/>
      <c r="AQ107" s="74">
        <f t="shared" si="23"/>
        <v>0</v>
      </c>
      <c r="AR107" s="74">
        <f t="shared" si="24"/>
        <v>0</v>
      </c>
      <c r="AS107" s="77"/>
      <c r="AT107" s="74">
        <f t="shared" si="25"/>
        <v>0</v>
      </c>
      <c r="AU107" s="77"/>
      <c r="AV107" s="74">
        <f t="shared" si="26"/>
        <v>0</v>
      </c>
      <c r="AW107" s="74">
        <f t="shared" si="27"/>
        <v>0</v>
      </c>
      <c r="AX107" s="77"/>
      <c r="AY107" s="74">
        <f t="shared" si="28"/>
        <v>0</v>
      </c>
      <c r="AZ107" s="77"/>
      <c r="BA107" s="74">
        <f t="shared" si="29"/>
        <v>0</v>
      </c>
      <c r="BB107" s="74">
        <f t="shared" si="30"/>
        <v>0</v>
      </c>
      <c r="BC107" s="77"/>
      <c r="BD107" s="74">
        <f t="shared" si="31"/>
        <v>0</v>
      </c>
      <c r="BE107" s="77"/>
      <c r="BF107" s="74">
        <f t="shared" si="32"/>
        <v>0</v>
      </c>
      <c r="BG107" s="74">
        <f t="shared" si="33"/>
        <v>0</v>
      </c>
      <c r="BH107" s="77"/>
      <c r="BI107" s="74">
        <f t="shared" si="34"/>
        <v>0</v>
      </c>
      <c r="BJ107" s="77"/>
      <c r="BK107" s="74">
        <f t="shared" si="35"/>
        <v>0</v>
      </c>
      <c r="BL107" s="74">
        <f t="shared" si="36"/>
        <v>0</v>
      </c>
      <c r="BM107" s="77"/>
      <c r="BN107" s="74">
        <f t="shared" si="37"/>
        <v>0</v>
      </c>
      <c r="BO107" s="77"/>
      <c r="BP107" s="74">
        <f t="shared" si="38"/>
        <v>0</v>
      </c>
      <c r="BQ107" s="74">
        <f t="shared" si="39"/>
        <v>0</v>
      </c>
      <c r="BR107" s="77"/>
      <c r="BS107" s="74">
        <f t="shared" si="40"/>
        <v>0</v>
      </c>
      <c r="BT107" s="77"/>
      <c r="BU107" s="74">
        <f t="shared" si="41"/>
        <v>0</v>
      </c>
      <c r="BV107" s="74">
        <f t="shared" si="42"/>
        <v>0</v>
      </c>
      <c r="BW107" s="77">
        <v>1.0</v>
      </c>
      <c r="BX107" s="74">
        <f t="shared" si="43"/>
        <v>24500</v>
      </c>
      <c r="BY107" s="77"/>
      <c r="BZ107" s="74">
        <f t="shared" si="44"/>
        <v>0</v>
      </c>
      <c r="CA107" s="74">
        <f t="shared" si="45"/>
        <v>24500</v>
      </c>
      <c r="CB107" s="77"/>
      <c r="CC107" s="74">
        <f t="shared" si="46"/>
        <v>0</v>
      </c>
      <c r="CD107" s="77"/>
      <c r="CE107" s="74">
        <f t="shared" si="47"/>
        <v>0</v>
      </c>
      <c r="CF107" s="74">
        <f t="shared" si="48"/>
        <v>0</v>
      </c>
      <c r="CG107" s="77">
        <v>1.0</v>
      </c>
      <c r="CH107" s="74">
        <f t="shared" si="49"/>
        <v>24500</v>
      </c>
      <c r="CI107" s="77"/>
      <c r="CJ107" s="74">
        <f t="shared" si="50"/>
        <v>0</v>
      </c>
      <c r="CK107" s="74">
        <f t="shared" si="51"/>
        <v>24500</v>
      </c>
      <c r="CL107" s="77"/>
      <c r="CM107" s="74">
        <f t="shared" si="52"/>
        <v>0</v>
      </c>
      <c r="CN107" s="77"/>
      <c r="CO107" s="74">
        <f t="shared" si="53"/>
        <v>0</v>
      </c>
      <c r="CP107" s="74">
        <f t="shared" si="54"/>
        <v>0</v>
      </c>
      <c r="CQ107" s="77"/>
      <c r="CR107" s="74">
        <f t="shared" si="55"/>
        <v>0</v>
      </c>
      <c r="CS107" s="77"/>
      <c r="CT107" s="74">
        <f t="shared" si="56"/>
        <v>0</v>
      </c>
      <c r="CU107" s="74">
        <f t="shared" si="57"/>
        <v>0</v>
      </c>
      <c r="CV107" s="77"/>
      <c r="CW107" s="74">
        <f t="shared" si="58"/>
        <v>0</v>
      </c>
      <c r="CX107" s="77"/>
      <c r="CY107" s="74">
        <f t="shared" si="59"/>
        <v>0</v>
      </c>
      <c r="CZ107" s="74">
        <f t="shared" si="60"/>
        <v>0</v>
      </c>
      <c r="DA107" s="77"/>
      <c r="DB107" s="74">
        <f t="shared" si="61"/>
        <v>0</v>
      </c>
      <c r="DC107" s="77"/>
      <c r="DD107" s="74">
        <f t="shared" si="62"/>
        <v>0</v>
      </c>
      <c r="DE107" s="74">
        <f t="shared" si="63"/>
        <v>0</v>
      </c>
      <c r="DF107" s="77"/>
      <c r="DG107" s="74">
        <f t="shared" si="64"/>
        <v>0</v>
      </c>
      <c r="DH107" s="77"/>
      <c r="DI107" s="74">
        <f t="shared" si="65"/>
        <v>0</v>
      </c>
      <c r="DJ107" s="74">
        <f t="shared" si="66"/>
        <v>0</v>
      </c>
      <c r="DK107" s="77"/>
      <c r="DL107" s="74">
        <f t="shared" si="67"/>
        <v>0</v>
      </c>
      <c r="DM107" s="77"/>
      <c r="DN107" s="74">
        <f t="shared" si="68"/>
        <v>0</v>
      </c>
      <c r="DO107" s="74">
        <f t="shared" si="69"/>
        <v>0</v>
      </c>
      <c r="DP107" s="77"/>
      <c r="DQ107" s="74">
        <f t="shared" si="70"/>
        <v>0</v>
      </c>
      <c r="DR107" s="77"/>
      <c r="DS107" s="74">
        <f t="shared" si="71"/>
        <v>0</v>
      </c>
      <c r="DT107" s="74">
        <f t="shared" si="72"/>
        <v>0</v>
      </c>
      <c r="DU107" s="77"/>
      <c r="DV107" s="74">
        <f t="shared" si="73"/>
        <v>0</v>
      </c>
      <c r="DW107" s="77"/>
      <c r="DX107" s="74">
        <f t="shared" si="74"/>
        <v>0</v>
      </c>
      <c r="DY107" s="74">
        <f t="shared" si="75"/>
        <v>0</v>
      </c>
      <c r="DZ107" s="77"/>
      <c r="EA107" s="74">
        <f t="shared" si="76"/>
        <v>0</v>
      </c>
      <c r="EB107" s="77"/>
      <c r="EC107" s="74">
        <f t="shared" si="77"/>
        <v>0</v>
      </c>
      <c r="ED107" s="74">
        <f t="shared" si="78"/>
        <v>0</v>
      </c>
      <c r="EE107" s="77"/>
      <c r="EF107" s="74">
        <f t="shared" si="79"/>
        <v>0</v>
      </c>
      <c r="EG107" s="77"/>
      <c r="EH107" s="74">
        <f t="shared" si="80"/>
        <v>0</v>
      </c>
      <c r="EI107" s="74">
        <f t="shared" si="81"/>
        <v>0</v>
      </c>
      <c r="EJ107" s="77"/>
      <c r="EK107" s="74">
        <f t="shared" si="82"/>
        <v>0</v>
      </c>
      <c r="EL107" s="77"/>
      <c r="EM107" s="74">
        <f t="shared" si="83"/>
        <v>0</v>
      </c>
      <c r="EN107" s="74">
        <f t="shared" si="84"/>
        <v>0</v>
      </c>
      <c r="EO107" s="77"/>
      <c r="EP107" s="74">
        <f t="shared" si="85"/>
        <v>0</v>
      </c>
      <c r="EQ107" s="77"/>
      <c r="ER107" s="74">
        <f t="shared" si="86"/>
        <v>0</v>
      </c>
      <c r="ES107" s="74">
        <f t="shared" si="87"/>
        <v>0</v>
      </c>
      <c r="ET107" s="77"/>
      <c r="EU107" s="74">
        <f t="shared" si="88"/>
        <v>0</v>
      </c>
      <c r="EV107" s="77"/>
      <c r="EW107" s="74">
        <f t="shared" si="89"/>
        <v>0</v>
      </c>
      <c r="EX107" s="74">
        <f t="shared" si="90"/>
        <v>0</v>
      </c>
      <c r="EY107" s="77">
        <v>1.0</v>
      </c>
      <c r="EZ107" s="74">
        <f t="shared" si="91"/>
        <v>24500</v>
      </c>
      <c r="FA107" s="77"/>
      <c r="FB107" s="74">
        <f t="shared" si="92"/>
        <v>0</v>
      </c>
      <c r="FC107" s="74">
        <f t="shared" si="93"/>
        <v>24500</v>
      </c>
      <c r="FD107" s="77"/>
      <c r="FE107" s="74">
        <f t="shared" si="94"/>
        <v>0</v>
      </c>
      <c r="FF107" s="77"/>
      <c r="FG107" s="74">
        <f t="shared" si="95"/>
        <v>0</v>
      </c>
      <c r="FH107" s="74">
        <f t="shared" si="96"/>
        <v>0</v>
      </c>
      <c r="FI107" s="77"/>
      <c r="FJ107" s="74">
        <f t="shared" si="97"/>
        <v>0</v>
      </c>
      <c r="FK107" s="77"/>
      <c r="FL107" s="74">
        <f t="shared" si="98"/>
        <v>0</v>
      </c>
      <c r="FM107" s="74">
        <f t="shared" si="99"/>
        <v>0</v>
      </c>
      <c r="FN107" s="77"/>
      <c r="FO107" s="74">
        <f t="shared" si="100"/>
        <v>0</v>
      </c>
      <c r="FP107" s="77"/>
      <c r="FQ107" s="74">
        <f t="shared" si="101"/>
        <v>0</v>
      </c>
      <c r="FR107" s="74">
        <f t="shared" si="102"/>
        <v>0</v>
      </c>
      <c r="FS107" s="77"/>
      <c r="FT107" s="74">
        <f t="shared" si="103"/>
        <v>0</v>
      </c>
      <c r="FU107" s="77"/>
      <c r="FV107" s="74">
        <f t="shared" si="104"/>
        <v>0</v>
      </c>
      <c r="FW107" s="74">
        <f t="shared" si="105"/>
        <v>0</v>
      </c>
      <c r="FX107" s="77"/>
      <c r="FY107" s="74">
        <f t="shared" si="106"/>
        <v>0</v>
      </c>
      <c r="FZ107" s="77"/>
      <c r="GA107" s="74">
        <f t="shared" si="107"/>
        <v>0</v>
      </c>
      <c r="GB107" s="74">
        <f t="shared" si="108"/>
        <v>0</v>
      </c>
      <c r="GC107" s="77"/>
      <c r="GD107" s="74">
        <f t="shared" si="109"/>
        <v>0</v>
      </c>
      <c r="GE107" s="77"/>
      <c r="GF107" s="74">
        <f t="shared" si="110"/>
        <v>0</v>
      </c>
      <c r="GG107" s="74">
        <f t="shared" si="111"/>
        <v>0</v>
      </c>
      <c r="GH107" s="77"/>
      <c r="GI107" s="74">
        <f t="shared" si="112"/>
        <v>0</v>
      </c>
      <c r="GJ107" s="77"/>
      <c r="GK107" s="74">
        <f t="shared" si="113"/>
        <v>0</v>
      </c>
      <c r="GL107" s="74">
        <f t="shared" si="114"/>
        <v>0</v>
      </c>
      <c r="GM107" s="77">
        <v>1.0</v>
      </c>
      <c r="GN107" s="74">
        <f t="shared" si="115"/>
        <v>24500</v>
      </c>
      <c r="GO107" s="77"/>
      <c r="GP107" s="74">
        <f t="shared" si="116"/>
        <v>0</v>
      </c>
      <c r="GQ107" s="74">
        <f t="shared" si="117"/>
        <v>24500</v>
      </c>
      <c r="GR107" s="77"/>
      <c r="GS107" s="74">
        <f t="shared" si="118"/>
        <v>0</v>
      </c>
      <c r="GT107" s="77"/>
      <c r="GU107" s="74">
        <f t="shared" si="119"/>
        <v>0</v>
      </c>
      <c r="GV107" s="74">
        <f t="shared" si="120"/>
        <v>0</v>
      </c>
      <c r="GW107" s="77"/>
      <c r="GX107" s="74">
        <f t="shared" si="121"/>
        <v>0</v>
      </c>
      <c r="GY107" s="77"/>
      <c r="GZ107" s="74">
        <f t="shared" si="122"/>
        <v>0</v>
      </c>
      <c r="HA107" s="74">
        <f t="shared" si="123"/>
        <v>0</v>
      </c>
      <c r="HB107" s="77"/>
      <c r="HC107" s="74">
        <f t="shared" si="124"/>
        <v>0</v>
      </c>
      <c r="HD107" s="77"/>
      <c r="HE107" s="74">
        <f t="shared" si="125"/>
        <v>0</v>
      </c>
      <c r="HF107" s="74">
        <f t="shared" si="126"/>
        <v>0</v>
      </c>
      <c r="HG107" s="77"/>
      <c r="HH107" s="74">
        <f t="shared" si="127"/>
        <v>0</v>
      </c>
      <c r="HI107" s="77"/>
      <c r="HJ107" s="74">
        <f t="shared" si="128"/>
        <v>0</v>
      </c>
      <c r="HK107" s="74">
        <f t="shared" si="129"/>
        <v>0</v>
      </c>
    </row>
    <row r="108" ht="15.75" customHeight="1">
      <c r="A108" s="110"/>
      <c r="B108" s="110"/>
      <c r="C108" s="76" t="str">
        <f>$C$79</f>
        <v>Google Email / Newsletter</v>
      </c>
      <c r="D108" s="78">
        <f>$D$82</f>
        <v>777500</v>
      </c>
      <c r="E108" s="77"/>
      <c r="F108" s="74">
        <f t="shared" si="1"/>
        <v>0</v>
      </c>
      <c r="G108" s="77"/>
      <c r="H108" s="74">
        <f t="shared" si="2"/>
        <v>0</v>
      </c>
      <c r="I108" s="74">
        <f t="shared" si="3"/>
        <v>0</v>
      </c>
      <c r="J108" s="77"/>
      <c r="K108" s="74">
        <f t="shared" si="4"/>
        <v>0</v>
      </c>
      <c r="L108" s="77"/>
      <c r="M108" s="74">
        <f t="shared" si="5"/>
        <v>0</v>
      </c>
      <c r="N108" s="74">
        <f t="shared" si="6"/>
        <v>0</v>
      </c>
      <c r="O108" s="77"/>
      <c r="P108" s="74">
        <f t="shared" si="7"/>
        <v>0</v>
      </c>
      <c r="Q108" s="77"/>
      <c r="R108" s="74">
        <f t="shared" si="8"/>
        <v>0</v>
      </c>
      <c r="S108" s="74">
        <f t="shared" si="9"/>
        <v>0</v>
      </c>
      <c r="T108" s="77"/>
      <c r="U108" s="74">
        <f t="shared" si="10"/>
        <v>0</v>
      </c>
      <c r="V108" s="77"/>
      <c r="W108" s="74">
        <f t="shared" si="11"/>
        <v>0</v>
      </c>
      <c r="X108" s="74">
        <f t="shared" si="12"/>
        <v>0</v>
      </c>
      <c r="Y108" s="77"/>
      <c r="Z108" s="74">
        <f t="shared" si="13"/>
        <v>0</v>
      </c>
      <c r="AA108" s="77"/>
      <c r="AB108" s="74">
        <f t="shared" si="14"/>
        <v>0</v>
      </c>
      <c r="AC108" s="74">
        <f t="shared" si="15"/>
        <v>0</v>
      </c>
      <c r="AD108" s="77"/>
      <c r="AE108" s="74">
        <f t="shared" si="16"/>
        <v>0</v>
      </c>
      <c r="AF108" s="77"/>
      <c r="AG108" s="74">
        <f t="shared" si="17"/>
        <v>0</v>
      </c>
      <c r="AH108" s="74">
        <f t="shared" si="18"/>
        <v>0</v>
      </c>
      <c r="AI108" s="77"/>
      <c r="AJ108" s="74">
        <f t="shared" si="19"/>
        <v>0</v>
      </c>
      <c r="AK108" s="77"/>
      <c r="AL108" s="74">
        <f t="shared" si="20"/>
        <v>0</v>
      </c>
      <c r="AM108" s="74">
        <f t="shared" si="21"/>
        <v>0</v>
      </c>
      <c r="AN108" s="77"/>
      <c r="AO108" s="74">
        <f t="shared" si="22"/>
        <v>0</v>
      </c>
      <c r="AP108" s="77"/>
      <c r="AQ108" s="74">
        <f t="shared" si="23"/>
        <v>0</v>
      </c>
      <c r="AR108" s="74">
        <f t="shared" si="24"/>
        <v>0</v>
      </c>
      <c r="AS108" s="77"/>
      <c r="AT108" s="74">
        <f t="shared" si="25"/>
        <v>0</v>
      </c>
      <c r="AU108" s="77"/>
      <c r="AV108" s="74">
        <f t="shared" si="26"/>
        <v>0</v>
      </c>
      <c r="AW108" s="74">
        <f t="shared" si="27"/>
        <v>0</v>
      </c>
      <c r="AX108" s="77"/>
      <c r="AY108" s="74">
        <f t="shared" si="28"/>
        <v>0</v>
      </c>
      <c r="AZ108" s="77"/>
      <c r="BA108" s="74">
        <f t="shared" si="29"/>
        <v>0</v>
      </c>
      <c r="BB108" s="74">
        <f t="shared" si="30"/>
        <v>0</v>
      </c>
      <c r="BC108" s="77"/>
      <c r="BD108" s="74">
        <f t="shared" si="31"/>
        <v>0</v>
      </c>
      <c r="BE108" s="77"/>
      <c r="BF108" s="74">
        <f t="shared" si="32"/>
        <v>0</v>
      </c>
      <c r="BG108" s="74">
        <f t="shared" si="33"/>
        <v>0</v>
      </c>
      <c r="BH108" s="77"/>
      <c r="BI108" s="74">
        <f t="shared" si="34"/>
        <v>0</v>
      </c>
      <c r="BJ108" s="77"/>
      <c r="BK108" s="74">
        <f t="shared" si="35"/>
        <v>0</v>
      </c>
      <c r="BL108" s="74">
        <f t="shared" si="36"/>
        <v>0</v>
      </c>
      <c r="BM108" s="77"/>
      <c r="BN108" s="74">
        <f t="shared" si="37"/>
        <v>0</v>
      </c>
      <c r="BO108" s="77"/>
      <c r="BP108" s="74">
        <f t="shared" si="38"/>
        <v>0</v>
      </c>
      <c r="BQ108" s="74">
        <f t="shared" si="39"/>
        <v>0</v>
      </c>
      <c r="BR108" s="77"/>
      <c r="BS108" s="74">
        <f t="shared" si="40"/>
        <v>0</v>
      </c>
      <c r="BT108" s="77"/>
      <c r="BU108" s="74">
        <f t="shared" si="41"/>
        <v>0</v>
      </c>
      <c r="BV108" s="74">
        <f t="shared" si="42"/>
        <v>0</v>
      </c>
      <c r="BW108" s="77"/>
      <c r="BX108" s="74">
        <f t="shared" si="43"/>
        <v>0</v>
      </c>
      <c r="BY108" s="77"/>
      <c r="BZ108" s="74">
        <f t="shared" si="44"/>
        <v>0</v>
      </c>
      <c r="CA108" s="74">
        <f t="shared" si="45"/>
        <v>0</v>
      </c>
      <c r="CB108" s="77"/>
      <c r="CC108" s="74">
        <f t="shared" si="46"/>
        <v>0</v>
      </c>
      <c r="CD108" s="77"/>
      <c r="CE108" s="74">
        <f t="shared" si="47"/>
        <v>0</v>
      </c>
      <c r="CF108" s="74">
        <f t="shared" si="48"/>
        <v>0</v>
      </c>
      <c r="CG108" s="77"/>
      <c r="CH108" s="74">
        <f t="shared" si="49"/>
        <v>0</v>
      </c>
      <c r="CI108" s="77"/>
      <c r="CJ108" s="74">
        <f t="shared" si="50"/>
        <v>0</v>
      </c>
      <c r="CK108" s="74">
        <f t="shared" si="51"/>
        <v>0</v>
      </c>
      <c r="CL108" s="77"/>
      <c r="CM108" s="74">
        <f t="shared" si="52"/>
        <v>0</v>
      </c>
      <c r="CN108" s="77"/>
      <c r="CO108" s="74">
        <f t="shared" si="53"/>
        <v>0</v>
      </c>
      <c r="CP108" s="74">
        <f t="shared" si="54"/>
        <v>0</v>
      </c>
      <c r="CQ108" s="77"/>
      <c r="CR108" s="74">
        <f t="shared" si="55"/>
        <v>0</v>
      </c>
      <c r="CS108" s="77"/>
      <c r="CT108" s="74">
        <f t="shared" si="56"/>
        <v>0</v>
      </c>
      <c r="CU108" s="74">
        <f t="shared" si="57"/>
        <v>0</v>
      </c>
      <c r="CV108" s="77"/>
      <c r="CW108" s="74">
        <f t="shared" si="58"/>
        <v>0</v>
      </c>
      <c r="CX108" s="77"/>
      <c r="CY108" s="74">
        <f t="shared" si="59"/>
        <v>0</v>
      </c>
      <c r="CZ108" s="74">
        <f t="shared" si="60"/>
        <v>0</v>
      </c>
      <c r="DA108" s="77"/>
      <c r="DB108" s="74">
        <f t="shared" si="61"/>
        <v>0</v>
      </c>
      <c r="DC108" s="77"/>
      <c r="DD108" s="74">
        <f t="shared" si="62"/>
        <v>0</v>
      </c>
      <c r="DE108" s="74">
        <f t="shared" si="63"/>
        <v>0</v>
      </c>
      <c r="DF108" s="77"/>
      <c r="DG108" s="74">
        <f t="shared" si="64"/>
        <v>0</v>
      </c>
      <c r="DH108" s="77"/>
      <c r="DI108" s="74">
        <f t="shared" si="65"/>
        <v>0</v>
      </c>
      <c r="DJ108" s="74">
        <f t="shared" si="66"/>
        <v>0</v>
      </c>
      <c r="DK108" s="77"/>
      <c r="DL108" s="74">
        <f t="shared" si="67"/>
        <v>0</v>
      </c>
      <c r="DM108" s="77"/>
      <c r="DN108" s="74">
        <f t="shared" si="68"/>
        <v>0</v>
      </c>
      <c r="DO108" s="74">
        <f t="shared" si="69"/>
        <v>0</v>
      </c>
      <c r="DP108" s="77"/>
      <c r="DQ108" s="74">
        <f t="shared" si="70"/>
        <v>0</v>
      </c>
      <c r="DR108" s="77"/>
      <c r="DS108" s="74">
        <f t="shared" si="71"/>
        <v>0</v>
      </c>
      <c r="DT108" s="74">
        <f t="shared" si="72"/>
        <v>0</v>
      </c>
      <c r="DU108" s="77"/>
      <c r="DV108" s="74">
        <f t="shared" si="73"/>
        <v>0</v>
      </c>
      <c r="DW108" s="77"/>
      <c r="DX108" s="74">
        <f t="shared" si="74"/>
        <v>0</v>
      </c>
      <c r="DY108" s="74">
        <f t="shared" si="75"/>
        <v>0</v>
      </c>
      <c r="DZ108" s="77"/>
      <c r="EA108" s="74">
        <f t="shared" si="76"/>
        <v>0</v>
      </c>
      <c r="EB108" s="77"/>
      <c r="EC108" s="74">
        <f t="shared" si="77"/>
        <v>0</v>
      </c>
      <c r="ED108" s="74">
        <f t="shared" si="78"/>
        <v>0</v>
      </c>
      <c r="EE108" s="77"/>
      <c r="EF108" s="74">
        <f t="shared" si="79"/>
        <v>0</v>
      </c>
      <c r="EG108" s="77"/>
      <c r="EH108" s="74">
        <f t="shared" si="80"/>
        <v>0</v>
      </c>
      <c r="EI108" s="74">
        <f t="shared" si="81"/>
        <v>0</v>
      </c>
      <c r="EJ108" s="77"/>
      <c r="EK108" s="74">
        <f t="shared" si="82"/>
        <v>0</v>
      </c>
      <c r="EL108" s="77"/>
      <c r="EM108" s="74">
        <f t="shared" si="83"/>
        <v>0</v>
      </c>
      <c r="EN108" s="74">
        <f t="shared" si="84"/>
        <v>0</v>
      </c>
      <c r="EO108" s="77"/>
      <c r="EP108" s="74">
        <f t="shared" si="85"/>
        <v>0</v>
      </c>
      <c r="EQ108" s="77"/>
      <c r="ER108" s="74">
        <f t="shared" si="86"/>
        <v>0</v>
      </c>
      <c r="ES108" s="74">
        <f t="shared" si="87"/>
        <v>0</v>
      </c>
      <c r="ET108" s="77"/>
      <c r="EU108" s="74">
        <f t="shared" si="88"/>
        <v>0</v>
      </c>
      <c r="EV108" s="77"/>
      <c r="EW108" s="74">
        <f t="shared" si="89"/>
        <v>0</v>
      </c>
      <c r="EX108" s="74">
        <f t="shared" si="90"/>
        <v>0</v>
      </c>
      <c r="EY108" s="77"/>
      <c r="EZ108" s="74">
        <f t="shared" si="91"/>
        <v>0</v>
      </c>
      <c r="FA108" s="77"/>
      <c r="FB108" s="74">
        <f t="shared" si="92"/>
        <v>0</v>
      </c>
      <c r="FC108" s="74">
        <f t="shared" si="93"/>
        <v>0</v>
      </c>
      <c r="FD108" s="77"/>
      <c r="FE108" s="74">
        <f t="shared" si="94"/>
        <v>0</v>
      </c>
      <c r="FF108" s="77"/>
      <c r="FG108" s="74">
        <f t="shared" si="95"/>
        <v>0</v>
      </c>
      <c r="FH108" s="74">
        <f t="shared" si="96"/>
        <v>0</v>
      </c>
      <c r="FI108" s="77"/>
      <c r="FJ108" s="74">
        <f t="shared" si="97"/>
        <v>0</v>
      </c>
      <c r="FK108" s="77"/>
      <c r="FL108" s="74">
        <f t="shared" si="98"/>
        <v>0</v>
      </c>
      <c r="FM108" s="74">
        <f t="shared" si="99"/>
        <v>0</v>
      </c>
      <c r="FN108" s="77"/>
      <c r="FO108" s="74">
        <f t="shared" si="100"/>
        <v>0</v>
      </c>
      <c r="FP108" s="77"/>
      <c r="FQ108" s="74">
        <f t="shared" si="101"/>
        <v>0</v>
      </c>
      <c r="FR108" s="74">
        <f t="shared" si="102"/>
        <v>0</v>
      </c>
      <c r="FS108" s="77"/>
      <c r="FT108" s="74">
        <f t="shared" si="103"/>
        <v>0</v>
      </c>
      <c r="FU108" s="77"/>
      <c r="FV108" s="74">
        <f t="shared" si="104"/>
        <v>0</v>
      </c>
      <c r="FW108" s="74">
        <f t="shared" si="105"/>
        <v>0</v>
      </c>
      <c r="FX108" s="77"/>
      <c r="FY108" s="74">
        <f t="shared" si="106"/>
        <v>0</v>
      </c>
      <c r="FZ108" s="77"/>
      <c r="GA108" s="74">
        <f t="shared" si="107"/>
        <v>0</v>
      </c>
      <c r="GB108" s="74">
        <f t="shared" si="108"/>
        <v>0</v>
      </c>
      <c r="GC108" s="77"/>
      <c r="GD108" s="74">
        <f t="shared" si="109"/>
        <v>0</v>
      </c>
      <c r="GE108" s="77"/>
      <c r="GF108" s="74">
        <f t="shared" si="110"/>
        <v>0</v>
      </c>
      <c r="GG108" s="74">
        <f t="shared" si="111"/>
        <v>0</v>
      </c>
      <c r="GH108" s="77"/>
      <c r="GI108" s="74">
        <f t="shared" si="112"/>
        <v>0</v>
      </c>
      <c r="GJ108" s="77"/>
      <c r="GK108" s="74">
        <f t="shared" si="113"/>
        <v>0</v>
      </c>
      <c r="GL108" s="74">
        <f t="shared" si="114"/>
        <v>0</v>
      </c>
      <c r="GM108" s="77"/>
      <c r="GN108" s="74">
        <f t="shared" si="115"/>
        <v>0</v>
      </c>
      <c r="GO108" s="77"/>
      <c r="GP108" s="74">
        <f t="shared" si="116"/>
        <v>0</v>
      </c>
      <c r="GQ108" s="74">
        <f t="shared" si="117"/>
        <v>0</v>
      </c>
      <c r="GR108" s="77"/>
      <c r="GS108" s="74">
        <f t="shared" si="118"/>
        <v>0</v>
      </c>
      <c r="GT108" s="77"/>
      <c r="GU108" s="74">
        <f t="shared" si="119"/>
        <v>0</v>
      </c>
      <c r="GV108" s="74">
        <f t="shared" si="120"/>
        <v>0</v>
      </c>
      <c r="GW108" s="77"/>
      <c r="GX108" s="74">
        <f t="shared" si="121"/>
        <v>0</v>
      </c>
      <c r="GY108" s="77"/>
      <c r="GZ108" s="74">
        <f t="shared" si="122"/>
        <v>0</v>
      </c>
      <c r="HA108" s="74">
        <f t="shared" si="123"/>
        <v>0</v>
      </c>
      <c r="HB108" s="77"/>
      <c r="HC108" s="74">
        <f t="shared" si="124"/>
        <v>0</v>
      </c>
      <c r="HD108" s="77"/>
      <c r="HE108" s="74">
        <f t="shared" si="125"/>
        <v>0</v>
      </c>
      <c r="HF108" s="74">
        <f t="shared" si="126"/>
        <v>0</v>
      </c>
      <c r="HG108" s="77"/>
      <c r="HH108" s="74">
        <f t="shared" si="127"/>
        <v>0</v>
      </c>
      <c r="HI108" s="77"/>
      <c r="HJ108" s="74">
        <f t="shared" si="128"/>
        <v>0</v>
      </c>
      <c r="HK108" s="74">
        <f t="shared" si="129"/>
        <v>0</v>
      </c>
    </row>
    <row r="109" ht="15.75" customHeight="1">
      <c r="A109" s="110"/>
      <c r="B109" s="110"/>
      <c r="C109" s="76" t="str">
        <f>$C$84</f>
        <v>.com Feature</v>
      </c>
      <c r="D109" s="78">
        <f>$D$87/7</f>
        <v>160.7142857</v>
      </c>
      <c r="E109" s="77"/>
      <c r="F109" s="74">
        <f t="shared" si="1"/>
        <v>0</v>
      </c>
      <c r="G109" s="77"/>
      <c r="H109" s="74">
        <f t="shared" si="2"/>
        <v>0</v>
      </c>
      <c r="I109" s="74">
        <f t="shared" si="3"/>
        <v>0</v>
      </c>
      <c r="J109" s="77"/>
      <c r="K109" s="74">
        <f t="shared" si="4"/>
        <v>0</v>
      </c>
      <c r="L109" s="77"/>
      <c r="M109" s="74">
        <f t="shared" si="5"/>
        <v>0</v>
      </c>
      <c r="N109" s="74">
        <f t="shared" si="6"/>
        <v>0</v>
      </c>
      <c r="O109" s="77"/>
      <c r="P109" s="74">
        <f t="shared" si="7"/>
        <v>0</v>
      </c>
      <c r="Q109" s="77"/>
      <c r="R109" s="74">
        <f t="shared" si="8"/>
        <v>0</v>
      </c>
      <c r="S109" s="74">
        <f t="shared" si="9"/>
        <v>0</v>
      </c>
      <c r="T109" s="77"/>
      <c r="U109" s="74">
        <f t="shared" si="10"/>
        <v>0</v>
      </c>
      <c r="V109" s="77"/>
      <c r="W109" s="74">
        <f t="shared" si="11"/>
        <v>0</v>
      </c>
      <c r="X109" s="74">
        <f t="shared" si="12"/>
        <v>0</v>
      </c>
      <c r="Y109" s="77"/>
      <c r="Z109" s="74">
        <f t="shared" si="13"/>
        <v>0</v>
      </c>
      <c r="AA109" s="77"/>
      <c r="AB109" s="74">
        <f t="shared" si="14"/>
        <v>0</v>
      </c>
      <c r="AC109" s="74">
        <f t="shared" si="15"/>
        <v>0</v>
      </c>
      <c r="AD109" s="77"/>
      <c r="AE109" s="74">
        <f t="shared" si="16"/>
        <v>0</v>
      </c>
      <c r="AF109" s="77"/>
      <c r="AG109" s="74">
        <f t="shared" si="17"/>
        <v>0</v>
      </c>
      <c r="AH109" s="74">
        <f t="shared" si="18"/>
        <v>0</v>
      </c>
      <c r="AI109" s="77"/>
      <c r="AJ109" s="74">
        <f t="shared" si="19"/>
        <v>0</v>
      </c>
      <c r="AK109" s="77"/>
      <c r="AL109" s="74">
        <f t="shared" si="20"/>
        <v>0</v>
      </c>
      <c r="AM109" s="74">
        <f t="shared" si="21"/>
        <v>0</v>
      </c>
      <c r="AN109" s="77"/>
      <c r="AO109" s="74">
        <f t="shared" si="22"/>
        <v>0</v>
      </c>
      <c r="AP109" s="77"/>
      <c r="AQ109" s="74">
        <f t="shared" si="23"/>
        <v>0</v>
      </c>
      <c r="AR109" s="74">
        <f t="shared" si="24"/>
        <v>0</v>
      </c>
      <c r="AS109" s="77"/>
      <c r="AT109" s="74">
        <f t="shared" si="25"/>
        <v>0</v>
      </c>
      <c r="AU109" s="77"/>
      <c r="AV109" s="74">
        <f t="shared" si="26"/>
        <v>0</v>
      </c>
      <c r="AW109" s="74">
        <f t="shared" si="27"/>
        <v>0</v>
      </c>
      <c r="AX109" s="77"/>
      <c r="AY109" s="74">
        <f t="shared" si="28"/>
        <v>0</v>
      </c>
      <c r="AZ109" s="77"/>
      <c r="BA109" s="74">
        <f t="shared" si="29"/>
        <v>0</v>
      </c>
      <c r="BB109" s="74">
        <f t="shared" si="30"/>
        <v>0</v>
      </c>
      <c r="BC109" s="77"/>
      <c r="BD109" s="74">
        <f t="shared" si="31"/>
        <v>0</v>
      </c>
      <c r="BE109" s="77"/>
      <c r="BF109" s="74">
        <f t="shared" si="32"/>
        <v>0</v>
      </c>
      <c r="BG109" s="74">
        <f t="shared" si="33"/>
        <v>0</v>
      </c>
      <c r="BH109" s="77"/>
      <c r="BI109" s="74">
        <f t="shared" si="34"/>
        <v>0</v>
      </c>
      <c r="BJ109" s="77"/>
      <c r="BK109" s="74">
        <f t="shared" si="35"/>
        <v>0</v>
      </c>
      <c r="BL109" s="74">
        <f t="shared" si="36"/>
        <v>0</v>
      </c>
      <c r="BM109" s="77"/>
      <c r="BN109" s="74">
        <f t="shared" si="37"/>
        <v>0</v>
      </c>
      <c r="BO109" s="77"/>
      <c r="BP109" s="74">
        <f t="shared" si="38"/>
        <v>0</v>
      </c>
      <c r="BQ109" s="74">
        <f t="shared" si="39"/>
        <v>0</v>
      </c>
      <c r="BR109" s="77"/>
      <c r="BS109" s="74">
        <f t="shared" si="40"/>
        <v>0</v>
      </c>
      <c r="BT109" s="77"/>
      <c r="BU109" s="74">
        <f t="shared" si="41"/>
        <v>0</v>
      </c>
      <c r="BV109" s="74">
        <f t="shared" si="42"/>
        <v>0</v>
      </c>
      <c r="BW109" s="77"/>
      <c r="BX109" s="74">
        <f t="shared" si="43"/>
        <v>0</v>
      </c>
      <c r="BY109" s="77"/>
      <c r="BZ109" s="74">
        <f t="shared" si="44"/>
        <v>0</v>
      </c>
      <c r="CA109" s="74">
        <f t="shared" si="45"/>
        <v>0</v>
      </c>
      <c r="CB109" s="77"/>
      <c r="CC109" s="74">
        <f t="shared" si="46"/>
        <v>0</v>
      </c>
      <c r="CD109" s="77"/>
      <c r="CE109" s="74">
        <f t="shared" si="47"/>
        <v>0</v>
      </c>
      <c r="CF109" s="74">
        <f t="shared" si="48"/>
        <v>0</v>
      </c>
      <c r="CG109" s="77"/>
      <c r="CH109" s="74">
        <f t="shared" si="49"/>
        <v>0</v>
      </c>
      <c r="CI109" s="77"/>
      <c r="CJ109" s="74">
        <f t="shared" si="50"/>
        <v>0</v>
      </c>
      <c r="CK109" s="74">
        <f t="shared" si="51"/>
        <v>0</v>
      </c>
      <c r="CL109" s="77"/>
      <c r="CM109" s="74">
        <f t="shared" si="52"/>
        <v>0</v>
      </c>
      <c r="CN109" s="77"/>
      <c r="CO109" s="74">
        <f t="shared" si="53"/>
        <v>0</v>
      </c>
      <c r="CP109" s="74">
        <f t="shared" si="54"/>
        <v>0</v>
      </c>
      <c r="CQ109" s="77"/>
      <c r="CR109" s="74">
        <f t="shared" si="55"/>
        <v>0</v>
      </c>
      <c r="CS109" s="77"/>
      <c r="CT109" s="74">
        <f t="shared" si="56"/>
        <v>0</v>
      </c>
      <c r="CU109" s="74">
        <f t="shared" si="57"/>
        <v>0</v>
      </c>
      <c r="CV109" s="77"/>
      <c r="CW109" s="74">
        <f t="shared" si="58"/>
        <v>0</v>
      </c>
      <c r="CX109" s="77"/>
      <c r="CY109" s="74">
        <f t="shared" si="59"/>
        <v>0</v>
      </c>
      <c r="CZ109" s="74">
        <f t="shared" si="60"/>
        <v>0</v>
      </c>
      <c r="DA109" s="77"/>
      <c r="DB109" s="74">
        <f t="shared" si="61"/>
        <v>0</v>
      </c>
      <c r="DC109" s="77"/>
      <c r="DD109" s="74">
        <f t="shared" si="62"/>
        <v>0</v>
      </c>
      <c r="DE109" s="74">
        <f t="shared" si="63"/>
        <v>0</v>
      </c>
      <c r="DF109" s="77"/>
      <c r="DG109" s="74">
        <f t="shared" si="64"/>
        <v>0</v>
      </c>
      <c r="DH109" s="77"/>
      <c r="DI109" s="74">
        <f t="shared" si="65"/>
        <v>0</v>
      </c>
      <c r="DJ109" s="74">
        <f t="shared" si="66"/>
        <v>0</v>
      </c>
      <c r="DK109" s="77"/>
      <c r="DL109" s="74">
        <f t="shared" si="67"/>
        <v>0</v>
      </c>
      <c r="DM109" s="77"/>
      <c r="DN109" s="74">
        <f t="shared" si="68"/>
        <v>0</v>
      </c>
      <c r="DO109" s="74">
        <f t="shared" si="69"/>
        <v>0</v>
      </c>
      <c r="DP109" s="77"/>
      <c r="DQ109" s="74">
        <f t="shared" si="70"/>
        <v>0</v>
      </c>
      <c r="DR109" s="77"/>
      <c r="DS109" s="74">
        <f t="shared" si="71"/>
        <v>0</v>
      </c>
      <c r="DT109" s="74">
        <f t="shared" si="72"/>
        <v>0</v>
      </c>
      <c r="DU109" s="77"/>
      <c r="DV109" s="74">
        <f t="shared" si="73"/>
        <v>0</v>
      </c>
      <c r="DW109" s="77"/>
      <c r="DX109" s="74">
        <f t="shared" si="74"/>
        <v>0</v>
      </c>
      <c r="DY109" s="74">
        <f t="shared" si="75"/>
        <v>0</v>
      </c>
      <c r="DZ109" s="77"/>
      <c r="EA109" s="74">
        <f t="shared" si="76"/>
        <v>0</v>
      </c>
      <c r="EB109" s="77"/>
      <c r="EC109" s="74">
        <f t="shared" si="77"/>
        <v>0</v>
      </c>
      <c r="ED109" s="74">
        <f t="shared" si="78"/>
        <v>0</v>
      </c>
      <c r="EE109" s="77"/>
      <c r="EF109" s="74">
        <f t="shared" si="79"/>
        <v>0</v>
      </c>
      <c r="EG109" s="77"/>
      <c r="EH109" s="74">
        <f t="shared" si="80"/>
        <v>0</v>
      </c>
      <c r="EI109" s="74">
        <f t="shared" si="81"/>
        <v>0</v>
      </c>
      <c r="EJ109" s="77"/>
      <c r="EK109" s="74">
        <f t="shared" si="82"/>
        <v>0</v>
      </c>
      <c r="EL109" s="77"/>
      <c r="EM109" s="74">
        <f t="shared" si="83"/>
        <v>0</v>
      </c>
      <c r="EN109" s="74">
        <f t="shared" si="84"/>
        <v>0</v>
      </c>
      <c r="EO109" s="77"/>
      <c r="EP109" s="74">
        <f t="shared" si="85"/>
        <v>0</v>
      </c>
      <c r="EQ109" s="77"/>
      <c r="ER109" s="74">
        <f t="shared" si="86"/>
        <v>0</v>
      </c>
      <c r="ES109" s="74">
        <f t="shared" si="87"/>
        <v>0</v>
      </c>
      <c r="ET109" s="77"/>
      <c r="EU109" s="74">
        <f t="shared" si="88"/>
        <v>0</v>
      </c>
      <c r="EV109" s="77"/>
      <c r="EW109" s="74">
        <f t="shared" si="89"/>
        <v>0</v>
      </c>
      <c r="EX109" s="74">
        <f t="shared" si="90"/>
        <v>0</v>
      </c>
      <c r="EY109" s="77"/>
      <c r="EZ109" s="74">
        <f t="shared" si="91"/>
        <v>0</v>
      </c>
      <c r="FA109" s="77"/>
      <c r="FB109" s="74">
        <f t="shared" si="92"/>
        <v>0</v>
      </c>
      <c r="FC109" s="74">
        <f t="shared" si="93"/>
        <v>0</v>
      </c>
      <c r="FD109" s="77"/>
      <c r="FE109" s="74">
        <f t="shared" si="94"/>
        <v>0</v>
      </c>
      <c r="FF109" s="77"/>
      <c r="FG109" s="74">
        <f t="shared" si="95"/>
        <v>0</v>
      </c>
      <c r="FH109" s="74">
        <f t="shared" si="96"/>
        <v>0</v>
      </c>
      <c r="FI109" s="77"/>
      <c r="FJ109" s="74">
        <f t="shared" si="97"/>
        <v>0</v>
      </c>
      <c r="FK109" s="77"/>
      <c r="FL109" s="74">
        <f t="shared" si="98"/>
        <v>0</v>
      </c>
      <c r="FM109" s="74">
        <f t="shared" si="99"/>
        <v>0</v>
      </c>
      <c r="FN109" s="77"/>
      <c r="FO109" s="74">
        <f t="shared" si="100"/>
        <v>0</v>
      </c>
      <c r="FP109" s="77"/>
      <c r="FQ109" s="74">
        <f t="shared" si="101"/>
        <v>0</v>
      </c>
      <c r="FR109" s="74">
        <f t="shared" si="102"/>
        <v>0</v>
      </c>
      <c r="FS109" s="77"/>
      <c r="FT109" s="74">
        <f t="shared" si="103"/>
        <v>0</v>
      </c>
      <c r="FU109" s="77"/>
      <c r="FV109" s="74">
        <f t="shared" si="104"/>
        <v>0</v>
      </c>
      <c r="FW109" s="74">
        <f t="shared" si="105"/>
        <v>0</v>
      </c>
      <c r="FX109" s="77"/>
      <c r="FY109" s="74">
        <f t="shared" si="106"/>
        <v>0</v>
      </c>
      <c r="FZ109" s="77"/>
      <c r="GA109" s="74">
        <f t="shared" si="107"/>
        <v>0</v>
      </c>
      <c r="GB109" s="74">
        <f t="shared" si="108"/>
        <v>0</v>
      </c>
      <c r="GC109" s="77"/>
      <c r="GD109" s="74">
        <f t="shared" si="109"/>
        <v>0</v>
      </c>
      <c r="GE109" s="77"/>
      <c r="GF109" s="74">
        <f t="shared" si="110"/>
        <v>0</v>
      </c>
      <c r="GG109" s="74">
        <f t="shared" si="111"/>
        <v>0</v>
      </c>
      <c r="GH109" s="77"/>
      <c r="GI109" s="74">
        <f t="shared" si="112"/>
        <v>0</v>
      </c>
      <c r="GJ109" s="77"/>
      <c r="GK109" s="74">
        <f t="shared" si="113"/>
        <v>0</v>
      </c>
      <c r="GL109" s="74">
        <f t="shared" si="114"/>
        <v>0</v>
      </c>
      <c r="GM109" s="77"/>
      <c r="GN109" s="74">
        <f t="shared" si="115"/>
        <v>0</v>
      </c>
      <c r="GO109" s="77"/>
      <c r="GP109" s="74">
        <f t="shared" si="116"/>
        <v>0</v>
      </c>
      <c r="GQ109" s="74">
        <f t="shared" si="117"/>
        <v>0</v>
      </c>
      <c r="GR109" s="77"/>
      <c r="GS109" s="74">
        <f t="shared" si="118"/>
        <v>0</v>
      </c>
      <c r="GT109" s="77"/>
      <c r="GU109" s="74">
        <f t="shared" si="119"/>
        <v>0</v>
      </c>
      <c r="GV109" s="74">
        <f t="shared" si="120"/>
        <v>0</v>
      </c>
      <c r="GW109" s="77"/>
      <c r="GX109" s="74">
        <f t="shared" si="121"/>
        <v>0</v>
      </c>
      <c r="GY109" s="77"/>
      <c r="GZ109" s="74">
        <f t="shared" si="122"/>
        <v>0</v>
      </c>
      <c r="HA109" s="74">
        <f t="shared" si="123"/>
        <v>0</v>
      </c>
      <c r="HB109" s="77"/>
      <c r="HC109" s="74">
        <f t="shared" si="124"/>
        <v>0</v>
      </c>
      <c r="HD109" s="77"/>
      <c r="HE109" s="74">
        <f t="shared" si="125"/>
        <v>0</v>
      </c>
      <c r="HF109" s="74">
        <f t="shared" si="126"/>
        <v>0</v>
      </c>
      <c r="HG109" s="77"/>
      <c r="HH109" s="74">
        <f t="shared" si="127"/>
        <v>0</v>
      </c>
      <c r="HI109" s="77"/>
      <c r="HJ109" s="74">
        <f t="shared" si="128"/>
        <v>0</v>
      </c>
      <c r="HK109" s="74">
        <f t="shared" si="129"/>
        <v>0</v>
      </c>
    </row>
    <row r="110" ht="15.75" customHeight="1">
      <c r="A110" s="110"/>
      <c r="B110" s="110"/>
      <c r="C110" s="80" t="s">
        <v>78</v>
      </c>
      <c r="D110" s="81" t="s">
        <v>79</v>
      </c>
      <c r="E110" s="81" t="s">
        <v>79</v>
      </c>
      <c r="F110" s="82">
        <f>SUM(F93:F109)</f>
        <v>1021800</v>
      </c>
      <c r="G110" s="81" t="s">
        <v>79</v>
      </c>
      <c r="H110" s="82">
        <f t="shared" ref="H110:I110" si="130">SUM(H93:H109)</f>
        <v>0</v>
      </c>
      <c r="I110" s="82">
        <f t="shared" si="130"/>
        <v>1021800</v>
      </c>
      <c r="J110" s="81" t="s">
        <v>79</v>
      </c>
      <c r="K110" s="82">
        <f>SUM(K93:K109)</f>
        <v>1021800</v>
      </c>
      <c r="L110" s="81" t="s">
        <v>79</v>
      </c>
      <c r="M110" s="82">
        <f t="shared" ref="M110:N110" si="131">SUM(M93:M109)</f>
        <v>0</v>
      </c>
      <c r="N110" s="82">
        <f t="shared" si="131"/>
        <v>1021800</v>
      </c>
      <c r="O110" s="81" t="s">
        <v>79</v>
      </c>
      <c r="P110" s="82">
        <f>SUM(P93:P109)</f>
        <v>1001400</v>
      </c>
      <c r="Q110" s="81" t="s">
        <v>79</v>
      </c>
      <c r="R110" s="82">
        <f t="shared" ref="R110:S110" si="132">SUM(R93:R109)</f>
        <v>0</v>
      </c>
      <c r="S110" s="82">
        <f t="shared" si="132"/>
        <v>1001400</v>
      </c>
      <c r="T110" s="81" t="s">
        <v>79</v>
      </c>
      <c r="U110" s="82">
        <f>SUM(U93:U109)</f>
        <v>950400</v>
      </c>
      <c r="V110" s="81" t="s">
        <v>79</v>
      </c>
      <c r="W110" s="82">
        <f t="shared" ref="W110:X110" si="133">SUM(W93:W109)</f>
        <v>0</v>
      </c>
      <c r="X110" s="82">
        <f t="shared" si="133"/>
        <v>950400</v>
      </c>
      <c r="Y110" s="81" t="s">
        <v>79</v>
      </c>
      <c r="Z110" s="82">
        <f>SUM(Z93:Z109)</f>
        <v>950400</v>
      </c>
      <c r="AA110" s="81" t="s">
        <v>79</v>
      </c>
      <c r="AB110" s="82">
        <f t="shared" ref="AB110:AC110" si="134">SUM(AB93:AB109)</f>
        <v>0</v>
      </c>
      <c r="AC110" s="82">
        <f t="shared" si="134"/>
        <v>950400</v>
      </c>
      <c r="AD110" s="81" t="s">
        <v>79</v>
      </c>
      <c r="AE110" s="82">
        <f>SUM(AE93:AE109)</f>
        <v>950400</v>
      </c>
      <c r="AF110" s="81" t="s">
        <v>79</v>
      </c>
      <c r="AG110" s="82">
        <f t="shared" ref="AG110:AH110" si="135">SUM(AG93:AG109)</f>
        <v>0</v>
      </c>
      <c r="AH110" s="82">
        <f t="shared" si="135"/>
        <v>950400</v>
      </c>
      <c r="AI110" s="81" t="s">
        <v>79</v>
      </c>
      <c r="AJ110" s="82">
        <f>SUM(AJ93:AJ109)</f>
        <v>950400</v>
      </c>
      <c r="AK110" s="81" t="s">
        <v>79</v>
      </c>
      <c r="AL110" s="82">
        <f t="shared" ref="AL110:AM110" si="136">SUM(AL93:AL109)</f>
        <v>0</v>
      </c>
      <c r="AM110" s="82">
        <f t="shared" si="136"/>
        <v>950400</v>
      </c>
      <c r="AN110" s="81" t="s">
        <v>79</v>
      </c>
      <c r="AO110" s="82">
        <f>SUM(AO93:AO109)</f>
        <v>950400</v>
      </c>
      <c r="AP110" s="81" t="s">
        <v>79</v>
      </c>
      <c r="AQ110" s="82">
        <f t="shared" ref="AQ110:AR110" si="137">SUM(AQ93:AQ109)</f>
        <v>0</v>
      </c>
      <c r="AR110" s="82">
        <f t="shared" si="137"/>
        <v>950400</v>
      </c>
      <c r="AS110" s="81" t="s">
        <v>79</v>
      </c>
      <c r="AT110" s="82">
        <f>SUM(AT93:AT109)</f>
        <v>950400</v>
      </c>
      <c r="AU110" s="81" t="s">
        <v>79</v>
      </c>
      <c r="AV110" s="82">
        <f t="shared" ref="AV110:AW110" si="138">SUM(AV93:AV109)</f>
        <v>0</v>
      </c>
      <c r="AW110" s="82">
        <f t="shared" si="138"/>
        <v>950400</v>
      </c>
      <c r="AX110" s="81" t="s">
        <v>79</v>
      </c>
      <c r="AY110" s="82">
        <f>SUM(AY93:AY109)</f>
        <v>950400</v>
      </c>
      <c r="AZ110" s="81" t="s">
        <v>79</v>
      </c>
      <c r="BA110" s="82">
        <f t="shared" ref="BA110:BB110" si="139">SUM(BA93:BA109)</f>
        <v>0</v>
      </c>
      <c r="BB110" s="82">
        <f t="shared" si="139"/>
        <v>950400</v>
      </c>
      <c r="BC110" s="81" t="s">
        <v>79</v>
      </c>
      <c r="BD110" s="82">
        <f>SUM(BD93:BD109)</f>
        <v>960600</v>
      </c>
      <c r="BE110" s="81" t="s">
        <v>79</v>
      </c>
      <c r="BF110" s="82">
        <f t="shared" ref="BF110:BG110" si="140">SUM(BF93:BF109)</f>
        <v>0</v>
      </c>
      <c r="BG110" s="82">
        <f t="shared" si="140"/>
        <v>960600</v>
      </c>
      <c r="BH110" s="81" t="s">
        <v>79</v>
      </c>
      <c r="BI110" s="82">
        <f>SUM(BI93:BI109)</f>
        <v>950400</v>
      </c>
      <c r="BJ110" s="81" t="s">
        <v>79</v>
      </c>
      <c r="BK110" s="82">
        <f t="shared" ref="BK110:BL110" si="141">SUM(BK93:BK109)</f>
        <v>0</v>
      </c>
      <c r="BL110" s="82">
        <f t="shared" si="141"/>
        <v>950400</v>
      </c>
      <c r="BM110" s="81" t="s">
        <v>79</v>
      </c>
      <c r="BN110" s="82">
        <f>SUM(BN93:BN109)</f>
        <v>407314.2857</v>
      </c>
      <c r="BO110" s="81" t="s">
        <v>79</v>
      </c>
      <c r="BP110" s="82">
        <f t="shared" ref="BP110:BQ110" si="142">SUM(BP93:BP109)</f>
        <v>0</v>
      </c>
      <c r="BQ110" s="82">
        <f t="shared" si="142"/>
        <v>407314.2857</v>
      </c>
      <c r="BR110" s="81" t="s">
        <v>79</v>
      </c>
      <c r="BS110" s="82">
        <f>SUM(BS93:BS109)</f>
        <v>543085.7143</v>
      </c>
      <c r="BT110" s="81" t="s">
        <v>79</v>
      </c>
      <c r="BU110" s="82">
        <f t="shared" ref="BU110:BV110" si="143">SUM(BU93:BU109)</f>
        <v>0</v>
      </c>
      <c r="BV110" s="82">
        <f t="shared" si="143"/>
        <v>543085.7143</v>
      </c>
      <c r="BW110" s="81" t="s">
        <v>79</v>
      </c>
      <c r="BX110" s="82">
        <f>SUM(BX93:BX109)</f>
        <v>1299915.385</v>
      </c>
      <c r="BY110" s="81" t="s">
        <v>79</v>
      </c>
      <c r="BZ110" s="82">
        <f t="shared" ref="BZ110:CA110" si="144">SUM(BZ93:BZ109)</f>
        <v>0</v>
      </c>
      <c r="CA110" s="82">
        <f t="shared" si="144"/>
        <v>1299915.385</v>
      </c>
      <c r="CB110" s="81" t="s">
        <v>79</v>
      </c>
      <c r="CC110" s="82">
        <f>SUM(CC93:CC109)</f>
        <v>950400</v>
      </c>
      <c r="CD110" s="81" t="s">
        <v>79</v>
      </c>
      <c r="CE110" s="82">
        <f t="shared" ref="CE110:CF110" si="145">SUM(CE93:CE109)</f>
        <v>0</v>
      </c>
      <c r="CF110" s="82">
        <f t="shared" si="145"/>
        <v>950400</v>
      </c>
      <c r="CG110" s="81" t="s">
        <v>79</v>
      </c>
      <c r="CH110" s="82">
        <f>SUM(CH93:CH109)</f>
        <v>985291.3215</v>
      </c>
      <c r="CI110" s="81" t="s">
        <v>79</v>
      </c>
      <c r="CJ110" s="82">
        <f t="shared" ref="CJ110:CK110" si="146">SUM(CJ93:CJ109)</f>
        <v>0</v>
      </c>
      <c r="CK110" s="82">
        <f t="shared" si="146"/>
        <v>985291.3215</v>
      </c>
      <c r="CL110" s="81" t="s">
        <v>79</v>
      </c>
      <c r="CM110" s="82">
        <f>SUM(CM93:CM109)</f>
        <v>678857.1429</v>
      </c>
      <c r="CN110" s="81" t="s">
        <v>79</v>
      </c>
      <c r="CO110" s="82">
        <f t="shared" ref="CO110:CP110" si="147">SUM(CO93:CO109)</f>
        <v>0</v>
      </c>
      <c r="CP110" s="82">
        <f t="shared" si="147"/>
        <v>678857.1429</v>
      </c>
      <c r="CQ110" s="81" t="s">
        <v>79</v>
      </c>
      <c r="CR110" s="82">
        <f>SUM(CR93:CR109)</f>
        <v>271542.8571</v>
      </c>
      <c r="CS110" s="81" t="s">
        <v>79</v>
      </c>
      <c r="CT110" s="82">
        <f t="shared" ref="CT110:CU110" si="148">SUM(CT93:CT109)</f>
        <v>0</v>
      </c>
      <c r="CU110" s="82">
        <f t="shared" si="148"/>
        <v>271542.8571</v>
      </c>
      <c r="CV110" s="81" t="s">
        <v>79</v>
      </c>
      <c r="CW110" s="82">
        <f>SUM(CW93:CW109)</f>
        <v>950400</v>
      </c>
      <c r="CX110" s="81" t="s">
        <v>79</v>
      </c>
      <c r="CY110" s="82">
        <f t="shared" ref="CY110:CZ110" si="149">SUM(CY93:CY109)</f>
        <v>0</v>
      </c>
      <c r="CZ110" s="82">
        <f t="shared" si="149"/>
        <v>950400</v>
      </c>
      <c r="DA110" s="81" t="s">
        <v>79</v>
      </c>
      <c r="DB110" s="82">
        <f>SUM(DB93:DB109)</f>
        <v>950400</v>
      </c>
      <c r="DC110" s="81" t="s">
        <v>79</v>
      </c>
      <c r="DD110" s="82">
        <f t="shared" ref="DD110:DE110" si="150">SUM(DD93:DD109)</f>
        <v>0</v>
      </c>
      <c r="DE110" s="82">
        <f t="shared" si="150"/>
        <v>950400</v>
      </c>
      <c r="DF110" s="81" t="s">
        <v>79</v>
      </c>
      <c r="DG110" s="82">
        <f>SUM(DG93:DG109)</f>
        <v>950400</v>
      </c>
      <c r="DH110" s="81" t="s">
        <v>79</v>
      </c>
      <c r="DI110" s="82">
        <f t="shared" ref="DI110:DJ110" si="151">SUM(DI93:DI109)</f>
        <v>0</v>
      </c>
      <c r="DJ110" s="82">
        <f t="shared" si="151"/>
        <v>950400</v>
      </c>
      <c r="DK110" s="81" t="s">
        <v>79</v>
      </c>
      <c r="DL110" s="82">
        <f>SUM(DL93:DL109)</f>
        <v>950400</v>
      </c>
      <c r="DM110" s="81" t="s">
        <v>79</v>
      </c>
      <c r="DN110" s="82">
        <f t="shared" ref="DN110:DO110" si="152">SUM(DN93:DN109)</f>
        <v>0</v>
      </c>
      <c r="DO110" s="82">
        <f t="shared" si="152"/>
        <v>950400</v>
      </c>
      <c r="DP110" s="81" t="s">
        <v>79</v>
      </c>
      <c r="DQ110" s="82">
        <f>SUM(DQ93:DQ109)</f>
        <v>135771.4286</v>
      </c>
      <c r="DR110" s="81" t="s">
        <v>79</v>
      </c>
      <c r="DS110" s="82">
        <f t="shared" ref="DS110:DT110" si="153">SUM(DS93:DS109)</f>
        <v>0</v>
      </c>
      <c r="DT110" s="82">
        <f t="shared" si="153"/>
        <v>135771.4286</v>
      </c>
      <c r="DU110" s="81" t="s">
        <v>79</v>
      </c>
      <c r="DV110" s="82">
        <f>SUM(DV93:DV109)</f>
        <v>814628.5714</v>
      </c>
      <c r="DW110" s="81" t="s">
        <v>79</v>
      </c>
      <c r="DX110" s="82">
        <f t="shared" ref="DX110:DY110" si="154">SUM(DX93:DX109)</f>
        <v>0</v>
      </c>
      <c r="DY110" s="82">
        <f t="shared" si="154"/>
        <v>814628.5714</v>
      </c>
      <c r="DZ110" s="81" t="s">
        <v>79</v>
      </c>
      <c r="EA110" s="82">
        <f>SUM(EA93:EA109)</f>
        <v>950400</v>
      </c>
      <c r="EB110" s="81" t="s">
        <v>79</v>
      </c>
      <c r="EC110" s="82">
        <f t="shared" ref="EC110:ED110" si="155">SUM(EC93:EC109)</f>
        <v>0</v>
      </c>
      <c r="ED110" s="82">
        <f t="shared" si="155"/>
        <v>950400</v>
      </c>
      <c r="EE110" s="81" t="s">
        <v>79</v>
      </c>
      <c r="EF110" s="82">
        <f>SUM(EF93:EF109)</f>
        <v>950400</v>
      </c>
      <c r="EG110" s="81" t="s">
        <v>79</v>
      </c>
      <c r="EH110" s="82">
        <f t="shared" ref="EH110:EI110" si="156">SUM(EH93:EH109)</f>
        <v>0</v>
      </c>
      <c r="EI110" s="82">
        <f t="shared" si="156"/>
        <v>950400</v>
      </c>
      <c r="EJ110" s="81" t="s">
        <v>79</v>
      </c>
      <c r="EK110" s="82">
        <f>SUM(EK93:EK109)</f>
        <v>950400</v>
      </c>
      <c r="EL110" s="81" t="s">
        <v>79</v>
      </c>
      <c r="EM110" s="82">
        <f t="shared" ref="EM110:EN110" si="157">SUM(EM93:EM109)</f>
        <v>0</v>
      </c>
      <c r="EN110" s="82">
        <f t="shared" si="157"/>
        <v>950400</v>
      </c>
      <c r="EO110" s="81" t="s">
        <v>79</v>
      </c>
      <c r="EP110" s="82">
        <f>SUM(EP93:EP109)</f>
        <v>407314.2857</v>
      </c>
      <c r="EQ110" s="81" t="s">
        <v>79</v>
      </c>
      <c r="ER110" s="82">
        <f t="shared" ref="ER110:ES110" si="158">SUM(ER93:ER109)</f>
        <v>0</v>
      </c>
      <c r="ES110" s="82">
        <f t="shared" si="158"/>
        <v>407314.2857</v>
      </c>
      <c r="ET110" s="81" t="s">
        <v>79</v>
      </c>
      <c r="EU110" s="82">
        <f>SUM(EU93:EU109)</f>
        <v>543085.7143</v>
      </c>
      <c r="EV110" s="81" t="s">
        <v>79</v>
      </c>
      <c r="EW110" s="82">
        <f t="shared" ref="EW110:EX110" si="159">SUM(EW93:EW109)</f>
        <v>0</v>
      </c>
      <c r="EX110" s="82">
        <f t="shared" si="159"/>
        <v>543085.7143</v>
      </c>
      <c r="EY110" s="81" t="s">
        <v>79</v>
      </c>
      <c r="EZ110" s="82">
        <f>SUM(EZ93:EZ109)</f>
        <v>1137599.014</v>
      </c>
      <c r="FA110" s="81" t="s">
        <v>79</v>
      </c>
      <c r="FB110" s="82">
        <f t="shared" ref="FB110:FC110" si="160">SUM(FB93:FB109)</f>
        <v>0</v>
      </c>
      <c r="FC110" s="82">
        <f t="shared" si="160"/>
        <v>1137599.014</v>
      </c>
      <c r="FD110" s="81" t="s">
        <v>79</v>
      </c>
      <c r="FE110" s="82">
        <f>SUM(FE93:FE109)</f>
        <v>950400</v>
      </c>
      <c r="FF110" s="81" t="s">
        <v>79</v>
      </c>
      <c r="FG110" s="82">
        <f t="shared" ref="FG110:FH110" si="161">SUM(FG93:FG109)</f>
        <v>0</v>
      </c>
      <c r="FH110" s="82">
        <f t="shared" si="161"/>
        <v>950400</v>
      </c>
      <c r="FI110" s="81" t="s">
        <v>79</v>
      </c>
      <c r="FJ110" s="82">
        <f>SUM(FJ93:FJ109)</f>
        <v>950400</v>
      </c>
      <c r="FK110" s="81" t="s">
        <v>79</v>
      </c>
      <c r="FL110" s="82">
        <f t="shared" ref="FL110:FM110" si="162">SUM(FL93:FL109)</f>
        <v>0</v>
      </c>
      <c r="FM110" s="82">
        <f t="shared" si="162"/>
        <v>950400</v>
      </c>
      <c r="FN110" s="81" t="s">
        <v>79</v>
      </c>
      <c r="FO110" s="82">
        <f>SUM(FO93:FO109)</f>
        <v>814628.5714</v>
      </c>
      <c r="FP110" s="81" t="s">
        <v>79</v>
      </c>
      <c r="FQ110" s="82">
        <f t="shared" ref="FQ110:FR110" si="163">SUM(FQ93:FQ109)</f>
        <v>0</v>
      </c>
      <c r="FR110" s="82">
        <f t="shared" si="163"/>
        <v>814628.5714</v>
      </c>
      <c r="FS110" s="81" t="s">
        <v>79</v>
      </c>
      <c r="FT110" s="82">
        <f>SUM(FT93:FT109)</f>
        <v>135771.4286</v>
      </c>
      <c r="FU110" s="81" t="s">
        <v>79</v>
      </c>
      <c r="FV110" s="82">
        <f t="shared" ref="FV110:FW110" si="164">SUM(FV93:FV109)</f>
        <v>0</v>
      </c>
      <c r="FW110" s="82">
        <f t="shared" si="164"/>
        <v>135771.4286</v>
      </c>
      <c r="FX110" s="81" t="s">
        <v>79</v>
      </c>
      <c r="FY110" s="82">
        <f>SUM(FY93:FY109)</f>
        <v>950400</v>
      </c>
      <c r="FZ110" s="81" t="s">
        <v>79</v>
      </c>
      <c r="GA110" s="82">
        <f t="shared" ref="GA110:GB110" si="165">SUM(GA93:GA109)</f>
        <v>0</v>
      </c>
      <c r="GB110" s="82">
        <f t="shared" si="165"/>
        <v>950400</v>
      </c>
      <c r="GC110" s="81" t="s">
        <v>79</v>
      </c>
      <c r="GD110" s="82">
        <f>SUM(GD93:GD109)</f>
        <v>950400</v>
      </c>
      <c r="GE110" s="81" t="s">
        <v>79</v>
      </c>
      <c r="GF110" s="82">
        <f t="shared" ref="GF110:GG110" si="166">SUM(GF93:GF109)</f>
        <v>0</v>
      </c>
      <c r="GG110" s="82">
        <f t="shared" si="166"/>
        <v>950400</v>
      </c>
      <c r="GH110" s="81" t="s">
        <v>79</v>
      </c>
      <c r="GI110" s="82">
        <f>SUM(GI93:GI109)</f>
        <v>950400</v>
      </c>
      <c r="GJ110" s="81" t="s">
        <v>79</v>
      </c>
      <c r="GK110" s="82">
        <f t="shared" ref="GK110:GL110" si="167">SUM(GK93:GK109)</f>
        <v>0</v>
      </c>
      <c r="GL110" s="82">
        <f t="shared" si="167"/>
        <v>950400</v>
      </c>
      <c r="GM110" s="81" t="s">
        <v>79</v>
      </c>
      <c r="GN110" s="82">
        <f>SUM(GN93:GN109)</f>
        <v>985291.3215</v>
      </c>
      <c r="GO110" s="81" t="s">
        <v>79</v>
      </c>
      <c r="GP110" s="82">
        <f t="shared" ref="GP110:GQ110" si="168">SUM(GP93:GP109)</f>
        <v>0</v>
      </c>
      <c r="GQ110" s="82">
        <f t="shared" si="168"/>
        <v>985291.3215</v>
      </c>
      <c r="GR110" s="81" t="s">
        <v>79</v>
      </c>
      <c r="GS110" s="82">
        <f>SUM(GS93:GS109)</f>
        <v>271542.8571</v>
      </c>
      <c r="GT110" s="81" t="s">
        <v>79</v>
      </c>
      <c r="GU110" s="82">
        <f t="shared" ref="GU110:GV110" si="169">SUM(GU93:GU109)</f>
        <v>0</v>
      </c>
      <c r="GV110" s="82">
        <f t="shared" si="169"/>
        <v>271542.8571</v>
      </c>
      <c r="GW110" s="81" t="s">
        <v>79</v>
      </c>
      <c r="GX110" s="82">
        <f>SUM(GX93:GX109)</f>
        <v>678857.1429</v>
      </c>
      <c r="GY110" s="81" t="s">
        <v>79</v>
      </c>
      <c r="GZ110" s="82">
        <f t="shared" ref="GZ110:HA110" si="170">SUM(GZ93:GZ109)</f>
        <v>0</v>
      </c>
      <c r="HA110" s="82">
        <f t="shared" si="170"/>
        <v>678857.1429</v>
      </c>
      <c r="HB110" s="81" t="s">
        <v>79</v>
      </c>
      <c r="HC110" s="82">
        <f>SUM(HC93:HC109)</f>
        <v>960600</v>
      </c>
      <c r="HD110" s="81" t="s">
        <v>79</v>
      </c>
      <c r="HE110" s="82">
        <f t="shared" ref="HE110:HF110" si="171">SUM(HE93:HE109)</f>
        <v>0</v>
      </c>
      <c r="HF110" s="82">
        <f t="shared" si="171"/>
        <v>960600</v>
      </c>
      <c r="HG110" s="81" t="s">
        <v>79</v>
      </c>
      <c r="HH110" s="82">
        <f>SUM(HH93:HH109)</f>
        <v>950400</v>
      </c>
      <c r="HI110" s="81" t="s">
        <v>79</v>
      </c>
      <c r="HJ110" s="82">
        <f t="shared" ref="HJ110:HK110" si="172">SUM(HJ93:HJ109)</f>
        <v>0</v>
      </c>
      <c r="HK110" s="82">
        <f t="shared" si="172"/>
        <v>950400</v>
      </c>
    </row>
    <row r="111" ht="15.75" customHeight="1">
      <c r="A111" s="110"/>
      <c r="B111" s="110"/>
      <c r="C111" s="16" t="s">
        <v>80</v>
      </c>
      <c r="D111" s="84">
        <f>F110+K110+P110+U110+Z110+AE110+AJ110+AO110+AT110+AY110+BD110+BI110+BN110+BS110+BX110+CC110+CH110+CM110+CR110+CW110+DB110+DG110+DL110+DQ110+DV110+EA110+EF110+EK110+EP110+EU110+EZ110+FE110+FJ110+FO110+FT110+FY110+GD110+GI110+GN110+GS110+GX110+HC110+HH110</f>
        <v>35985497.04</v>
      </c>
      <c r="E111" s="85"/>
      <c r="F111" s="85"/>
      <c r="G111" s="85"/>
      <c r="H111" s="85"/>
      <c r="I111" s="86"/>
      <c r="J111" s="85"/>
      <c r="K111" s="85"/>
      <c r="L111" s="85"/>
      <c r="M111" s="85"/>
      <c r="N111" s="86"/>
      <c r="O111" s="85"/>
      <c r="P111" s="85"/>
      <c r="Q111" s="85"/>
      <c r="R111" s="85"/>
      <c r="S111" s="86"/>
      <c r="T111" s="85"/>
      <c r="U111" s="85"/>
      <c r="V111" s="85"/>
      <c r="W111" s="85"/>
      <c r="X111" s="86"/>
      <c r="Y111" s="85"/>
      <c r="Z111" s="85"/>
      <c r="AA111" s="85"/>
      <c r="AB111" s="85"/>
      <c r="AC111" s="86"/>
      <c r="AD111" s="85"/>
      <c r="AE111" s="85"/>
      <c r="AF111" s="85"/>
      <c r="AG111" s="85"/>
      <c r="AH111" s="86"/>
      <c r="AI111" s="85"/>
      <c r="AJ111" s="85"/>
      <c r="AK111" s="85"/>
      <c r="AL111" s="85"/>
      <c r="AM111" s="86"/>
      <c r="AN111" s="85"/>
      <c r="AO111" s="85"/>
      <c r="AP111" s="85"/>
      <c r="AQ111" s="85"/>
      <c r="AR111" s="86"/>
      <c r="AS111" s="85"/>
      <c r="AT111" s="85"/>
      <c r="AU111" s="85"/>
      <c r="AV111" s="85"/>
      <c r="AW111" s="86"/>
      <c r="AX111" s="85"/>
      <c r="AY111" s="85"/>
      <c r="AZ111" s="85"/>
      <c r="BA111" s="85"/>
      <c r="BB111" s="86"/>
      <c r="BC111" s="85"/>
      <c r="BD111" s="85"/>
      <c r="BE111" s="85"/>
      <c r="BF111" s="85"/>
      <c r="BG111" s="86"/>
      <c r="BH111" s="85"/>
      <c r="BI111" s="85"/>
      <c r="BJ111" s="85"/>
      <c r="BK111" s="85"/>
      <c r="BL111" s="86"/>
      <c r="BM111" s="85"/>
      <c r="BN111" s="85"/>
      <c r="BO111" s="85"/>
      <c r="BP111" s="85"/>
      <c r="BQ111" s="86"/>
      <c r="BR111" s="85"/>
      <c r="BS111" s="85"/>
      <c r="BT111" s="85"/>
      <c r="BU111" s="85"/>
      <c r="BV111" s="86"/>
      <c r="BW111" s="85"/>
      <c r="BX111" s="85"/>
      <c r="BY111" s="85"/>
      <c r="BZ111" s="85"/>
      <c r="CA111" s="86"/>
      <c r="CB111" s="85"/>
      <c r="CC111" s="85"/>
      <c r="CD111" s="85"/>
      <c r="CE111" s="85"/>
      <c r="CF111" s="86"/>
      <c r="CG111" s="85"/>
      <c r="CH111" s="85"/>
      <c r="CI111" s="85"/>
      <c r="CJ111" s="85"/>
      <c r="CK111" s="86"/>
      <c r="CL111" s="85"/>
      <c r="CM111" s="85"/>
      <c r="CN111" s="85"/>
      <c r="CO111" s="85"/>
      <c r="CP111" s="86"/>
      <c r="CQ111" s="85"/>
      <c r="CR111" s="85"/>
      <c r="CS111" s="85"/>
      <c r="CT111" s="85"/>
      <c r="CU111" s="86"/>
      <c r="CV111" s="85"/>
      <c r="CW111" s="85"/>
      <c r="CX111" s="85"/>
      <c r="CY111" s="85"/>
      <c r="CZ111" s="86"/>
      <c r="DA111" s="85"/>
      <c r="DB111" s="85"/>
      <c r="DC111" s="85"/>
      <c r="DD111" s="85"/>
      <c r="DE111" s="86"/>
      <c r="DF111" s="85"/>
      <c r="DG111" s="85"/>
      <c r="DH111" s="85"/>
      <c r="DI111" s="85"/>
      <c r="DJ111" s="86"/>
      <c r="DK111" s="85"/>
      <c r="DL111" s="85"/>
      <c r="DM111" s="85"/>
      <c r="DN111" s="85"/>
      <c r="DO111" s="86"/>
      <c r="DP111" s="85"/>
      <c r="DQ111" s="85"/>
      <c r="DR111" s="85"/>
      <c r="DS111" s="85"/>
      <c r="DT111" s="86"/>
      <c r="DU111" s="85"/>
      <c r="DV111" s="85"/>
      <c r="DW111" s="85"/>
      <c r="DX111" s="85"/>
      <c r="DY111" s="86"/>
      <c r="DZ111" s="110"/>
      <c r="EA111" s="110"/>
      <c r="EB111" s="110"/>
      <c r="EC111" s="110"/>
      <c r="ED111" s="110"/>
      <c r="EE111" s="110"/>
      <c r="EF111" s="110"/>
      <c r="EG111" s="110"/>
      <c r="EH111" s="110"/>
      <c r="EI111" s="110"/>
      <c r="EJ111" s="110"/>
      <c r="EK111" s="110"/>
      <c r="EL111" s="110"/>
      <c r="EM111" s="110"/>
      <c r="EN111" s="110"/>
      <c r="EO111" s="110"/>
      <c r="EP111" s="110"/>
      <c r="EQ111" s="110"/>
      <c r="ER111" s="110"/>
      <c r="ES111" s="110"/>
      <c r="ET111" s="110"/>
      <c r="EU111" s="110"/>
      <c r="EV111" s="110"/>
      <c r="EW111" s="110"/>
      <c r="EX111" s="110"/>
      <c r="EY111" s="110"/>
      <c r="EZ111" s="110"/>
      <c r="FA111" s="110"/>
      <c r="FB111" s="110"/>
      <c r="FC111" s="110"/>
      <c r="FD111" s="110"/>
      <c r="FE111" s="110"/>
      <c r="FF111" s="110"/>
      <c r="FG111" s="110"/>
      <c r="FH111" s="110"/>
      <c r="FI111" s="110"/>
      <c r="FJ111" s="110"/>
      <c r="FK111" s="110"/>
      <c r="FL111" s="110"/>
      <c r="FM111" s="110"/>
      <c r="FN111" s="110"/>
      <c r="FO111" s="110"/>
      <c r="FP111" s="110"/>
      <c r="FQ111" s="110"/>
      <c r="FR111" s="110"/>
      <c r="FS111" s="110"/>
      <c r="FT111" s="110"/>
      <c r="FU111" s="110"/>
      <c r="FV111" s="110"/>
      <c r="FW111" s="110"/>
      <c r="FX111" s="110"/>
      <c r="FY111" s="110"/>
      <c r="FZ111" s="110"/>
      <c r="GA111" s="110"/>
      <c r="GB111" s="110"/>
      <c r="GC111" s="110"/>
      <c r="GD111" s="110"/>
      <c r="GE111" s="110"/>
      <c r="GF111" s="110"/>
      <c r="GG111" s="110"/>
      <c r="GH111" s="110"/>
      <c r="GI111" s="110"/>
      <c r="GJ111" s="110"/>
      <c r="GK111" s="110"/>
      <c r="GL111" s="110"/>
      <c r="GM111" s="110"/>
      <c r="GN111" s="110"/>
      <c r="GO111" s="110"/>
      <c r="GP111" s="110"/>
      <c r="GQ111" s="110"/>
      <c r="GR111" s="110"/>
      <c r="GS111" s="110"/>
      <c r="GT111" s="110"/>
      <c r="GU111" s="110"/>
      <c r="GV111" s="110"/>
      <c r="GW111" s="110"/>
      <c r="GX111" s="110"/>
      <c r="GY111" s="110"/>
      <c r="GZ111" s="110"/>
      <c r="HA111" s="110"/>
      <c r="HB111" s="110"/>
      <c r="HC111" s="110"/>
      <c r="HD111" s="110"/>
      <c r="HE111" s="110"/>
      <c r="HF111" s="110"/>
      <c r="HG111" s="110"/>
      <c r="HH111" s="110"/>
      <c r="HI111" s="110"/>
      <c r="HJ111" s="110"/>
      <c r="HK111" s="110"/>
    </row>
    <row r="112" ht="15.75" customHeight="1">
      <c r="A112" s="110"/>
      <c r="B112" s="110"/>
      <c r="C112" s="87" t="s">
        <v>81</v>
      </c>
      <c r="D112" s="88">
        <f>H110+M110+R110+W110+AB110+AG110+AL110+AQ110+AV110+BA110+BF110+BK110+BP110+BU110+BZ110+CE110+CJ110+CO110+CT110+CY110+DD110+DI110+DN110+DS110+DX110+EC110+EH110+ER110+EW110+FB110+FG110+FL110+FQ110+FV110+GA110+GF110+GK110+GP110+GU110+GZ110+HE110+HJ110</f>
        <v>0</v>
      </c>
      <c r="E112" s="85"/>
      <c r="F112" s="85"/>
      <c r="G112" s="85"/>
      <c r="H112" s="85"/>
      <c r="I112" s="86"/>
      <c r="J112" s="85"/>
      <c r="K112" s="85"/>
      <c r="L112" s="85"/>
      <c r="M112" s="85"/>
      <c r="N112" s="86"/>
      <c r="O112" s="85"/>
      <c r="P112" s="85"/>
      <c r="Q112" s="85"/>
      <c r="R112" s="85"/>
      <c r="S112" s="86"/>
      <c r="T112" s="85"/>
      <c r="U112" s="85"/>
      <c r="V112" s="85"/>
      <c r="W112" s="85"/>
      <c r="X112" s="86"/>
      <c r="Y112" s="85"/>
      <c r="Z112" s="85"/>
      <c r="AA112" s="85"/>
      <c r="AB112" s="85"/>
      <c r="AC112" s="86"/>
      <c r="AD112" s="85"/>
      <c r="AE112" s="85"/>
      <c r="AF112" s="85"/>
      <c r="AG112" s="85"/>
      <c r="AH112" s="86"/>
      <c r="AI112" s="85"/>
      <c r="AJ112" s="85"/>
      <c r="AK112" s="85"/>
      <c r="AL112" s="85"/>
      <c r="AM112" s="86"/>
      <c r="AN112" s="85"/>
      <c r="AO112" s="85"/>
      <c r="AP112" s="85"/>
      <c r="AQ112" s="85"/>
      <c r="AR112" s="86"/>
      <c r="AS112" s="85"/>
      <c r="AT112" s="85"/>
      <c r="AU112" s="85"/>
      <c r="AV112" s="85"/>
      <c r="AW112" s="86"/>
      <c r="AX112" s="85"/>
      <c r="AY112" s="85"/>
      <c r="AZ112" s="85"/>
      <c r="BA112" s="85"/>
      <c r="BB112" s="86"/>
      <c r="BC112" s="85"/>
      <c r="BD112" s="85"/>
      <c r="BE112" s="85"/>
      <c r="BF112" s="85"/>
      <c r="BG112" s="86"/>
      <c r="BH112" s="85"/>
      <c r="BI112" s="85"/>
      <c r="BJ112" s="85"/>
      <c r="BK112" s="85"/>
      <c r="BL112" s="86"/>
      <c r="BM112" s="85"/>
      <c r="BN112" s="85"/>
      <c r="BO112" s="85"/>
      <c r="BP112" s="85"/>
      <c r="BQ112" s="86"/>
      <c r="BR112" s="85"/>
      <c r="BS112" s="85"/>
      <c r="BT112" s="85"/>
      <c r="BU112" s="85"/>
      <c r="BV112" s="86"/>
      <c r="BW112" s="85"/>
      <c r="BX112" s="85"/>
      <c r="BY112" s="85"/>
      <c r="BZ112" s="85"/>
      <c r="CA112" s="86"/>
      <c r="CB112" s="85"/>
      <c r="CC112" s="85"/>
      <c r="CD112" s="85"/>
      <c r="CE112" s="85"/>
      <c r="CF112" s="86"/>
      <c r="CG112" s="85"/>
      <c r="CH112" s="85"/>
      <c r="CI112" s="85"/>
      <c r="CJ112" s="85"/>
      <c r="CK112" s="86"/>
      <c r="CL112" s="85"/>
      <c r="CM112" s="85"/>
      <c r="CN112" s="85"/>
      <c r="CO112" s="85"/>
      <c r="CP112" s="86"/>
      <c r="CQ112" s="85"/>
      <c r="CR112" s="85"/>
      <c r="CS112" s="85"/>
      <c r="CT112" s="85"/>
      <c r="CU112" s="86"/>
      <c r="CV112" s="85"/>
      <c r="CW112" s="85"/>
      <c r="CX112" s="85"/>
      <c r="CY112" s="85"/>
      <c r="CZ112" s="86"/>
      <c r="DA112" s="85"/>
      <c r="DB112" s="85"/>
      <c r="DC112" s="85"/>
      <c r="DD112" s="85"/>
      <c r="DE112" s="86"/>
      <c r="DF112" s="85"/>
      <c r="DG112" s="85"/>
      <c r="DH112" s="85"/>
      <c r="DI112" s="85"/>
      <c r="DJ112" s="86"/>
      <c r="DK112" s="85"/>
      <c r="DL112" s="85"/>
      <c r="DM112" s="85"/>
      <c r="DN112" s="85"/>
      <c r="DO112" s="86"/>
      <c r="DP112" s="85"/>
      <c r="DQ112" s="85"/>
      <c r="DR112" s="85"/>
      <c r="DS112" s="85"/>
      <c r="DT112" s="86"/>
      <c r="DU112" s="85"/>
      <c r="DV112" s="85"/>
      <c r="DW112" s="85"/>
      <c r="DX112" s="85"/>
      <c r="DY112" s="86"/>
      <c r="DZ112" s="110"/>
      <c r="EA112" s="110"/>
      <c r="EB112" s="110"/>
      <c r="EC112" s="110"/>
      <c r="ED112" s="110"/>
      <c r="EE112" s="110"/>
      <c r="EF112" s="110"/>
      <c r="EG112" s="110"/>
      <c r="EH112" s="110"/>
      <c r="EI112" s="110"/>
      <c r="EJ112" s="110"/>
      <c r="EK112" s="110"/>
      <c r="EL112" s="110"/>
      <c r="EM112" s="110"/>
      <c r="EN112" s="110"/>
      <c r="EO112" s="110"/>
      <c r="EP112" s="110"/>
      <c r="EQ112" s="110"/>
      <c r="ER112" s="110"/>
      <c r="ES112" s="110"/>
      <c r="ET112" s="110"/>
      <c r="EU112" s="110"/>
      <c r="EV112" s="110"/>
      <c r="EW112" s="110"/>
      <c r="EX112" s="110"/>
      <c r="EY112" s="110"/>
      <c r="EZ112" s="110"/>
      <c r="FA112" s="110"/>
      <c r="FB112" s="110"/>
      <c r="FC112" s="110"/>
      <c r="FD112" s="110"/>
      <c r="FE112" s="110"/>
      <c r="FF112" s="110"/>
      <c r="FG112" s="110"/>
      <c r="FH112" s="110"/>
      <c r="FI112" s="110"/>
      <c r="FJ112" s="110"/>
      <c r="FK112" s="110"/>
      <c r="FL112" s="110"/>
      <c r="FM112" s="110"/>
      <c r="FN112" s="110"/>
      <c r="FO112" s="110"/>
      <c r="FP112" s="110"/>
      <c r="FQ112" s="110"/>
      <c r="FR112" s="110"/>
      <c r="FS112" s="110"/>
      <c r="FT112" s="110"/>
      <c r="FU112" s="110"/>
      <c r="FV112" s="110"/>
      <c r="FW112" s="110"/>
      <c r="FX112" s="110"/>
      <c r="FY112" s="110"/>
      <c r="FZ112" s="110"/>
      <c r="GA112" s="110"/>
      <c r="GB112" s="110"/>
      <c r="GC112" s="110"/>
      <c r="GD112" s="110"/>
      <c r="GE112" s="110"/>
      <c r="GF112" s="110"/>
      <c r="GG112" s="110"/>
      <c r="GH112" s="110"/>
      <c r="GI112" s="110"/>
      <c r="GJ112" s="110"/>
      <c r="GK112" s="110"/>
      <c r="GL112" s="110"/>
      <c r="GM112" s="110"/>
      <c r="GN112" s="110"/>
      <c r="GO112" s="110"/>
      <c r="GP112" s="110"/>
      <c r="GQ112" s="110"/>
      <c r="GR112" s="110"/>
      <c r="GS112" s="110"/>
      <c r="GT112" s="110"/>
      <c r="GU112" s="110"/>
      <c r="GV112" s="110"/>
      <c r="GW112" s="110"/>
      <c r="GX112" s="110"/>
      <c r="GY112" s="110"/>
      <c r="GZ112" s="110"/>
      <c r="HA112" s="110"/>
      <c r="HB112" s="110"/>
      <c r="HC112" s="110"/>
      <c r="HD112" s="110"/>
      <c r="HE112" s="110"/>
      <c r="HF112" s="110"/>
      <c r="HG112" s="110"/>
      <c r="HH112" s="110"/>
      <c r="HI112" s="110"/>
      <c r="HJ112" s="110"/>
      <c r="HK112" s="110"/>
    </row>
    <row r="113" ht="15.75" customHeight="1">
      <c r="A113" s="110"/>
      <c r="B113" s="110"/>
      <c r="C113" s="5" t="s">
        <v>82</v>
      </c>
      <c r="D113" s="85">
        <f>SUM(D111:D112)</f>
        <v>35985497.04</v>
      </c>
      <c r="E113" s="85"/>
      <c r="F113" s="85"/>
      <c r="G113" s="85"/>
      <c r="H113" s="85"/>
      <c r="I113" s="86"/>
      <c r="J113" s="85"/>
      <c r="K113" s="85"/>
      <c r="L113" s="85"/>
      <c r="M113" s="85"/>
      <c r="N113" s="86"/>
      <c r="O113" s="85"/>
      <c r="P113" s="85"/>
      <c r="Q113" s="85"/>
      <c r="R113" s="85"/>
      <c r="S113" s="86"/>
      <c r="T113" s="85"/>
      <c r="U113" s="85"/>
      <c r="V113" s="85"/>
      <c r="W113" s="85"/>
      <c r="X113" s="86"/>
      <c r="Y113" s="85"/>
      <c r="Z113" s="85"/>
      <c r="AA113" s="85"/>
      <c r="AB113" s="85"/>
      <c r="AC113" s="86"/>
      <c r="AD113" s="85"/>
      <c r="AE113" s="85"/>
      <c r="AF113" s="85"/>
      <c r="AG113" s="85"/>
      <c r="AH113" s="86"/>
      <c r="AI113" s="85"/>
      <c r="AJ113" s="85"/>
      <c r="AK113" s="85"/>
      <c r="AL113" s="85"/>
      <c r="AM113" s="86"/>
      <c r="AN113" s="85"/>
      <c r="AO113" s="85"/>
      <c r="AP113" s="85"/>
      <c r="AQ113" s="85"/>
      <c r="AR113" s="86"/>
      <c r="AS113" s="85"/>
      <c r="AT113" s="85"/>
      <c r="AU113" s="85"/>
      <c r="AV113" s="85"/>
      <c r="AW113" s="86"/>
      <c r="AX113" s="85"/>
      <c r="AY113" s="85"/>
      <c r="AZ113" s="85"/>
      <c r="BA113" s="85"/>
      <c r="BB113" s="86"/>
      <c r="BC113" s="85"/>
      <c r="BD113" s="85"/>
      <c r="BE113" s="85"/>
      <c r="BF113" s="85"/>
      <c r="BG113" s="86"/>
      <c r="BH113" s="85"/>
      <c r="BI113" s="85"/>
      <c r="BJ113" s="85"/>
      <c r="BK113" s="85"/>
      <c r="BL113" s="86"/>
      <c r="BM113" s="85"/>
      <c r="BN113" s="85"/>
      <c r="BO113" s="85"/>
      <c r="BP113" s="85"/>
      <c r="BQ113" s="86"/>
      <c r="BR113" s="85"/>
      <c r="BS113" s="85"/>
      <c r="BT113" s="85"/>
      <c r="BU113" s="85"/>
      <c r="BV113" s="86"/>
      <c r="BW113" s="85"/>
      <c r="BX113" s="85"/>
      <c r="BY113" s="85"/>
      <c r="BZ113" s="85"/>
      <c r="CA113" s="86"/>
      <c r="CB113" s="85"/>
      <c r="CC113" s="85"/>
      <c r="CD113" s="85"/>
      <c r="CE113" s="85"/>
      <c r="CF113" s="86"/>
      <c r="CG113" s="85"/>
      <c r="CH113" s="85"/>
      <c r="CI113" s="85"/>
      <c r="CJ113" s="85"/>
      <c r="CK113" s="86"/>
      <c r="CL113" s="85"/>
      <c r="CM113" s="85"/>
      <c r="CN113" s="85"/>
      <c r="CO113" s="85"/>
      <c r="CP113" s="86"/>
      <c r="CQ113" s="85"/>
      <c r="CR113" s="85"/>
      <c r="CS113" s="85"/>
      <c r="CT113" s="85"/>
      <c r="CU113" s="86"/>
      <c r="CV113" s="85"/>
      <c r="CW113" s="85"/>
      <c r="CX113" s="85"/>
      <c r="CY113" s="85"/>
      <c r="CZ113" s="86"/>
      <c r="DA113" s="85"/>
      <c r="DB113" s="85"/>
      <c r="DC113" s="85"/>
      <c r="DD113" s="85"/>
      <c r="DE113" s="86"/>
      <c r="DF113" s="85"/>
      <c r="DG113" s="85"/>
      <c r="DH113" s="85"/>
      <c r="DI113" s="85"/>
      <c r="DJ113" s="86"/>
      <c r="DK113" s="85"/>
      <c r="DL113" s="85"/>
      <c r="DM113" s="85"/>
      <c r="DN113" s="85"/>
      <c r="DO113" s="86"/>
      <c r="DP113" s="85"/>
      <c r="DQ113" s="85"/>
      <c r="DR113" s="85"/>
      <c r="DS113" s="85"/>
      <c r="DT113" s="86"/>
      <c r="DU113" s="85"/>
      <c r="DV113" s="85"/>
      <c r="DW113" s="85"/>
      <c r="DX113" s="85"/>
      <c r="DY113" s="86"/>
      <c r="DZ113" s="110"/>
      <c r="EA113" s="110"/>
      <c r="EB113" s="110"/>
      <c r="EC113" s="110"/>
      <c r="ED113" s="110"/>
      <c r="EE113" s="110"/>
      <c r="EF113" s="110"/>
      <c r="EG113" s="110"/>
      <c r="EH113" s="110"/>
      <c r="EI113" s="110"/>
      <c r="EJ113" s="110"/>
      <c r="EK113" s="110"/>
      <c r="EL113" s="110"/>
      <c r="EM113" s="110"/>
      <c r="EN113" s="110"/>
      <c r="EO113" s="110"/>
      <c r="EP113" s="110"/>
      <c r="EQ113" s="110"/>
      <c r="ER113" s="110"/>
      <c r="ES113" s="110"/>
      <c r="ET113" s="110"/>
      <c r="EU113" s="110"/>
      <c r="EV113" s="110"/>
      <c r="EW113" s="110"/>
      <c r="EX113" s="110"/>
      <c r="EY113" s="110"/>
      <c r="EZ113" s="110"/>
      <c r="FA113" s="110"/>
      <c r="FB113" s="110"/>
      <c r="FC113" s="110"/>
      <c r="FD113" s="110"/>
      <c r="FE113" s="110"/>
      <c r="FF113" s="110"/>
      <c r="FG113" s="110"/>
      <c r="FH113" s="110"/>
      <c r="FI113" s="110"/>
      <c r="FJ113" s="110"/>
      <c r="FK113" s="110"/>
      <c r="FL113" s="110"/>
      <c r="FM113" s="110"/>
      <c r="FN113" s="110"/>
      <c r="FO113" s="110"/>
      <c r="FP113" s="110"/>
      <c r="FQ113" s="110"/>
      <c r="FR113" s="110"/>
      <c r="FS113" s="110"/>
      <c r="FT113" s="110"/>
      <c r="FU113" s="110"/>
      <c r="FV113" s="110"/>
      <c r="FW113" s="110"/>
      <c r="FX113" s="110"/>
      <c r="FY113" s="110"/>
      <c r="FZ113" s="110"/>
      <c r="GA113" s="110"/>
      <c r="GB113" s="110"/>
      <c r="GC113" s="110"/>
      <c r="GD113" s="110"/>
      <c r="GE113" s="110"/>
      <c r="GF113" s="110"/>
      <c r="GG113" s="110"/>
      <c r="GH113" s="110"/>
      <c r="GI113" s="110"/>
      <c r="GJ113" s="110"/>
      <c r="GK113" s="110"/>
      <c r="GL113" s="110"/>
      <c r="GM113" s="110"/>
      <c r="GN113" s="110"/>
      <c r="GO113" s="110"/>
      <c r="GP113" s="110"/>
      <c r="GQ113" s="110"/>
      <c r="GR113" s="110"/>
      <c r="GS113" s="110"/>
      <c r="GT113" s="110"/>
      <c r="GU113" s="110"/>
      <c r="GV113" s="110"/>
      <c r="GW113" s="110"/>
      <c r="GX113" s="110"/>
      <c r="GY113" s="110"/>
      <c r="GZ113" s="110"/>
      <c r="HA113" s="110"/>
      <c r="HB113" s="110"/>
      <c r="HC113" s="110"/>
      <c r="HD113" s="110"/>
      <c r="HE113" s="110"/>
      <c r="HF113" s="110"/>
      <c r="HG113" s="110"/>
      <c r="HH113" s="110"/>
      <c r="HI113" s="110"/>
      <c r="HJ113" s="110"/>
      <c r="HK113" s="110"/>
    </row>
    <row r="114" ht="15.75"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c r="AB114" s="110"/>
      <c r="AC114" s="110"/>
      <c r="AD114" s="110"/>
      <c r="AE114" s="110"/>
      <c r="AF114" s="110"/>
      <c r="AG114" s="110"/>
      <c r="AH114" s="110"/>
      <c r="AI114" s="110"/>
      <c r="AJ114" s="110"/>
      <c r="AK114" s="110"/>
      <c r="AL114" s="110"/>
      <c r="AM114" s="110"/>
      <c r="AN114" s="110"/>
      <c r="AO114" s="110"/>
      <c r="AP114" s="110"/>
      <c r="AQ114" s="110"/>
      <c r="AR114" s="110"/>
      <c r="AS114" s="110"/>
      <c r="AT114" s="110"/>
      <c r="AU114" s="110"/>
      <c r="AV114" s="110"/>
      <c r="AW114" s="110"/>
      <c r="AX114" s="110"/>
      <c r="AY114" s="110"/>
      <c r="AZ114" s="110"/>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0"/>
      <c r="CB114" s="110"/>
      <c r="CC114" s="110"/>
      <c r="CD114" s="110"/>
      <c r="CE114" s="110"/>
      <c r="CF114" s="110"/>
      <c r="CG114" s="110"/>
      <c r="CH114" s="110"/>
      <c r="CI114" s="110"/>
      <c r="CJ114" s="110"/>
      <c r="CK114" s="110"/>
      <c r="CL114" s="110"/>
      <c r="CM114" s="110"/>
      <c r="CN114" s="110"/>
      <c r="CO114" s="110"/>
      <c r="CP114" s="110"/>
      <c r="CQ114" s="110"/>
      <c r="CR114" s="110"/>
      <c r="CS114" s="110"/>
      <c r="CT114" s="110"/>
      <c r="CU114" s="110"/>
      <c r="CV114" s="110"/>
      <c r="CW114" s="110"/>
      <c r="CX114" s="110"/>
      <c r="CY114" s="110"/>
      <c r="CZ114" s="110"/>
      <c r="DA114" s="110"/>
      <c r="DB114" s="110"/>
      <c r="DC114" s="110"/>
      <c r="DD114" s="110"/>
      <c r="DE114" s="110"/>
      <c r="DF114" s="110"/>
      <c r="DG114" s="110"/>
      <c r="DH114" s="110"/>
      <c r="DI114" s="110"/>
      <c r="DJ114" s="110"/>
      <c r="DK114" s="110"/>
      <c r="DL114" s="110"/>
      <c r="DM114" s="110"/>
      <c r="DN114" s="110"/>
      <c r="DO114" s="110"/>
      <c r="DP114" s="110"/>
      <c r="DQ114" s="110"/>
      <c r="DR114" s="110"/>
      <c r="DS114" s="110"/>
      <c r="DT114" s="110"/>
      <c r="DU114" s="110"/>
      <c r="DV114" s="110"/>
      <c r="DW114" s="110"/>
      <c r="DX114" s="110"/>
      <c r="DY114" s="110"/>
      <c r="DZ114" s="110"/>
      <c r="EA114" s="110"/>
      <c r="EB114" s="110"/>
      <c r="EC114" s="110"/>
      <c r="ED114" s="110"/>
      <c r="EE114" s="110"/>
      <c r="EF114" s="110"/>
      <c r="EG114" s="110"/>
      <c r="EH114" s="110"/>
      <c r="EI114" s="110"/>
      <c r="EJ114" s="110"/>
      <c r="EK114" s="110"/>
      <c r="EL114" s="110"/>
      <c r="EM114" s="110"/>
      <c r="EN114" s="110"/>
      <c r="EO114" s="110"/>
      <c r="EP114" s="110"/>
      <c r="EQ114" s="110"/>
      <c r="ER114" s="110"/>
      <c r="ES114" s="110"/>
      <c r="ET114" s="110"/>
      <c r="EU114" s="110"/>
      <c r="EV114" s="110"/>
      <c r="EW114" s="110"/>
      <c r="EX114" s="110"/>
      <c r="EY114" s="110"/>
      <c r="EZ114" s="110"/>
      <c r="FA114" s="110"/>
      <c r="FB114" s="110"/>
      <c r="FC114" s="110"/>
      <c r="FD114" s="110"/>
      <c r="FE114" s="110"/>
      <c r="FF114" s="110"/>
      <c r="FG114" s="110"/>
      <c r="FH114" s="110"/>
      <c r="FI114" s="110"/>
      <c r="FJ114" s="110"/>
      <c r="FK114" s="110"/>
      <c r="FL114" s="110"/>
      <c r="FM114" s="110"/>
      <c r="FN114" s="110"/>
      <c r="FO114" s="110"/>
      <c r="FP114" s="110"/>
      <c r="FQ114" s="110"/>
      <c r="FR114" s="110"/>
      <c r="FS114" s="110"/>
      <c r="FT114" s="110"/>
      <c r="FU114" s="110"/>
      <c r="FV114" s="110"/>
      <c r="FW114" s="110"/>
      <c r="FX114" s="110"/>
      <c r="FY114" s="110"/>
      <c r="FZ114" s="110"/>
      <c r="GA114" s="110"/>
      <c r="GB114" s="110"/>
      <c r="GC114" s="110"/>
      <c r="GD114" s="110"/>
      <c r="GE114" s="110"/>
      <c r="GF114" s="110"/>
      <c r="GG114" s="110"/>
      <c r="GH114" s="110"/>
      <c r="GI114" s="110"/>
      <c r="GJ114" s="110"/>
      <c r="GK114" s="110"/>
      <c r="GL114" s="110"/>
      <c r="GM114" s="110"/>
      <c r="GN114" s="110"/>
      <c r="GO114" s="110"/>
      <c r="GP114" s="110"/>
      <c r="GQ114" s="110"/>
      <c r="GR114" s="110"/>
      <c r="GS114" s="110"/>
      <c r="GT114" s="110"/>
      <c r="GU114" s="110"/>
      <c r="GV114" s="110"/>
      <c r="GW114" s="110"/>
      <c r="GX114" s="110"/>
      <c r="GY114" s="110"/>
      <c r="GZ114" s="110"/>
      <c r="HA114" s="110"/>
      <c r="HB114" s="110"/>
      <c r="HC114" s="110"/>
      <c r="HD114" s="110"/>
      <c r="HE114" s="110"/>
      <c r="HF114" s="110"/>
      <c r="HG114" s="110"/>
      <c r="HH114" s="110"/>
      <c r="HI114" s="110"/>
      <c r="HJ114" s="110"/>
      <c r="HK114" s="110"/>
    </row>
    <row r="115" ht="15.75" customHeight="1">
      <c r="A115" s="110"/>
      <c r="B115" s="110"/>
      <c r="C115" s="89"/>
      <c r="D115" s="90" t="s">
        <v>83</v>
      </c>
      <c r="E115" s="91" t="s">
        <v>84</v>
      </c>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c r="AB115" s="110"/>
      <c r="AC115" s="110"/>
      <c r="AD115" s="110"/>
      <c r="AE115" s="110"/>
      <c r="AF115" s="110"/>
      <c r="AG115" s="110"/>
      <c r="AH115" s="110"/>
      <c r="AI115" s="110"/>
      <c r="AJ115" s="110"/>
      <c r="AK115" s="110"/>
      <c r="AL115" s="110"/>
      <c r="AM115" s="110"/>
      <c r="AN115" s="110"/>
      <c r="AO115" s="110"/>
      <c r="AP115" s="110"/>
      <c r="AQ115" s="110"/>
      <c r="AR115" s="110"/>
      <c r="AS115" s="110"/>
      <c r="AT115" s="110"/>
      <c r="AU115" s="110"/>
      <c r="AV115" s="110"/>
      <c r="AW115" s="110"/>
      <c r="AX115" s="110"/>
      <c r="AY115" s="110"/>
      <c r="AZ115" s="110"/>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0"/>
      <c r="CB115" s="110"/>
      <c r="CC115" s="110"/>
      <c r="CD115" s="110"/>
      <c r="CE115" s="110"/>
      <c r="CF115" s="110"/>
      <c r="CG115" s="110"/>
      <c r="CH115" s="110"/>
      <c r="CI115" s="110"/>
      <c r="CJ115" s="110"/>
      <c r="CK115" s="110"/>
      <c r="CL115" s="110"/>
      <c r="CM115" s="110"/>
      <c r="CN115" s="110"/>
      <c r="CO115" s="110"/>
      <c r="CP115" s="110"/>
      <c r="CQ115" s="110"/>
      <c r="CR115" s="110"/>
      <c r="CS115" s="110"/>
      <c r="CT115" s="110"/>
      <c r="CU115" s="110"/>
      <c r="CV115" s="110"/>
      <c r="CW115" s="110"/>
      <c r="CX115" s="110"/>
      <c r="CY115" s="110"/>
      <c r="CZ115" s="110"/>
      <c r="DA115" s="110"/>
      <c r="DB115" s="110"/>
      <c r="DC115" s="110"/>
      <c r="DD115" s="110"/>
      <c r="DE115" s="110"/>
      <c r="DF115" s="110"/>
      <c r="DG115" s="110"/>
      <c r="DH115" s="110"/>
      <c r="DI115" s="110"/>
      <c r="DJ115" s="110"/>
      <c r="DK115" s="110"/>
      <c r="DL115" s="110"/>
      <c r="DM115" s="110"/>
      <c r="DN115" s="110"/>
      <c r="DO115" s="110"/>
      <c r="DP115" s="110"/>
      <c r="DQ115" s="110"/>
      <c r="DR115" s="110"/>
      <c r="DS115" s="110"/>
      <c r="DT115" s="110"/>
      <c r="DU115" s="110"/>
      <c r="DV115" s="110"/>
      <c r="DW115" s="110"/>
      <c r="DX115" s="110"/>
      <c r="DY115" s="110"/>
      <c r="DZ115" s="110"/>
      <c r="EA115" s="110"/>
      <c r="EB115" s="110"/>
      <c r="EC115" s="110"/>
      <c r="ED115" s="110"/>
      <c r="EE115" s="110"/>
      <c r="EF115" s="110"/>
      <c r="EG115" s="110"/>
      <c r="EH115" s="110"/>
      <c r="EI115" s="110"/>
      <c r="EJ115" s="110"/>
      <c r="EK115" s="110"/>
      <c r="EL115" s="110"/>
      <c r="EM115" s="110"/>
      <c r="EN115" s="110"/>
      <c r="EO115" s="110"/>
      <c r="EP115" s="110"/>
      <c r="EQ115" s="110"/>
      <c r="ER115" s="110"/>
      <c r="ES115" s="110"/>
      <c r="ET115" s="110"/>
      <c r="EU115" s="110"/>
      <c r="EV115" s="110"/>
      <c r="EW115" s="110"/>
      <c r="EX115" s="110"/>
      <c r="EY115" s="110"/>
      <c r="EZ115" s="110"/>
      <c r="FA115" s="110"/>
      <c r="FB115" s="110"/>
      <c r="FC115" s="110"/>
      <c r="FD115" s="110"/>
      <c r="FE115" s="110"/>
      <c r="FF115" s="110"/>
      <c r="FG115" s="110"/>
      <c r="FH115" s="110"/>
      <c r="FI115" s="110"/>
      <c r="FJ115" s="110"/>
      <c r="FK115" s="110"/>
      <c r="FL115" s="110"/>
      <c r="FM115" s="110"/>
      <c r="FN115" s="110"/>
      <c r="FO115" s="110"/>
      <c r="FP115" s="110"/>
      <c r="FQ115" s="110"/>
      <c r="FR115" s="110"/>
      <c r="FS115" s="110"/>
      <c r="FT115" s="110"/>
      <c r="FU115" s="110"/>
      <c r="FV115" s="110"/>
      <c r="FW115" s="110"/>
      <c r="FX115" s="110"/>
      <c r="FY115" s="110"/>
      <c r="FZ115" s="110"/>
      <c r="GA115" s="110"/>
      <c r="GB115" s="110"/>
      <c r="GC115" s="110"/>
      <c r="GD115" s="110"/>
      <c r="GE115" s="110"/>
      <c r="GF115" s="110"/>
      <c r="GG115" s="110"/>
      <c r="GH115" s="110"/>
      <c r="GI115" s="110"/>
      <c r="GJ115" s="110"/>
      <c r="GK115" s="110"/>
      <c r="GL115" s="110"/>
      <c r="GM115" s="110"/>
      <c r="GN115" s="110"/>
      <c r="GO115" s="110"/>
      <c r="GP115" s="110"/>
      <c r="GQ115" s="110"/>
      <c r="GR115" s="110"/>
      <c r="GS115" s="110"/>
      <c r="GT115" s="110"/>
      <c r="GU115" s="110"/>
      <c r="GV115" s="110"/>
      <c r="GW115" s="110"/>
      <c r="GX115" s="110"/>
      <c r="GY115" s="110"/>
      <c r="GZ115" s="110"/>
      <c r="HA115" s="110"/>
      <c r="HB115" s="110"/>
      <c r="HC115" s="110"/>
      <c r="HD115" s="110"/>
      <c r="HE115" s="110"/>
      <c r="HF115" s="110"/>
      <c r="HG115" s="110"/>
      <c r="HH115" s="110"/>
      <c r="HI115" s="110"/>
      <c r="HJ115" s="110"/>
      <c r="HK115" s="110"/>
    </row>
    <row r="116" ht="15.75" customHeight="1">
      <c r="A116" s="110"/>
      <c r="B116" s="110"/>
      <c r="C116" s="93" t="s">
        <v>2</v>
      </c>
      <c r="D116" s="94">
        <f>F110+K110+P110+U110</f>
        <v>3995400</v>
      </c>
      <c r="E116" s="95">
        <f>H110+M110+R110+W110</f>
        <v>0</v>
      </c>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c r="AB116" s="110"/>
      <c r="AC116" s="110"/>
      <c r="AD116" s="110"/>
      <c r="AE116" s="110"/>
      <c r="AF116" s="110"/>
      <c r="AG116" s="110"/>
      <c r="AH116" s="110"/>
      <c r="AI116" s="110"/>
      <c r="AJ116" s="110"/>
      <c r="AK116" s="110"/>
      <c r="AL116" s="110"/>
      <c r="AM116" s="110"/>
      <c r="AN116" s="110"/>
      <c r="AO116" s="110"/>
      <c r="AP116" s="110"/>
      <c r="AQ116" s="110"/>
      <c r="AR116" s="110"/>
      <c r="AS116" s="110"/>
      <c r="AT116" s="110"/>
      <c r="AU116" s="110"/>
      <c r="AV116" s="110"/>
      <c r="AW116" s="110"/>
      <c r="AX116" s="110"/>
      <c r="AY116" s="110"/>
      <c r="AZ116" s="110"/>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0"/>
      <c r="CB116" s="110"/>
      <c r="CC116" s="110"/>
      <c r="CD116" s="110"/>
      <c r="CE116" s="110"/>
      <c r="CF116" s="110"/>
      <c r="CG116" s="110"/>
      <c r="CH116" s="110"/>
      <c r="CI116" s="110"/>
      <c r="CJ116" s="110"/>
      <c r="CK116" s="110"/>
      <c r="CL116" s="110"/>
      <c r="CM116" s="110"/>
      <c r="CN116" s="110"/>
      <c r="CO116" s="110"/>
      <c r="CP116" s="110"/>
      <c r="CQ116" s="110"/>
      <c r="CR116" s="110"/>
      <c r="CS116" s="110"/>
      <c r="CT116" s="110"/>
      <c r="CU116" s="110"/>
      <c r="CV116" s="110"/>
      <c r="CW116" s="110"/>
      <c r="CX116" s="110"/>
      <c r="CY116" s="110"/>
      <c r="CZ116" s="110"/>
      <c r="DA116" s="110"/>
      <c r="DB116" s="110"/>
      <c r="DC116" s="110"/>
      <c r="DD116" s="110"/>
      <c r="DE116" s="110"/>
      <c r="DF116" s="110"/>
      <c r="DG116" s="110"/>
      <c r="DH116" s="110"/>
      <c r="DI116" s="110"/>
      <c r="DJ116" s="110"/>
      <c r="DK116" s="110"/>
      <c r="DL116" s="110"/>
      <c r="DM116" s="110"/>
      <c r="DN116" s="110"/>
      <c r="DO116" s="110"/>
      <c r="DP116" s="110"/>
      <c r="DQ116" s="110"/>
      <c r="DR116" s="110"/>
      <c r="DS116" s="110"/>
      <c r="DT116" s="110"/>
      <c r="DU116" s="92"/>
      <c r="DV116" s="110"/>
      <c r="DW116" s="110"/>
      <c r="DX116" s="110"/>
      <c r="DY116" s="110"/>
      <c r="DZ116" s="110"/>
      <c r="EA116" s="110"/>
      <c r="EB116" s="110"/>
      <c r="EC116" s="110"/>
      <c r="ED116" s="110"/>
      <c r="EE116" s="110"/>
      <c r="EF116" s="110"/>
      <c r="EG116" s="110"/>
      <c r="EH116" s="110"/>
      <c r="EI116" s="110"/>
      <c r="EJ116" s="110"/>
      <c r="EK116" s="110"/>
      <c r="EL116" s="110"/>
      <c r="EM116" s="110"/>
      <c r="EN116" s="110"/>
      <c r="EO116" s="110"/>
      <c r="EP116" s="110"/>
      <c r="EQ116" s="110"/>
      <c r="ER116" s="110"/>
      <c r="ES116" s="110"/>
      <c r="ET116" s="110"/>
      <c r="EU116" s="110"/>
      <c r="EV116" s="110"/>
      <c r="EW116" s="110"/>
      <c r="EX116" s="110"/>
      <c r="EY116" s="110"/>
      <c r="EZ116" s="110"/>
      <c r="FA116" s="110"/>
      <c r="FB116" s="110"/>
      <c r="FC116" s="110"/>
      <c r="FD116" s="110"/>
      <c r="FE116" s="110"/>
      <c r="FF116" s="110"/>
      <c r="FG116" s="110"/>
      <c r="FH116" s="110"/>
      <c r="FI116" s="110"/>
      <c r="FJ116" s="110"/>
      <c r="FK116" s="110"/>
      <c r="FL116" s="110"/>
      <c r="FM116" s="110"/>
      <c r="FN116" s="110"/>
      <c r="FO116" s="110"/>
      <c r="FP116" s="110"/>
      <c r="FQ116" s="110"/>
      <c r="FR116" s="110"/>
      <c r="FS116" s="110"/>
      <c r="FT116" s="110"/>
      <c r="FU116" s="110"/>
      <c r="FV116" s="110"/>
      <c r="FW116" s="110"/>
      <c r="FX116" s="110"/>
      <c r="FY116" s="110"/>
      <c r="FZ116" s="110"/>
      <c r="GA116" s="110"/>
      <c r="GB116" s="110"/>
      <c r="GC116" s="110"/>
      <c r="GD116" s="110"/>
      <c r="GE116" s="110"/>
      <c r="GF116" s="110"/>
      <c r="GG116" s="110"/>
      <c r="GH116" s="110"/>
      <c r="GI116" s="110"/>
      <c r="GJ116" s="110"/>
      <c r="GK116" s="110"/>
      <c r="GL116" s="110"/>
      <c r="GM116" s="110"/>
      <c r="GN116" s="110"/>
      <c r="GO116" s="110"/>
      <c r="GP116" s="110"/>
      <c r="GQ116" s="110"/>
      <c r="GR116" s="110"/>
      <c r="GS116" s="110"/>
      <c r="GT116" s="110"/>
      <c r="GU116" s="110"/>
      <c r="GV116" s="110"/>
      <c r="GW116" s="110"/>
      <c r="GX116" s="110"/>
      <c r="GY116" s="110"/>
      <c r="GZ116" s="110"/>
      <c r="HA116" s="110"/>
      <c r="HB116" s="110"/>
      <c r="HC116" s="110"/>
      <c r="HD116" s="110"/>
      <c r="HE116" s="110"/>
      <c r="HF116" s="110"/>
      <c r="HG116" s="110"/>
      <c r="HH116" s="110"/>
      <c r="HI116" s="110"/>
      <c r="HJ116" s="110"/>
      <c r="HK116" s="110"/>
    </row>
    <row r="117" ht="15.75" customHeight="1">
      <c r="A117" s="110"/>
      <c r="B117" s="110"/>
      <c r="C117" s="93" t="s">
        <v>3</v>
      </c>
      <c r="D117" s="94">
        <f>Z110+AE110+AJ110+AO110</f>
        <v>3801600</v>
      </c>
      <c r="E117" s="95">
        <f>AB110+AG110</f>
        <v>0</v>
      </c>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c r="AB117" s="110"/>
      <c r="AC117" s="110"/>
      <c r="AD117" s="110"/>
      <c r="AE117" s="110"/>
      <c r="AF117" s="110"/>
      <c r="AG117" s="110"/>
      <c r="AH117" s="110"/>
      <c r="AI117" s="110"/>
      <c r="AJ117" s="110"/>
      <c r="AK117" s="110"/>
      <c r="AL117" s="110"/>
      <c r="AM117" s="110"/>
      <c r="AN117" s="110"/>
      <c r="AO117" s="110"/>
      <c r="AP117" s="110"/>
      <c r="AQ117" s="110"/>
      <c r="AR117" s="110"/>
      <c r="AS117" s="110"/>
      <c r="AT117" s="110"/>
      <c r="AU117" s="110"/>
      <c r="AV117" s="110"/>
      <c r="AW117" s="110"/>
      <c r="AX117" s="110"/>
      <c r="AY117" s="110"/>
      <c r="AZ117" s="110"/>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0"/>
      <c r="CB117" s="110"/>
      <c r="CC117" s="110"/>
      <c r="CD117" s="110"/>
      <c r="CE117" s="110"/>
      <c r="CF117" s="110"/>
      <c r="CG117" s="110"/>
      <c r="CH117" s="110"/>
      <c r="CI117" s="110"/>
      <c r="CJ117" s="110"/>
      <c r="CK117" s="110"/>
      <c r="CL117" s="110"/>
      <c r="CM117" s="110"/>
      <c r="CN117" s="110"/>
      <c r="CO117" s="110"/>
      <c r="CP117" s="110"/>
      <c r="CQ117" s="110"/>
      <c r="CR117" s="110"/>
      <c r="CS117" s="110"/>
      <c r="CT117" s="110"/>
      <c r="CU117" s="110"/>
      <c r="CV117" s="110"/>
      <c r="CW117" s="110"/>
      <c r="CX117" s="110"/>
      <c r="CY117" s="110"/>
      <c r="CZ117" s="110"/>
      <c r="DA117" s="110"/>
      <c r="DB117" s="110"/>
      <c r="DC117" s="110"/>
      <c r="DD117" s="110"/>
      <c r="DE117" s="110"/>
      <c r="DF117" s="110"/>
      <c r="DG117" s="110"/>
      <c r="DH117" s="110"/>
      <c r="DI117" s="110"/>
      <c r="DJ117" s="110"/>
      <c r="DK117" s="110"/>
      <c r="DL117" s="110"/>
      <c r="DM117" s="110"/>
      <c r="DN117" s="110"/>
      <c r="DO117" s="110"/>
      <c r="DP117" s="110"/>
      <c r="DQ117" s="110"/>
      <c r="DR117" s="110"/>
      <c r="DS117" s="110"/>
      <c r="DT117" s="110"/>
      <c r="DU117" s="110"/>
      <c r="DV117" s="110"/>
      <c r="DW117" s="110"/>
      <c r="DX117" s="110"/>
      <c r="DY117" s="110"/>
      <c r="DZ117" s="110"/>
      <c r="EA117" s="110"/>
      <c r="EB117" s="110"/>
      <c r="EC117" s="110"/>
      <c r="ED117" s="110"/>
      <c r="EE117" s="110"/>
      <c r="EF117" s="110"/>
      <c r="EG117" s="110"/>
      <c r="EH117" s="110"/>
      <c r="EI117" s="110"/>
      <c r="EJ117" s="110"/>
      <c r="EK117" s="110"/>
      <c r="EL117" s="110"/>
      <c r="EM117" s="110"/>
      <c r="EN117" s="110"/>
      <c r="EO117" s="110"/>
      <c r="EP117" s="110"/>
      <c r="EQ117" s="110"/>
      <c r="ER117" s="110"/>
      <c r="ES117" s="110"/>
      <c r="ET117" s="110"/>
      <c r="EU117" s="110"/>
      <c r="EV117" s="110"/>
      <c r="EW117" s="110"/>
      <c r="EX117" s="110"/>
      <c r="EY117" s="110"/>
      <c r="EZ117" s="110"/>
      <c r="FA117" s="110"/>
      <c r="FB117" s="110"/>
      <c r="FC117" s="110"/>
      <c r="FD117" s="110"/>
      <c r="FE117" s="110"/>
      <c r="FF117" s="110"/>
      <c r="FG117" s="110"/>
      <c r="FH117" s="110"/>
      <c r="FI117" s="110"/>
      <c r="FJ117" s="110"/>
      <c r="FK117" s="110"/>
      <c r="FL117" s="110"/>
      <c r="FM117" s="110"/>
      <c r="FN117" s="110"/>
      <c r="FO117" s="110"/>
      <c r="FP117" s="110"/>
      <c r="FQ117" s="110"/>
      <c r="FR117" s="110"/>
      <c r="FS117" s="110"/>
      <c r="FT117" s="110"/>
      <c r="FU117" s="110"/>
      <c r="FV117" s="110"/>
      <c r="FW117" s="110"/>
      <c r="FX117" s="110"/>
      <c r="FY117" s="110"/>
      <c r="FZ117" s="110"/>
      <c r="GA117" s="110"/>
      <c r="GB117" s="110"/>
      <c r="GC117" s="110"/>
      <c r="GD117" s="110"/>
      <c r="GE117" s="110"/>
      <c r="GF117" s="110"/>
      <c r="GG117" s="110"/>
      <c r="GH117" s="110"/>
      <c r="GI117" s="110"/>
      <c r="GJ117" s="110"/>
      <c r="GK117" s="110"/>
      <c r="GL117" s="110"/>
      <c r="GM117" s="110"/>
      <c r="GN117" s="110"/>
      <c r="GO117" s="110"/>
      <c r="GP117" s="110"/>
      <c r="GQ117" s="110"/>
      <c r="GR117" s="110"/>
      <c r="GS117" s="110"/>
      <c r="GT117" s="110"/>
      <c r="GU117" s="110"/>
      <c r="GV117" s="110"/>
      <c r="GW117" s="110"/>
      <c r="GX117" s="110"/>
      <c r="GY117" s="110"/>
      <c r="GZ117" s="110"/>
      <c r="HA117" s="110"/>
      <c r="HB117" s="110"/>
      <c r="HC117" s="110"/>
      <c r="HD117" s="110"/>
      <c r="HE117" s="110"/>
      <c r="HF117" s="110"/>
      <c r="HG117" s="110"/>
      <c r="HH117" s="110"/>
      <c r="HI117" s="110"/>
      <c r="HJ117" s="110"/>
      <c r="HK117" s="110"/>
    </row>
    <row r="118" ht="15.75" customHeight="1">
      <c r="A118" s="110"/>
      <c r="B118" s="110"/>
      <c r="C118" s="93" t="s">
        <v>4</v>
      </c>
      <c r="D118" s="94">
        <f>AT110+AY110+BD110+BI110+BN110</f>
        <v>4219114.286</v>
      </c>
      <c r="E118" s="95"/>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c r="AB118" s="110"/>
      <c r="AC118" s="110"/>
      <c r="AD118" s="110"/>
      <c r="AE118" s="110"/>
      <c r="AF118" s="110"/>
      <c r="AG118" s="110"/>
      <c r="AH118" s="110"/>
      <c r="AI118" s="110"/>
      <c r="AJ118" s="110"/>
      <c r="AK118" s="110"/>
      <c r="AL118" s="110"/>
      <c r="AM118" s="110"/>
      <c r="AN118" s="110"/>
      <c r="AO118" s="110"/>
      <c r="AP118" s="110"/>
      <c r="AQ118" s="110"/>
      <c r="AR118" s="110"/>
      <c r="AS118" s="110"/>
      <c r="AT118" s="110"/>
      <c r="AU118" s="110"/>
      <c r="AV118" s="110"/>
      <c r="AW118" s="110"/>
      <c r="AX118" s="110"/>
      <c r="AY118" s="110"/>
      <c r="AZ118" s="110"/>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0"/>
      <c r="CB118" s="110"/>
      <c r="CC118" s="110"/>
      <c r="CD118" s="110"/>
      <c r="CE118" s="110"/>
      <c r="CF118" s="110"/>
      <c r="CG118" s="110"/>
      <c r="CH118" s="110"/>
      <c r="CI118" s="110"/>
      <c r="CJ118" s="110"/>
      <c r="CK118" s="110"/>
      <c r="CL118" s="110"/>
      <c r="CM118" s="110"/>
      <c r="CN118" s="110"/>
      <c r="CO118" s="110"/>
      <c r="CP118" s="110"/>
      <c r="CQ118" s="110"/>
      <c r="CR118" s="110"/>
      <c r="CS118" s="110"/>
      <c r="CT118" s="110"/>
      <c r="CU118" s="110"/>
      <c r="CV118" s="110"/>
      <c r="CW118" s="110"/>
      <c r="CX118" s="110"/>
      <c r="CY118" s="110"/>
      <c r="CZ118" s="110"/>
      <c r="DA118" s="110"/>
      <c r="DB118" s="110"/>
      <c r="DC118" s="110"/>
      <c r="DD118" s="110"/>
      <c r="DE118" s="110"/>
      <c r="DF118" s="110"/>
      <c r="DG118" s="110"/>
      <c r="DH118" s="110"/>
      <c r="DI118" s="110"/>
      <c r="DJ118" s="110"/>
      <c r="DK118" s="110"/>
      <c r="DL118" s="110"/>
      <c r="DM118" s="110"/>
      <c r="DN118" s="110"/>
      <c r="DO118" s="110"/>
      <c r="DP118" s="110"/>
      <c r="DQ118" s="110"/>
      <c r="DR118" s="110"/>
      <c r="DS118" s="110"/>
      <c r="DT118" s="110"/>
      <c r="DU118" s="110"/>
      <c r="DV118" s="110"/>
      <c r="DW118" s="110"/>
      <c r="DX118" s="110"/>
      <c r="DY118" s="110"/>
      <c r="DZ118" s="110"/>
      <c r="EA118" s="110"/>
      <c r="EB118" s="110"/>
      <c r="EC118" s="110"/>
      <c r="ED118" s="110"/>
      <c r="EE118" s="110"/>
      <c r="EF118" s="110"/>
      <c r="EG118" s="110"/>
      <c r="EH118" s="110"/>
      <c r="EI118" s="110"/>
      <c r="EJ118" s="110"/>
      <c r="EK118" s="110"/>
      <c r="EL118" s="110"/>
      <c r="EM118" s="110"/>
      <c r="EN118" s="110"/>
      <c r="EO118" s="110"/>
      <c r="EP118" s="110"/>
      <c r="EQ118" s="110"/>
      <c r="ER118" s="110"/>
      <c r="ES118" s="110"/>
      <c r="ET118" s="110"/>
      <c r="EU118" s="110"/>
      <c r="EV118" s="110"/>
      <c r="EW118" s="110"/>
      <c r="EX118" s="110"/>
      <c r="EY118" s="110"/>
      <c r="EZ118" s="110"/>
      <c r="FA118" s="110"/>
      <c r="FB118" s="110"/>
      <c r="FC118" s="110"/>
      <c r="FD118" s="110"/>
      <c r="FE118" s="110"/>
      <c r="FF118" s="110"/>
      <c r="FG118" s="110"/>
      <c r="FH118" s="110"/>
      <c r="FI118" s="110"/>
      <c r="FJ118" s="110"/>
      <c r="FK118" s="110"/>
      <c r="FL118" s="110"/>
      <c r="FM118" s="110"/>
      <c r="FN118" s="110"/>
      <c r="FO118" s="110"/>
      <c r="FP118" s="110"/>
      <c r="FQ118" s="110"/>
      <c r="FR118" s="110"/>
      <c r="FS118" s="110"/>
      <c r="FT118" s="110"/>
      <c r="FU118" s="110"/>
      <c r="FV118" s="110"/>
      <c r="FW118" s="110"/>
      <c r="FX118" s="110"/>
      <c r="FY118" s="110"/>
      <c r="FZ118" s="110"/>
      <c r="GA118" s="110"/>
      <c r="GB118" s="110"/>
      <c r="GC118" s="110"/>
      <c r="GD118" s="110"/>
      <c r="GE118" s="110"/>
      <c r="GF118" s="110"/>
      <c r="GG118" s="110"/>
      <c r="GH118" s="110"/>
      <c r="GI118" s="110"/>
      <c r="GJ118" s="110"/>
      <c r="GK118" s="110"/>
      <c r="GL118" s="110"/>
      <c r="GM118" s="110"/>
      <c r="GN118" s="110"/>
      <c r="GO118" s="110"/>
      <c r="GP118" s="110"/>
      <c r="GQ118" s="110"/>
      <c r="GR118" s="110"/>
      <c r="GS118" s="110"/>
      <c r="GT118" s="110"/>
      <c r="GU118" s="110"/>
      <c r="GV118" s="110"/>
      <c r="GW118" s="110"/>
      <c r="GX118" s="110"/>
      <c r="GY118" s="110"/>
      <c r="GZ118" s="110"/>
      <c r="HA118" s="110"/>
      <c r="HB118" s="110"/>
      <c r="HC118" s="110"/>
      <c r="HD118" s="110"/>
      <c r="HE118" s="110"/>
      <c r="HF118" s="110"/>
      <c r="HG118" s="110"/>
      <c r="HH118" s="110"/>
      <c r="HI118" s="110"/>
      <c r="HJ118" s="110"/>
      <c r="HK118" s="110"/>
    </row>
    <row r="119" ht="15.75" customHeight="1">
      <c r="A119" s="110"/>
      <c r="B119" s="110"/>
      <c r="C119" s="93" t="s">
        <v>5</v>
      </c>
      <c r="D119" s="94">
        <f>BS110+BX110+CC110+CH110+CM110</f>
        <v>4457549.563</v>
      </c>
      <c r="E119" s="95"/>
      <c r="F119" s="110"/>
      <c r="G119" s="110"/>
      <c r="H119" s="110"/>
      <c r="I119" s="110"/>
      <c r="J119" s="110"/>
      <c r="K119" s="110"/>
      <c r="L119" s="110"/>
      <c r="M119" s="110"/>
      <c r="N119" s="110"/>
      <c r="O119" s="110"/>
      <c r="P119" s="110"/>
      <c r="Q119" s="110"/>
      <c r="R119" s="110"/>
      <c r="S119" s="110"/>
      <c r="T119" s="110"/>
      <c r="U119" s="110"/>
      <c r="V119" s="110"/>
      <c r="W119" s="110"/>
      <c r="X119" s="110"/>
      <c r="Y119" s="110"/>
      <c r="Z119" s="110"/>
      <c r="AA119" s="110"/>
      <c r="AB119" s="110"/>
      <c r="AC119" s="110"/>
      <c r="AD119" s="110"/>
      <c r="AE119" s="110"/>
      <c r="AF119" s="110"/>
      <c r="AG119" s="110"/>
      <c r="AH119" s="110"/>
      <c r="AI119" s="110"/>
      <c r="AJ119" s="110"/>
      <c r="AK119" s="110"/>
      <c r="AL119" s="110"/>
      <c r="AM119" s="110"/>
      <c r="AN119" s="110"/>
      <c r="AO119" s="110"/>
      <c r="AP119" s="110"/>
      <c r="AQ119" s="110"/>
      <c r="AR119" s="110"/>
      <c r="AS119" s="110"/>
      <c r="AT119" s="110"/>
      <c r="AU119" s="110"/>
      <c r="AV119" s="110"/>
      <c r="AW119" s="110"/>
      <c r="AX119" s="110"/>
      <c r="AY119" s="110"/>
      <c r="AZ119" s="110"/>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0"/>
      <c r="CB119" s="110"/>
      <c r="CC119" s="110"/>
      <c r="CD119" s="110"/>
      <c r="CE119" s="110"/>
      <c r="CF119" s="110"/>
      <c r="CG119" s="110"/>
      <c r="CH119" s="110"/>
      <c r="CI119" s="110"/>
      <c r="CJ119" s="110"/>
      <c r="CK119" s="110"/>
      <c r="CL119" s="110"/>
      <c r="CM119" s="110"/>
      <c r="CN119" s="110"/>
      <c r="CO119" s="110"/>
      <c r="CP119" s="110"/>
      <c r="CQ119" s="110"/>
      <c r="CR119" s="110"/>
      <c r="CS119" s="110"/>
      <c r="CT119" s="110"/>
      <c r="CU119" s="110"/>
      <c r="CV119" s="110"/>
      <c r="CW119" s="110"/>
      <c r="CX119" s="110"/>
      <c r="CY119" s="110"/>
      <c r="CZ119" s="110"/>
      <c r="DA119" s="110"/>
      <c r="DB119" s="110"/>
      <c r="DC119" s="110"/>
      <c r="DD119" s="110"/>
      <c r="DE119" s="110"/>
      <c r="DF119" s="110"/>
      <c r="DG119" s="110"/>
      <c r="DH119" s="110"/>
      <c r="DI119" s="110"/>
      <c r="DJ119" s="110"/>
      <c r="DK119" s="110"/>
      <c r="DL119" s="110"/>
      <c r="DM119" s="110"/>
      <c r="DN119" s="110"/>
      <c r="DO119" s="110"/>
      <c r="DP119" s="110"/>
      <c r="DQ119" s="110"/>
      <c r="DR119" s="110"/>
      <c r="DS119" s="110"/>
      <c r="DT119" s="110"/>
      <c r="DU119" s="110"/>
      <c r="DV119" s="110"/>
      <c r="DW119" s="110"/>
      <c r="DX119" s="110"/>
      <c r="DY119" s="110"/>
      <c r="DZ119" s="110"/>
      <c r="EA119" s="110"/>
      <c r="EB119" s="110"/>
      <c r="EC119" s="110"/>
      <c r="ED119" s="110"/>
      <c r="EE119" s="110"/>
      <c r="EF119" s="110"/>
      <c r="EG119" s="110"/>
      <c r="EH119" s="110"/>
      <c r="EI119" s="110"/>
      <c r="EJ119" s="110"/>
      <c r="EK119" s="110"/>
      <c r="EL119" s="110"/>
      <c r="EM119" s="110"/>
      <c r="EN119" s="110"/>
      <c r="EO119" s="110"/>
      <c r="EP119" s="110"/>
      <c r="EQ119" s="110"/>
      <c r="ER119" s="110"/>
      <c r="ES119" s="110"/>
      <c r="ET119" s="110"/>
      <c r="EU119" s="110"/>
      <c r="EV119" s="110"/>
      <c r="EW119" s="110"/>
      <c r="EX119" s="110"/>
      <c r="EY119" s="110"/>
      <c r="EZ119" s="110"/>
      <c r="FA119" s="110"/>
      <c r="FB119" s="110"/>
      <c r="FC119" s="110"/>
      <c r="FD119" s="110"/>
      <c r="FE119" s="110"/>
      <c r="FF119" s="110"/>
      <c r="FG119" s="110"/>
      <c r="FH119" s="110"/>
      <c r="FI119" s="110"/>
      <c r="FJ119" s="110"/>
      <c r="FK119" s="110"/>
      <c r="FL119" s="110"/>
      <c r="FM119" s="110"/>
      <c r="FN119" s="110"/>
      <c r="FO119" s="110"/>
      <c r="FP119" s="110"/>
      <c r="FQ119" s="110"/>
      <c r="FR119" s="110"/>
      <c r="FS119" s="110"/>
      <c r="FT119" s="110"/>
      <c r="FU119" s="110"/>
      <c r="FV119" s="110"/>
      <c r="FW119" s="110"/>
      <c r="FX119" s="110"/>
      <c r="FY119" s="110"/>
      <c r="FZ119" s="110"/>
      <c r="GA119" s="110"/>
      <c r="GB119" s="110"/>
      <c r="GC119" s="110"/>
      <c r="GD119" s="110"/>
      <c r="GE119" s="110"/>
      <c r="GF119" s="110"/>
      <c r="GG119" s="110"/>
      <c r="GH119" s="110"/>
      <c r="GI119" s="110"/>
      <c r="GJ119" s="110"/>
      <c r="GK119" s="110"/>
      <c r="GL119" s="110"/>
      <c r="GM119" s="110"/>
      <c r="GN119" s="110"/>
      <c r="GO119" s="110"/>
      <c r="GP119" s="110"/>
      <c r="GQ119" s="110"/>
      <c r="GR119" s="110"/>
      <c r="GS119" s="110"/>
      <c r="GT119" s="110"/>
      <c r="GU119" s="110"/>
      <c r="GV119" s="110"/>
      <c r="GW119" s="110"/>
      <c r="GX119" s="110"/>
      <c r="GY119" s="110"/>
      <c r="GZ119" s="110"/>
      <c r="HA119" s="110"/>
      <c r="HB119" s="110"/>
      <c r="HC119" s="110"/>
      <c r="HD119" s="110"/>
      <c r="HE119" s="110"/>
      <c r="HF119" s="110"/>
      <c r="HG119" s="110"/>
      <c r="HH119" s="110"/>
      <c r="HI119" s="110"/>
      <c r="HJ119" s="110"/>
      <c r="HK119" s="110"/>
    </row>
    <row r="120" ht="15.75" customHeight="1">
      <c r="A120" s="110"/>
      <c r="B120" s="110"/>
      <c r="C120" s="93" t="s">
        <v>6</v>
      </c>
      <c r="D120" s="94">
        <f>CR110+CW110+DB110+DG110+DL110+DQ110</f>
        <v>4208914.286</v>
      </c>
      <c r="E120" s="95"/>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0"/>
      <c r="AF120" s="110"/>
      <c r="AG120" s="110"/>
      <c r="AH120" s="110"/>
      <c r="AI120" s="110"/>
      <c r="AJ120" s="110"/>
      <c r="AK120" s="110"/>
      <c r="AL120" s="110"/>
      <c r="AM120" s="110"/>
      <c r="AN120" s="110"/>
      <c r="AO120" s="110"/>
      <c r="AP120" s="110"/>
      <c r="AQ120" s="110"/>
      <c r="AR120" s="110"/>
      <c r="AS120" s="110"/>
      <c r="AT120" s="110"/>
      <c r="AU120" s="110"/>
      <c r="AV120" s="110"/>
      <c r="AW120" s="110"/>
      <c r="AX120" s="110"/>
      <c r="AY120" s="110"/>
      <c r="AZ120" s="110"/>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0"/>
      <c r="CB120" s="110"/>
      <c r="CC120" s="110"/>
      <c r="CD120" s="110"/>
      <c r="CE120" s="110"/>
      <c r="CF120" s="110"/>
      <c r="CG120" s="110"/>
      <c r="CH120" s="110"/>
      <c r="CI120" s="110"/>
      <c r="CJ120" s="110"/>
      <c r="CK120" s="110"/>
      <c r="CL120" s="110"/>
      <c r="CM120" s="110"/>
      <c r="CN120" s="110"/>
      <c r="CO120" s="110"/>
      <c r="CP120" s="110"/>
      <c r="CQ120" s="110"/>
      <c r="CR120" s="110"/>
      <c r="CS120" s="110"/>
      <c r="CT120" s="110"/>
      <c r="CU120" s="110"/>
      <c r="CV120" s="110"/>
      <c r="CW120" s="110"/>
      <c r="CX120" s="110"/>
      <c r="CY120" s="110"/>
      <c r="CZ120" s="110"/>
      <c r="DA120" s="110"/>
      <c r="DB120" s="110"/>
      <c r="DC120" s="110"/>
      <c r="DD120" s="110"/>
      <c r="DE120" s="110"/>
      <c r="DF120" s="110"/>
      <c r="DG120" s="110"/>
      <c r="DH120" s="110"/>
      <c r="DI120" s="110"/>
      <c r="DJ120" s="110"/>
      <c r="DK120" s="110"/>
      <c r="DL120" s="110"/>
      <c r="DM120" s="110"/>
      <c r="DN120" s="110"/>
      <c r="DO120" s="110"/>
      <c r="DP120" s="110"/>
      <c r="DQ120" s="110"/>
      <c r="DR120" s="110"/>
      <c r="DS120" s="110"/>
      <c r="DT120" s="110"/>
      <c r="DU120" s="110"/>
      <c r="DV120" s="110"/>
      <c r="DW120" s="110"/>
      <c r="DX120" s="110"/>
      <c r="DY120" s="110"/>
      <c r="DZ120" s="110"/>
      <c r="EA120" s="110"/>
      <c r="EB120" s="110"/>
      <c r="EC120" s="110"/>
      <c r="ED120" s="110"/>
      <c r="EE120" s="110"/>
      <c r="EF120" s="110"/>
      <c r="EG120" s="110"/>
      <c r="EH120" s="110"/>
      <c r="EI120" s="110"/>
      <c r="EJ120" s="110"/>
      <c r="EK120" s="110"/>
      <c r="EL120" s="110"/>
      <c r="EM120" s="110"/>
      <c r="EN120" s="110"/>
      <c r="EO120" s="110"/>
      <c r="EP120" s="110"/>
      <c r="EQ120" s="110"/>
      <c r="ER120" s="110"/>
      <c r="ES120" s="110"/>
      <c r="ET120" s="110"/>
      <c r="EU120" s="110"/>
      <c r="EV120" s="110"/>
      <c r="EW120" s="110"/>
      <c r="EX120" s="110"/>
      <c r="EY120" s="110"/>
      <c r="EZ120" s="110"/>
      <c r="FA120" s="110"/>
      <c r="FB120" s="110"/>
      <c r="FC120" s="110"/>
      <c r="FD120" s="110"/>
      <c r="FE120" s="110"/>
      <c r="FF120" s="110"/>
      <c r="FG120" s="110"/>
      <c r="FH120" s="110"/>
      <c r="FI120" s="110"/>
      <c r="FJ120" s="110"/>
      <c r="FK120" s="110"/>
      <c r="FL120" s="110"/>
      <c r="FM120" s="110"/>
      <c r="FN120" s="110"/>
      <c r="FO120" s="110"/>
      <c r="FP120" s="110"/>
      <c r="FQ120" s="110"/>
      <c r="FR120" s="110"/>
      <c r="FS120" s="110"/>
      <c r="FT120" s="110"/>
      <c r="FU120" s="110"/>
      <c r="FV120" s="110"/>
      <c r="FW120" s="110"/>
      <c r="FX120" s="110"/>
      <c r="FY120" s="110"/>
      <c r="FZ120" s="110"/>
      <c r="GA120" s="110"/>
      <c r="GB120" s="110"/>
      <c r="GC120" s="110"/>
      <c r="GD120" s="110"/>
      <c r="GE120" s="110"/>
      <c r="GF120" s="110"/>
      <c r="GG120" s="110"/>
      <c r="GH120" s="110"/>
      <c r="GI120" s="110"/>
      <c r="GJ120" s="110"/>
      <c r="GK120" s="110"/>
      <c r="GL120" s="110"/>
      <c r="GM120" s="110"/>
      <c r="GN120" s="110"/>
      <c r="GO120" s="110"/>
      <c r="GP120" s="110"/>
      <c r="GQ120" s="110"/>
      <c r="GR120" s="110"/>
      <c r="GS120" s="110"/>
      <c r="GT120" s="110"/>
      <c r="GU120" s="110"/>
      <c r="GV120" s="110"/>
      <c r="GW120" s="110"/>
      <c r="GX120" s="110"/>
      <c r="GY120" s="110"/>
      <c r="GZ120" s="110"/>
      <c r="HA120" s="110"/>
      <c r="HB120" s="110"/>
      <c r="HC120" s="110"/>
      <c r="HD120" s="110"/>
      <c r="HE120" s="110"/>
      <c r="HF120" s="110"/>
      <c r="HG120" s="110"/>
      <c r="HH120" s="110"/>
      <c r="HI120" s="110"/>
      <c r="HJ120" s="110"/>
      <c r="HK120" s="110"/>
    </row>
    <row r="121" ht="15.75" customHeight="1">
      <c r="A121" s="110"/>
      <c r="B121" s="110"/>
      <c r="C121" s="93" t="s">
        <v>7</v>
      </c>
      <c r="D121" s="94">
        <f>DV110+EA110+EF110+EK110+EP110</f>
        <v>4073142.857</v>
      </c>
      <c r="E121" s="95"/>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c r="AE121" s="110"/>
      <c r="AF121" s="110"/>
      <c r="AG121" s="110"/>
      <c r="AH121" s="110"/>
      <c r="AI121" s="110"/>
      <c r="AJ121" s="110"/>
      <c r="AK121" s="110"/>
      <c r="AL121" s="110"/>
      <c r="AM121" s="110"/>
      <c r="AN121" s="110"/>
      <c r="AO121" s="110"/>
      <c r="AP121" s="110"/>
      <c r="AQ121" s="110"/>
      <c r="AR121" s="110"/>
      <c r="AS121" s="110"/>
      <c r="AT121" s="110"/>
      <c r="AU121" s="110"/>
      <c r="AV121" s="110"/>
      <c r="AW121" s="110"/>
      <c r="AX121" s="110"/>
      <c r="AY121" s="110"/>
      <c r="AZ121" s="110"/>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0"/>
      <c r="CB121" s="110"/>
      <c r="CC121" s="110"/>
      <c r="CD121" s="110"/>
      <c r="CE121" s="110"/>
      <c r="CF121" s="110"/>
      <c r="CG121" s="110"/>
      <c r="CH121" s="110"/>
      <c r="CI121" s="110"/>
      <c r="CJ121" s="110"/>
      <c r="CK121" s="110"/>
      <c r="CL121" s="110"/>
      <c r="CM121" s="110"/>
      <c r="CN121" s="110"/>
      <c r="CO121" s="110"/>
      <c r="CP121" s="110"/>
      <c r="CQ121" s="110"/>
      <c r="CR121" s="110"/>
      <c r="CS121" s="110"/>
      <c r="CT121" s="110"/>
      <c r="CU121" s="110"/>
      <c r="CV121" s="110"/>
      <c r="CW121" s="110"/>
      <c r="CX121" s="110"/>
      <c r="CY121" s="110"/>
      <c r="CZ121" s="110"/>
      <c r="DA121" s="110"/>
      <c r="DB121" s="110"/>
      <c r="DC121" s="110"/>
      <c r="DD121" s="110"/>
      <c r="DE121" s="110"/>
      <c r="DF121" s="110"/>
      <c r="DG121" s="110"/>
      <c r="DH121" s="110"/>
      <c r="DI121" s="110"/>
      <c r="DJ121" s="110"/>
      <c r="DK121" s="110"/>
      <c r="DL121" s="110"/>
      <c r="DM121" s="110"/>
      <c r="DN121" s="110"/>
      <c r="DO121" s="110"/>
      <c r="DP121" s="110"/>
      <c r="DQ121" s="110"/>
      <c r="DR121" s="110"/>
      <c r="DS121" s="110"/>
      <c r="DT121" s="110"/>
      <c r="DU121" s="110"/>
      <c r="DV121" s="110"/>
      <c r="DW121" s="110"/>
      <c r="DX121" s="110"/>
      <c r="DY121" s="110"/>
      <c r="DZ121" s="110"/>
      <c r="EA121" s="110"/>
      <c r="EB121" s="110"/>
      <c r="EC121" s="110"/>
      <c r="ED121" s="110"/>
      <c r="EE121" s="110"/>
      <c r="EF121" s="110"/>
      <c r="EG121" s="110"/>
      <c r="EH121" s="110"/>
      <c r="EI121" s="110"/>
      <c r="EJ121" s="110"/>
      <c r="EK121" s="110"/>
      <c r="EL121" s="110"/>
      <c r="EM121" s="110"/>
      <c r="EN121" s="110"/>
      <c r="EO121" s="110"/>
      <c r="EP121" s="110"/>
      <c r="EQ121" s="110"/>
      <c r="ER121" s="110"/>
      <c r="ES121" s="110"/>
      <c r="ET121" s="110"/>
      <c r="EU121" s="110"/>
      <c r="EV121" s="110"/>
      <c r="EW121" s="110"/>
      <c r="EX121" s="110"/>
      <c r="EY121" s="110"/>
      <c r="EZ121" s="110"/>
      <c r="FA121" s="110"/>
      <c r="FB121" s="110"/>
      <c r="FC121" s="110"/>
      <c r="FD121" s="110"/>
      <c r="FE121" s="110"/>
      <c r="FF121" s="110"/>
      <c r="FG121" s="110"/>
      <c r="FH121" s="110"/>
      <c r="FI121" s="110"/>
      <c r="FJ121" s="110"/>
      <c r="FK121" s="110"/>
      <c r="FL121" s="110"/>
      <c r="FM121" s="110"/>
      <c r="FN121" s="110"/>
      <c r="FO121" s="110"/>
      <c r="FP121" s="110"/>
      <c r="FQ121" s="110"/>
      <c r="FR121" s="110"/>
      <c r="FS121" s="110"/>
      <c r="FT121" s="110"/>
      <c r="FU121" s="110"/>
      <c r="FV121" s="110"/>
      <c r="FW121" s="110"/>
      <c r="FX121" s="110"/>
      <c r="FY121" s="110"/>
      <c r="FZ121" s="110"/>
      <c r="GA121" s="110"/>
      <c r="GB121" s="110"/>
      <c r="GC121" s="110"/>
      <c r="GD121" s="110"/>
      <c r="GE121" s="110"/>
      <c r="GF121" s="110"/>
      <c r="GG121" s="110"/>
      <c r="GH121" s="110"/>
      <c r="GI121" s="110"/>
      <c r="GJ121" s="110"/>
      <c r="GK121" s="110"/>
      <c r="GL121" s="110"/>
      <c r="GM121" s="110"/>
      <c r="GN121" s="110"/>
      <c r="GO121" s="110"/>
      <c r="GP121" s="110"/>
      <c r="GQ121" s="110"/>
      <c r="GR121" s="110"/>
      <c r="GS121" s="110"/>
      <c r="GT121" s="110"/>
      <c r="GU121" s="110"/>
      <c r="GV121" s="110"/>
      <c r="GW121" s="110"/>
      <c r="GX121" s="110"/>
      <c r="GY121" s="110"/>
      <c r="GZ121" s="110"/>
      <c r="HA121" s="110"/>
      <c r="HB121" s="110"/>
      <c r="HC121" s="110"/>
      <c r="HD121" s="110"/>
      <c r="HE121" s="110"/>
      <c r="HF121" s="110"/>
      <c r="HG121" s="110"/>
      <c r="HH121" s="110"/>
      <c r="HI121" s="110"/>
      <c r="HJ121" s="110"/>
      <c r="HK121" s="110"/>
    </row>
    <row r="122" ht="15.75" customHeight="1">
      <c r="A122" s="110"/>
      <c r="B122" s="110"/>
      <c r="C122" s="93" t="s">
        <v>8</v>
      </c>
      <c r="D122" s="94">
        <f>EU110+EZ110+FE110+FJ110+FO110</f>
        <v>4396113.3</v>
      </c>
      <c r="E122" s="95"/>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c r="AB122" s="110"/>
      <c r="AC122" s="110"/>
      <c r="AD122" s="110"/>
      <c r="AE122" s="110"/>
      <c r="AF122" s="110"/>
      <c r="AG122" s="110"/>
      <c r="AH122" s="110"/>
      <c r="AI122" s="110"/>
      <c r="AJ122" s="110"/>
      <c r="AK122" s="110"/>
      <c r="AL122" s="110"/>
      <c r="AM122" s="110"/>
      <c r="AN122" s="110"/>
      <c r="AO122" s="110"/>
      <c r="AP122" s="110"/>
      <c r="AQ122" s="110"/>
      <c r="AR122" s="110"/>
      <c r="AS122" s="110"/>
      <c r="AT122" s="110"/>
      <c r="AU122" s="110"/>
      <c r="AV122" s="110"/>
      <c r="AW122" s="110"/>
      <c r="AX122" s="110"/>
      <c r="AY122" s="110"/>
      <c r="AZ122" s="110"/>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0"/>
      <c r="CB122" s="110"/>
      <c r="CC122" s="110"/>
      <c r="CD122" s="110"/>
      <c r="CE122" s="110"/>
      <c r="CF122" s="110"/>
      <c r="CG122" s="110"/>
      <c r="CH122" s="110"/>
      <c r="CI122" s="110"/>
      <c r="CJ122" s="110"/>
      <c r="CK122" s="110"/>
      <c r="CL122" s="110"/>
      <c r="CM122" s="110"/>
      <c r="CN122" s="110"/>
      <c r="CO122" s="110"/>
      <c r="CP122" s="110"/>
      <c r="CQ122" s="110"/>
      <c r="CR122" s="110"/>
      <c r="CS122" s="110"/>
      <c r="CT122" s="110"/>
      <c r="CU122" s="110"/>
      <c r="CV122" s="110"/>
      <c r="CW122" s="110"/>
      <c r="CX122" s="110"/>
      <c r="CY122" s="110"/>
      <c r="CZ122" s="110"/>
      <c r="DA122" s="110"/>
      <c r="DB122" s="110"/>
      <c r="DC122" s="110"/>
      <c r="DD122" s="110"/>
      <c r="DE122" s="110"/>
      <c r="DF122" s="110"/>
      <c r="DG122" s="110"/>
      <c r="DH122" s="110"/>
      <c r="DI122" s="110"/>
      <c r="DJ122" s="110"/>
      <c r="DK122" s="110"/>
      <c r="DL122" s="110"/>
      <c r="DM122" s="110"/>
      <c r="DN122" s="110"/>
      <c r="DO122" s="110"/>
      <c r="DP122" s="110"/>
      <c r="DQ122" s="110"/>
      <c r="DR122" s="110"/>
      <c r="DS122" s="110"/>
      <c r="DT122" s="110"/>
      <c r="DU122" s="110"/>
      <c r="DV122" s="110"/>
      <c r="DW122" s="110"/>
      <c r="DX122" s="110"/>
      <c r="DY122" s="110"/>
      <c r="DZ122" s="110"/>
      <c r="EA122" s="110"/>
      <c r="EB122" s="110"/>
      <c r="EC122" s="110"/>
      <c r="ED122" s="110"/>
      <c r="EE122" s="110"/>
      <c r="EF122" s="110"/>
      <c r="EG122" s="110"/>
      <c r="EH122" s="110"/>
      <c r="EI122" s="110"/>
      <c r="EJ122" s="110"/>
      <c r="EK122" s="110"/>
      <c r="EL122" s="110"/>
      <c r="EM122" s="110"/>
      <c r="EN122" s="110"/>
      <c r="EO122" s="110"/>
      <c r="EP122" s="110"/>
      <c r="EQ122" s="110"/>
      <c r="ER122" s="110"/>
      <c r="ES122" s="110"/>
      <c r="ET122" s="110"/>
      <c r="EU122" s="110"/>
      <c r="EV122" s="110"/>
      <c r="EW122" s="110"/>
      <c r="EX122" s="110"/>
      <c r="EY122" s="110"/>
      <c r="EZ122" s="110"/>
      <c r="FA122" s="110"/>
      <c r="FB122" s="110"/>
      <c r="FC122" s="110"/>
      <c r="FD122" s="110"/>
      <c r="FE122" s="110"/>
      <c r="FF122" s="110"/>
      <c r="FG122" s="110"/>
      <c r="FH122" s="110"/>
      <c r="FI122" s="110"/>
      <c r="FJ122" s="110"/>
      <c r="FK122" s="110"/>
      <c r="FL122" s="110"/>
      <c r="FM122" s="110"/>
      <c r="FN122" s="110"/>
      <c r="FO122" s="110"/>
      <c r="FP122" s="110"/>
      <c r="FQ122" s="110"/>
      <c r="FR122" s="110"/>
      <c r="FS122" s="110"/>
      <c r="FT122" s="110"/>
      <c r="FU122" s="110"/>
      <c r="FV122" s="110"/>
      <c r="FW122" s="110"/>
      <c r="FX122" s="110"/>
      <c r="FY122" s="110"/>
      <c r="FZ122" s="110"/>
      <c r="GA122" s="110"/>
      <c r="GB122" s="110"/>
      <c r="GC122" s="110"/>
      <c r="GD122" s="110"/>
      <c r="GE122" s="110"/>
      <c r="GF122" s="110"/>
      <c r="GG122" s="110"/>
      <c r="GH122" s="110"/>
      <c r="GI122" s="110"/>
      <c r="GJ122" s="110"/>
      <c r="GK122" s="110"/>
      <c r="GL122" s="110"/>
      <c r="GM122" s="110"/>
      <c r="GN122" s="110"/>
      <c r="GO122" s="110"/>
      <c r="GP122" s="110"/>
      <c r="GQ122" s="110"/>
      <c r="GR122" s="110"/>
      <c r="GS122" s="110"/>
      <c r="GT122" s="110"/>
      <c r="GU122" s="110"/>
      <c r="GV122" s="110"/>
      <c r="GW122" s="110"/>
      <c r="GX122" s="110"/>
      <c r="GY122" s="110"/>
      <c r="GZ122" s="110"/>
      <c r="HA122" s="110"/>
      <c r="HB122" s="110"/>
      <c r="HC122" s="110"/>
      <c r="HD122" s="110"/>
      <c r="HE122" s="110"/>
      <c r="HF122" s="110"/>
      <c r="HG122" s="110"/>
      <c r="HH122" s="110"/>
      <c r="HI122" s="110"/>
      <c r="HJ122" s="110"/>
      <c r="HK122" s="110"/>
    </row>
    <row r="123" ht="15.75" customHeight="1">
      <c r="A123" s="110"/>
      <c r="B123" s="110"/>
      <c r="C123" s="93" t="s">
        <v>9</v>
      </c>
      <c r="D123" s="94">
        <f>FT110+FY110+GD110+GI110+GN110+GS110</f>
        <v>4243805.607</v>
      </c>
      <c r="E123" s="95"/>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c r="AB123" s="110"/>
      <c r="AC123" s="110"/>
      <c r="AD123" s="110"/>
      <c r="AE123" s="110"/>
      <c r="AF123" s="110"/>
      <c r="AG123" s="110"/>
      <c r="AH123" s="110"/>
      <c r="AI123" s="110"/>
      <c r="AJ123" s="110"/>
      <c r="AK123" s="110"/>
      <c r="AL123" s="110"/>
      <c r="AM123" s="110"/>
      <c r="AN123" s="110"/>
      <c r="AO123" s="110"/>
      <c r="AP123" s="110"/>
      <c r="AQ123" s="110"/>
      <c r="AR123" s="110"/>
      <c r="AS123" s="110"/>
      <c r="AT123" s="110"/>
      <c r="AU123" s="110"/>
      <c r="AV123" s="110"/>
      <c r="AW123" s="110"/>
      <c r="AX123" s="110"/>
      <c r="AY123" s="110"/>
      <c r="AZ123" s="110"/>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0"/>
      <c r="CB123" s="110"/>
      <c r="CC123" s="110"/>
      <c r="CD123" s="110"/>
      <c r="CE123" s="110"/>
      <c r="CF123" s="110"/>
      <c r="CG123" s="110"/>
      <c r="CH123" s="110"/>
      <c r="CI123" s="110"/>
      <c r="CJ123" s="110"/>
      <c r="CK123" s="110"/>
      <c r="CL123" s="110"/>
      <c r="CM123" s="110"/>
      <c r="CN123" s="110"/>
      <c r="CO123" s="110"/>
      <c r="CP123" s="110"/>
      <c r="CQ123" s="110"/>
      <c r="CR123" s="110"/>
      <c r="CS123" s="110"/>
      <c r="CT123" s="110"/>
      <c r="CU123" s="110"/>
      <c r="CV123" s="110"/>
      <c r="CW123" s="110"/>
      <c r="CX123" s="110"/>
      <c r="CY123" s="110"/>
      <c r="CZ123" s="110"/>
      <c r="DA123" s="110"/>
      <c r="DB123" s="110"/>
      <c r="DC123" s="110"/>
      <c r="DD123" s="110"/>
      <c r="DE123" s="110"/>
      <c r="DF123" s="110"/>
      <c r="DG123" s="110"/>
      <c r="DH123" s="110"/>
      <c r="DI123" s="110"/>
      <c r="DJ123" s="110"/>
      <c r="DK123" s="110"/>
      <c r="DL123" s="110"/>
      <c r="DM123" s="110"/>
      <c r="DN123" s="110"/>
      <c r="DO123" s="110"/>
      <c r="DP123" s="110"/>
      <c r="DQ123" s="110"/>
      <c r="DR123" s="110"/>
      <c r="DS123" s="110"/>
      <c r="DT123" s="110"/>
      <c r="DU123" s="110"/>
      <c r="DV123" s="110"/>
      <c r="DW123" s="110"/>
      <c r="DX123" s="110"/>
      <c r="DY123" s="110"/>
      <c r="DZ123" s="110"/>
      <c r="EA123" s="110"/>
      <c r="EB123" s="110"/>
      <c r="EC123" s="110"/>
      <c r="ED123" s="110"/>
      <c r="EE123" s="110"/>
      <c r="EF123" s="110"/>
      <c r="EG123" s="110"/>
      <c r="EH123" s="110"/>
      <c r="EI123" s="110"/>
      <c r="EJ123" s="110"/>
      <c r="EK123" s="110"/>
      <c r="EL123" s="110"/>
      <c r="EM123" s="110"/>
      <c r="EN123" s="110"/>
      <c r="EO123" s="110"/>
      <c r="EP123" s="110"/>
      <c r="EQ123" s="110"/>
      <c r="ER123" s="110"/>
      <c r="ES123" s="110"/>
      <c r="ET123" s="110"/>
      <c r="EU123" s="110"/>
      <c r="EV123" s="110"/>
      <c r="EW123" s="110"/>
      <c r="EX123" s="110"/>
      <c r="EY123" s="110"/>
      <c r="EZ123" s="110"/>
      <c r="FA123" s="110"/>
      <c r="FB123" s="110"/>
      <c r="FC123" s="110"/>
      <c r="FD123" s="110"/>
      <c r="FE123" s="110"/>
      <c r="FF123" s="110"/>
      <c r="FG123" s="110"/>
      <c r="FH123" s="110"/>
      <c r="FI123" s="110"/>
      <c r="FJ123" s="110"/>
      <c r="FK123" s="110"/>
      <c r="FL123" s="110"/>
      <c r="FM123" s="110"/>
      <c r="FN123" s="110"/>
      <c r="FO123" s="110"/>
      <c r="FP123" s="110"/>
      <c r="FQ123" s="110"/>
      <c r="FR123" s="110"/>
      <c r="FS123" s="110"/>
      <c r="FT123" s="110"/>
      <c r="FU123" s="110"/>
      <c r="FV123" s="110"/>
      <c r="FW123" s="110"/>
      <c r="FX123" s="110"/>
      <c r="FY123" s="110"/>
      <c r="FZ123" s="110"/>
      <c r="GA123" s="110"/>
      <c r="GB123" s="110"/>
      <c r="GC123" s="110"/>
      <c r="GD123" s="110"/>
      <c r="GE123" s="110"/>
      <c r="GF123" s="110"/>
      <c r="GG123" s="110"/>
      <c r="GH123" s="110"/>
      <c r="GI123" s="110"/>
      <c r="GJ123" s="110"/>
      <c r="GK123" s="110"/>
      <c r="GL123" s="110"/>
      <c r="GM123" s="110"/>
      <c r="GN123" s="110"/>
      <c r="GO123" s="110"/>
      <c r="GP123" s="110"/>
      <c r="GQ123" s="110"/>
      <c r="GR123" s="110"/>
      <c r="GS123" s="110"/>
      <c r="GT123" s="110"/>
      <c r="GU123" s="110"/>
      <c r="GV123" s="110"/>
      <c r="GW123" s="110"/>
      <c r="GX123" s="110"/>
      <c r="GY123" s="110"/>
      <c r="GZ123" s="110"/>
      <c r="HA123" s="110"/>
      <c r="HB123" s="110"/>
      <c r="HC123" s="110"/>
      <c r="HD123" s="110"/>
      <c r="HE123" s="110"/>
      <c r="HF123" s="110"/>
      <c r="HG123" s="110"/>
      <c r="HH123" s="110"/>
      <c r="HI123" s="110"/>
      <c r="HJ123" s="110"/>
      <c r="HK123" s="110"/>
    </row>
    <row r="124" ht="15.75" customHeight="1">
      <c r="A124" s="110"/>
      <c r="B124" s="110"/>
      <c r="C124" s="93" t="s">
        <v>10</v>
      </c>
      <c r="D124" s="94">
        <f>GX110+HC110+HH110</f>
        <v>2589857.143</v>
      </c>
      <c r="E124" s="95"/>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c r="AE124" s="110"/>
      <c r="AF124" s="110"/>
      <c r="AG124" s="110"/>
      <c r="AH124" s="110"/>
      <c r="AI124" s="110"/>
      <c r="AJ124" s="110"/>
      <c r="AK124" s="110"/>
      <c r="AL124" s="110"/>
      <c r="AM124" s="110"/>
      <c r="AN124" s="110"/>
      <c r="AO124" s="110"/>
      <c r="AP124" s="110"/>
      <c r="AQ124" s="110"/>
      <c r="AR124" s="110"/>
      <c r="AS124" s="110"/>
      <c r="AT124" s="110"/>
      <c r="AU124" s="110"/>
      <c r="AV124" s="110"/>
      <c r="AW124" s="110"/>
      <c r="AX124" s="110"/>
      <c r="AY124" s="110"/>
      <c r="AZ124" s="110"/>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0"/>
      <c r="CB124" s="110"/>
      <c r="CC124" s="110"/>
      <c r="CD124" s="110"/>
      <c r="CE124" s="110"/>
      <c r="CF124" s="110"/>
      <c r="CG124" s="110"/>
      <c r="CH124" s="110"/>
      <c r="CI124" s="110"/>
      <c r="CJ124" s="110"/>
      <c r="CK124" s="110"/>
      <c r="CL124" s="110"/>
      <c r="CM124" s="110"/>
      <c r="CN124" s="110"/>
      <c r="CO124" s="110"/>
      <c r="CP124" s="110"/>
      <c r="CQ124" s="110"/>
      <c r="CR124" s="110"/>
      <c r="CS124" s="110"/>
      <c r="CT124" s="110"/>
      <c r="CU124" s="110"/>
      <c r="CV124" s="110"/>
      <c r="CW124" s="110"/>
      <c r="CX124" s="110"/>
      <c r="CY124" s="110"/>
      <c r="CZ124" s="110"/>
      <c r="DA124" s="110"/>
      <c r="DB124" s="110"/>
      <c r="DC124" s="110"/>
      <c r="DD124" s="110"/>
      <c r="DE124" s="110"/>
      <c r="DF124" s="110"/>
      <c r="DG124" s="110"/>
      <c r="DH124" s="110"/>
      <c r="DI124" s="110"/>
      <c r="DJ124" s="110"/>
      <c r="DK124" s="110"/>
      <c r="DL124" s="110"/>
      <c r="DM124" s="110"/>
      <c r="DN124" s="110"/>
      <c r="DO124" s="110"/>
      <c r="DP124" s="110"/>
      <c r="DQ124" s="110"/>
      <c r="DR124" s="110"/>
      <c r="DS124" s="110"/>
      <c r="DT124" s="110"/>
      <c r="DU124" s="110"/>
      <c r="DV124" s="110"/>
      <c r="DW124" s="110"/>
      <c r="DX124" s="110"/>
      <c r="DY124" s="110"/>
      <c r="DZ124" s="110"/>
      <c r="EA124" s="110"/>
      <c r="EB124" s="110"/>
      <c r="EC124" s="110"/>
      <c r="ED124" s="110"/>
      <c r="EE124" s="110"/>
      <c r="EF124" s="110"/>
      <c r="EG124" s="110"/>
      <c r="EH124" s="110"/>
      <c r="EI124" s="110"/>
      <c r="EJ124" s="110"/>
      <c r="EK124" s="110"/>
      <c r="EL124" s="110"/>
      <c r="EM124" s="110"/>
      <c r="EN124" s="110"/>
      <c r="EO124" s="110"/>
      <c r="EP124" s="110"/>
      <c r="EQ124" s="110"/>
      <c r="ER124" s="110"/>
      <c r="ES124" s="110"/>
      <c r="ET124" s="110"/>
      <c r="EU124" s="110"/>
      <c r="EV124" s="110"/>
      <c r="EW124" s="110"/>
      <c r="EX124" s="110"/>
      <c r="EY124" s="110"/>
      <c r="EZ124" s="110"/>
      <c r="FA124" s="110"/>
      <c r="FB124" s="110"/>
      <c r="FC124" s="110"/>
      <c r="FD124" s="110"/>
      <c r="FE124" s="110"/>
      <c r="FF124" s="110"/>
      <c r="FG124" s="110"/>
      <c r="FH124" s="110"/>
      <c r="FI124" s="110"/>
      <c r="FJ124" s="110"/>
      <c r="FK124" s="110"/>
      <c r="FL124" s="110"/>
      <c r="FM124" s="110"/>
      <c r="FN124" s="110"/>
      <c r="FO124" s="110"/>
      <c r="FP124" s="110"/>
      <c r="FQ124" s="110"/>
      <c r="FR124" s="110"/>
      <c r="FS124" s="110"/>
      <c r="FT124" s="110"/>
      <c r="FU124" s="110"/>
      <c r="FV124" s="110"/>
      <c r="FW124" s="110"/>
      <c r="FX124" s="110"/>
      <c r="FY124" s="110"/>
      <c r="FZ124" s="110"/>
      <c r="GA124" s="110"/>
      <c r="GB124" s="110"/>
      <c r="GC124" s="110"/>
      <c r="GD124" s="110"/>
      <c r="GE124" s="110"/>
      <c r="GF124" s="110"/>
      <c r="GG124" s="110"/>
      <c r="GH124" s="110"/>
      <c r="GI124" s="110"/>
      <c r="GJ124" s="110"/>
      <c r="GK124" s="110"/>
      <c r="GL124" s="110"/>
      <c r="GM124" s="110"/>
      <c r="GN124" s="110"/>
      <c r="GO124" s="110"/>
      <c r="GP124" s="110"/>
      <c r="GQ124" s="110"/>
      <c r="GR124" s="110"/>
      <c r="GS124" s="110"/>
      <c r="GT124" s="110"/>
      <c r="GU124" s="110"/>
      <c r="GV124" s="110"/>
      <c r="GW124" s="110"/>
      <c r="GX124" s="110"/>
      <c r="GY124" s="110"/>
      <c r="GZ124" s="110"/>
      <c r="HA124" s="110"/>
      <c r="HB124" s="110"/>
      <c r="HC124" s="110"/>
      <c r="HD124" s="110"/>
      <c r="HE124" s="110"/>
      <c r="HF124" s="110"/>
      <c r="HG124" s="110"/>
      <c r="HH124" s="110"/>
      <c r="HI124" s="110"/>
      <c r="HJ124" s="110"/>
      <c r="HK124" s="110"/>
    </row>
    <row r="125" ht="15.75" customHeight="1">
      <c r="A125" s="110"/>
      <c r="B125" s="110"/>
      <c r="C125" s="93"/>
      <c r="D125" s="94"/>
      <c r="E125" s="95"/>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c r="AK125" s="110"/>
      <c r="AL125" s="110"/>
      <c r="AM125" s="110"/>
      <c r="AN125" s="110"/>
      <c r="AO125" s="110"/>
      <c r="AP125" s="110"/>
      <c r="AQ125" s="110"/>
      <c r="AR125" s="110"/>
      <c r="AS125" s="110"/>
      <c r="AT125" s="110"/>
      <c r="AU125" s="110"/>
      <c r="AV125" s="110"/>
      <c r="AW125" s="110"/>
      <c r="AX125" s="110"/>
      <c r="AY125" s="110"/>
      <c r="AZ125" s="110"/>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0"/>
      <c r="CB125" s="110"/>
      <c r="CC125" s="110"/>
      <c r="CD125" s="110"/>
      <c r="CE125" s="110"/>
      <c r="CF125" s="110"/>
      <c r="CG125" s="110"/>
      <c r="CH125" s="110"/>
      <c r="CI125" s="110"/>
      <c r="CJ125" s="110"/>
      <c r="CK125" s="110"/>
      <c r="CL125" s="110"/>
      <c r="CM125" s="110"/>
      <c r="CN125" s="110"/>
      <c r="CO125" s="110"/>
      <c r="CP125" s="110"/>
      <c r="CQ125" s="110"/>
      <c r="CR125" s="110"/>
      <c r="CS125" s="110"/>
      <c r="CT125" s="110"/>
      <c r="CU125" s="110"/>
      <c r="CV125" s="110"/>
      <c r="CW125" s="110"/>
      <c r="CX125" s="110"/>
      <c r="CY125" s="110"/>
      <c r="CZ125" s="110"/>
      <c r="DA125" s="110"/>
      <c r="DB125" s="110"/>
      <c r="DC125" s="110"/>
      <c r="DD125" s="110"/>
      <c r="DE125" s="110"/>
      <c r="DF125" s="110"/>
      <c r="DG125" s="110"/>
      <c r="DH125" s="110"/>
      <c r="DI125" s="110"/>
      <c r="DJ125" s="110"/>
      <c r="DK125" s="110"/>
      <c r="DL125" s="110"/>
      <c r="DM125" s="110"/>
      <c r="DN125" s="110"/>
      <c r="DO125" s="110"/>
      <c r="DP125" s="110"/>
      <c r="DQ125" s="110"/>
      <c r="DR125" s="110"/>
      <c r="DS125" s="110"/>
      <c r="DT125" s="110"/>
      <c r="DU125" s="110"/>
      <c r="DV125" s="110"/>
      <c r="DW125" s="110"/>
      <c r="DX125" s="110"/>
      <c r="DY125" s="110"/>
      <c r="DZ125" s="110"/>
      <c r="EA125" s="110"/>
      <c r="EB125" s="110"/>
      <c r="EC125" s="110"/>
      <c r="ED125" s="110"/>
      <c r="EE125" s="110"/>
      <c r="EF125" s="110"/>
      <c r="EG125" s="110"/>
      <c r="EH125" s="110"/>
      <c r="EI125" s="110"/>
      <c r="EJ125" s="110"/>
      <c r="EK125" s="110"/>
      <c r="EL125" s="110"/>
      <c r="EM125" s="110"/>
      <c r="EN125" s="110"/>
      <c r="EO125" s="110"/>
      <c r="EP125" s="110"/>
      <c r="EQ125" s="110"/>
      <c r="ER125" s="110"/>
      <c r="ES125" s="110"/>
      <c r="ET125" s="110"/>
      <c r="EU125" s="110"/>
      <c r="EV125" s="110"/>
      <c r="EW125" s="110"/>
      <c r="EX125" s="110"/>
      <c r="EY125" s="110"/>
      <c r="EZ125" s="110"/>
      <c r="FA125" s="110"/>
      <c r="FB125" s="110"/>
      <c r="FC125" s="110"/>
      <c r="FD125" s="110"/>
      <c r="FE125" s="110"/>
      <c r="FF125" s="110"/>
      <c r="FG125" s="110"/>
      <c r="FH125" s="110"/>
      <c r="FI125" s="110"/>
      <c r="FJ125" s="110"/>
      <c r="FK125" s="110"/>
      <c r="FL125" s="110"/>
      <c r="FM125" s="110"/>
      <c r="FN125" s="110"/>
      <c r="FO125" s="110"/>
      <c r="FP125" s="110"/>
      <c r="FQ125" s="110"/>
      <c r="FR125" s="110"/>
      <c r="FS125" s="110"/>
      <c r="FT125" s="110"/>
      <c r="FU125" s="110"/>
      <c r="FV125" s="110"/>
      <c r="FW125" s="110"/>
      <c r="FX125" s="110"/>
      <c r="FY125" s="110"/>
      <c r="FZ125" s="110"/>
      <c r="GA125" s="110"/>
      <c r="GB125" s="110"/>
      <c r="GC125" s="110"/>
      <c r="GD125" s="110"/>
      <c r="GE125" s="110"/>
      <c r="GF125" s="110"/>
      <c r="GG125" s="110"/>
      <c r="GH125" s="110"/>
      <c r="GI125" s="110"/>
      <c r="GJ125" s="110"/>
      <c r="GK125" s="110"/>
      <c r="GL125" s="110"/>
      <c r="GM125" s="110"/>
      <c r="GN125" s="110"/>
      <c r="GO125" s="110"/>
      <c r="GP125" s="110"/>
      <c r="GQ125" s="110"/>
      <c r="GR125" s="110"/>
      <c r="GS125" s="110"/>
      <c r="GT125" s="110"/>
      <c r="GU125" s="110"/>
      <c r="GV125" s="110"/>
      <c r="GW125" s="110"/>
      <c r="GX125" s="110"/>
      <c r="GY125" s="110"/>
      <c r="GZ125" s="110"/>
      <c r="HA125" s="110"/>
      <c r="HB125" s="110"/>
      <c r="HC125" s="110"/>
      <c r="HD125" s="110"/>
      <c r="HE125" s="110"/>
      <c r="HF125" s="110"/>
      <c r="HG125" s="110"/>
      <c r="HH125" s="110"/>
      <c r="HI125" s="110"/>
      <c r="HJ125" s="110"/>
      <c r="HK125" s="110"/>
    </row>
    <row r="126" ht="15.75" customHeight="1">
      <c r="A126" s="110"/>
      <c r="B126" s="110"/>
      <c r="C126" s="96"/>
      <c r="D126" s="97"/>
      <c r="E126" s="98"/>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0"/>
      <c r="AI126" s="110"/>
      <c r="AJ126" s="110"/>
      <c r="AK126" s="110"/>
      <c r="AL126" s="110"/>
      <c r="AM126" s="110"/>
      <c r="AN126" s="110"/>
      <c r="AO126" s="110"/>
      <c r="AP126" s="110"/>
      <c r="AQ126" s="110"/>
      <c r="AR126" s="110"/>
      <c r="AS126" s="110"/>
      <c r="AT126" s="110"/>
      <c r="AU126" s="110"/>
      <c r="AV126" s="110"/>
      <c r="AW126" s="110"/>
      <c r="AX126" s="110"/>
      <c r="AY126" s="110"/>
      <c r="AZ126" s="110"/>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0"/>
      <c r="CB126" s="110"/>
      <c r="CC126" s="110"/>
      <c r="CD126" s="110"/>
      <c r="CE126" s="110"/>
      <c r="CF126" s="110"/>
      <c r="CG126" s="110"/>
      <c r="CH126" s="110"/>
      <c r="CI126" s="110"/>
      <c r="CJ126" s="110"/>
      <c r="CK126" s="110"/>
      <c r="CL126" s="110"/>
      <c r="CM126" s="110"/>
      <c r="CN126" s="110"/>
      <c r="CO126" s="110"/>
      <c r="CP126" s="110"/>
      <c r="CQ126" s="110"/>
      <c r="CR126" s="110"/>
      <c r="CS126" s="110"/>
      <c r="CT126" s="110"/>
      <c r="CU126" s="110"/>
      <c r="CV126" s="110"/>
      <c r="CW126" s="110"/>
      <c r="CX126" s="110"/>
      <c r="CY126" s="110"/>
      <c r="CZ126" s="110"/>
      <c r="DA126" s="110"/>
      <c r="DB126" s="110"/>
      <c r="DC126" s="110"/>
      <c r="DD126" s="110"/>
      <c r="DE126" s="110"/>
      <c r="DF126" s="110"/>
      <c r="DG126" s="110"/>
      <c r="DH126" s="110"/>
      <c r="DI126" s="110"/>
      <c r="DJ126" s="110"/>
      <c r="DK126" s="110"/>
      <c r="DL126" s="110"/>
      <c r="DM126" s="110"/>
      <c r="DN126" s="110"/>
      <c r="DO126" s="110"/>
      <c r="DP126" s="110"/>
      <c r="DQ126" s="110"/>
      <c r="DR126" s="110"/>
      <c r="DS126" s="110"/>
      <c r="DT126" s="110"/>
      <c r="DU126" s="110"/>
      <c r="DV126" s="110"/>
      <c r="DW126" s="110"/>
      <c r="DX126" s="110"/>
      <c r="DY126" s="110"/>
      <c r="DZ126" s="110"/>
      <c r="EA126" s="110"/>
      <c r="EB126" s="110"/>
      <c r="EC126" s="110"/>
      <c r="ED126" s="110"/>
      <c r="EE126" s="110"/>
      <c r="EF126" s="110"/>
      <c r="EG126" s="110"/>
      <c r="EH126" s="110"/>
      <c r="EI126" s="110"/>
      <c r="EJ126" s="110"/>
      <c r="EK126" s="110"/>
      <c r="EL126" s="110"/>
      <c r="EM126" s="110"/>
      <c r="EN126" s="110"/>
      <c r="EO126" s="110"/>
      <c r="EP126" s="110"/>
      <c r="EQ126" s="110"/>
      <c r="ER126" s="110"/>
      <c r="ES126" s="110"/>
      <c r="ET126" s="110"/>
      <c r="EU126" s="110"/>
      <c r="EV126" s="110"/>
      <c r="EW126" s="110"/>
      <c r="EX126" s="110"/>
      <c r="EY126" s="110"/>
      <c r="EZ126" s="110"/>
      <c r="FA126" s="110"/>
      <c r="FB126" s="110"/>
      <c r="FC126" s="110"/>
      <c r="FD126" s="110"/>
      <c r="FE126" s="110"/>
      <c r="FF126" s="110"/>
      <c r="FG126" s="110"/>
      <c r="FH126" s="110"/>
      <c r="FI126" s="110"/>
      <c r="FJ126" s="110"/>
      <c r="FK126" s="110"/>
      <c r="FL126" s="110"/>
      <c r="FM126" s="110"/>
      <c r="FN126" s="110"/>
      <c r="FO126" s="110"/>
      <c r="FP126" s="110"/>
      <c r="FQ126" s="110"/>
      <c r="FR126" s="110"/>
      <c r="FS126" s="110"/>
      <c r="FT126" s="110"/>
      <c r="FU126" s="110"/>
      <c r="FV126" s="110"/>
      <c r="FW126" s="110"/>
      <c r="FX126" s="110"/>
      <c r="FY126" s="110"/>
      <c r="FZ126" s="110"/>
      <c r="GA126" s="110"/>
      <c r="GB126" s="110"/>
      <c r="GC126" s="110"/>
      <c r="GD126" s="110"/>
      <c r="GE126" s="110"/>
      <c r="GF126" s="110"/>
      <c r="GG126" s="110"/>
      <c r="GH126" s="110"/>
      <c r="GI126" s="110"/>
      <c r="GJ126" s="110"/>
      <c r="GK126" s="110"/>
      <c r="GL126" s="110"/>
      <c r="GM126" s="110"/>
      <c r="GN126" s="110"/>
      <c r="GO126" s="110"/>
      <c r="GP126" s="110"/>
      <c r="GQ126" s="110"/>
      <c r="GR126" s="110"/>
      <c r="GS126" s="110"/>
      <c r="GT126" s="110"/>
      <c r="GU126" s="110"/>
      <c r="GV126" s="110"/>
      <c r="GW126" s="110"/>
      <c r="GX126" s="110"/>
      <c r="GY126" s="110"/>
      <c r="GZ126" s="110"/>
      <c r="HA126" s="110"/>
      <c r="HB126" s="110"/>
      <c r="HC126" s="110"/>
      <c r="HD126" s="110"/>
      <c r="HE126" s="110"/>
      <c r="HF126" s="110"/>
      <c r="HG126" s="110"/>
      <c r="HH126" s="110"/>
      <c r="HI126" s="110"/>
      <c r="HJ126" s="110"/>
      <c r="HK126" s="110"/>
    </row>
    <row r="127" ht="15.75"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c r="AA127" s="110"/>
      <c r="AB127" s="110"/>
      <c r="AC127" s="110"/>
      <c r="AD127" s="110"/>
      <c r="AE127" s="110"/>
      <c r="AF127" s="110"/>
      <c r="AG127" s="110"/>
      <c r="AH127" s="110"/>
      <c r="AI127" s="110"/>
      <c r="AJ127" s="110"/>
      <c r="AK127" s="110"/>
      <c r="AL127" s="110"/>
      <c r="AM127" s="110"/>
      <c r="AN127" s="110"/>
      <c r="AO127" s="110"/>
      <c r="AP127" s="110"/>
      <c r="AQ127" s="110"/>
      <c r="AR127" s="110"/>
      <c r="AS127" s="110"/>
      <c r="AT127" s="110"/>
      <c r="AU127" s="110"/>
      <c r="AV127" s="110"/>
      <c r="AW127" s="110"/>
      <c r="AX127" s="110"/>
      <c r="AY127" s="110"/>
      <c r="AZ127" s="110"/>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0"/>
      <c r="CB127" s="110"/>
      <c r="CC127" s="110"/>
      <c r="CD127" s="110"/>
      <c r="CE127" s="110"/>
      <c r="CF127" s="110"/>
      <c r="CG127" s="110"/>
      <c r="CH127" s="110"/>
      <c r="CI127" s="110"/>
      <c r="CJ127" s="110"/>
      <c r="CK127" s="110"/>
      <c r="CL127" s="110"/>
      <c r="CM127" s="110"/>
      <c r="CN127" s="110"/>
      <c r="CO127" s="110"/>
      <c r="CP127" s="110"/>
      <c r="CQ127" s="110"/>
      <c r="CR127" s="110"/>
      <c r="CS127" s="110"/>
      <c r="CT127" s="110"/>
      <c r="CU127" s="110"/>
      <c r="CV127" s="110"/>
      <c r="CW127" s="110"/>
      <c r="CX127" s="110"/>
      <c r="CY127" s="110"/>
      <c r="CZ127" s="110"/>
      <c r="DA127" s="110"/>
      <c r="DB127" s="110"/>
      <c r="DC127" s="110"/>
      <c r="DD127" s="110"/>
      <c r="DE127" s="110"/>
      <c r="DF127" s="110"/>
      <c r="DG127" s="110"/>
      <c r="DH127" s="110"/>
      <c r="DI127" s="110"/>
      <c r="DJ127" s="110"/>
      <c r="DK127" s="110"/>
      <c r="DL127" s="110"/>
      <c r="DM127" s="110"/>
      <c r="DN127" s="110"/>
      <c r="DO127" s="110"/>
      <c r="DP127" s="110"/>
      <c r="DQ127" s="110"/>
      <c r="DR127" s="110"/>
      <c r="DS127" s="110"/>
      <c r="DT127" s="110"/>
      <c r="DU127" s="110"/>
      <c r="DV127" s="110"/>
      <c r="DW127" s="110"/>
      <c r="DX127" s="110"/>
      <c r="DY127" s="110"/>
      <c r="DZ127" s="110"/>
      <c r="EA127" s="110"/>
      <c r="EB127" s="110"/>
      <c r="EC127" s="110"/>
      <c r="ED127" s="110"/>
      <c r="EE127" s="110"/>
      <c r="EF127" s="110"/>
      <c r="EG127" s="110"/>
      <c r="EH127" s="110"/>
      <c r="EI127" s="110"/>
      <c r="EJ127" s="110"/>
      <c r="EK127" s="110"/>
      <c r="EL127" s="110"/>
      <c r="EM127" s="110"/>
      <c r="EN127" s="110"/>
      <c r="EO127" s="110"/>
      <c r="EP127" s="110"/>
      <c r="EQ127" s="110"/>
      <c r="ER127" s="110"/>
      <c r="ES127" s="110"/>
      <c r="ET127" s="110"/>
      <c r="EU127" s="110"/>
      <c r="EV127" s="110"/>
      <c r="EW127" s="110"/>
      <c r="EX127" s="110"/>
      <c r="EY127" s="110"/>
      <c r="EZ127" s="110"/>
      <c r="FA127" s="110"/>
      <c r="FB127" s="110"/>
      <c r="FC127" s="110"/>
      <c r="FD127" s="110"/>
      <c r="FE127" s="110"/>
      <c r="FF127" s="110"/>
      <c r="FG127" s="110"/>
      <c r="FH127" s="110"/>
      <c r="FI127" s="110"/>
      <c r="FJ127" s="110"/>
      <c r="FK127" s="110"/>
      <c r="FL127" s="110"/>
      <c r="FM127" s="110"/>
      <c r="FN127" s="110"/>
      <c r="FO127" s="110"/>
      <c r="FP127" s="110"/>
      <c r="FQ127" s="110"/>
      <c r="FR127" s="110"/>
      <c r="FS127" s="110"/>
      <c r="FT127" s="110"/>
      <c r="FU127" s="110"/>
      <c r="FV127" s="110"/>
      <c r="FW127" s="110"/>
      <c r="FX127" s="110"/>
      <c r="FY127" s="110"/>
      <c r="FZ127" s="110"/>
      <c r="GA127" s="110"/>
      <c r="GB127" s="110"/>
      <c r="GC127" s="110"/>
      <c r="GD127" s="110"/>
      <c r="GE127" s="110"/>
      <c r="GF127" s="110"/>
      <c r="GG127" s="110"/>
      <c r="GH127" s="110"/>
      <c r="GI127" s="110"/>
      <c r="GJ127" s="110"/>
      <c r="GK127" s="110"/>
      <c r="GL127" s="110"/>
      <c r="GM127" s="110"/>
      <c r="GN127" s="110"/>
      <c r="GO127" s="110"/>
      <c r="GP127" s="110"/>
      <c r="GQ127" s="110"/>
      <c r="GR127" s="110"/>
      <c r="GS127" s="110"/>
      <c r="GT127" s="110"/>
      <c r="GU127" s="110"/>
      <c r="GV127" s="110"/>
      <c r="GW127" s="110"/>
      <c r="GX127" s="110"/>
      <c r="GY127" s="110"/>
      <c r="GZ127" s="110"/>
      <c r="HA127" s="110"/>
      <c r="HB127" s="110"/>
      <c r="HC127" s="110"/>
      <c r="HD127" s="110"/>
      <c r="HE127" s="110"/>
      <c r="HF127" s="110"/>
      <c r="HG127" s="110"/>
      <c r="HH127" s="110"/>
      <c r="HI127" s="110"/>
      <c r="HJ127" s="110"/>
      <c r="HK127" s="110"/>
    </row>
    <row r="128" ht="15.75" customHeight="1">
      <c r="A128" s="110"/>
      <c r="B128" s="110"/>
      <c r="C128" s="2" t="s">
        <v>26</v>
      </c>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10"/>
      <c r="AG128" s="110"/>
      <c r="AH128" s="110"/>
      <c r="AI128" s="110"/>
      <c r="AJ128" s="110"/>
      <c r="AK128" s="110"/>
      <c r="AL128" s="110"/>
      <c r="AM128" s="110"/>
      <c r="AN128" s="110"/>
      <c r="AO128" s="110"/>
      <c r="AP128" s="110"/>
      <c r="AQ128" s="110"/>
      <c r="AR128" s="110"/>
      <c r="AS128" s="110"/>
      <c r="AT128" s="110"/>
      <c r="AU128" s="110"/>
      <c r="AV128" s="110"/>
      <c r="AW128" s="110"/>
      <c r="AX128" s="110"/>
      <c r="AY128" s="110"/>
      <c r="AZ128" s="110"/>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0"/>
      <c r="CB128" s="110"/>
      <c r="CC128" s="110"/>
      <c r="CD128" s="110"/>
      <c r="CE128" s="110"/>
      <c r="CF128" s="110"/>
      <c r="CG128" s="110"/>
      <c r="CH128" s="110"/>
      <c r="CI128" s="110"/>
      <c r="CJ128" s="110"/>
      <c r="CK128" s="110"/>
      <c r="CL128" s="110"/>
      <c r="CM128" s="110"/>
      <c r="CN128" s="110"/>
      <c r="CO128" s="110"/>
      <c r="CP128" s="110"/>
      <c r="CQ128" s="110"/>
      <c r="CR128" s="110"/>
      <c r="CS128" s="110"/>
      <c r="CT128" s="110"/>
      <c r="CU128" s="110"/>
      <c r="CV128" s="110"/>
      <c r="CW128" s="110"/>
      <c r="CX128" s="110"/>
      <c r="CY128" s="110"/>
      <c r="CZ128" s="110"/>
      <c r="DA128" s="110"/>
      <c r="DB128" s="110"/>
      <c r="DC128" s="110"/>
      <c r="DD128" s="110"/>
      <c r="DE128" s="110"/>
      <c r="DF128" s="110"/>
      <c r="DG128" s="110"/>
      <c r="DH128" s="110"/>
      <c r="DI128" s="110"/>
      <c r="DJ128" s="110"/>
      <c r="DK128" s="110"/>
      <c r="DL128" s="110"/>
      <c r="DM128" s="110"/>
      <c r="DN128" s="110"/>
      <c r="DO128" s="110"/>
      <c r="DP128" s="110"/>
      <c r="DQ128" s="110"/>
      <c r="DR128" s="110"/>
      <c r="DS128" s="110"/>
      <c r="DT128" s="110"/>
      <c r="DU128" s="110"/>
      <c r="DV128" s="110"/>
      <c r="DW128" s="110"/>
      <c r="DX128" s="110"/>
      <c r="DY128" s="110"/>
      <c r="DZ128" s="110"/>
      <c r="EA128" s="110"/>
      <c r="EB128" s="110"/>
      <c r="EC128" s="110"/>
      <c r="ED128" s="110"/>
      <c r="EE128" s="110"/>
      <c r="EF128" s="110"/>
      <c r="EG128" s="110"/>
      <c r="EH128" s="110"/>
      <c r="EI128" s="110"/>
      <c r="EJ128" s="110"/>
      <c r="EK128" s="110"/>
      <c r="EL128" s="110"/>
      <c r="EM128" s="110"/>
      <c r="EN128" s="110"/>
      <c r="EO128" s="110"/>
      <c r="EP128" s="110"/>
      <c r="EQ128" s="110"/>
      <c r="ER128" s="110"/>
      <c r="ES128" s="110"/>
      <c r="ET128" s="110"/>
      <c r="EU128" s="110"/>
      <c r="EV128" s="110"/>
      <c r="EW128" s="110"/>
      <c r="EX128" s="110"/>
      <c r="EY128" s="110"/>
      <c r="EZ128" s="110"/>
      <c r="FA128" s="110"/>
      <c r="FB128" s="110"/>
      <c r="FC128" s="110"/>
      <c r="FD128" s="110"/>
      <c r="FE128" s="110"/>
      <c r="FF128" s="110"/>
      <c r="FG128" s="110"/>
      <c r="FH128" s="110"/>
      <c r="FI128" s="110"/>
      <c r="FJ128" s="110"/>
      <c r="FK128" s="110"/>
      <c r="FL128" s="110"/>
      <c r="FM128" s="110"/>
      <c r="FN128" s="110"/>
      <c r="FO128" s="110"/>
      <c r="FP128" s="110"/>
      <c r="FQ128" s="110"/>
      <c r="FR128" s="110"/>
      <c r="FS128" s="110"/>
      <c r="FT128" s="110"/>
      <c r="FU128" s="110"/>
      <c r="FV128" s="110"/>
      <c r="FW128" s="110"/>
      <c r="FX128" s="110"/>
      <c r="FY128" s="110"/>
      <c r="FZ128" s="110"/>
      <c r="GA128" s="110"/>
      <c r="GB128" s="110"/>
      <c r="GC128" s="110"/>
      <c r="GD128" s="110"/>
      <c r="GE128" s="110"/>
      <c r="GF128" s="110"/>
      <c r="GG128" s="110"/>
      <c r="GH128" s="110"/>
      <c r="GI128" s="110"/>
      <c r="GJ128" s="110"/>
      <c r="GK128" s="110"/>
      <c r="GL128" s="110"/>
      <c r="GM128" s="110"/>
      <c r="GN128" s="110"/>
      <c r="GO128" s="110"/>
      <c r="GP128" s="110"/>
      <c r="GQ128" s="110"/>
      <c r="GR128" s="110"/>
      <c r="GS128" s="110"/>
      <c r="GT128" s="110"/>
      <c r="GU128" s="110"/>
      <c r="GV128" s="110"/>
      <c r="GW128" s="110"/>
      <c r="GX128" s="110"/>
      <c r="GY128" s="110"/>
      <c r="GZ128" s="110"/>
      <c r="HA128" s="110"/>
      <c r="HB128" s="110"/>
      <c r="HC128" s="110"/>
      <c r="HD128" s="110"/>
      <c r="HE128" s="110"/>
      <c r="HF128" s="110"/>
      <c r="HG128" s="110"/>
      <c r="HH128" s="110"/>
      <c r="HI128" s="110"/>
      <c r="HJ128" s="110"/>
      <c r="HK128" s="110"/>
    </row>
    <row r="129" ht="15.75"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0"/>
      <c r="AI129" s="110"/>
      <c r="AJ129" s="110"/>
      <c r="AK129" s="110"/>
      <c r="AL129" s="110"/>
      <c r="AM129" s="110"/>
      <c r="AN129" s="110"/>
      <c r="AO129" s="110"/>
      <c r="AP129" s="110"/>
      <c r="AQ129" s="110"/>
      <c r="AR129" s="110"/>
      <c r="AS129" s="110"/>
      <c r="AT129" s="110"/>
      <c r="AU129" s="110"/>
      <c r="AV129" s="110"/>
      <c r="AW129" s="110"/>
      <c r="AX129" s="110"/>
      <c r="AY129" s="110"/>
      <c r="AZ129" s="110"/>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0"/>
      <c r="CB129" s="110"/>
      <c r="CC129" s="110"/>
      <c r="CD129" s="110"/>
      <c r="CE129" s="110"/>
      <c r="CF129" s="110"/>
      <c r="CG129" s="110"/>
      <c r="CH129" s="110"/>
      <c r="CI129" s="110"/>
      <c r="CJ129" s="110"/>
      <c r="CK129" s="110"/>
      <c r="CL129" s="110"/>
      <c r="CM129" s="110"/>
      <c r="CN129" s="110"/>
      <c r="CO129" s="110"/>
      <c r="CP129" s="110"/>
      <c r="CQ129" s="110"/>
      <c r="CR129" s="110"/>
      <c r="CS129" s="110"/>
      <c r="CT129" s="110"/>
      <c r="CU129" s="110"/>
      <c r="CV129" s="110"/>
      <c r="CW129" s="110"/>
      <c r="CX129" s="110"/>
      <c r="CY129" s="110"/>
      <c r="CZ129" s="110"/>
      <c r="DA129" s="110"/>
      <c r="DB129" s="110"/>
      <c r="DC129" s="110"/>
      <c r="DD129" s="110"/>
      <c r="DE129" s="110"/>
      <c r="DF129" s="110"/>
      <c r="DG129" s="110"/>
      <c r="DH129" s="110"/>
      <c r="DI129" s="110"/>
      <c r="DJ129" s="110"/>
      <c r="DK129" s="110"/>
      <c r="DL129" s="110"/>
      <c r="DM129" s="110"/>
      <c r="DN129" s="110"/>
      <c r="DO129" s="110"/>
      <c r="DP129" s="110"/>
      <c r="DQ129" s="110"/>
      <c r="DR129" s="110"/>
      <c r="DS129" s="110"/>
      <c r="DT129" s="110"/>
      <c r="DU129" s="110"/>
      <c r="DV129" s="110"/>
      <c r="DW129" s="110"/>
      <c r="DX129" s="110"/>
      <c r="DY129" s="110"/>
      <c r="DZ129" s="110"/>
      <c r="EA129" s="110"/>
      <c r="EB129" s="110"/>
      <c r="EC129" s="110"/>
      <c r="ED129" s="110"/>
      <c r="EE129" s="110"/>
      <c r="EF129" s="110"/>
      <c r="EG129" s="110"/>
      <c r="EH129" s="110"/>
      <c r="EI129" s="110"/>
      <c r="EJ129" s="110"/>
      <c r="EK129" s="110"/>
      <c r="EL129" s="110"/>
      <c r="EM129" s="110"/>
      <c r="EN129" s="110"/>
      <c r="EO129" s="110"/>
      <c r="EP129" s="110"/>
      <c r="EQ129" s="110"/>
      <c r="ER129" s="110"/>
      <c r="ES129" s="110"/>
      <c r="ET129" s="110"/>
      <c r="EU129" s="110"/>
      <c r="EV129" s="110"/>
      <c r="EW129" s="110"/>
      <c r="EX129" s="110"/>
      <c r="EY129" s="110"/>
      <c r="EZ129" s="110"/>
      <c r="FA129" s="110"/>
      <c r="FB129" s="110"/>
      <c r="FC129" s="110"/>
      <c r="FD129" s="110"/>
      <c r="FE129" s="110"/>
      <c r="FF129" s="110"/>
      <c r="FG129" s="110"/>
      <c r="FH129" s="110"/>
      <c r="FI129" s="110"/>
      <c r="FJ129" s="110"/>
      <c r="FK129" s="110"/>
      <c r="FL129" s="110"/>
      <c r="FM129" s="110"/>
      <c r="FN129" s="110"/>
      <c r="FO129" s="110"/>
      <c r="FP129" s="110"/>
      <c r="FQ129" s="110"/>
      <c r="FR129" s="110"/>
      <c r="FS129" s="110"/>
      <c r="FT129" s="110"/>
      <c r="FU129" s="110"/>
      <c r="FV129" s="110"/>
      <c r="FW129" s="110"/>
      <c r="FX129" s="110"/>
      <c r="FY129" s="110"/>
      <c r="FZ129" s="110"/>
      <c r="GA129" s="110"/>
      <c r="GB129" s="110"/>
      <c r="GC129" s="110"/>
      <c r="GD129" s="110"/>
      <c r="GE129" s="110"/>
      <c r="GF129" s="110"/>
      <c r="GG129" s="110"/>
      <c r="GH129" s="110"/>
      <c r="GI129" s="110"/>
      <c r="GJ129" s="110"/>
      <c r="GK129" s="110"/>
      <c r="GL129" s="110"/>
      <c r="GM129" s="110"/>
      <c r="GN129" s="110"/>
      <c r="GO129" s="110"/>
      <c r="GP129" s="110"/>
      <c r="GQ129" s="110"/>
      <c r="GR129" s="110"/>
      <c r="GS129" s="110"/>
      <c r="GT129" s="110"/>
      <c r="GU129" s="110"/>
      <c r="GV129" s="110"/>
      <c r="GW129" s="110"/>
      <c r="GX129" s="110"/>
      <c r="GY129" s="110"/>
      <c r="GZ129" s="110"/>
      <c r="HA129" s="110"/>
      <c r="HB129" s="110"/>
      <c r="HC129" s="110"/>
      <c r="HD129" s="110"/>
      <c r="HE129" s="110"/>
      <c r="HF129" s="110"/>
      <c r="HG129" s="110"/>
      <c r="HH129" s="110"/>
      <c r="HI129" s="110"/>
      <c r="HJ129" s="110"/>
      <c r="HK129" s="110"/>
    </row>
    <row r="130" ht="15.75" customHeight="1">
      <c r="A130" s="110"/>
      <c r="B130" s="110"/>
      <c r="C130" s="67" t="s">
        <v>72</v>
      </c>
      <c r="D130" s="67" t="s">
        <v>73</v>
      </c>
      <c r="E130" s="71" t="s">
        <v>135</v>
      </c>
      <c r="F130" s="71"/>
      <c r="G130" s="71" t="s">
        <v>136</v>
      </c>
      <c r="H130" s="71"/>
      <c r="I130" s="71" t="s">
        <v>137</v>
      </c>
      <c r="J130" s="71"/>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0"/>
      <c r="AI130" s="110"/>
      <c r="AJ130" s="110"/>
      <c r="AK130" s="110"/>
      <c r="AL130" s="110"/>
      <c r="AM130" s="110"/>
      <c r="AN130" s="110"/>
      <c r="AO130" s="110"/>
      <c r="AP130" s="110"/>
      <c r="AQ130" s="110"/>
      <c r="AR130" s="110"/>
      <c r="AS130" s="110"/>
      <c r="AT130" s="110"/>
      <c r="AU130" s="110"/>
      <c r="AV130" s="110"/>
      <c r="AW130" s="110"/>
      <c r="AX130" s="110"/>
      <c r="AY130" s="110"/>
      <c r="AZ130" s="110"/>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0"/>
      <c r="CB130" s="110"/>
      <c r="CC130" s="110"/>
      <c r="CD130" s="110"/>
      <c r="CE130" s="110"/>
      <c r="CF130" s="110"/>
      <c r="CG130" s="110"/>
      <c r="CH130" s="110"/>
      <c r="CI130" s="110"/>
      <c r="CJ130" s="110"/>
      <c r="CK130" s="110"/>
      <c r="CL130" s="110"/>
      <c r="CM130" s="110"/>
      <c r="CN130" s="110"/>
      <c r="CO130" s="110"/>
      <c r="CP130" s="110"/>
      <c r="CQ130" s="110"/>
      <c r="CR130" s="110"/>
      <c r="CS130" s="110"/>
      <c r="CT130" s="110"/>
      <c r="CU130" s="110"/>
      <c r="CV130" s="110"/>
      <c r="CW130" s="110"/>
      <c r="CX130" s="110"/>
      <c r="CY130" s="110"/>
      <c r="CZ130" s="110"/>
      <c r="DA130" s="110"/>
      <c r="DB130" s="110"/>
      <c r="DC130" s="110"/>
      <c r="DD130" s="110"/>
      <c r="DE130" s="110"/>
      <c r="DF130" s="110"/>
      <c r="DG130" s="110"/>
      <c r="DH130" s="110"/>
      <c r="DI130" s="110"/>
      <c r="DJ130" s="110"/>
      <c r="DK130" s="110"/>
      <c r="DL130" s="110"/>
      <c r="DM130" s="110"/>
      <c r="DN130" s="110"/>
      <c r="DO130" s="110"/>
      <c r="DP130" s="110"/>
      <c r="DQ130" s="110"/>
      <c r="DR130" s="110"/>
      <c r="DS130" s="110"/>
      <c r="DT130" s="110"/>
      <c r="DU130" s="110"/>
      <c r="DV130" s="110"/>
      <c r="DW130" s="110"/>
      <c r="DX130" s="110"/>
      <c r="DY130" s="110"/>
      <c r="DZ130" s="110"/>
      <c r="EA130" s="110"/>
      <c r="EB130" s="110"/>
      <c r="EC130" s="110"/>
      <c r="ED130" s="110"/>
      <c r="EE130" s="110"/>
      <c r="EF130" s="110"/>
      <c r="EG130" s="110"/>
      <c r="EH130" s="110"/>
      <c r="EI130" s="110"/>
      <c r="EJ130" s="110"/>
      <c r="EK130" s="110"/>
      <c r="EL130" s="110"/>
      <c r="EM130" s="110"/>
      <c r="EN130" s="110"/>
      <c r="EO130" s="110"/>
      <c r="EP130" s="110"/>
      <c r="EQ130" s="110"/>
      <c r="ER130" s="110"/>
      <c r="ES130" s="110"/>
      <c r="ET130" s="110"/>
      <c r="EU130" s="110"/>
      <c r="EV130" s="110"/>
      <c r="EW130" s="110"/>
      <c r="EX130" s="110"/>
      <c r="EY130" s="110"/>
      <c r="EZ130" s="110"/>
      <c r="FA130" s="110"/>
      <c r="FB130" s="110"/>
      <c r="FC130" s="110"/>
      <c r="FD130" s="110"/>
      <c r="FE130" s="110"/>
      <c r="FF130" s="110"/>
      <c r="FG130" s="110"/>
      <c r="FH130" s="110"/>
      <c r="FI130" s="110"/>
      <c r="FJ130" s="110"/>
      <c r="FK130" s="110"/>
      <c r="FL130" s="110"/>
      <c r="FM130" s="110"/>
      <c r="FN130" s="110"/>
      <c r="FO130" s="110"/>
      <c r="FP130" s="110"/>
      <c r="FQ130" s="110"/>
      <c r="FR130" s="110"/>
      <c r="FS130" s="110"/>
      <c r="FT130" s="110"/>
      <c r="FU130" s="110"/>
      <c r="FV130" s="110"/>
      <c r="FW130" s="110"/>
      <c r="FX130" s="110"/>
      <c r="FY130" s="110"/>
      <c r="FZ130" s="110"/>
      <c r="GA130" s="110"/>
      <c r="GB130" s="110"/>
      <c r="GC130" s="110"/>
      <c r="GD130" s="110"/>
      <c r="GE130" s="110"/>
      <c r="GF130" s="110"/>
      <c r="GG130" s="110"/>
      <c r="GH130" s="110"/>
      <c r="GI130" s="110"/>
      <c r="GJ130" s="110"/>
      <c r="GK130" s="110"/>
      <c r="GL130" s="110"/>
      <c r="GM130" s="110"/>
      <c r="GN130" s="110"/>
      <c r="GO130" s="110"/>
      <c r="GP130" s="110"/>
      <c r="GQ130" s="110"/>
      <c r="GR130" s="110"/>
      <c r="GS130" s="110"/>
      <c r="GT130" s="110"/>
      <c r="GU130" s="110"/>
      <c r="GV130" s="110"/>
      <c r="GW130" s="110"/>
      <c r="GX130" s="110"/>
      <c r="GY130" s="110"/>
      <c r="GZ130" s="110"/>
      <c r="HA130" s="110"/>
      <c r="HB130" s="110"/>
      <c r="HC130" s="110"/>
      <c r="HD130" s="110"/>
      <c r="HE130" s="110"/>
      <c r="HF130" s="110"/>
      <c r="HG130" s="110"/>
      <c r="HH130" s="110"/>
      <c r="HI130" s="110"/>
      <c r="HJ130" s="110"/>
      <c r="HK130" s="110"/>
    </row>
    <row r="131" ht="15.75" customHeight="1">
      <c r="A131" s="110"/>
      <c r="B131" s="110"/>
      <c r="C131" s="67"/>
      <c r="D131" s="67"/>
      <c r="E131" s="71" t="s">
        <v>75</v>
      </c>
      <c r="F131" s="71" t="s">
        <v>12</v>
      </c>
      <c r="G131" s="71" t="s">
        <v>75</v>
      </c>
      <c r="H131" s="71" t="s">
        <v>12</v>
      </c>
      <c r="I131" s="71" t="s">
        <v>75</v>
      </c>
      <c r="J131" s="71" t="s">
        <v>12</v>
      </c>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10"/>
      <c r="AG131" s="110"/>
      <c r="AH131" s="110"/>
      <c r="AI131" s="110"/>
      <c r="AJ131" s="110"/>
      <c r="AK131" s="110"/>
      <c r="AL131" s="110"/>
      <c r="AM131" s="110"/>
      <c r="AN131" s="110"/>
      <c r="AO131" s="110"/>
      <c r="AP131" s="110"/>
      <c r="AQ131" s="110"/>
      <c r="AR131" s="110"/>
      <c r="AS131" s="110"/>
      <c r="AT131" s="110"/>
      <c r="AU131" s="110"/>
      <c r="AV131" s="110"/>
      <c r="AW131" s="110"/>
      <c r="AX131" s="110"/>
      <c r="AY131" s="110"/>
      <c r="AZ131" s="110"/>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0"/>
      <c r="CB131" s="110"/>
      <c r="CC131" s="110"/>
      <c r="CD131" s="110"/>
      <c r="CE131" s="110"/>
      <c r="CF131" s="110"/>
      <c r="CG131" s="110"/>
      <c r="CH131" s="110"/>
      <c r="CI131" s="110"/>
      <c r="CJ131" s="110"/>
      <c r="CK131" s="110"/>
      <c r="CL131" s="110"/>
      <c r="CM131" s="110"/>
      <c r="CN131" s="110"/>
      <c r="CO131" s="110"/>
      <c r="CP131" s="110"/>
      <c r="CQ131" s="110"/>
      <c r="CR131" s="110"/>
      <c r="CS131" s="110"/>
      <c r="CT131" s="110"/>
      <c r="CU131" s="110"/>
      <c r="CV131" s="110"/>
      <c r="CW131" s="110"/>
      <c r="CX131" s="110"/>
      <c r="CY131" s="110"/>
      <c r="CZ131" s="110"/>
      <c r="DA131" s="110"/>
      <c r="DB131" s="110"/>
      <c r="DC131" s="110"/>
      <c r="DD131" s="110"/>
      <c r="DE131" s="110"/>
      <c r="DF131" s="110"/>
      <c r="DG131" s="110"/>
      <c r="DH131" s="110"/>
      <c r="DI131" s="110"/>
      <c r="DJ131" s="110"/>
      <c r="DK131" s="110"/>
      <c r="DL131" s="110"/>
      <c r="DM131" s="110"/>
      <c r="DN131" s="110"/>
      <c r="DO131" s="110"/>
      <c r="DP131" s="110"/>
      <c r="DQ131" s="110"/>
      <c r="DR131" s="110"/>
      <c r="DS131" s="110"/>
      <c r="DT131" s="110"/>
      <c r="DU131" s="110"/>
      <c r="DV131" s="110"/>
      <c r="DW131" s="110"/>
      <c r="DX131" s="110"/>
      <c r="DY131" s="110"/>
      <c r="DZ131" s="110"/>
      <c r="EA131" s="110"/>
      <c r="EB131" s="110"/>
      <c r="EC131" s="110"/>
      <c r="ED131" s="110"/>
      <c r="EE131" s="110"/>
      <c r="EF131" s="110"/>
      <c r="EG131" s="110"/>
      <c r="EH131" s="110"/>
      <c r="EI131" s="110"/>
      <c r="EJ131" s="110"/>
      <c r="EK131" s="110"/>
      <c r="EL131" s="110"/>
      <c r="EM131" s="110"/>
      <c r="EN131" s="110"/>
      <c r="EO131" s="110"/>
      <c r="EP131" s="110"/>
      <c r="EQ131" s="110"/>
      <c r="ER131" s="110"/>
      <c r="ES131" s="110"/>
      <c r="ET131" s="110"/>
      <c r="EU131" s="110"/>
      <c r="EV131" s="110"/>
      <c r="EW131" s="110"/>
      <c r="EX131" s="110"/>
      <c r="EY131" s="110"/>
      <c r="EZ131" s="110"/>
      <c r="FA131" s="110"/>
      <c r="FB131" s="110"/>
      <c r="FC131" s="110"/>
      <c r="FD131" s="110"/>
      <c r="FE131" s="110"/>
      <c r="FF131" s="110"/>
      <c r="FG131" s="110"/>
      <c r="FH131" s="110"/>
      <c r="FI131" s="110"/>
      <c r="FJ131" s="110"/>
      <c r="FK131" s="110"/>
      <c r="FL131" s="110"/>
      <c r="FM131" s="110"/>
      <c r="FN131" s="110"/>
      <c r="FO131" s="110"/>
      <c r="FP131" s="110"/>
      <c r="FQ131" s="110"/>
      <c r="FR131" s="110"/>
      <c r="FS131" s="110"/>
      <c r="FT131" s="110"/>
      <c r="FU131" s="110"/>
      <c r="FV131" s="110"/>
      <c r="FW131" s="110"/>
      <c r="FX131" s="110"/>
      <c r="FY131" s="110"/>
      <c r="FZ131" s="110"/>
      <c r="GA131" s="110"/>
      <c r="GB131" s="110"/>
      <c r="GC131" s="110"/>
      <c r="GD131" s="110"/>
      <c r="GE131" s="110"/>
      <c r="GF131" s="110"/>
      <c r="GG131" s="110"/>
      <c r="GH131" s="110"/>
      <c r="GI131" s="110"/>
      <c r="GJ131" s="110"/>
      <c r="GK131" s="110"/>
      <c r="GL131" s="110"/>
      <c r="GM131" s="110"/>
      <c r="GN131" s="110"/>
      <c r="GO131" s="110"/>
      <c r="GP131" s="110"/>
      <c r="GQ131" s="110"/>
      <c r="GR131" s="110"/>
      <c r="GS131" s="110"/>
      <c r="GT131" s="110"/>
      <c r="GU131" s="110"/>
      <c r="GV131" s="110"/>
      <c r="GW131" s="110"/>
      <c r="GX131" s="110"/>
      <c r="GY131" s="110"/>
      <c r="GZ131" s="110"/>
      <c r="HA131" s="110"/>
      <c r="HB131" s="110"/>
      <c r="HC131" s="110"/>
      <c r="HD131" s="110"/>
      <c r="HE131" s="110"/>
      <c r="HF131" s="110"/>
      <c r="HG131" s="110"/>
      <c r="HH131" s="110"/>
      <c r="HI131" s="110"/>
      <c r="HJ131" s="110"/>
      <c r="HK131" s="110"/>
    </row>
    <row r="132" ht="15.75" customHeight="1">
      <c r="A132" s="110"/>
      <c r="B132" s="110"/>
      <c r="C132" s="73" t="str">
        <f>$C$4</f>
        <v>App Hero Card (Video)</v>
      </c>
      <c r="D132" s="74">
        <f>$D$7/7</f>
        <v>67885.71429</v>
      </c>
      <c r="E132" s="75">
        <f t="shared" ref="E132:E136" si="173">((28)+ (14*3))/5</f>
        <v>14</v>
      </c>
      <c r="F132" s="74">
        <f t="shared" ref="F132:F148" si="174">$D132*E132</f>
        <v>950400</v>
      </c>
      <c r="G132" s="75">
        <f t="shared" ref="G132:G136" si="175">(14*4)/5</f>
        <v>11.2</v>
      </c>
      <c r="H132" s="74">
        <f t="shared" ref="H132:H148" si="176">$D132*G132</f>
        <v>760320</v>
      </c>
      <c r="I132" s="75">
        <f t="shared" ref="I132:I136" si="177">(14*2)/5</f>
        <v>5.6</v>
      </c>
      <c r="J132" s="74">
        <f t="shared" ref="J132:J148" si="178">$D132*I132</f>
        <v>380160</v>
      </c>
      <c r="K132" s="130"/>
      <c r="L132" s="110"/>
      <c r="M132" s="110"/>
      <c r="N132" s="110"/>
      <c r="O132" s="110"/>
      <c r="P132" s="110"/>
      <c r="Q132" s="110"/>
      <c r="R132" s="110"/>
      <c r="S132" s="110"/>
      <c r="T132" s="110"/>
      <c r="U132" s="110"/>
      <c r="V132" s="110"/>
      <c r="W132" s="110"/>
      <c r="X132" s="110"/>
      <c r="Y132" s="110"/>
      <c r="Z132" s="110"/>
      <c r="AA132" s="110"/>
      <c r="AB132" s="110"/>
      <c r="AC132" s="110"/>
      <c r="AD132" s="110"/>
      <c r="AE132" s="110"/>
      <c r="AF132" s="110"/>
      <c r="AG132" s="110"/>
      <c r="AH132" s="110"/>
      <c r="AI132" s="110"/>
      <c r="AJ132" s="110"/>
      <c r="AK132" s="110"/>
      <c r="AL132" s="110"/>
      <c r="AM132" s="110"/>
      <c r="AN132" s="110"/>
      <c r="AO132" s="110"/>
      <c r="AP132" s="110"/>
      <c r="AQ132" s="110"/>
      <c r="AR132" s="110"/>
      <c r="AS132" s="110"/>
      <c r="AT132" s="110"/>
      <c r="AU132" s="110"/>
      <c r="AV132" s="110"/>
      <c r="AW132" s="110"/>
      <c r="AX132" s="110"/>
      <c r="AY132" s="110"/>
      <c r="AZ132" s="110"/>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0"/>
      <c r="CB132" s="110"/>
      <c r="CC132" s="110"/>
      <c r="CD132" s="110"/>
      <c r="CE132" s="110"/>
      <c r="CF132" s="110"/>
      <c r="CG132" s="110"/>
      <c r="CH132" s="110"/>
      <c r="CI132" s="110"/>
      <c r="CJ132" s="110"/>
      <c r="CK132" s="110"/>
      <c r="CL132" s="110"/>
      <c r="CM132" s="110"/>
      <c r="CN132" s="110"/>
      <c r="CO132" s="110"/>
      <c r="CP132" s="110"/>
      <c r="CQ132" s="110"/>
      <c r="CR132" s="110"/>
      <c r="CS132" s="110"/>
      <c r="CT132" s="110"/>
      <c r="CU132" s="110"/>
      <c r="CV132" s="110"/>
      <c r="CW132" s="110"/>
      <c r="CX132" s="110"/>
      <c r="CY132" s="110"/>
      <c r="CZ132" s="110"/>
      <c r="DA132" s="110"/>
      <c r="DB132" s="110"/>
      <c r="DC132" s="110"/>
      <c r="DD132" s="110"/>
      <c r="DE132" s="110"/>
      <c r="DF132" s="110"/>
      <c r="DG132" s="110"/>
      <c r="DH132" s="110"/>
      <c r="DI132" s="110"/>
      <c r="DJ132" s="110"/>
      <c r="DK132" s="110"/>
      <c r="DL132" s="110"/>
      <c r="DM132" s="110"/>
      <c r="DN132" s="110"/>
      <c r="DO132" s="110"/>
      <c r="DP132" s="110"/>
      <c r="DQ132" s="110"/>
      <c r="DR132" s="110"/>
      <c r="DS132" s="110"/>
      <c r="DT132" s="110"/>
      <c r="DU132" s="110"/>
      <c r="DV132" s="110"/>
      <c r="DW132" s="110"/>
      <c r="DX132" s="110"/>
      <c r="DY132" s="110"/>
      <c r="DZ132" s="110"/>
      <c r="EA132" s="110"/>
      <c r="EB132" s="110"/>
      <c r="EC132" s="110"/>
      <c r="ED132" s="110"/>
      <c r="EE132" s="110"/>
      <c r="EF132" s="110"/>
      <c r="EG132" s="110"/>
      <c r="EH132" s="110"/>
      <c r="EI132" s="110"/>
      <c r="EJ132" s="110"/>
      <c r="EK132" s="110"/>
      <c r="EL132" s="110"/>
      <c r="EM132" s="110"/>
      <c r="EN132" s="110"/>
      <c r="EO132" s="110"/>
      <c r="EP132" s="110"/>
      <c r="EQ132" s="110"/>
      <c r="ER132" s="110"/>
      <c r="ES132" s="110"/>
      <c r="ET132" s="110"/>
      <c r="EU132" s="110"/>
      <c r="EV132" s="110"/>
      <c r="EW132" s="110"/>
      <c r="EX132" s="110"/>
      <c r="EY132" s="110"/>
      <c r="EZ132" s="110"/>
      <c r="FA132" s="110"/>
      <c r="FB132" s="110"/>
      <c r="FC132" s="110"/>
      <c r="FD132" s="110"/>
      <c r="FE132" s="110"/>
      <c r="FF132" s="110"/>
      <c r="FG132" s="110"/>
      <c r="FH132" s="110"/>
      <c r="FI132" s="110"/>
      <c r="FJ132" s="110"/>
      <c r="FK132" s="110"/>
      <c r="FL132" s="110"/>
      <c r="FM132" s="110"/>
      <c r="FN132" s="110"/>
      <c r="FO132" s="110"/>
      <c r="FP132" s="110"/>
      <c r="FQ132" s="110"/>
      <c r="FR132" s="110"/>
      <c r="FS132" s="110"/>
      <c r="FT132" s="110"/>
      <c r="FU132" s="110"/>
      <c r="FV132" s="110"/>
      <c r="FW132" s="110"/>
      <c r="FX132" s="110"/>
      <c r="FY132" s="110"/>
      <c r="FZ132" s="110"/>
      <c r="GA132" s="110"/>
      <c r="GB132" s="110"/>
      <c r="GC132" s="110"/>
      <c r="GD132" s="110"/>
      <c r="GE132" s="110"/>
      <c r="GF132" s="110"/>
      <c r="GG132" s="110"/>
      <c r="GH132" s="110"/>
      <c r="GI132" s="110"/>
      <c r="GJ132" s="110"/>
      <c r="GK132" s="110"/>
      <c r="GL132" s="110"/>
      <c r="GM132" s="110"/>
      <c r="GN132" s="110"/>
      <c r="GO132" s="110"/>
      <c r="GP132" s="110"/>
      <c r="GQ132" s="110"/>
      <c r="GR132" s="110"/>
      <c r="GS132" s="110"/>
      <c r="GT132" s="110"/>
      <c r="GU132" s="110"/>
      <c r="GV132" s="110"/>
      <c r="GW132" s="110"/>
      <c r="GX132" s="110"/>
      <c r="GY132" s="110"/>
      <c r="GZ132" s="110"/>
      <c r="HA132" s="110"/>
      <c r="HB132" s="110"/>
      <c r="HC132" s="110"/>
      <c r="HD132" s="110"/>
      <c r="HE132" s="110"/>
      <c r="HF132" s="110"/>
      <c r="HG132" s="110"/>
      <c r="HH132" s="110"/>
      <c r="HI132" s="110"/>
      <c r="HJ132" s="110"/>
      <c r="HK132" s="110"/>
    </row>
    <row r="133" ht="15.75" customHeight="1">
      <c r="A133" s="110"/>
      <c r="B133" s="110"/>
      <c r="C133" s="73" t="str">
        <f>$C$9</f>
        <v>Trending TV (Above The Fold)</v>
      </c>
      <c r="D133" s="74">
        <f>$D$12/7</f>
        <v>67885.71429</v>
      </c>
      <c r="E133" s="75">
        <f t="shared" si="173"/>
        <v>14</v>
      </c>
      <c r="F133" s="74">
        <f t="shared" si="174"/>
        <v>950400</v>
      </c>
      <c r="G133" s="75">
        <f t="shared" si="175"/>
        <v>11.2</v>
      </c>
      <c r="H133" s="74">
        <f t="shared" si="176"/>
        <v>760320</v>
      </c>
      <c r="I133" s="75">
        <f t="shared" si="177"/>
        <v>5.6</v>
      </c>
      <c r="J133" s="74">
        <f t="shared" si="178"/>
        <v>380160</v>
      </c>
      <c r="K133" s="13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0"/>
      <c r="AI133" s="110"/>
      <c r="AJ133" s="110"/>
      <c r="AK133" s="110"/>
      <c r="AL133" s="110"/>
      <c r="AM133" s="110"/>
      <c r="AN133" s="110"/>
      <c r="AO133" s="110"/>
      <c r="AP133" s="110"/>
      <c r="AQ133" s="110"/>
      <c r="AR133" s="110"/>
      <c r="AS133" s="110"/>
      <c r="AT133" s="110"/>
      <c r="AU133" s="110"/>
      <c r="AV133" s="110"/>
      <c r="AW133" s="110"/>
      <c r="AX133" s="110"/>
      <c r="AY133" s="110"/>
      <c r="AZ133" s="110"/>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0"/>
      <c r="CB133" s="110"/>
      <c r="CC133" s="110"/>
      <c r="CD133" s="110"/>
      <c r="CE133" s="110"/>
      <c r="CF133" s="110"/>
      <c r="CG133" s="110"/>
      <c r="CH133" s="110"/>
      <c r="CI133" s="110"/>
      <c r="CJ133" s="110"/>
      <c r="CK133" s="110"/>
      <c r="CL133" s="110"/>
      <c r="CM133" s="110"/>
      <c r="CN133" s="110"/>
      <c r="CO133" s="110"/>
      <c r="CP133" s="110"/>
      <c r="CQ133" s="110"/>
      <c r="CR133" s="110"/>
      <c r="CS133" s="110"/>
      <c r="CT133" s="110"/>
      <c r="CU133" s="110"/>
      <c r="CV133" s="110"/>
      <c r="CW133" s="110"/>
      <c r="CX133" s="110"/>
      <c r="CY133" s="110"/>
      <c r="CZ133" s="110"/>
      <c r="DA133" s="110"/>
      <c r="DB133" s="110"/>
      <c r="DC133" s="110"/>
      <c r="DD133" s="110"/>
      <c r="DE133" s="110"/>
      <c r="DF133" s="110"/>
      <c r="DG133" s="110"/>
      <c r="DH133" s="110"/>
      <c r="DI133" s="110"/>
      <c r="DJ133" s="110"/>
      <c r="DK133" s="110"/>
      <c r="DL133" s="110"/>
      <c r="DM133" s="110"/>
      <c r="DN133" s="110"/>
      <c r="DO133" s="110"/>
      <c r="DP133" s="110"/>
      <c r="DQ133" s="110"/>
      <c r="DR133" s="110"/>
      <c r="DS133" s="110"/>
      <c r="DT133" s="110"/>
      <c r="DU133" s="110"/>
      <c r="DV133" s="110"/>
      <c r="DW133" s="110"/>
      <c r="DX133" s="110"/>
      <c r="DY133" s="110"/>
      <c r="DZ133" s="110"/>
      <c r="EA133" s="110"/>
      <c r="EB133" s="110"/>
      <c r="EC133" s="110"/>
      <c r="ED133" s="110"/>
      <c r="EE133" s="110"/>
      <c r="EF133" s="110"/>
      <c r="EG133" s="110"/>
      <c r="EH133" s="110"/>
      <c r="EI133" s="110"/>
      <c r="EJ133" s="110"/>
      <c r="EK133" s="110"/>
      <c r="EL133" s="110"/>
      <c r="EM133" s="110"/>
      <c r="EN133" s="110"/>
      <c r="EO133" s="110"/>
      <c r="EP133" s="110"/>
      <c r="EQ133" s="110"/>
      <c r="ER133" s="110"/>
      <c r="ES133" s="110"/>
      <c r="ET133" s="110"/>
      <c r="EU133" s="110"/>
      <c r="EV133" s="110"/>
      <c r="EW133" s="110"/>
      <c r="EX133" s="110"/>
      <c r="EY133" s="110"/>
      <c r="EZ133" s="110"/>
      <c r="FA133" s="110"/>
      <c r="FB133" s="110"/>
      <c r="FC133" s="110"/>
      <c r="FD133" s="110"/>
      <c r="FE133" s="110"/>
      <c r="FF133" s="110"/>
      <c r="FG133" s="110"/>
      <c r="FH133" s="110"/>
      <c r="FI133" s="110"/>
      <c r="FJ133" s="110"/>
      <c r="FK133" s="110"/>
      <c r="FL133" s="110"/>
      <c r="FM133" s="110"/>
      <c r="FN133" s="110"/>
      <c r="FO133" s="110"/>
      <c r="FP133" s="110"/>
      <c r="FQ133" s="110"/>
      <c r="FR133" s="110"/>
      <c r="FS133" s="110"/>
      <c r="FT133" s="110"/>
      <c r="FU133" s="110"/>
      <c r="FV133" s="110"/>
      <c r="FW133" s="110"/>
      <c r="FX133" s="110"/>
      <c r="FY133" s="110"/>
      <c r="FZ133" s="110"/>
      <c r="GA133" s="110"/>
      <c r="GB133" s="110"/>
      <c r="GC133" s="110"/>
      <c r="GD133" s="110"/>
      <c r="GE133" s="110"/>
      <c r="GF133" s="110"/>
      <c r="GG133" s="110"/>
      <c r="GH133" s="110"/>
      <c r="GI133" s="110"/>
      <c r="GJ133" s="110"/>
      <c r="GK133" s="110"/>
      <c r="GL133" s="110"/>
      <c r="GM133" s="110"/>
      <c r="GN133" s="110"/>
      <c r="GO133" s="110"/>
      <c r="GP133" s="110"/>
      <c r="GQ133" s="110"/>
      <c r="GR133" s="110"/>
      <c r="GS133" s="110"/>
      <c r="GT133" s="110"/>
      <c r="GU133" s="110"/>
      <c r="GV133" s="110"/>
      <c r="GW133" s="110"/>
      <c r="GX133" s="110"/>
      <c r="GY133" s="110"/>
      <c r="GZ133" s="110"/>
      <c r="HA133" s="110"/>
      <c r="HB133" s="110"/>
      <c r="HC133" s="110"/>
      <c r="HD133" s="110"/>
      <c r="HE133" s="110"/>
      <c r="HF133" s="110"/>
      <c r="HG133" s="110"/>
      <c r="HH133" s="110"/>
      <c r="HI133" s="110"/>
      <c r="HJ133" s="110"/>
      <c r="HK133" s="110"/>
    </row>
    <row r="134" ht="15.75" customHeight="1">
      <c r="A134" s="110"/>
      <c r="B134" s="110"/>
      <c r="C134" s="73" t="str">
        <f>$C$14</f>
        <v>‘Play Movies’ Homepage Placement</v>
      </c>
      <c r="D134" s="74">
        <f>($D$17/7)</f>
        <v>26109.89011</v>
      </c>
      <c r="E134" s="75">
        <f t="shared" si="173"/>
        <v>14</v>
      </c>
      <c r="F134" s="74">
        <f t="shared" si="174"/>
        <v>365538.4615</v>
      </c>
      <c r="G134" s="75">
        <f t="shared" si="175"/>
        <v>11.2</v>
      </c>
      <c r="H134" s="74">
        <f t="shared" si="176"/>
        <v>292430.7692</v>
      </c>
      <c r="I134" s="75">
        <f t="shared" si="177"/>
        <v>5.6</v>
      </c>
      <c r="J134" s="74">
        <f t="shared" si="178"/>
        <v>146215.3846</v>
      </c>
      <c r="K134" s="130"/>
      <c r="L134" s="110"/>
      <c r="M134" s="110"/>
      <c r="N134" s="110"/>
      <c r="O134" s="110"/>
      <c r="P134" s="110"/>
      <c r="Q134" s="110"/>
      <c r="R134" s="110"/>
      <c r="S134" s="110"/>
      <c r="T134" s="110"/>
      <c r="U134" s="110"/>
      <c r="V134" s="110"/>
      <c r="W134" s="110"/>
      <c r="X134" s="110"/>
      <c r="Y134" s="110"/>
      <c r="Z134" s="110"/>
      <c r="AA134" s="110"/>
      <c r="AB134" s="110"/>
      <c r="AC134" s="110"/>
      <c r="AD134" s="110"/>
      <c r="AE134" s="110"/>
      <c r="AF134" s="110"/>
      <c r="AG134" s="110"/>
      <c r="AH134" s="110"/>
      <c r="AI134" s="110"/>
      <c r="AJ134" s="110"/>
      <c r="AK134" s="110"/>
      <c r="AL134" s="110"/>
      <c r="AM134" s="110"/>
      <c r="AN134" s="110"/>
      <c r="AO134" s="110"/>
      <c r="AP134" s="110"/>
      <c r="AQ134" s="110"/>
      <c r="AR134" s="110"/>
      <c r="AS134" s="110"/>
      <c r="AT134" s="110"/>
      <c r="AU134" s="110"/>
      <c r="AV134" s="110"/>
      <c r="AW134" s="110"/>
      <c r="AX134" s="110"/>
      <c r="AY134" s="110"/>
      <c r="AZ134" s="110"/>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0"/>
      <c r="CB134" s="110"/>
      <c r="CC134" s="110"/>
      <c r="CD134" s="110"/>
      <c r="CE134" s="110"/>
      <c r="CF134" s="110"/>
      <c r="CG134" s="110"/>
      <c r="CH134" s="110"/>
      <c r="CI134" s="110"/>
      <c r="CJ134" s="110"/>
      <c r="CK134" s="110"/>
      <c r="CL134" s="110"/>
      <c r="CM134" s="110"/>
      <c r="CN134" s="110"/>
      <c r="CO134" s="110"/>
      <c r="CP134" s="110"/>
      <c r="CQ134" s="110"/>
      <c r="CR134" s="110"/>
      <c r="CS134" s="110"/>
      <c r="CT134" s="110"/>
      <c r="CU134" s="110"/>
      <c r="CV134" s="110"/>
      <c r="CW134" s="110"/>
      <c r="CX134" s="110"/>
      <c r="CY134" s="110"/>
      <c r="CZ134" s="110"/>
      <c r="DA134" s="110"/>
      <c r="DB134" s="110"/>
      <c r="DC134" s="110"/>
      <c r="DD134" s="110"/>
      <c r="DE134" s="110"/>
      <c r="DF134" s="110"/>
      <c r="DG134" s="110"/>
      <c r="DH134" s="110"/>
      <c r="DI134" s="110"/>
      <c r="DJ134" s="110"/>
      <c r="DK134" s="110"/>
      <c r="DL134" s="110"/>
      <c r="DM134" s="110"/>
      <c r="DN134" s="110"/>
      <c r="DO134" s="110"/>
      <c r="DP134" s="110"/>
      <c r="DQ134" s="110"/>
      <c r="DR134" s="110"/>
      <c r="DS134" s="110"/>
      <c r="DT134" s="110"/>
      <c r="DU134" s="110"/>
      <c r="DV134" s="110"/>
      <c r="DW134" s="110"/>
      <c r="DX134" s="110"/>
      <c r="DY134" s="110"/>
      <c r="DZ134" s="110"/>
      <c r="EA134" s="110"/>
      <c r="EB134" s="110"/>
      <c r="EC134" s="110"/>
      <c r="ED134" s="110"/>
      <c r="EE134" s="110"/>
      <c r="EF134" s="110"/>
      <c r="EG134" s="110"/>
      <c r="EH134" s="110"/>
      <c r="EI134" s="110"/>
      <c r="EJ134" s="110"/>
      <c r="EK134" s="110"/>
      <c r="EL134" s="110"/>
      <c r="EM134" s="110"/>
      <c r="EN134" s="110"/>
      <c r="EO134" s="110"/>
      <c r="EP134" s="110"/>
      <c r="EQ134" s="110"/>
      <c r="ER134" s="110"/>
      <c r="ES134" s="110"/>
      <c r="ET134" s="110"/>
      <c r="EU134" s="110"/>
      <c r="EV134" s="110"/>
      <c r="EW134" s="110"/>
      <c r="EX134" s="110"/>
      <c r="EY134" s="110"/>
      <c r="EZ134" s="110"/>
      <c r="FA134" s="110"/>
      <c r="FB134" s="110"/>
      <c r="FC134" s="110"/>
      <c r="FD134" s="110"/>
      <c r="FE134" s="110"/>
      <c r="FF134" s="110"/>
      <c r="FG134" s="110"/>
      <c r="FH134" s="110"/>
      <c r="FI134" s="110"/>
      <c r="FJ134" s="110"/>
      <c r="FK134" s="110"/>
      <c r="FL134" s="110"/>
      <c r="FM134" s="110"/>
      <c r="FN134" s="110"/>
      <c r="FO134" s="110"/>
      <c r="FP134" s="110"/>
      <c r="FQ134" s="110"/>
      <c r="FR134" s="110"/>
      <c r="FS134" s="110"/>
      <c r="FT134" s="110"/>
      <c r="FU134" s="110"/>
      <c r="FV134" s="110"/>
      <c r="FW134" s="110"/>
      <c r="FX134" s="110"/>
      <c r="FY134" s="110"/>
      <c r="FZ134" s="110"/>
      <c r="GA134" s="110"/>
      <c r="GB134" s="110"/>
      <c r="GC134" s="110"/>
      <c r="GD134" s="110"/>
      <c r="GE134" s="110"/>
      <c r="GF134" s="110"/>
      <c r="GG134" s="110"/>
      <c r="GH134" s="110"/>
      <c r="GI134" s="110"/>
      <c r="GJ134" s="110"/>
      <c r="GK134" s="110"/>
      <c r="GL134" s="110"/>
      <c r="GM134" s="110"/>
      <c r="GN134" s="110"/>
      <c r="GO134" s="110"/>
      <c r="GP134" s="110"/>
      <c r="GQ134" s="110"/>
      <c r="GR134" s="110"/>
      <c r="GS134" s="110"/>
      <c r="GT134" s="110"/>
      <c r="GU134" s="110"/>
      <c r="GV134" s="110"/>
      <c r="GW134" s="110"/>
      <c r="GX134" s="110"/>
      <c r="GY134" s="110"/>
      <c r="GZ134" s="110"/>
      <c r="HA134" s="110"/>
      <c r="HB134" s="110"/>
      <c r="HC134" s="110"/>
      <c r="HD134" s="110"/>
      <c r="HE134" s="110"/>
      <c r="HF134" s="110"/>
      <c r="HG134" s="110"/>
      <c r="HH134" s="110"/>
      <c r="HI134" s="110"/>
      <c r="HJ134" s="110"/>
      <c r="HK134" s="110"/>
    </row>
    <row r="135" ht="15.75" customHeight="1">
      <c r="A135" s="110"/>
      <c r="B135" s="110"/>
      <c r="C135" s="73" t="str">
        <f>$C$19</f>
        <v>‘Featured by Play’ Collection</v>
      </c>
      <c r="D135" s="74">
        <f>($D$22/7)</f>
        <v>39164.83516</v>
      </c>
      <c r="E135" s="75">
        <f t="shared" si="173"/>
        <v>14</v>
      </c>
      <c r="F135" s="74">
        <f t="shared" si="174"/>
        <v>548307.6923</v>
      </c>
      <c r="G135" s="75">
        <f t="shared" si="175"/>
        <v>11.2</v>
      </c>
      <c r="H135" s="74">
        <f t="shared" si="176"/>
        <v>438646.1538</v>
      </c>
      <c r="I135" s="75">
        <f t="shared" si="177"/>
        <v>5.6</v>
      </c>
      <c r="J135" s="74">
        <f t="shared" si="178"/>
        <v>219323.0769</v>
      </c>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0"/>
      <c r="AG135" s="110"/>
      <c r="AH135" s="110"/>
      <c r="AI135" s="110"/>
      <c r="AJ135" s="110"/>
      <c r="AK135" s="110"/>
      <c r="AL135" s="110"/>
      <c r="AM135" s="110"/>
      <c r="AN135" s="110"/>
      <c r="AO135" s="110"/>
      <c r="AP135" s="110"/>
      <c r="AQ135" s="110"/>
      <c r="AR135" s="110"/>
      <c r="AS135" s="110"/>
      <c r="AT135" s="110"/>
      <c r="AU135" s="110"/>
      <c r="AV135" s="110"/>
      <c r="AW135" s="110"/>
      <c r="AX135" s="110"/>
      <c r="AY135" s="110"/>
      <c r="AZ135" s="110"/>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0"/>
      <c r="CB135" s="110"/>
      <c r="CC135" s="110"/>
      <c r="CD135" s="110"/>
      <c r="CE135" s="110"/>
      <c r="CF135" s="110"/>
      <c r="CG135" s="110"/>
      <c r="CH135" s="110"/>
      <c r="CI135" s="110"/>
      <c r="CJ135" s="110"/>
      <c r="CK135" s="110"/>
      <c r="CL135" s="110"/>
      <c r="CM135" s="110"/>
      <c r="CN135" s="110"/>
      <c r="CO135" s="110"/>
      <c r="CP135" s="110"/>
      <c r="CQ135" s="110"/>
      <c r="CR135" s="110"/>
      <c r="CS135" s="110"/>
      <c r="CT135" s="110"/>
      <c r="CU135" s="110"/>
      <c r="CV135" s="110"/>
      <c r="CW135" s="110"/>
      <c r="CX135" s="110"/>
      <c r="CY135" s="110"/>
      <c r="CZ135" s="110"/>
      <c r="DA135" s="110"/>
      <c r="DB135" s="110"/>
      <c r="DC135" s="110"/>
      <c r="DD135" s="110"/>
      <c r="DE135" s="110"/>
      <c r="DF135" s="110"/>
      <c r="DG135" s="110"/>
      <c r="DH135" s="110"/>
      <c r="DI135" s="110"/>
      <c r="DJ135" s="110"/>
      <c r="DK135" s="110"/>
      <c r="DL135" s="110"/>
      <c r="DM135" s="110"/>
      <c r="DN135" s="110"/>
      <c r="DO135" s="110"/>
      <c r="DP135" s="110"/>
      <c r="DQ135" s="110"/>
      <c r="DR135" s="110"/>
      <c r="DS135" s="110"/>
      <c r="DT135" s="110"/>
      <c r="DU135" s="110"/>
      <c r="DV135" s="110"/>
      <c r="DW135" s="110"/>
      <c r="DX135" s="110"/>
      <c r="DY135" s="110"/>
      <c r="DZ135" s="110"/>
      <c r="EA135" s="110"/>
      <c r="EB135" s="110"/>
      <c r="EC135" s="110"/>
      <c r="ED135" s="110"/>
      <c r="EE135" s="110"/>
      <c r="EF135" s="110"/>
      <c r="EG135" s="110"/>
      <c r="EH135" s="110"/>
      <c r="EI135" s="110"/>
      <c r="EJ135" s="110"/>
      <c r="EK135" s="110"/>
      <c r="EL135" s="110"/>
      <c r="EM135" s="110"/>
      <c r="EN135" s="110"/>
      <c r="EO135" s="110"/>
      <c r="EP135" s="110"/>
      <c r="EQ135" s="110"/>
      <c r="ER135" s="110"/>
      <c r="ES135" s="110"/>
      <c r="ET135" s="110"/>
      <c r="EU135" s="110"/>
      <c r="EV135" s="110"/>
      <c r="EW135" s="110"/>
      <c r="EX135" s="110"/>
      <c r="EY135" s="110"/>
      <c r="EZ135" s="110"/>
      <c r="FA135" s="110"/>
      <c r="FB135" s="110"/>
      <c r="FC135" s="110"/>
      <c r="FD135" s="110"/>
      <c r="FE135" s="110"/>
      <c r="FF135" s="110"/>
      <c r="FG135" s="110"/>
      <c r="FH135" s="110"/>
      <c r="FI135" s="110"/>
      <c r="FJ135" s="110"/>
      <c r="FK135" s="110"/>
      <c r="FL135" s="110"/>
      <c r="FM135" s="110"/>
      <c r="FN135" s="110"/>
      <c r="FO135" s="110"/>
      <c r="FP135" s="110"/>
      <c r="FQ135" s="110"/>
      <c r="FR135" s="110"/>
      <c r="FS135" s="110"/>
      <c r="FT135" s="110"/>
      <c r="FU135" s="110"/>
      <c r="FV135" s="110"/>
      <c r="FW135" s="110"/>
      <c r="FX135" s="110"/>
      <c r="FY135" s="110"/>
      <c r="FZ135" s="110"/>
      <c r="GA135" s="110"/>
      <c r="GB135" s="110"/>
      <c r="GC135" s="110"/>
      <c r="GD135" s="110"/>
      <c r="GE135" s="110"/>
      <c r="GF135" s="110"/>
      <c r="GG135" s="110"/>
      <c r="GH135" s="110"/>
      <c r="GI135" s="110"/>
      <c r="GJ135" s="110"/>
      <c r="GK135" s="110"/>
      <c r="GL135" s="110"/>
      <c r="GM135" s="110"/>
      <c r="GN135" s="110"/>
      <c r="GO135" s="110"/>
      <c r="GP135" s="110"/>
      <c r="GQ135" s="110"/>
      <c r="GR135" s="110"/>
      <c r="GS135" s="110"/>
      <c r="GT135" s="110"/>
      <c r="GU135" s="110"/>
      <c r="GV135" s="110"/>
      <c r="GW135" s="110"/>
      <c r="GX135" s="110"/>
      <c r="GY135" s="110"/>
      <c r="GZ135" s="110"/>
      <c r="HA135" s="110"/>
      <c r="HB135" s="110"/>
      <c r="HC135" s="110"/>
      <c r="HD135" s="110"/>
      <c r="HE135" s="110"/>
      <c r="HF135" s="110"/>
      <c r="HG135" s="110"/>
      <c r="HH135" s="110"/>
      <c r="HI135" s="110"/>
      <c r="HJ135" s="110"/>
      <c r="HK135" s="110"/>
    </row>
    <row r="136" ht="15.75" customHeight="1">
      <c r="A136" s="110"/>
      <c r="B136" s="110"/>
      <c r="C136" s="73" t="str">
        <f>$C$24</f>
        <v>Play ‘New Arrivals’</v>
      </c>
      <c r="D136" s="74">
        <f>($D$27/7)</f>
        <v>39164.83516</v>
      </c>
      <c r="E136" s="75">
        <f t="shared" si="173"/>
        <v>14</v>
      </c>
      <c r="F136" s="74">
        <f t="shared" si="174"/>
        <v>548307.6923</v>
      </c>
      <c r="G136" s="75">
        <f t="shared" si="175"/>
        <v>11.2</v>
      </c>
      <c r="H136" s="74">
        <f t="shared" si="176"/>
        <v>438646.1538</v>
      </c>
      <c r="I136" s="75">
        <f t="shared" si="177"/>
        <v>5.6</v>
      </c>
      <c r="J136" s="74">
        <f t="shared" si="178"/>
        <v>219323.0769</v>
      </c>
      <c r="K136" s="130"/>
      <c r="L136" s="110"/>
      <c r="M136" s="110"/>
      <c r="N136" s="110"/>
      <c r="O136" s="110"/>
      <c r="P136" s="110"/>
      <c r="Q136" s="110"/>
      <c r="R136" s="110"/>
      <c r="S136" s="110"/>
      <c r="T136" s="110"/>
      <c r="U136" s="110"/>
      <c r="V136" s="110"/>
      <c r="W136" s="110"/>
      <c r="X136" s="110"/>
      <c r="Y136" s="110"/>
      <c r="Z136" s="110"/>
      <c r="AA136" s="110"/>
      <c r="AB136" s="110"/>
      <c r="AC136" s="110"/>
      <c r="AD136" s="110"/>
      <c r="AE136" s="110"/>
      <c r="AF136" s="110"/>
      <c r="AG136" s="110"/>
      <c r="AH136" s="110"/>
      <c r="AI136" s="110"/>
      <c r="AJ136" s="110"/>
      <c r="AK136" s="110"/>
      <c r="AL136" s="110"/>
      <c r="AM136" s="110"/>
      <c r="AN136" s="110"/>
      <c r="AO136" s="110"/>
      <c r="AP136" s="110"/>
      <c r="AQ136" s="110"/>
      <c r="AR136" s="110"/>
      <c r="AS136" s="110"/>
      <c r="AT136" s="110"/>
      <c r="AU136" s="110"/>
      <c r="AV136" s="110"/>
      <c r="AW136" s="110"/>
      <c r="AX136" s="110"/>
      <c r="AY136" s="110"/>
      <c r="AZ136" s="110"/>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0"/>
      <c r="CB136" s="110"/>
      <c r="CC136" s="110"/>
      <c r="CD136" s="110"/>
      <c r="CE136" s="110"/>
      <c r="CF136" s="110"/>
      <c r="CG136" s="110"/>
      <c r="CH136" s="110"/>
      <c r="CI136" s="110"/>
      <c r="CJ136" s="110"/>
      <c r="CK136" s="110"/>
      <c r="CL136" s="110"/>
      <c r="CM136" s="110"/>
      <c r="CN136" s="110"/>
      <c r="CO136" s="110"/>
      <c r="CP136" s="110"/>
      <c r="CQ136" s="110"/>
      <c r="CR136" s="110"/>
      <c r="CS136" s="110"/>
      <c r="CT136" s="110"/>
      <c r="CU136" s="110"/>
      <c r="CV136" s="110"/>
      <c r="CW136" s="110"/>
      <c r="CX136" s="110"/>
      <c r="CY136" s="110"/>
      <c r="CZ136" s="110"/>
      <c r="DA136" s="110"/>
      <c r="DB136" s="110"/>
      <c r="DC136" s="110"/>
      <c r="DD136" s="110"/>
      <c r="DE136" s="110"/>
      <c r="DF136" s="110"/>
      <c r="DG136" s="110"/>
      <c r="DH136" s="110"/>
      <c r="DI136" s="110"/>
      <c r="DJ136" s="110"/>
      <c r="DK136" s="110"/>
      <c r="DL136" s="110"/>
      <c r="DM136" s="110"/>
      <c r="DN136" s="110"/>
      <c r="DO136" s="110"/>
      <c r="DP136" s="110"/>
      <c r="DQ136" s="110"/>
      <c r="DR136" s="110"/>
      <c r="DS136" s="110"/>
      <c r="DT136" s="110"/>
      <c r="DU136" s="110"/>
      <c r="DV136" s="110"/>
      <c r="DW136" s="110"/>
      <c r="DX136" s="110"/>
      <c r="DY136" s="110"/>
      <c r="DZ136" s="110"/>
      <c r="EA136" s="110"/>
      <c r="EB136" s="110"/>
      <c r="EC136" s="110"/>
      <c r="ED136" s="110"/>
      <c r="EE136" s="110"/>
      <c r="EF136" s="110"/>
      <c r="EG136" s="110"/>
      <c r="EH136" s="110"/>
      <c r="EI136" s="110"/>
      <c r="EJ136" s="110"/>
      <c r="EK136" s="110"/>
      <c r="EL136" s="110"/>
      <c r="EM136" s="110"/>
      <c r="EN136" s="110"/>
      <c r="EO136" s="110"/>
      <c r="EP136" s="110"/>
      <c r="EQ136" s="110"/>
      <c r="ER136" s="110"/>
      <c r="ES136" s="110"/>
      <c r="ET136" s="110"/>
      <c r="EU136" s="110"/>
      <c r="EV136" s="110"/>
      <c r="EW136" s="110"/>
      <c r="EX136" s="110"/>
      <c r="EY136" s="110"/>
      <c r="EZ136" s="110"/>
      <c r="FA136" s="110"/>
      <c r="FB136" s="110"/>
      <c r="FC136" s="110"/>
      <c r="FD136" s="110"/>
      <c r="FE136" s="110"/>
      <c r="FF136" s="110"/>
      <c r="FG136" s="110"/>
      <c r="FH136" s="110"/>
      <c r="FI136" s="110"/>
      <c r="FJ136" s="110"/>
      <c r="FK136" s="110"/>
      <c r="FL136" s="110"/>
      <c r="FM136" s="110"/>
      <c r="FN136" s="110"/>
      <c r="FO136" s="110"/>
      <c r="FP136" s="110"/>
      <c r="FQ136" s="110"/>
      <c r="FR136" s="110"/>
      <c r="FS136" s="110"/>
      <c r="FT136" s="110"/>
      <c r="FU136" s="110"/>
      <c r="FV136" s="110"/>
      <c r="FW136" s="110"/>
      <c r="FX136" s="110"/>
      <c r="FY136" s="110"/>
      <c r="FZ136" s="110"/>
      <c r="GA136" s="110"/>
      <c r="GB136" s="110"/>
      <c r="GC136" s="110"/>
      <c r="GD136" s="110"/>
      <c r="GE136" s="110"/>
      <c r="GF136" s="110"/>
      <c r="GG136" s="110"/>
      <c r="GH136" s="110"/>
      <c r="GI136" s="110"/>
      <c r="GJ136" s="110"/>
      <c r="GK136" s="110"/>
      <c r="GL136" s="110"/>
      <c r="GM136" s="110"/>
      <c r="GN136" s="110"/>
      <c r="GO136" s="110"/>
      <c r="GP136" s="110"/>
      <c r="GQ136" s="110"/>
      <c r="GR136" s="110"/>
      <c r="GS136" s="110"/>
      <c r="GT136" s="110"/>
      <c r="GU136" s="110"/>
      <c r="GV136" s="110"/>
      <c r="GW136" s="110"/>
      <c r="GX136" s="110"/>
      <c r="GY136" s="110"/>
      <c r="GZ136" s="110"/>
      <c r="HA136" s="110"/>
      <c r="HB136" s="110"/>
      <c r="HC136" s="110"/>
      <c r="HD136" s="110"/>
      <c r="HE136" s="110"/>
      <c r="HF136" s="110"/>
      <c r="HG136" s="110"/>
      <c r="HH136" s="110"/>
      <c r="HI136" s="110"/>
      <c r="HJ136" s="110"/>
      <c r="HK136" s="110"/>
    </row>
    <row r="137" ht="15.75" customHeight="1">
      <c r="A137" s="110"/>
      <c r="B137" s="110"/>
      <c r="C137" s="73" t="str">
        <f>$C$29</f>
        <v>Android TV - Immersive Video Row (Google Play Hero Placement)</v>
      </c>
      <c r="D137" s="74">
        <f>($D$32/7)</f>
        <v>4760</v>
      </c>
      <c r="E137" s="75"/>
      <c r="F137" s="74">
        <f t="shared" si="174"/>
        <v>0</v>
      </c>
      <c r="G137" s="75"/>
      <c r="H137" s="74">
        <f t="shared" si="176"/>
        <v>0</v>
      </c>
      <c r="I137" s="75"/>
      <c r="J137" s="74">
        <f t="shared" si="178"/>
        <v>0</v>
      </c>
      <c r="K137" s="130"/>
      <c r="L137" s="110"/>
      <c r="M137" s="110"/>
      <c r="N137" s="110"/>
      <c r="O137" s="110"/>
      <c r="P137" s="110"/>
      <c r="Q137" s="110"/>
      <c r="R137" s="110"/>
      <c r="S137" s="110"/>
      <c r="T137" s="110"/>
      <c r="U137" s="110"/>
      <c r="V137" s="110"/>
      <c r="W137" s="110"/>
      <c r="X137" s="110"/>
      <c r="Y137" s="110"/>
      <c r="Z137" s="110"/>
      <c r="AA137" s="110"/>
      <c r="AB137" s="110"/>
      <c r="AC137" s="110"/>
      <c r="AD137" s="110"/>
      <c r="AE137" s="110"/>
      <c r="AF137" s="110"/>
      <c r="AG137" s="110"/>
      <c r="AH137" s="110"/>
      <c r="AI137" s="110"/>
      <c r="AJ137" s="110"/>
      <c r="AK137" s="110"/>
      <c r="AL137" s="110"/>
      <c r="AM137" s="110"/>
      <c r="AN137" s="110"/>
      <c r="AO137" s="110"/>
      <c r="AP137" s="110"/>
      <c r="AQ137" s="110"/>
      <c r="AR137" s="110"/>
      <c r="AS137" s="110"/>
      <c r="AT137" s="110"/>
      <c r="AU137" s="110"/>
      <c r="AV137" s="110"/>
      <c r="AW137" s="110"/>
      <c r="AX137" s="110"/>
      <c r="AY137" s="110"/>
      <c r="AZ137" s="110"/>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0"/>
      <c r="CB137" s="110"/>
      <c r="CC137" s="110"/>
      <c r="CD137" s="110"/>
      <c r="CE137" s="110"/>
      <c r="CF137" s="110"/>
      <c r="CG137" s="110"/>
      <c r="CH137" s="110"/>
      <c r="CI137" s="110"/>
      <c r="CJ137" s="110"/>
      <c r="CK137" s="110"/>
      <c r="CL137" s="110"/>
      <c r="CM137" s="110"/>
      <c r="CN137" s="110"/>
      <c r="CO137" s="110"/>
      <c r="CP137" s="110"/>
      <c r="CQ137" s="110"/>
      <c r="CR137" s="110"/>
      <c r="CS137" s="110"/>
      <c r="CT137" s="110"/>
      <c r="CU137" s="110"/>
      <c r="CV137" s="110"/>
      <c r="CW137" s="110"/>
      <c r="CX137" s="110"/>
      <c r="CY137" s="110"/>
      <c r="CZ137" s="110"/>
      <c r="DA137" s="110"/>
      <c r="DB137" s="110"/>
      <c r="DC137" s="110"/>
      <c r="DD137" s="110"/>
      <c r="DE137" s="110"/>
      <c r="DF137" s="110"/>
      <c r="DG137" s="110"/>
      <c r="DH137" s="110"/>
      <c r="DI137" s="110"/>
      <c r="DJ137" s="110"/>
      <c r="DK137" s="110"/>
      <c r="DL137" s="110"/>
      <c r="DM137" s="110"/>
      <c r="DN137" s="110"/>
      <c r="DO137" s="110"/>
      <c r="DP137" s="110"/>
      <c r="DQ137" s="110"/>
      <c r="DR137" s="110"/>
      <c r="DS137" s="110"/>
      <c r="DT137" s="110"/>
      <c r="DU137" s="110"/>
      <c r="DV137" s="110"/>
      <c r="DW137" s="110"/>
      <c r="DX137" s="110"/>
      <c r="DY137" s="110"/>
      <c r="DZ137" s="110"/>
      <c r="EA137" s="110"/>
      <c r="EB137" s="110"/>
      <c r="EC137" s="110"/>
      <c r="ED137" s="110"/>
      <c r="EE137" s="110"/>
      <c r="EF137" s="110"/>
      <c r="EG137" s="110"/>
      <c r="EH137" s="110"/>
      <c r="EI137" s="110"/>
      <c r="EJ137" s="110"/>
      <c r="EK137" s="110"/>
      <c r="EL137" s="110"/>
      <c r="EM137" s="110"/>
      <c r="EN137" s="110"/>
      <c r="EO137" s="110"/>
      <c r="EP137" s="110"/>
      <c r="EQ137" s="110"/>
      <c r="ER137" s="110"/>
      <c r="ES137" s="110"/>
      <c r="ET137" s="110"/>
      <c r="EU137" s="110"/>
      <c r="EV137" s="110"/>
      <c r="EW137" s="110"/>
      <c r="EX137" s="110"/>
      <c r="EY137" s="110"/>
      <c r="EZ137" s="110"/>
      <c r="FA137" s="110"/>
      <c r="FB137" s="110"/>
      <c r="FC137" s="110"/>
      <c r="FD137" s="110"/>
      <c r="FE137" s="110"/>
      <c r="FF137" s="110"/>
      <c r="FG137" s="110"/>
      <c r="FH137" s="110"/>
      <c r="FI137" s="110"/>
      <c r="FJ137" s="110"/>
      <c r="FK137" s="110"/>
      <c r="FL137" s="110"/>
      <c r="FM137" s="110"/>
      <c r="FN137" s="110"/>
      <c r="FO137" s="110"/>
      <c r="FP137" s="110"/>
      <c r="FQ137" s="110"/>
      <c r="FR137" s="110"/>
      <c r="FS137" s="110"/>
      <c r="FT137" s="110"/>
      <c r="FU137" s="110"/>
      <c r="FV137" s="110"/>
      <c r="FW137" s="110"/>
      <c r="FX137" s="110"/>
      <c r="FY137" s="110"/>
      <c r="FZ137" s="110"/>
      <c r="GA137" s="110"/>
      <c r="GB137" s="110"/>
      <c r="GC137" s="110"/>
      <c r="GD137" s="110"/>
      <c r="GE137" s="110"/>
      <c r="GF137" s="110"/>
      <c r="GG137" s="110"/>
      <c r="GH137" s="110"/>
      <c r="GI137" s="110"/>
      <c r="GJ137" s="110"/>
      <c r="GK137" s="110"/>
      <c r="GL137" s="110"/>
      <c r="GM137" s="110"/>
      <c r="GN137" s="110"/>
      <c r="GO137" s="110"/>
      <c r="GP137" s="110"/>
      <c r="GQ137" s="110"/>
      <c r="GR137" s="110"/>
      <c r="GS137" s="110"/>
      <c r="GT137" s="110"/>
      <c r="GU137" s="110"/>
      <c r="GV137" s="110"/>
      <c r="GW137" s="110"/>
      <c r="GX137" s="110"/>
      <c r="GY137" s="110"/>
      <c r="GZ137" s="110"/>
      <c r="HA137" s="110"/>
      <c r="HB137" s="110"/>
      <c r="HC137" s="110"/>
      <c r="HD137" s="110"/>
      <c r="HE137" s="110"/>
      <c r="HF137" s="110"/>
      <c r="HG137" s="110"/>
      <c r="HH137" s="110"/>
      <c r="HI137" s="110"/>
      <c r="HJ137" s="110"/>
      <c r="HK137" s="110"/>
    </row>
    <row r="138" ht="15.75" customHeight="1">
      <c r="A138" s="110"/>
      <c r="B138" s="110"/>
      <c r="C138" s="73" t="str">
        <f>$C$34</f>
        <v>M&amp;E Push Notification </v>
      </c>
      <c r="D138" s="74">
        <f>($D$37)</f>
        <v>152307.6923</v>
      </c>
      <c r="E138" s="75">
        <v>1.0</v>
      </c>
      <c r="F138" s="74">
        <f t="shared" si="174"/>
        <v>152307.6923</v>
      </c>
      <c r="G138" s="75"/>
      <c r="H138" s="74">
        <f t="shared" si="176"/>
        <v>0</v>
      </c>
      <c r="I138" s="75"/>
      <c r="J138" s="74">
        <f t="shared" si="178"/>
        <v>0</v>
      </c>
      <c r="K138" s="110"/>
      <c r="L138" s="110"/>
      <c r="M138" s="110"/>
      <c r="N138" s="110"/>
      <c r="O138" s="110"/>
      <c r="P138" s="110"/>
      <c r="Q138" s="110"/>
      <c r="R138" s="110"/>
      <c r="S138" s="110"/>
      <c r="T138" s="110"/>
      <c r="U138" s="110"/>
      <c r="V138" s="110"/>
      <c r="W138" s="110"/>
      <c r="X138" s="110"/>
      <c r="Y138" s="110"/>
      <c r="Z138" s="110"/>
      <c r="AA138" s="110"/>
      <c r="AB138" s="110"/>
      <c r="AC138" s="110"/>
      <c r="AD138" s="110"/>
      <c r="AE138" s="110"/>
      <c r="AF138" s="110"/>
      <c r="AG138" s="110"/>
      <c r="AH138" s="110"/>
      <c r="AI138" s="110"/>
      <c r="AJ138" s="110"/>
      <c r="AK138" s="110"/>
      <c r="AL138" s="110"/>
      <c r="AM138" s="110"/>
      <c r="AN138" s="110"/>
      <c r="AO138" s="110"/>
      <c r="AP138" s="110"/>
      <c r="AQ138" s="110"/>
      <c r="AR138" s="110"/>
      <c r="AS138" s="110"/>
      <c r="AT138" s="110"/>
      <c r="AU138" s="110"/>
      <c r="AV138" s="110"/>
      <c r="AW138" s="110"/>
      <c r="AX138" s="110"/>
      <c r="AY138" s="110"/>
      <c r="AZ138" s="110"/>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0"/>
      <c r="CB138" s="110"/>
      <c r="CC138" s="110"/>
      <c r="CD138" s="110"/>
      <c r="CE138" s="110"/>
      <c r="CF138" s="110"/>
      <c r="CG138" s="110"/>
      <c r="CH138" s="110"/>
      <c r="CI138" s="110"/>
      <c r="CJ138" s="110"/>
      <c r="CK138" s="110"/>
      <c r="CL138" s="110"/>
      <c r="CM138" s="110"/>
      <c r="CN138" s="110"/>
      <c r="CO138" s="110"/>
      <c r="CP138" s="110"/>
      <c r="CQ138" s="110"/>
      <c r="CR138" s="110"/>
      <c r="CS138" s="110"/>
      <c r="CT138" s="110"/>
      <c r="CU138" s="110"/>
      <c r="CV138" s="110"/>
      <c r="CW138" s="110"/>
      <c r="CX138" s="110"/>
      <c r="CY138" s="110"/>
      <c r="CZ138" s="110"/>
      <c r="DA138" s="110"/>
      <c r="DB138" s="110"/>
      <c r="DC138" s="110"/>
      <c r="DD138" s="110"/>
      <c r="DE138" s="110"/>
      <c r="DF138" s="110"/>
      <c r="DG138" s="110"/>
      <c r="DH138" s="110"/>
      <c r="DI138" s="110"/>
      <c r="DJ138" s="110"/>
      <c r="DK138" s="110"/>
      <c r="DL138" s="110"/>
      <c r="DM138" s="110"/>
      <c r="DN138" s="110"/>
      <c r="DO138" s="110"/>
      <c r="DP138" s="110"/>
      <c r="DQ138" s="110"/>
      <c r="DR138" s="110"/>
      <c r="DS138" s="110"/>
      <c r="DT138" s="110"/>
      <c r="DU138" s="110"/>
      <c r="DV138" s="110"/>
      <c r="DW138" s="110"/>
      <c r="DX138" s="110"/>
      <c r="DY138" s="110"/>
      <c r="DZ138" s="110"/>
      <c r="EA138" s="110"/>
      <c r="EB138" s="110"/>
      <c r="EC138" s="110"/>
      <c r="ED138" s="110"/>
      <c r="EE138" s="110"/>
      <c r="EF138" s="110"/>
      <c r="EG138" s="110"/>
      <c r="EH138" s="110"/>
      <c r="EI138" s="110"/>
      <c r="EJ138" s="110"/>
      <c r="EK138" s="110"/>
      <c r="EL138" s="110"/>
      <c r="EM138" s="110"/>
      <c r="EN138" s="110"/>
      <c r="EO138" s="110"/>
      <c r="EP138" s="110"/>
      <c r="EQ138" s="110"/>
      <c r="ER138" s="110"/>
      <c r="ES138" s="110"/>
      <c r="ET138" s="110"/>
      <c r="EU138" s="110"/>
      <c r="EV138" s="110"/>
      <c r="EW138" s="110"/>
      <c r="EX138" s="110"/>
      <c r="EY138" s="110"/>
      <c r="EZ138" s="110"/>
      <c r="FA138" s="110"/>
      <c r="FB138" s="110"/>
      <c r="FC138" s="110"/>
      <c r="FD138" s="110"/>
      <c r="FE138" s="110"/>
      <c r="FF138" s="110"/>
      <c r="FG138" s="110"/>
      <c r="FH138" s="110"/>
      <c r="FI138" s="110"/>
      <c r="FJ138" s="110"/>
      <c r="FK138" s="110"/>
      <c r="FL138" s="110"/>
      <c r="FM138" s="110"/>
      <c r="FN138" s="110"/>
      <c r="FO138" s="110"/>
      <c r="FP138" s="110"/>
      <c r="FQ138" s="110"/>
      <c r="FR138" s="110"/>
      <c r="FS138" s="110"/>
      <c r="FT138" s="110"/>
      <c r="FU138" s="110"/>
      <c r="FV138" s="110"/>
      <c r="FW138" s="110"/>
      <c r="FX138" s="110"/>
      <c r="FY138" s="110"/>
      <c r="FZ138" s="110"/>
      <c r="GA138" s="110"/>
      <c r="GB138" s="110"/>
      <c r="GC138" s="110"/>
      <c r="GD138" s="110"/>
      <c r="GE138" s="110"/>
      <c r="GF138" s="110"/>
      <c r="GG138" s="110"/>
      <c r="GH138" s="110"/>
      <c r="GI138" s="110"/>
      <c r="GJ138" s="110"/>
      <c r="GK138" s="110"/>
      <c r="GL138" s="110"/>
      <c r="GM138" s="110"/>
      <c r="GN138" s="110"/>
      <c r="GO138" s="110"/>
      <c r="GP138" s="110"/>
      <c r="GQ138" s="110"/>
      <c r="GR138" s="110"/>
      <c r="GS138" s="110"/>
      <c r="GT138" s="110"/>
      <c r="GU138" s="110"/>
      <c r="GV138" s="110"/>
      <c r="GW138" s="110"/>
      <c r="GX138" s="110"/>
      <c r="GY138" s="110"/>
      <c r="GZ138" s="110"/>
      <c r="HA138" s="110"/>
      <c r="HB138" s="110"/>
      <c r="HC138" s="110"/>
      <c r="HD138" s="110"/>
      <c r="HE138" s="110"/>
      <c r="HF138" s="110"/>
      <c r="HG138" s="110"/>
      <c r="HH138" s="110"/>
      <c r="HI138" s="110"/>
      <c r="HJ138" s="110"/>
      <c r="HK138" s="110"/>
    </row>
    <row r="139" ht="15.75" customHeight="1">
      <c r="A139" s="110"/>
      <c r="B139" s="110"/>
      <c r="C139" s="73" t="str">
        <f>$C$39</f>
        <v>Google Play Store Subscription Center</v>
      </c>
      <c r="D139" s="74">
        <f>($D$42/7)</f>
        <v>26109.89011</v>
      </c>
      <c r="E139" s="75"/>
      <c r="F139" s="74">
        <f t="shared" si="174"/>
        <v>0</v>
      </c>
      <c r="G139" s="75"/>
      <c r="H139" s="74">
        <f t="shared" si="176"/>
        <v>0</v>
      </c>
      <c r="I139" s="75"/>
      <c r="J139" s="74">
        <f t="shared" si="178"/>
        <v>0</v>
      </c>
      <c r="K139" s="130"/>
      <c r="L139" s="110"/>
      <c r="M139" s="110"/>
      <c r="N139" s="110"/>
      <c r="O139" s="110"/>
      <c r="P139" s="110"/>
      <c r="Q139" s="110"/>
      <c r="R139" s="110"/>
      <c r="S139" s="110"/>
      <c r="T139" s="110"/>
      <c r="U139" s="110"/>
      <c r="V139" s="110"/>
      <c r="W139" s="110"/>
      <c r="X139" s="110"/>
      <c r="Y139" s="110"/>
      <c r="Z139" s="110"/>
      <c r="AA139" s="110"/>
      <c r="AB139" s="110"/>
      <c r="AC139" s="110"/>
      <c r="AD139" s="110"/>
      <c r="AE139" s="110"/>
      <c r="AF139" s="110"/>
      <c r="AG139" s="110"/>
      <c r="AH139" s="110"/>
      <c r="AI139" s="110"/>
      <c r="AJ139" s="110"/>
      <c r="AK139" s="110"/>
      <c r="AL139" s="110"/>
      <c r="AM139" s="110"/>
      <c r="AN139" s="110"/>
      <c r="AO139" s="110"/>
      <c r="AP139" s="110"/>
      <c r="AQ139" s="110"/>
      <c r="AR139" s="110"/>
      <c r="AS139" s="110"/>
      <c r="AT139" s="110"/>
      <c r="AU139" s="110"/>
      <c r="AV139" s="110"/>
      <c r="AW139" s="110"/>
      <c r="AX139" s="110"/>
      <c r="AY139" s="110"/>
      <c r="AZ139" s="110"/>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0"/>
      <c r="CB139" s="110"/>
      <c r="CC139" s="110"/>
      <c r="CD139" s="110"/>
      <c r="CE139" s="110"/>
      <c r="CF139" s="110"/>
      <c r="CG139" s="110"/>
      <c r="CH139" s="110"/>
      <c r="CI139" s="110"/>
      <c r="CJ139" s="110"/>
      <c r="CK139" s="110"/>
      <c r="CL139" s="110"/>
      <c r="CM139" s="110"/>
      <c r="CN139" s="110"/>
      <c r="CO139" s="110"/>
      <c r="CP139" s="110"/>
      <c r="CQ139" s="110"/>
      <c r="CR139" s="110"/>
      <c r="CS139" s="110"/>
      <c r="CT139" s="110"/>
      <c r="CU139" s="110"/>
      <c r="CV139" s="110"/>
      <c r="CW139" s="110"/>
      <c r="CX139" s="110"/>
      <c r="CY139" s="110"/>
      <c r="CZ139" s="110"/>
      <c r="DA139" s="110"/>
      <c r="DB139" s="110"/>
      <c r="DC139" s="110"/>
      <c r="DD139" s="110"/>
      <c r="DE139" s="110"/>
      <c r="DF139" s="110"/>
      <c r="DG139" s="110"/>
      <c r="DH139" s="110"/>
      <c r="DI139" s="110"/>
      <c r="DJ139" s="110"/>
      <c r="DK139" s="110"/>
      <c r="DL139" s="110"/>
      <c r="DM139" s="110"/>
      <c r="DN139" s="110"/>
      <c r="DO139" s="110"/>
      <c r="DP139" s="110"/>
      <c r="DQ139" s="110"/>
      <c r="DR139" s="110"/>
      <c r="DS139" s="110"/>
      <c r="DT139" s="110"/>
      <c r="DU139" s="110"/>
      <c r="DV139" s="110"/>
      <c r="DW139" s="110"/>
      <c r="DX139" s="110"/>
      <c r="DY139" s="110"/>
      <c r="DZ139" s="110"/>
      <c r="EA139" s="110"/>
      <c r="EB139" s="110"/>
      <c r="EC139" s="110"/>
      <c r="ED139" s="110"/>
      <c r="EE139" s="110"/>
      <c r="EF139" s="110"/>
      <c r="EG139" s="110"/>
      <c r="EH139" s="110"/>
      <c r="EI139" s="110"/>
      <c r="EJ139" s="110"/>
      <c r="EK139" s="110"/>
      <c r="EL139" s="110"/>
      <c r="EM139" s="110"/>
      <c r="EN139" s="110"/>
      <c r="EO139" s="110"/>
      <c r="EP139" s="110"/>
      <c r="EQ139" s="110"/>
      <c r="ER139" s="110"/>
      <c r="ES139" s="110"/>
      <c r="ET139" s="110"/>
      <c r="EU139" s="110"/>
      <c r="EV139" s="110"/>
      <c r="EW139" s="110"/>
      <c r="EX139" s="110"/>
      <c r="EY139" s="110"/>
      <c r="EZ139" s="110"/>
      <c r="FA139" s="110"/>
      <c r="FB139" s="110"/>
      <c r="FC139" s="110"/>
      <c r="FD139" s="110"/>
      <c r="FE139" s="110"/>
      <c r="FF139" s="110"/>
      <c r="FG139" s="110"/>
      <c r="FH139" s="110"/>
      <c r="FI139" s="110"/>
      <c r="FJ139" s="110"/>
      <c r="FK139" s="110"/>
      <c r="FL139" s="110"/>
      <c r="FM139" s="110"/>
      <c r="FN139" s="110"/>
      <c r="FO139" s="110"/>
      <c r="FP139" s="110"/>
      <c r="FQ139" s="110"/>
      <c r="FR139" s="110"/>
      <c r="FS139" s="110"/>
      <c r="FT139" s="110"/>
      <c r="FU139" s="110"/>
      <c r="FV139" s="110"/>
      <c r="FW139" s="110"/>
      <c r="FX139" s="110"/>
      <c r="FY139" s="110"/>
      <c r="FZ139" s="110"/>
      <c r="GA139" s="110"/>
      <c r="GB139" s="110"/>
      <c r="GC139" s="110"/>
      <c r="GD139" s="110"/>
      <c r="GE139" s="110"/>
      <c r="GF139" s="110"/>
      <c r="GG139" s="110"/>
      <c r="GH139" s="110"/>
      <c r="GI139" s="110"/>
      <c r="GJ139" s="110"/>
      <c r="GK139" s="110"/>
      <c r="GL139" s="110"/>
      <c r="GM139" s="110"/>
      <c r="GN139" s="110"/>
      <c r="GO139" s="110"/>
      <c r="GP139" s="110"/>
      <c r="GQ139" s="110"/>
      <c r="GR139" s="110"/>
      <c r="GS139" s="110"/>
      <c r="GT139" s="110"/>
      <c r="GU139" s="110"/>
      <c r="GV139" s="110"/>
      <c r="GW139" s="110"/>
      <c r="GX139" s="110"/>
      <c r="GY139" s="110"/>
      <c r="GZ139" s="110"/>
      <c r="HA139" s="110"/>
      <c r="HB139" s="110"/>
      <c r="HC139" s="110"/>
      <c r="HD139" s="110"/>
      <c r="HE139" s="110"/>
      <c r="HF139" s="110"/>
      <c r="HG139" s="110"/>
      <c r="HH139" s="110"/>
      <c r="HI139" s="110"/>
      <c r="HJ139" s="110"/>
      <c r="HK139" s="110"/>
    </row>
    <row r="140" ht="15.75" customHeight="1">
      <c r="A140" s="110"/>
      <c r="B140" s="110"/>
      <c r="C140" s="73" t="str">
        <f>$C$44</f>
        <v>Android TV - Home Screen Browser</v>
      </c>
      <c r="D140" s="74">
        <f>$D$47/7</f>
        <v>10200</v>
      </c>
      <c r="E140" s="75"/>
      <c r="F140" s="74">
        <f t="shared" si="174"/>
        <v>0</v>
      </c>
      <c r="G140" s="75"/>
      <c r="H140" s="74">
        <f t="shared" si="176"/>
        <v>0</v>
      </c>
      <c r="I140" s="75"/>
      <c r="J140" s="74">
        <f t="shared" si="178"/>
        <v>0</v>
      </c>
      <c r="K140" s="110"/>
      <c r="L140" s="110"/>
      <c r="M140" s="110"/>
      <c r="N140" s="110"/>
      <c r="O140" s="110"/>
      <c r="P140" s="110"/>
      <c r="Q140" s="110"/>
      <c r="R140" s="110"/>
      <c r="S140" s="110"/>
      <c r="T140" s="110"/>
      <c r="U140" s="110"/>
      <c r="V140" s="110"/>
      <c r="W140" s="110"/>
      <c r="X140" s="110"/>
      <c r="Y140" s="110"/>
      <c r="Z140" s="110"/>
      <c r="AA140" s="110"/>
      <c r="AB140" s="110"/>
      <c r="AC140" s="110"/>
      <c r="AD140" s="110"/>
      <c r="AE140" s="110"/>
      <c r="AF140" s="110"/>
      <c r="AG140" s="110"/>
      <c r="AH140" s="110"/>
      <c r="AI140" s="110"/>
      <c r="AJ140" s="110"/>
      <c r="AK140" s="110"/>
      <c r="AL140" s="110"/>
      <c r="AM140" s="110"/>
      <c r="AN140" s="110"/>
      <c r="AO140" s="110"/>
      <c r="AP140" s="110"/>
      <c r="AQ140" s="110"/>
      <c r="AR140" s="110"/>
      <c r="AS140" s="110"/>
      <c r="AT140" s="110"/>
      <c r="AU140" s="110"/>
      <c r="AV140" s="110"/>
      <c r="AW140" s="110"/>
      <c r="AX140" s="110"/>
      <c r="AY140" s="110"/>
      <c r="AZ140" s="110"/>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0"/>
      <c r="CB140" s="110"/>
      <c r="CC140" s="110"/>
      <c r="CD140" s="110"/>
      <c r="CE140" s="110"/>
      <c r="CF140" s="110"/>
      <c r="CG140" s="110"/>
      <c r="CH140" s="110"/>
      <c r="CI140" s="110"/>
      <c r="CJ140" s="110"/>
      <c r="CK140" s="110"/>
      <c r="CL140" s="110"/>
      <c r="CM140" s="110"/>
      <c r="CN140" s="110"/>
      <c r="CO140" s="110"/>
      <c r="CP140" s="110"/>
      <c r="CQ140" s="110"/>
      <c r="CR140" s="110"/>
      <c r="CS140" s="110"/>
      <c r="CT140" s="110"/>
      <c r="CU140" s="110"/>
      <c r="CV140" s="110"/>
      <c r="CW140" s="110"/>
      <c r="CX140" s="110"/>
      <c r="CY140" s="110"/>
      <c r="CZ140" s="110"/>
      <c r="DA140" s="110"/>
      <c r="DB140" s="110"/>
      <c r="DC140" s="110"/>
      <c r="DD140" s="110"/>
      <c r="DE140" s="110"/>
      <c r="DF140" s="110"/>
      <c r="DG140" s="110"/>
      <c r="DH140" s="110"/>
      <c r="DI140" s="110"/>
      <c r="DJ140" s="110"/>
      <c r="DK140" s="110"/>
      <c r="DL140" s="110"/>
      <c r="DM140" s="110"/>
      <c r="DN140" s="110"/>
      <c r="DO140" s="110"/>
      <c r="DP140" s="110"/>
      <c r="DQ140" s="110"/>
      <c r="DR140" s="110"/>
      <c r="DS140" s="110"/>
      <c r="DT140" s="110"/>
      <c r="DU140" s="110"/>
      <c r="DV140" s="110"/>
      <c r="DW140" s="110"/>
      <c r="DX140" s="110"/>
      <c r="DY140" s="110"/>
      <c r="DZ140" s="110"/>
      <c r="EA140" s="110"/>
      <c r="EB140" s="110"/>
      <c r="EC140" s="110"/>
      <c r="ED140" s="110"/>
      <c r="EE140" s="110"/>
      <c r="EF140" s="110"/>
      <c r="EG140" s="110"/>
      <c r="EH140" s="110"/>
      <c r="EI140" s="110"/>
      <c r="EJ140" s="110"/>
      <c r="EK140" s="110"/>
      <c r="EL140" s="110"/>
      <c r="EM140" s="110"/>
      <c r="EN140" s="110"/>
      <c r="EO140" s="110"/>
      <c r="EP140" s="110"/>
      <c r="EQ140" s="110"/>
      <c r="ER140" s="110"/>
      <c r="ES140" s="110"/>
      <c r="ET140" s="110"/>
      <c r="EU140" s="110"/>
      <c r="EV140" s="110"/>
      <c r="EW140" s="110"/>
      <c r="EX140" s="110"/>
      <c r="EY140" s="110"/>
      <c r="EZ140" s="110"/>
      <c r="FA140" s="110"/>
      <c r="FB140" s="110"/>
      <c r="FC140" s="110"/>
      <c r="FD140" s="110"/>
      <c r="FE140" s="110"/>
      <c r="FF140" s="110"/>
      <c r="FG140" s="110"/>
      <c r="FH140" s="110"/>
      <c r="FI140" s="110"/>
      <c r="FJ140" s="110"/>
      <c r="FK140" s="110"/>
      <c r="FL140" s="110"/>
      <c r="FM140" s="110"/>
      <c r="FN140" s="110"/>
      <c r="FO140" s="110"/>
      <c r="FP140" s="110"/>
      <c r="FQ140" s="110"/>
      <c r="FR140" s="110"/>
      <c r="FS140" s="110"/>
      <c r="FT140" s="110"/>
      <c r="FU140" s="110"/>
      <c r="FV140" s="110"/>
      <c r="FW140" s="110"/>
      <c r="FX140" s="110"/>
      <c r="FY140" s="110"/>
      <c r="FZ140" s="110"/>
      <c r="GA140" s="110"/>
      <c r="GB140" s="110"/>
      <c r="GC140" s="110"/>
      <c r="GD140" s="110"/>
      <c r="GE140" s="110"/>
      <c r="GF140" s="110"/>
      <c r="GG140" s="110"/>
      <c r="GH140" s="110"/>
      <c r="GI140" s="110"/>
      <c r="GJ140" s="110"/>
      <c r="GK140" s="110"/>
      <c r="GL140" s="110"/>
      <c r="GM140" s="110"/>
      <c r="GN140" s="110"/>
      <c r="GO140" s="110"/>
      <c r="GP140" s="110"/>
      <c r="GQ140" s="110"/>
      <c r="GR140" s="110"/>
      <c r="GS140" s="110"/>
      <c r="GT140" s="110"/>
      <c r="GU140" s="110"/>
      <c r="GV140" s="110"/>
      <c r="GW140" s="110"/>
      <c r="GX140" s="110"/>
      <c r="GY140" s="110"/>
      <c r="GZ140" s="110"/>
      <c r="HA140" s="110"/>
      <c r="HB140" s="110"/>
      <c r="HC140" s="110"/>
      <c r="HD140" s="110"/>
      <c r="HE140" s="110"/>
      <c r="HF140" s="110"/>
      <c r="HG140" s="110"/>
      <c r="HH140" s="110"/>
      <c r="HI140" s="110"/>
      <c r="HJ140" s="110"/>
      <c r="HK140" s="110"/>
    </row>
    <row r="141" ht="15.75" customHeight="1">
      <c r="A141" s="110"/>
      <c r="B141" s="110"/>
      <c r="C141" s="73" t="str">
        <f>$C$49</f>
        <v>Android TV Featured by Play collection (Slot #1)</v>
      </c>
      <c r="D141" s="74">
        <f>($D$52/7)</f>
        <v>4760</v>
      </c>
      <c r="E141" s="75">
        <f>(21/2)</f>
        <v>10.5</v>
      </c>
      <c r="F141" s="74">
        <f t="shared" si="174"/>
        <v>49980</v>
      </c>
      <c r="G141" s="75"/>
      <c r="H141" s="74">
        <f t="shared" si="176"/>
        <v>0</v>
      </c>
      <c r="I141" s="75"/>
      <c r="J141" s="74">
        <f t="shared" si="178"/>
        <v>0</v>
      </c>
      <c r="K141" s="110"/>
      <c r="L141" s="110"/>
      <c r="M141" s="110"/>
      <c r="N141" s="110"/>
      <c r="O141" s="110"/>
      <c r="P141" s="110"/>
      <c r="Q141" s="110"/>
      <c r="R141" s="110"/>
      <c r="S141" s="110"/>
      <c r="T141" s="110"/>
      <c r="U141" s="110"/>
      <c r="V141" s="110"/>
      <c r="W141" s="110"/>
      <c r="X141" s="110"/>
      <c r="Y141" s="110"/>
      <c r="Z141" s="110"/>
      <c r="AA141" s="110"/>
      <c r="AB141" s="110"/>
      <c r="AC141" s="110"/>
      <c r="AD141" s="110"/>
      <c r="AE141" s="110"/>
      <c r="AF141" s="110"/>
      <c r="AG141" s="110"/>
      <c r="AH141" s="110"/>
      <c r="AI141" s="110"/>
      <c r="AJ141" s="110"/>
      <c r="AK141" s="110"/>
      <c r="AL141" s="110"/>
      <c r="AM141" s="110"/>
      <c r="AN141" s="110"/>
      <c r="AO141" s="110"/>
      <c r="AP141" s="110"/>
      <c r="AQ141" s="110"/>
      <c r="AR141" s="110"/>
      <c r="AS141" s="110"/>
      <c r="AT141" s="110"/>
      <c r="AU141" s="110"/>
      <c r="AV141" s="110"/>
      <c r="AW141" s="110"/>
      <c r="AX141" s="110"/>
      <c r="AY141" s="110"/>
      <c r="AZ141" s="110"/>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0"/>
      <c r="CB141" s="110"/>
      <c r="CC141" s="110"/>
      <c r="CD141" s="110"/>
      <c r="CE141" s="110"/>
      <c r="CF141" s="110"/>
      <c r="CG141" s="110"/>
      <c r="CH141" s="110"/>
      <c r="CI141" s="110"/>
      <c r="CJ141" s="110"/>
      <c r="CK141" s="110"/>
      <c r="CL141" s="110"/>
      <c r="CM141" s="110"/>
      <c r="CN141" s="110"/>
      <c r="CO141" s="110"/>
      <c r="CP141" s="110"/>
      <c r="CQ141" s="110"/>
      <c r="CR141" s="110"/>
      <c r="CS141" s="110"/>
      <c r="CT141" s="110"/>
      <c r="CU141" s="110"/>
      <c r="CV141" s="110"/>
      <c r="CW141" s="110"/>
      <c r="CX141" s="110"/>
      <c r="CY141" s="110"/>
      <c r="CZ141" s="110"/>
      <c r="DA141" s="110"/>
      <c r="DB141" s="110"/>
      <c r="DC141" s="110"/>
      <c r="DD141" s="110"/>
      <c r="DE141" s="110"/>
      <c r="DF141" s="110"/>
      <c r="DG141" s="110"/>
      <c r="DH141" s="110"/>
      <c r="DI141" s="110"/>
      <c r="DJ141" s="110"/>
      <c r="DK141" s="110"/>
      <c r="DL141" s="110"/>
      <c r="DM141" s="110"/>
      <c r="DN141" s="110"/>
      <c r="DO141" s="110"/>
      <c r="DP141" s="110"/>
      <c r="DQ141" s="110"/>
      <c r="DR141" s="110"/>
      <c r="DS141" s="110"/>
      <c r="DT141" s="110"/>
      <c r="DU141" s="110"/>
      <c r="DV141" s="110"/>
      <c r="DW141" s="110"/>
      <c r="DX141" s="110"/>
      <c r="DY141" s="110"/>
      <c r="DZ141" s="110"/>
      <c r="EA141" s="110"/>
      <c r="EB141" s="110"/>
      <c r="EC141" s="110"/>
      <c r="ED141" s="110"/>
      <c r="EE141" s="110"/>
      <c r="EF141" s="110"/>
      <c r="EG141" s="110"/>
      <c r="EH141" s="110"/>
      <c r="EI141" s="110"/>
      <c r="EJ141" s="110"/>
      <c r="EK141" s="110"/>
      <c r="EL141" s="110"/>
      <c r="EM141" s="110"/>
      <c r="EN141" s="110"/>
      <c r="EO141" s="110"/>
      <c r="EP141" s="110"/>
      <c r="EQ141" s="110"/>
      <c r="ER141" s="110"/>
      <c r="ES141" s="110"/>
      <c r="ET141" s="110"/>
      <c r="EU141" s="110"/>
      <c r="EV141" s="110"/>
      <c r="EW141" s="110"/>
      <c r="EX141" s="110"/>
      <c r="EY141" s="110"/>
      <c r="EZ141" s="110"/>
      <c r="FA141" s="110"/>
      <c r="FB141" s="110"/>
      <c r="FC141" s="110"/>
      <c r="FD141" s="110"/>
      <c r="FE141" s="110"/>
      <c r="FF141" s="110"/>
      <c r="FG141" s="110"/>
      <c r="FH141" s="110"/>
      <c r="FI141" s="110"/>
      <c r="FJ141" s="110"/>
      <c r="FK141" s="110"/>
      <c r="FL141" s="110"/>
      <c r="FM141" s="110"/>
      <c r="FN141" s="110"/>
      <c r="FO141" s="110"/>
      <c r="FP141" s="110"/>
      <c r="FQ141" s="110"/>
      <c r="FR141" s="110"/>
      <c r="FS141" s="110"/>
      <c r="FT141" s="110"/>
      <c r="FU141" s="110"/>
      <c r="FV141" s="110"/>
      <c r="FW141" s="110"/>
      <c r="FX141" s="110"/>
      <c r="FY141" s="110"/>
      <c r="FZ141" s="110"/>
      <c r="GA141" s="110"/>
      <c r="GB141" s="110"/>
      <c r="GC141" s="110"/>
      <c r="GD141" s="110"/>
      <c r="GE141" s="110"/>
      <c r="GF141" s="110"/>
      <c r="GG141" s="110"/>
      <c r="GH141" s="110"/>
      <c r="GI141" s="110"/>
      <c r="GJ141" s="110"/>
      <c r="GK141" s="110"/>
      <c r="GL141" s="110"/>
      <c r="GM141" s="110"/>
      <c r="GN141" s="110"/>
      <c r="GO141" s="110"/>
      <c r="GP141" s="110"/>
      <c r="GQ141" s="110"/>
      <c r="GR141" s="110"/>
      <c r="GS141" s="110"/>
      <c r="GT141" s="110"/>
      <c r="GU141" s="110"/>
      <c r="GV141" s="110"/>
      <c r="GW141" s="110"/>
      <c r="GX141" s="110"/>
      <c r="GY141" s="110"/>
      <c r="GZ141" s="110"/>
      <c r="HA141" s="110"/>
      <c r="HB141" s="110"/>
      <c r="HC141" s="110"/>
      <c r="HD141" s="110"/>
      <c r="HE141" s="110"/>
      <c r="HF141" s="110"/>
      <c r="HG141" s="110"/>
      <c r="HH141" s="110"/>
      <c r="HI141" s="110"/>
      <c r="HJ141" s="110"/>
      <c r="HK141" s="110"/>
    </row>
    <row r="142" ht="15.75" customHeight="1">
      <c r="A142" s="110"/>
      <c r="B142" s="110"/>
      <c r="C142" s="73" t="str">
        <f>$C$54</f>
        <v>Featured Collection on ATV Play Store app (Slot #1) </v>
      </c>
      <c r="D142" s="74">
        <f>($D$57/7)</f>
        <v>1190</v>
      </c>
      <c r="E142" s="75">
        <f>(21/2)+12</f>
        <v>22.5</v>
      </c>
      <c r="F142" s="74">
        <f t="shared" si="174"/>
        <v>26775</v>
      </c>
      <c r="G142" s="75">
        <v>16.0</v>
      </c>
      <c r="H142" s="74">
        <f t="shared" si="176"/>
        <v>19040</v>
      </c>
      <c r="I142" s="75">
        <v>8.0</v>
      </c>
      <c r="J142" s="74">
        <f t="shared" si="178"/>
        <v>9520</v>
      </c>
      <c r="K142" s="110"/>
      <c r="L142" s="110"/>
      <c r="M142" s="110"/>
      <c r="N142" s="110"/>
      <c r="O142" s="110"/>
      <c r="P142" s="110"/>
      <c r="Q142" s="110"/>
      <c r="R142" s="110"/>
      <c r="S142" s="110"/>
      <c r="T142" s="110"/>
      <c r="U142" s="110"/>
      <c r="V142" s="110"/>
      <c r="W142" s="110"/>
      <c r="X142" s="110"/>
      <c r="Y142" s="110"/>
      <c r="Z142" s="110"/>
      <c r="AA142" s="110"/>
      <c r="AB142" s="110"/>
      <c r="AC142" s="110"/>
      <c r="AD142" s="110"/>
      <c r="AE142" s="110"/>
      <c r="AF142" s="110"/>
      <c r="AG142" s="110"/>
      <c r="AH142" s="110"/>
      <c r="AI142" s="110"/>
      <c r="AJ142" s="110"/>
      <c r="AK142" s="110"/>
      <c r="AL142" s="110"/>
      <c r="AM142" s="110"/>
      <c r="AN142" s="110"/>
      <c r="AO142" s="110"/>
      <c r="AP142" s="110"/>
      <c r="AQ142" s="110"/>
      <c r="AR142" s="110"/>
      <c r="AS142" s="110"/>
      <c r="AT142" s="110"/>
      <c r="AU142" s="110"/>
      <c r="AV142" s="110"/>
      <c r="AW142" s="110"/>
      <c r="AX142" s="110"/>
      <c r="AY142" s="110"/>
      <c r="AZ142" s="110"/>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0"/>
      <c r="CB142" s="110"/>
      <c r="CC142" s="110"/>
      <c r="CD142" s="110"/>
      <c r="CE142" s="110"/>
      <c r="CF142" s="110"/>
      <c r="CG142" s="110"/>
      <c r="CH142" s="110"/>
      <c r="CI142" s="110"/>
      <c r="CJ142" s="110"/>
      <c r="CK142" s="110"/>
      <c r="CL142" s="110"/>
      <c r="CM142" s="110"/>
      <c r="CN142" s="110"/>
      <c r="CO142" s="110"/>
      <c r="CP142" s="110"/>
      <c r="CQ142" s="110"/>
      <c r="CR142" s="110"/>
      <c r="CS142" s="110"/>
      <c r="CT142" s="110"/>
      <c r="CU142" s="110"/>
      <c r="CV142" s="110"/>
      <c r="CW142" s="110"/>
      <c r="CX142" s="110"/>
      <c r="CY142" s="110"/>
      <c r="CZ142" s="110"/>
      <c r="DA142" s="110"/>
      <c r="DB142" s="110"/>
      <c r="DC142" s="110"/>
      <c r="DD142" s="110"/>
      <c r="DE142" s="110"/>
      <c r="DF142" s="110"/>
      <c r="DG142" s="110"/>
      <c r="DH142" s="110"/>
      <c r="DI142" s="110"/>
      <c r="DJ142" s="110"/>
      <c r="DK142" s="110"/>
      <c r="DL142" s="110"/>
      <c r="DM142" s="110"/>
      <c r="DN142" s="110"/>
      <c r="DO142" s="110"/>
      <c r="DP142" s="110"/>
      <c r="DQ142" s="110"/>
      <c r="DR142" s="110"/>
      <c r="DS142" s="110"/>
      <c r="DT142" s="110"/>
      <c r="DU142" s="110"/>
      <c r="DV142" s="110"/>
      <c r="DW142" s="110"/>
      <c r="DX142" s="110"/>
      <c r="DY142" s="110"/>
      <c r="DZ142" s="110"/>
      <c r="EA142" s="110"/>
      <c r="EB142" s="110"/>
      <c r="EC142" s="110"/>
      <c r="ED142" s="110"/>
      <c r="EE142" s="110"/>
      <c r="EF142" s="110"/>
      <c r="EG142" s="110"/>
      <c r="EH142" s="110"/>
      <c r="EI142" s="110"/>
      <c r="EJ142" s="110"/>
      <c r="EK142" s="110"/>
      <c r="EL142" s="110"/>
      <c r="EM142" s="110"/>
      <c r="EN142" s="110"/>
      <c r="EO142" s="110"/>
      <c r="EP142" s="110"/>
      <c r="EQ142" s="110"/>
      <c r="ER142" s="110"/>
      <c r="ES142" s="110"/>
      <c r="ET142" s="110"/>
      <c r="EU142" s="110"/>
      <c r="EV142" s="110"/>
      <c r="EW142" s="110"/>
      <c r="EX142" s="110"/>
      <c r="EY142" s="110"/>
      <c r="EZ142" s="110"/>
      <c r="FA142" s="110"/>
      <c r="FB142" s="110"/>
      <c r="FC142" s="110"/>
      <c r="FD142" s="110"/>
      <c r="FE142" s="110"/>
      <c r="FF142" s="110"/>
      <c r="FG142" s="110"/>
      <c r="FH142" s="110"/>
      <c r="FI142" s="110"/>
      <c r="FJ142" s="110"/>
      <c r="FK142" s="110"/>
      <c r="FL142" s="110"/>
      <c r="FM142" s="110"/>
      <c r="FN142" s="110"/>
      <c r="FO142" s="110"/>
      <c r="FP142" s="110"/>
      <c r="FQ142" s="110"/>
      <c r="FR142" s="110"/>
      <c r="FS142" s="110"/>
      <c r="FT142" s="110"/>
      <c r="FU142" s="110"/>
      <c r="FV142" s="110"/>
      <c r="FW142" s="110"/>
      <c r="FX142" s="110"/>
      <c r="FY142" s="110"/>
      <c r="FZ142" s="110"/>
      <c r="GA142" s="110"/>
      <c r="GB142" s="110"/>
      <c r="GC142" s="110"/>
      <c r="GD142" s="110"/>
      <c r="GE142" s="110"/>
      <c r="GF142" s="110"/>
      <c r="GG142" s="110"/>
      <c r="GH142" s="110"/>
      <c r="GI142" s="110"/>
      <c r="GJ142" s="110"/>
      <c r="GK142" s="110"/>
      <c r="GL142" s="110"/>
      <c r="GM142" s="110"/>
      <c r="GN142" s="110"/>
      <c r="GO142" s="110"/>
      <c r="GP142" s="110"/>
      <c r="GQ142" s="110"/>
      <c r="GR142" s="110"/>
      <c r="GS142" s="110"/>
      <c r="GT142" s="110"/>
      <c r="GU142" s="110"/>
      <c r="GV142" s="110"/>
      <c r="GW142" s="110"/>
      <c r="GX142" s="110"/>
      <c r="GY142" s="110"/>
      <c r="GZ142" s="110"/>
      <c r="HA142" s="110"/>
      <c r="HB142" s="110"/>
      <c r="HC142" s="110"/>
      <c r="HD142" s="110"/>
      <c r="HE142" s="110"/>
      <c r="HF142" s="110"/>
      <c r="HG142" s="110"/>
      <c r="HH142" s="110"/>
      <c r="HI142" s="110"/>
      <c r="HJ142" s="110"/>
      <c r="HK142" s="110"/>
    </row>
    <row r="143" ht="15.75" customHeight="1">
      <c r="A143" s="110"/>
      <c r="B143" s="110"/>
      <c r="C143" s="76" t="str">
        <f>$C$59</f>
        <v>Video Row on ATV Play Store App </v>
      </c>
      <c r="D143" s="74">
        <f>($D$62)</f>
        <v>119</v>
      </c>
      <c r="E143" s="77"/>
      <c r="F143" s="74">
        <f t="shared" si="174"/>
        <v>0</v>
      </c>
      <c r="G143" s="77"/>
      <c r="H143" s="74">
        <f t="shared" si="176"/>
        <v>0</v>
      </c>
      <c r="I143" s="77"/>
      <c r="J143" s="74">
        <f t="shared" si="178"/>
        <v>0</v>
      </c>
      <c r="K143" s="130"/>
      <c r="L143" s="110"/>
      <c r="M143" s="110"/>
      <c r="N143" s="110"/>
      <c r="O143" s="110"/>
      <c r="P143" s="110"/>
      <c r="Q143" s="110"/>
      <c r="R143" s="110"/>
      <c r="S143" s="110"/>
      <c r="T143" s="110"/>
      <c r="U143" s="110"/>
      <c r="V143" s="110"/>
      <c r="W143" s="110"/>
      <c r="X143" s="110"/>
      <c r="Y143" s="110"/>
      <c r="Z143" s="110"/>
      <c r="AA143" s="110"/>
      <c r="AB143" s="110"/>
      <c r="AC143" s="110"/>
      <c r="AD143" s="110"/>
      <c r="AE143" s="110"/>
      <c r="AF143" s="110"/>
      <c r="AG143" s="110"/>
      <c r="AH143" s="110"/>
      <c r="AI143" s="110"/>
      <c r="AJ143" s="110"/>
      <c r="AK143" s="110"/>
      <c r="AL143" s="110"/>
      <c r="AM143" s="110"/>
      <c r="AN143" s="110"/>
      <c r="AO143" s="110"/>
      <c r="AP143" s="110"/>
      <c r="AQ143" s="110"/>
      <c r="AR143" s="110"/>
      <c r="AS143" s="110"/>
      <c r="AT143" s="110"/>
      <c r="AU143" s="110"/>
      <c r="AV143" s="110"/>
      <c r="AW143" s="110"/>
      <c r="AX143" s="110"/>
      <c r="AY143" s="110"/>
      <c r="AZ143" s="110"/>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0"/>
      <c r="CB143" s="110"/>
      <c r="CC143" s="110"/>
      <c r="CD143" s="110"/>
      <c r="CE143" s="110"/>
      <c r="CF143" s="110"/>
      <c r="CG143" s="110"/>
      <c r="CH143" s="110"/>
      <c r="CI143" s="110"/>
      <c r="CJ143" s="110"/>
      <c r="CK143" s="110"/>
      <c r="CL143" s="110"/>
      <c r="CM143" s="110"/>
      <c r="CN143" s="110"/>
      <c r="CO143" s="110"/>
      <c r="CP143" s="110"/>
      <c r="CQ143" s="110"/>
      <c r="CR143" s="110"/>
      <c r="CS143" s="110"/>
      <c r="CT143" s="110"/>
      <c r="CU143" s="110"/>
      <c r="CV143" s="110"/>
      <c r="CW143" s="110"/>
      <c r="CX143" s="110"/>
      <c r="CY143" s="110"/>
      <c r="CZ143" s="110"/>
      <c r="DA143" s="110"/>
      <c r="DB143" s="110"/>
      <c r="DC143" s="110"/>
      <c r="DD143" s="110"/>
      <c r="DE143" s="110"/>
      <c r="DF143" s="110"/>
      <c r="DG143" s="110"/>
      <c r="DH143" s="110"/>
      <c r="DI143" s="110"/>
      <c r="DJ143" s="110"/>
      <c r="DK143" s="110"/>
      <c r="DL143" s="110"/>
      <c r="DM143" s="110"/>
      <c r="DN143" s="110"/>
      <c r="DO143" s="110"/>
      <c r="DP143" s="110"/>
      <c r="DQ143" s="110"/>
      <c r="DR143" s="110"/>
      <c r="DS143" s="110"/>
      <c r="DT143" s="110"/>
      <c r="DU143" s="110"/>
      <c r="DV143" s="110"/>
      <c r="DW143" s="110"/>
      <c r="DX143" s="110"/>
      <c r="DY143" s="110"/>
      <c r="DZ143" s="110"/>
      <c r="EA143" s="110"/>
      <c r="EB143" s="110"/>
      <c r="EC143" s="110"/>
      <c r="ED143" s="110"/>
      <c r="EE143" s="110"/>
      <c r="EF143" s="110"/>
      <c r="EG143" s="110"/>
      <c r="EH143" s="110"/>
      <c r="EI143" s="110"/>
      <c r="EJ143" s="110"/>
      <c r="EK143" s="110"/>
      <c r="EL143" s="110"/>
      <c r="EM143" s="110"/>
      <c r="EN143" s="110"/>
      <c r="EO143" s="110"/>
      <c r="EP143" s="110"/>
      <c r="EQ143" s="110"/>
      <c r="ER143" s="110"/>
      <c r="ES143" s="110"/>
      <c r="ET143" s="110"/>
      <c r="EU143" s="110"/>
      <c r="EV143" s="110"/>
      <c r="EW143" s="110"/>
      <c r="EX143" s="110"/>
      <c r="EY143" s="110"/>
      <c r="EZ143" s="110"/>
      <c r="FA143" s="110"/>
      <c r="FB143" s="110"/>
      <c r="FC143" s="110"/>
      <c r="FD143" s="110"/>
      <c r="FE143" s="110"/>
      <c r="FF143" s="110"/>
      <c r="FG143" s="110"/>
      <c r="FH143" s="110"/>
      <c r="FI143" s="110"/>
      <c r="FJ143" s="110"/>
      <c r="FK143" s="110"/>
      <c r="FL143" s="110"/>
      <c r="FM143" s="110"/>
      <c r="FN143" s="110"/>
      <c r="FO143" s="110"/>
      <c r="FP143" s="110"/>
      <c r="FQ143" s="110"/>
      <c r="FR143" s="110"/>
      <c r="FS143" s="110"/>
      <c r="FT143" s="110"/>
      <c r="FU143" s="110"/>
      <c r="FV143" s="110"/>
      <c r="FW143" s="110"/>
      <c r="FX143" s="110"/>
      <c r="FY143" s="110"/>
      <c r="FZ143" s="110"/>
      <c r="GA143" s="110"/>
      <c r="GB143" s="110"/>
      <c r="GC143" s="110"/>
      <c r="GD143" s="110"/>
      <c r="GE143" s="110"/>
      <c r="GF143" s="110"/>
      <c r="GG143" s="110"/>
      <c r="GH143" s="110"/>
      <c r="GI143" s="110"/>
      <c r="GJ143" s="110"/>
      <c r="GK143" s="110"/>
      <c r="GL143" s="110"/>
      <c r="GM143" s="110"/>
      <c r="GN143" s="110"/>
      <c r="GO143" s="110"/>
      <c r="GP143" s="110"/>
      <c r="GQ143" s="110"/>
      <c r="GR143" s="110"/>
      <c r="GS143" s="110"/>
      <c r="GT143" s="110"/>
      <c r="GU143" s="110"/>
      <c r="GV143" s="110"/>
      <c r="GW143" s="110"/>
      <c r="GX143" s="110"/>
      <c r="GY143" s="110"/>
      <c r="GZ143" s="110"/>
      <c r="HA143" s="110"/>
      <c r="HB143" s="110"/>
      <c r="HC143" s="110"/>
      <c r="HD143" s="110"/>
      <c r="HE143" s="110"/>
      <c r="HF143" s="110"/>
      <c r="HG143" s="110"/>
      <c r="HH143" s="110"/>
      <c r="HI143" s="110"/>
      <c r="HJ143" s="110"/>
      <c r="HK143" s="110"/>
    </row>
    <row r="144" ht="15.75" customHeight="1">
      <c r="A144" s="110"/>
      <c r="B144" s="110"/>
      <c r="C144" s="76" t="str">
        <f>$C$64</f>
        <v>Google Social Post (Facebook)</v>
      </c>
      <c r="D144" s="74">
        <f>($D$67)</f>
        <v>10359.8635</v>
      </c>
      <c r="E144" s="77"/>
      <c r="F144" s="74">
        <f t="shared" si="174"/>
        <v>0</v>
      </c>
      <c r="G144" s="77"/>
      <c r="H144" s="74">
        <f t="shared" si="176"/>
        <v>0</v>
      </c>
      <c r="I144" s="77"/>
      <c r="J144" s="74">
        <f t="shared" si="178"/>
        <v>0</v>
      </c>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c r="AK144" s="110"/>
      <c r="AL144" s="110"/>
      <c r="AM144" s="110"/>
      <c r="AN144" s="110"/>
      <c r="AO144" s="110"/>
      <c r="AP144" s="110"/>
      <c r="AQ144" s="110"/>
      <c r="AR144" s="110"/>
      <c r="AS144" s="110"/>
      <c r="AT144" s="110"/>
      <c r="AU144" s="110"/>
      <c r="AV144" s="110"/>
      <c r="AW144" s="110"/>
      <c r="AX144" s="110"/>
      <c r="AY144" s="110"/>
      <c r="AZ144" s="110"/>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0"/>
      <c r="CB144" s="110"/>
      <c r="CC144" s="110"/>
      <c r="CD144" s="110"/>
      <c r="CE144" s="110"/>
      <c r="CF144" s="110"/>
      <c r="CG144" s="110"/>
      <c r="CH144" s="110"/>
      <c r="CI144" s="110"/>
      <c r="CJ144" s="110"/>
      <c r="CK144" s="110"/>
      <c r="CL144" s="110"/>
      <c r="CM144" s="110"/>
      <c r="CN144" s="110"/>
      <c r="CO144" s="110"/>
      <c r="CP144" s="110"/>
      <c r="CQ144" s="110"/>
      <c r="CR144" s="110"/>
      <c r="CS144" s="110"/>
      <c r="CT144" s="110"/>
      <c r="CU144" s="110"/>
      <c r="CV144" s="110"/>
      <c r="CW144" s="110"/>
      <c r="CX144" s="110"/>
      <c r="CY144" s="110"/>
      <c r="CZ144" s="110"/>
      <c r="DA144" s="110"/>
      <c r="DB144" s="110"/>
      <c r="DC144" s="110"/>
      <c r="DD144" s="110"/>
      <c r="DE144" s="110"/>
      <c r="DF144" s="110"/>
      <c r="DG144" s="110"/>
      <c r="DH144" s="110"/>
      <c r="DI144" s="110"/>
      <c r="DJ144" s="110"/>
      <c r="DK144" s="110"/>
      <c r="DL144" s="110"/>
      <c r="DM144" s="110"/>
      <c r="DN144" s="110"/>
      <c r="DO144" s="110"/>
      <c r="DP144" s="110"/>
      <c r="DQ144" s="110"/>
      <c r="DR144" s="110"/>
      <c r="DS144" s="110"/>
      <c r="DT144" s="110"/>
      <c r="DU144" s="110"/>
      <c r="DV144" s="110"/>
      <c r="DW144" s="110"/>
      <c r="DX144" s="110"/>
      <c r="DY144" s="110"/>
      <c r="DZ144" s="110"/>
      <c r="EA144" s="110"/>
      <c r="EB144" s="110"/>
      <c r="EC144" s="110"/>
      <c r="ED144" s="110"/>
      <c r="EE144" s="110"/>
      <c r="EF144" s="110"/>
      <c r="EG144" s="110"/>
      <c r="EH144" s="110"/>
      <c r="EI144" s="110"/>
      <c r="EJ144" s="110"/>
      <c r="EK144" s="110"/>
      <c r="EL144" s="110"/>
      <c r="EM144" s="110"/>
      <c r="EN144" s="110"/>
      <c r="EO144" s="110"/>
      <c r="EP144" s="110"/>
      <c r="EQ144" s="110"/>
      <c r="ER144" s="110"/>
      <c r="ES144" s="110"/>
      <c r="ET144" s="110"/>
      <c r="EU144" s="110"/>
      <c r="EV144" s="110"/>
      <c r="EW144" s="110"/>
      <c r="EX144" s="110"/>
      <c r="EY144" s="110"/>
      <c r="EZ144" s="110"/>
      <c r="FA144" s="110"/>
      <c r="FB144" s="110"/>
      <c r="FC144" s="110"/>
      <c r="FD144" s="110"/>
      <c r="FE144" s="110"/>
      <c r="FF144" s="110"/>
      <c r="FG144" s="110"/>
      <c r="FH144" s="110"/>
      <c r="FI144" s="110"/>
      <c r="FJ144" s="110"/>
      <c r="FK144" s="110"/>
      <c r="FL144" s="110"/>
      <c r="FM144" s="110"/>
      <c r="FN144" s="110"/>
      <c r="FO144" s="110"/>
      <c r="FP144" s="110"/>
      <c r="FQ144" s="110"/>
      <c r="FR144" s="110"/>
      <c r="FS144" s="110"/>
      <c r="FT144" s="110"/>
      <c r="FU144" s="110"/>
      <c r="FV144" s="110"/>
      <c r="FW144" s="110"/>
      <c r="FX144" s="110"/>
      <c r="FY144" s="110"/>
      <c r="FZ144" s="110"/>
      <c r="GA144" s="110"/>
      <c r="GB144" s="110"/>
      <c r="GC144" s="110"/>
      <c r="GD144" s="110"/>
      <c r="GE144" s="110"/>
      <c r="GF144" s="110"/>
      <c r="GG144" s="110"/>
      <c r="GH144" s="110"/>
      <c r="GI144" s="110"/>
      <c r="GJ144" s="110"/>
      <c r="GK144" s="110"/>
      <c r="GL144" s="110"/>
      <c r="GM144" s="110"/>
      <c r="GN144" s="110"/>
      <c r="GO144" s="110"/>
      <c r="GP144" s="110"/>
      <c r="GQ144" s="110"/>
      <c r="GR144" s="110"/>
      <c r="GS144" s="110"/>
      <c r="GT144" s="110"/>
      <c r="GU144" s="110"/>
      <c r="GV144" s="110"/>
      <c r="GW144" s="110"/>
      <c r="GX144" s="110"/>
      <c r="GY144" s="110"/>
      <c r="GZ144" s="110"/>
      <c r="HA144" s="110"/>
      <c r="HB144" s="110"/>
      <c r="HC144" s="110"/>
      <c r="HD144" s="110"/>
      <c r="HE144" s="110"/>
      <c r="HF144" s="110"/>
      <c r="HG144" s="110"/>
      <c r="HH144" s="110"/>
      <c r="HI144" s="110"/>
      <c r="HJ144" s="110"/>
      <c r="HK144" s="110"/>
    </row>
    <row r="145" ht="15.75" customHeight="1">
      <c r="A145" s="110"/>
      <c r="B145" s="110"/>
      <c r="C145" s="76" t="str">
        <f>$C$69</f>
        <v>Google Social Post (Instagram)</v>
      </c>
      <c r="D145" s="78">
        <f>$D$72</f>
        <v>31.458</v>
      </c>
      <c r="E145" s="77"/>
      <c r="F145" s="74">
        <f t="shared" si="174"/>
        <v>0</v>
      </c>
      <c r="G145" s="77"/>
      <c r="H145" s="74">
        <f t="shared" si="176"/>
        <v>0</v>
      </c>
      <c r="I145" s="77"/>
      <c r="J145" s="74">
        <f t="shared" si="178"/>
        <v>0</v>
      </c>
      <c r="K145" s="110"/>
      <c r="L145" s="110"/>
      <c r="M145" s="110"/>
      <c r="N145" s="110"/>
      <c r="O145" s="110"/>
      <c r="P145" s="110"/>
      <c r="Q145" s="110"/>
      <c r="R145" s="110"/>
      <c r="S145" s="110"/>
      <c r="T145" s="110"/>
      <c r="U145" s="110"/>
      <c r="V145" s="110"/>
      <c r="W145" s="110"/>
      <c r="X145" s="110"/>
      <c r="Y145" s="110"/>
      <c r="Z145" s="110"/>
      <c r="AA145" s="110"/>
      <c r="AB145" s="110"/>
      <c r="AC145" s="110"/>
      <c r="AD145" s="110"/>
      <c r="AE145" s="110"/>
      <c r="AF145" s="110"/>
      <c r="AG145" s="110"/>
      <c r="AH145" s="110"/>
      <c r="AI145" s="110"/>
      <c r="AJ145" s="110"/>
      <c r="AK145" s="110"/>
      <c r="AL145" s="110"/>
      <c r="AM145" s="110"/>
      <c r="AN145" s="110"/>
      <c r="AO145" s="110"/>
      <c r="AP145" s="110"/>
      <c r="AQ145" s="110"/>
      <c r="AR145" s="110"/>
      <c r="AS145" s="110"/>
      <c r="AT145" s="110"/>
      <c r="AU145" s="110"/>
      <c r="AV145" s="110"/>
      <c r="AW145" s="110"/>
      <c r="AX145" s="110"/>
      <c r="AY145" s="110"/>
      <c r="AZ145" s="110"/>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0"/>
      <c r="CB145" s="110"/>
      <c r="CC145" s="110"/>
      <c r="CD145" s="110"/>
      <c r="CE145" s="110"/>
      <c r="CF145" s="110"/>
      <c r="CG145" s="110"/>
      <c r="CH145" s="110"/>
      <c r="CI145" s="110"/>
      <c r="CJ145" s="110"/>
      <c r="CK145" s="110"/>
      <c r="CL145" s="110"/>
      <c r="CM145" s="110"/>
      <c r="CN145" s="110"/>
      <c r="CO145" s="110"/>
      <c r="CP145" s="110"/>
      <c r="CQ145" s="110"/>
      <c r="CR145" s="110"/>
      <c r="CS145" s="110"/>
      <c r="CT145" s="110"/>
      <c r="CU145" s="110"/>
      <c r="CV145" s="110"/>
      <c r="CW145" s="110"/>
      <c r="CX145" s="110"/>
      <c r="CY145" s="110"/>
      <c r="CZ145" s="110"/>
      <c r="DA145" s="110"/>
      <c r="DB145" s="110"/>
      <c r="DC145" s="110"/>
      <c r="DD145" s="110"/>
      <c r="DE145" s="110"/>
      <c r="DF145" s="110"/>
      <c r="DG145" s="110"/>
      <c r="DH145" s="110"/>
      <c r="DI145" s="110"/>
      <c r="DJ145" s="110"/>
      <c r="DK145" s="110"/>
      <c r="DL145" s="110"/>
      <c r="DM145" s="110"/>
      <c r="DN145" s="110"/>
      <c r="DO145" s="110"/>
      <c r="DP145" s="110"/>
      <c r="DQ145" s="110"/>
      <c r="DR145" s="110"/>
      <c r="DS145" s="110"/>
      <c r="DT145" s="110"/>
      <c r="DU145" s="110"/>
      <c r="DV145" s="110"/>
      <c r="DW145" s="110"/>
      <c r="DX145" s="110"/>
      <c r="DY145" s="110"/>
      <c r="DZ145" s="110"/>
      <c r="EA145" s="110"/>
      <c r="EB145" s="110"/>
      <c r="EC145" s="110"/>
      <c r="ED145" s="110"/>
      <c r="EE145" s="110"/>
      <c r="EF145" s="110"/>
      <c r="EG145" s="110"/>
      <c r="EH145" s="110"/>
      <c r="EI145" s="110"/>
      <c r="EJ145" s="110"/>
      <c r="EK145" s="110"/>
      <c r="EL145" s="110"/>
      <c r="EM145" s="110"/>
      <c r="EN145" s="110"/>
      <c r="EO145" s="110"/>
      <c r="EP145" s="110"/>
      <c r="EQ145" s="110"/>
      <c r="ER145" s="110"/>
      <c r="ES145" s="110"/>
      <c r="ET145" s="110"/>
      <c r="EU145" s="110"/>
      <c r="EV145" s="110"/>
      <c r="EW145" s="110"/>
      <c r="EX145" s="110"/>
      <c r="EY145" s="110"/>
      <c r="EZ145" s="110"/>
      <c r="FA145" s="110"/>
      <c r="FB145" s="110"/>
      <c r="FC145" s="110"/>
      <c r="FD145" s="110"/>
      <c r="FE145" s="110"/>
      <c r="FF145" s="110"/>
      <c r="FG145" s="110"/>
      <c r="FH145" s="110"/>
      <c r="FI145" s="110"/>
      <c r="FJ145" s="110"/>
      <c r="FK145" s="110"/>
      <c r="FL145" s="110"/>
      <c r="FM145" s="110"/>
      <c r="FN145" s="110"/>
      <c r="FO145" s="110"/>
      <c r="FP145" s="110"/>
      <c r="FQ145" s="110"/>
      <c r="FR145" s="110"/>
      <c r="FS145" s="110"/>
      <c r="FT145" s="110"/>
      <c r="FU145" s="110"/>
      <c r="FV145" s="110"/>
      <c r="FW145" s="110"/>
      <c r="FX145" s="110"/>
      <c r="FY145" s="110"/>
      <c r="FZ145" s="110"/>
      <c r="GA145" s="110"/>
      <c r="GB145" s="110"/>
      <c r="GC145" s="110"/>
      <c r="GD145" s="110"/>
      <c r="GE145" s="110"/>
      <c r="GF145" s="110"/>
      <c r="GG145" s="110"/>
      <c r="GH145" s="110"/>
      <c r="GI145" s="110"/>
      <c r="GJ145" s="110"/>
      <c r="GK145" s="110"/>
      <c r="GL145" s="110"/>
      <c r="GM145" s="110"/>
      <c r="GN145" s="110"/>
      <c r="GO145" s="110"/>
      <c r="GP145" s="110"/>
      <c r="GQ145" s="110"/>
      <c r="GR145" s="110"/>
      <c r="GS145" s="110"/>
      <c r="GT145" s="110"/>
      <c r="GU145" s="110"/>
      <c r="GV145" s="110"/>
      <c r="GW145" s="110"/>
      <c r="GX145" s="110"/>
      <c r="GY145" s="110"/>
      <c r="GZ145" s="110"/>
      <c r="HA145" s="110"/>
      <c r="HB145" s="110"/>
      <c r="HC145" s="110"/>
      <c r="HD145" s="110"/>
      <c r="HE145" s="110"/>
      <c r="HF145" s="110"/>
      <c r="HG145" s="110"/>
      <c r="HH145" s="110"/>
      <c r="HI145" s="110"/>
      <c r="HJ145" s="110"/>
      <c r="HK145" s="110"/>
    </row>
    <row r="146" ht="15.75" customHeight="1">
      <c r="A146" s="110"/>
      <c r="B146" s="110"/>
      <c r="C146" s="76" t="str">
        <f>$C$74</f>
        <v>Google Social Post (Twitter)</v>
      </c>
      <c r="D146" s="78">
        <f>$D$77</f>
        <v>24500</v>
      </c>
      <c r="E146" s="77"/>
      <c r="F146" s="74">
        <f t="shared" si="174"/>
        <v>0</v>
      </c>
      <c r="G146" s="77"/>
      <c r="H146" s="74">
        <f t="shared" si="176"/>
        <v>0</v>
      </c>
      <c r="I146" s="77"/>
      <c r="J146" s="74">
        <f t="shared" si="178"/>
        <v>0</v>
      </c>
      <c r="K146" s="110"/>
      <c r="L146" s="110"/>
      <c r="M146" s="110"/>
      <c r="N146" s="110"/>
      <c r="O146" s="110"/>
      <c r="P146" s="110"/>
      <c r="Q146" s="110"/>
      <c r="R146" s="110"/>
      <c r="S146" s="110"/>
      <c r="T146" s="110"/>
      <c r="U146" s="110"/>
      <c r="V146" s="110"/>
      <c r="W146" s="110"/>
      <c r="X146" s="110"/>
      <c r="Y146" s="110"/>
      <c r="Z146" s="110"/>
      <c r="AA146" s="110"/>
      <c r="AB146" s="110"/>
      <c r="AC146" s="110"/>
      <c r="AD146" s="110"/>
      <c r="AE146" s="110"/>
      <c r="AF146" s="110"/>
      <c r="AG146" s="110"/>
      <c r="AH146" s="110"/>
      <c r="AI146" s="110"/>
      <c r="AJ146" s="110"/>
      <c r="AK146" s="110"/>
      <c r="AL146" s="110"/>
      <c r="AM146" s="110"/>
      <c r="AN146" s="110"/>
      <c r="AO146" s="110"/>
      <c r="AP146" s="110"/>
      <c r="AQ146" s="110"/>
      <c r="AR146" s="110"/>
      <c r="AS146" s="110"/>
      <c r="AT146" s="110"/>
      <c r="AU146" s="110"/>
      <c r="AV146" s="110"/>
      <c r="AW146" s="110"/>
      <c r="AX146" s="110"/>
      <c r="AY146" s="110"/>
      <c r="AZ146" s="110"/>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0"/>
      <c r="CB146" s="110"/>
      <c r="CC146" s="110"/>
      <c r="CD146" s="110"/>
      <c r="CE146" s="110"/>
      <c r="CF146" s="110"/>
      <c r="CG146" s="110"/>
      <c r="CH146" s="110"/>
      <c r="CI146" s="110"/>
      <c r="CJ146" s="110"/>
      <c r="CK146" s="110"/>
      <c r="CL146" s="110"/>
      <c r="CM146" s="110"/>
      <c r="CN146" s="110"/>
      <c r="CO146" s="110"/>
      <c r="CP146" s="110"/>
      <c r="CQ146" s="110"/>
      <c r="CR146" s="110"/>
      <c r="CS146" s="110"/>
      <c r="CT146" s="110"/>
      <c r="CU146" s="110"/>
      <c r="CV146" s="110"/>
      <c r="CW146" s="110"/>
      <c r="CX146" s="110"/>
      <c r="CY146" s="110"/>
      <c r="CZ146" s="110"/>
      <c r="DA146" s="110"/>
      <c r="DB146" s="110"/>
      <c r="DC146" s="110"/>
      <c r="DD146" s="110"/>
      <c r="DE146" s="110"/>
      <c r="DF146" s="110"/>
      <c r="DG146" s="110"/>
      <c r="DH146" s="110"/>
      <c r="DI146" s="110"/>
      <c r="DJ146" s="110"/>
      <c r="DK146" s="110"/>
      <c r="DL146" s="110"/>
      <c r="DM146" s="110"/>
      <c r="DN146" s="110"/>
      <c r="DO146" s="110"/>
      <c r="DP146" s="110"/>
      <c r="DQ146" s="110"/>
      <c r="DR146" s="110"/>
      <c r="DS146" s="110"/>
      <c r="DT146" s="110"/>
      <c r="DU146" s="110"/>
      <c r="DV146" s="110"/>
      <c r="DW146" s="110"/>
      <c r="DX146" s="110"/>
      <c r="DY146" s="110"/>
      <c r="DZ146" s="110"/>
      <c r="EA146" s="110"/>
      <c r="EB146" s="110"/>
      <c r="EC146" s="110"/>
      <c r="ED146" s="110"/>
      <c r="EE146" s="110"/>
      <c r="EF146" s="110"/>
      <c r="EG146" s="110"/>
      <c r="EH146" s="110"/>
      <c r="EI146" s="110"/>
      <c r="EJ146" s="110"/>
      <c r="EK146" s="110"/>
      <c r="EL146" s="110"/>
      <c r="EM146" s="110"/>
      <c r="EN146" s="110"/>
      <c r="EO146" s="110"/>
      <c r="EP146" s="110"/>
      <c r="EQ146" s="110"/>
      <c r="ER146" s="110"/>
      <c r="ES146" s="110"/>
      <c r="ET146" s="110"/>
      <c r="EU146" s="110"/>
      <c r="EV146" s="110"/>
      <c r="EW146" s="110"/>
      <c r="EX146" s="110"/>
      <c r="EY146" s="110"/>
      <c r="EZ146" s="110"/>
      <c r="FA146" s="110"/>
      <c r="FB146" s="110"/>
      <c r="FC146" s="110"/>
      <c r="FD146" s="110"/>
      <c r="FE146" s="110"/>
      <c r="FF146" s="110"/>
      <c r="FG146" s="110"/>
      <c r="FH146" s="110"/>
      <c r="FI146" s="110"/>
      <c r="FJ146" s="110"/>
      <c r="FK146" s="110"/>
      <c r="FL146" s="110"/>
      <c r="FM146" s="110"/>
      <c r="FN146" s="110"/>
      <c r="FO146" s="110"/>
      <c r="FP146" s="110"/>
      <c r="FQ146" s="110"/>
      <c r="FR146" s="110"/>
      <c r="FS146" s="110"/>
      <c r="FT146" s="110"/>
      <c r="FU146" s="110"/>
      <c r="FV146" s="110"/>
      <c r="FW146" s="110"/>
      <c r="FX146" s="110"/>
      <c r="FY146" s="110"/>
      <c r="FZ146" s="110"/>
      <c r="GA146" s="110"/>
      <c r="GB146" s="110"/>
      <c r="GC146" s="110"/>
      <c r="GD146" s="110"/>
      <c r="GE146" s="110"/>
      <c r="GF146" s="110"/>
      <c r="GG146" s="110"/>
      <c r="GH146" s="110"/>
      <c r="GI146" s="110"/>
      <c r="GJ146" s="110"/>
      <c r="GK146" s="110"/>
      <c r="GL146" s="110"/>
      <c r="GM146" s="110"/>
      <c r="GN146" s="110"/>
      <c r="GO146" s="110"/>
      <c r="GP146" s="110"/>
      <c r="GQ146" s="110"/>
      <c r="GR146" s="110"/>
      <c r="GS146" s="110"/>
      <c r="GT146" s="110"/>
      <c r="GU146" s="110"/>
      <c r="GV146" s="110"/>
      <c r="GW146" s="110"/>
      <c r="GX146" s="110"/>
      <c r="GY146" s="110"/>
      <c r="GZ146" s="110"/>
      <c r="HA146" s="110"/>
      <c r="HB146" s="110"/>
      <c r="HC146" s="110"/>
      <c r="HD146" s="110"/>
      <c r="HE146" s="110"/>
      <c r="HF146" s="110"/>
      <c r="HG146" s="110"/>
      <c r="HH146" s="110"/>
      <c r="HI146" s="110"/>
      <c r="HJ146" s="110"/>
      <c r="HK146" s="110"/>
    </row>
    <row r="147" ht="15.75" customHeight="1">
      <c r="A147" s="110"/>
      <c r="B147" s="110"/>
      <c r="C147" s="76" t="str">
        <f>$C$79</f>
        <v>Google Email / Newsletter</v>
      </c>
      <c r="D147" s="78">
        <f>$D$82</f>
        <v>777500</v>
      </c>
      <c r="E147" s="77"/>
      <c r="F147" s="74">
        <f t="shared" si="174"/>
        <v>0</v>
      </c>
      <c r="G147" s="77"/>
      <c r="H147" s="74">
        <f t="shared" si="176"/>
        <v>0</v>
      </c>
      <c r="I147" s="77"/>
      <c r="J147" s="74">
        <f t="shared" si="178"/>
        <v>0</v>
      </c>
      <c r="K147" s="110"/>
      <c r="L147" s="110"/>
      <c r="M147" s="110"/>
      <c r="N147" s="110"/>
      <c r="O147" s="110"/>
      <c r="P147" s="110"/>
      <c r="Q147" s="110"/>
      <c r="R147" s="110"/>
      <c r="S147" s="110"/>
      <c r="T147" s="110"/>
      <c r="U147" s="110"/>
      <c r="V147" s="110"/>
      <c r="W147" s="110"/>
      <c r="X147" s="110"/>
      <c r="Y147" s="110"/>
      <c r="Z147" s="110"/>
      <c r="AA147" s="110"/>
      <c r="AB147" s="110"/>
      <c r="AC147" s="110"/>
      <c r="AD147" s="110"/>
      <c r="AE147" s="110"/>
      <c r="AF147" s="110"/>
      <c r="AG147" s="110"/>
      <c r="AH147" s="110"/>
      <c r="AI147" s="110"/>
      <c r="AJ147" s="110"/>
      <c r="AK147" s="110"/>
      <c r="AL147" s="110"/>
      <c r="AM147" s="110"/>
      <c r="AN147" s="110"/>
      <c r="AO147" s="110"/>
      <c r="AP147" s="110"/>
      <c r="AQ147" s="110"/>
      <c r="AR147" s="110"/>
      <c r="AS147" s="110"/>
      <c r="AT147" s="110"/>
      <c r="AU147" s="110"/>
      <c r="AV147" s="110"/>
      <c r="AW147" s="110"/>
      <c r="AX147" s="110"/>
      <c r="AY147" s="110"/>
      <c r="AZ147" s="110"/>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0"/>
      <c r="CB147" s="110"/>
      <c r="CC147" s="110"/>
      <c r="CD147" s="110"/>
      <c r="CE147" s="110"/>
      <c r="CF147" s="110"/>
      <c r="CG147" s="110"/>
      <c r="CH147" s="110"/>
      <c r="CI147" s="110"/>
      <c r="CJ147" s="110"/>
      <c r="CK147" s="110"/>
      <c r="CL147" s="110"/>
      <c r="CM147" s="110"/>
      <c r="CN147" s="110"/>
      <c r="CO147" s="110"/>
      <c r="CP147" s="110"/>
      <c r="CQ147" s="110"/>
      <c r="CR147" s="110"/>
      <c r="CS147" s="110"/>
      <c r="CT147" s="110"/>
      <c r="CU147" s="110"/>
      <c r="CV147" s="110"/>
      <c r="CW147" s="110"/>
      <c r="CX147" s="110"/>
      <c r="CY147" s="110"/>
      <c r="CZ147" s="110"/>
      <c r="DA147" s="110"/>
      <c r="DB147" s="110"/>
      <c r="DC147" s="110"/>
      <c r="DD147" s="110"/>
      <c r="DE147" s="110"/>
      <c r="DF147" s="110"/>
      <c r="DG147" s="110"/>
      <c r="DH147" s="110"/>
      <c r="DI147" s="110"/>
      <c r="DJ147" s="110"/>
      <c r="DK147" s="110"/>
      <c r="DL147" s="110"/>
      <c r="DM147" s="110"/>
      <c r="DN147" s="110"/>
      <c r="DO147" s="110"/>
      <c r="DP147" s="110"/>
      <c r="DQ147" s="110"/>
      <c r="DR147" s="110"/>
      <c r="DS147" s="110"/>
      <c r="DT147" s="110"/>
      <c r="DU147" s="110"/>
      <c r="DV147" s="110"/>
      <c r="DW147" s="110"/>
      <c r="DX147" s="110"/>
      <c r="DY147" s="110"/>
      <c r="DZ147" s="110"/>
      <c r="EA147" s="110"/>
      <c r="EB147" s="110"/>
      <c r="EC147" s="110"/>
      <c r="ED147" s="110"/>
      <c r="EE147" s="110"/>
      <c r="EF147" s="110"/>
      <c r="EG147" s="110"/>
      <c r="EH147" s="110"/>
      <c r="EI147" s="110"/>
      <c r="EJ147" s="110"/>
      <c r="EK147" s="110"/>
      <c r="EL147" s="110"/>
      <c r="EM147" s="110"/>
      <c r="EN147" s="110"/>
      <c r="EO147" s="110"/>
      <c r="EP147" s="110"/>
      <c r="EQ147" s="110"/>
      <c r="ER147" s="110"/>
      <c r="ES147" s="110"/>
      <c r="ET147" s="110"/>
      <c r="EU147" s="110"/>
      <c r="EV147" s="110"/>
      <c r="EW147" s="110"/>
      <c r="EX147" s="110"/>
      <c r="EY147" s="110"/>
      <c r="EZ147" s="110"/>
      <c r="FA147" s="110"/>
      <c r="FB147" s="110"/>
      <c r="FC147" s="110"/>
      <c r="FD147" s="110"/>
      <c r="FE147" s="110"/>
      <c r="FF147" s="110"/>
      <c r="FG147" s="110"/>
      <c r="FH147" s="110"/>
      <c r="FI147" s="110"/>
      <c r="FJ147" s="110"/>
      <c r="FK147" s="110"/>
      <c r="FL147" s="110"/>
      <c r="FM147" s="110"/>
      <c r="FN147" s="110"/>
      <c r="FO147" s="110"/>
      <c r="FP147" s="110"/>
      <c r="FQ147" s="110"/>
      <c r="FR147" s="110"/>
      <c r="FS147" s="110"/>
      <c r="FT147" s="110"/>
      <c r="FU147" s="110"/>
      <c r="FV147" s="110"/>
      <c r="FW147" s="110"/>
      <c r="FX147" s="110"/>
      <c r="FY147" s="110"/>
      <c r="FZ147" s="110"/>
      <c r="GA147" s="110"/>
      <c r="GB147" s="110"/>
      <c r="GC147" s="110"/>
      <c r="GD147" s="110"/>
      <c r="GE147" s="110"/>
      <c r="GF147" s="110"/>
      <c r="GG147" s="110"/>
      <c r="GH147" s="110"/>
      <c r="GI147" s="110"/>
      <c r="GJ147" s="110"/>
      <c r="GK147" s="110"/>
      <c r="GL147" s="110"/>
      <c r="GM147" s="110"/>
      <c r="GN147" s="110"/>
      <c r="GO147" s="110"/>
      <c r="GP147" s="110"/>
      <c r="GQ147" s="110"/>
      <c r="GR147" s="110"/>
      <c r="GS147" s="110"/>
      <c r="GT147" s="110"/>
      <c r="GU147" s="110"/>
      <c r="GV147" s="110"/>
      <c r="GW147" s="110"/>
      <c r="GX147" s="110"/>
      <c r="GY147" s="110"/>
      <c r="GZ147" s="110"/>
      <c r="HA147" s="110"/>
      <c r="HB147" s="110"/>
      <c r="HC147" s="110"/>
      <c r="HD147" s="110"/>
      <c r="HE147" s="110"/>
      <c r="HF147" s="110"/>
      <c r="HG147" s="110"/>
      <c r="HH147" s="110"/>
      <c r="HI147" s="110"/>
      <c r="HJ147" s="110"/>
      <c r="HK147" s="110"/>
    </row>
    <row r="148" ht="15.75" customHeight="1">
      <c r="A148" s="110"/>
      <c r="B148" s="110"/>
      <c r="C148" s="76" t="str">
        <f>$C$84</f>
        <v>.com Feature</v>
      </c>
      <c r="D148" s="78">
        <f>$D$87</f>
        <v>1125</v>
      </c>
      <c r="E148" s="77"/>
      <c r="F148" s="74">
        <f t="shared" si="174"/>
        <v>0</v>
      </c>
      <c r="G148" s="77"/>
      <c r="H148" s="74">
        <f t="shared" si="176"/>
        <v>0</v>
      </c>
      <c r="I148" s="77"/>
      <c r="J148" s="74">
        <f t="shared" si="178"/>
        <v>0</v>
      </c>
      <c r="K148" s="110"/>
      <c r="L148" s="110"/>
      <c r="M148" s="110"/>
      <c r="N148" s="110"/>
      <c r="O148" s="110"/>
      <c r="P148" s="110"/>
      <c r="Q148" s="110"/>
      <c r="R148" s="110"/>
      <c r="S148" s="110"/>
      <c r="T148" s="110"/>
      <c r="U148" s="110"/>
      <c r="V148" s="110"/>
      <c r="W148" s="110"/>
      <c r="X148" s="110"/>
      <c r="Y148" s="110"/>
      <c r="Z148" s="110"/>
      <c r="AA148" s="110"/>
      <c r="AB148" s="110"/>
      <c r="AC148" s="110"/>
      <c r="AD148" s="110"/>
      <c r="AE148" s="110"/>
      <c r="AF148" s="110"/>
      <c r="AG148" s="110"/>
      <c r="AH148" s="110"/>
      <c r="AI148" s="110"/>
      <c r="AJ148" s="110"/>
      <c r="AK148" s="110"/>
      <c r="AL148" s="110"/>
      <c r="AM148" s="110"/>
      <c r="AN148" s="110"/>
      <c r="AO148" s="110"/>
      <c r="AP148" s="110"/>
      <c r="AQ148" s="110"/>
      <c r="AR148" s="110"/>
      <c r="AS148" s="110"/>
      <c r="AT148" s="110"/>
      <c r="AU148" s="110"/>
      <c r="AV148" s="110"/>
      <c r="AW148" s="110"/>
      <c r="AX148" s="110"/>
      <c r="AY148" s="110"/>
      <c r="AZ148" s="110"/>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0"/>
      <c r="CB148" s="110"/>
      <c r="CC148" s="110"/>
      <c r="CD148" s="110"/>
      <c r="CE148" s="110"/>
      <c r="CF148" s="110"/>
      <c r="CG148" s="110"/>
      <c r="CH148" s="110"/>
      <c r="CI148" s="110"/>
      <c r="CJ148" s="110"/>
      <c r="CK148" s="110"/>
      <c r="CL148" s="110"/>
      <c r="CM148" s="110"/>
      <c r="CN148" s="110"/>
      <c r="CO148" s="110"/>
      <c r="CP148" s="110"/>
      <c r="CQ148" s="110"/>
      <c r="CR148" s="110"/>
      <c r="CS148" s="110"/>
      <c r="CT148" s="110"/>
      <c r="CU148" s="110"/>
      <c r="CV148" s="110"/>
      <c r="CW148" s="110"/>
      <c r="CX148" s="110"/>
      <c r="CY148" s="110"/>
      <c r="CZ148" s="110"/>
      <c r="DA148" s="110"/>
      <c r="DB148" s="110"/>
      <c r="DC148" s="110"/>
      <c r="DD148" s="110"/>
      <c r="DE148" s="110"/>
      <c r="DF148" s="110"/>
      <c r="DG148" s="110"/>
      <c r="DH148" s="110"/>
      <c r="DI148" s="110"/>
      <c r="DJ148" s="110"/>
      <c r="DK148" s="110"/>
      <c r="DL148" s="110"/>
      <c r="DM148" s="110"/>
      <c r="DN148" s="110"/>
      <c r="DO148" s="110"/>
      <c r="DP148" s="110"/>
      <c r="DQ148" s="110"/>
      <c r="DR148" s="110"/>
      <c r="DS148" s="110"/>
      <c r="DT148" s="110"/>
      <c r="DU148" s="110"/>
      <c r="DV148" s="110"/>
      <c r="DW148" s="110"/>
      <c r="DX148" s="110"/>
      <c r="DY148" s="110"/>
      <c r="DZ148" s="110"/>
      <c r="EA148" s="110"/>
      <c r="EB148" s="110"/>
      <c r="EC148" s="110"/>
      <c r="ED148" s="110"/>
      <c r="EE148" s="110"/>
      <c r="EF148" s="110"/>
      <c r="EG148" s="110"/>
      <c r="EH148" s="110"/>
      <c r="EI148" s="110"/>
      <c r="EJ148" s="110"/>
      <c r="EK148" s="110"/>
      <c r="EL148" s="110"/>
      <c r="EM148" s="110"/>
      <c r="EN148" s="110"/>
      <c r="EO148" s="110"/>
      <c r="EP148" s="110"/>
      <c r="EQ148" s="110"/>
      <c r="ER148" s="110"/>
      <c r="ES148" s="110"/>
      <c r="ET148" s="110"/>
      <c r="EU148" s="110"/>
      <c r="EV148" s="110"/>
      <c r="EW148" s="110"/>
      <c r="EX148" s="110"/>
      <c r="EY148" s="110"/>
      <c r="EZ148" s="110"/>
      <c r="FA148" s="110"/>
      <c r="FB148" s="110"/>
      <c r="FC148" s="110"/>
      <c r="FD148" s="110"/>
      <c r="FE148" s="110"/>
      <c r="FF148" s="110"/>
      <c r="FG148" s="110"/>
      <c r="FH148" s="110"/>
      <c r="FI148" s="110"/>
      <c r="FJ148" s="110"/>
      <c r="FK148" s="110"/>
      <c r="FL148" s="110"/>
      <c r="FM148" s="110"/>
      <c r="FN148" s="110"/>
      <c r="FO148" s="110"/>
      <c r="FP148" s="110"/>
      <c r="FQ148" s="110"/>
      <c r="FR148" s="110"/>
      <c r="FS148" s="110"/>
      <c r="FT148" s="110"/>
      <c r="FU148" s="110"/>
      <c r="FV148" s="110"/>
      <c r="FW148" s="110"/>
      <c r="FX148" s="110"/>
      <c r="FY148" s="110"/>
      <c r="FZ148" s="110"/>
      <c r="GA148" s="110"/>
      <c r="GB148" s="110"/>
      <c r="GC148" s="110"/>
      <c r="GD148" s="110"/>
      <c r="GE148" s="110"/>
      <c r="GF148" s="110"/>
      <c r="GG148" s="110"/>
      <c r="GH148" s="110"/>
      <c r="GI148" s="110"/>
      <c r="GJ148" s="110"/>
      <c r="GK148" s="110"/>
      <c r="GL148" s="110"/>
      <c r="GM148" s="110"/>
      <c r="GN148" s="110"/>
      <c r="GO148" s="110"/>
      <c r="GP148" s="110"/>
      <c r="GQ148" s="110"/>
      <c r="GR148" s="110"/>
      <c r="GS148" s="110"/>
      <c r="GT148" s="110"/>
      <c r="GU148" s="110"/>
      <c r="GV148" s="110"/>
      <c r="GW148" s="110"/>
      <c r="GX148" s="110"/>
      <c r="GY148" s="110"/>
      <c r="GZ148" s="110"/>
      <c r="HA148" s="110"/>
      <c r="HB148" s="110"/>
      <c r="HC148" s="110"/>
      <c r="HD148" s="110"/>
      <c r="HE148" s="110"/>
      <c r="HF148" s="110"/>
      <c r="HG148" s="110"/>
      <c r="HH148" s="110"/>
      <c r="HI148" s="110"/>
      <c r="HJ148" s="110"/>
      <c r="HK148" s="110"/>
    </row>
    <row r="149" ht="15.75" customHeight="1">
      <c r="A149" s="110"/>
      <c r="B149" s="110"/>
      <c r="C149" s="80" t="s">
        <v>85</v>
      </c>
      <c r="D149" s="81" t="s">
        <v>79</v>
      </c>
      <c r="E149" s="81" t="s">
        <v>79</v>
      </c>
      <c r="F149" s="82">
        <f>SUM(F132:F148)</f>
        <v>3592016.538</v>
      </c>
      <c r="G149" s="81" t="s">
        <v>79</v>
      </c>
      <c r="H149" s="82">
        <f>SUM(H132:H148)</f>
        <v>2709403.077</v>
      </c>
      <c r="I149" s="81" t="s">
        <v>79</v>
      </c>
      <c r="J149" s="82">
        <f>SUM(J132:J148)</f>
        <v>1354701.538</v>
      </c>
      <c r="K149" s="110"/>
      <c r="L149" s="110"/>
      <c r="M149" s="110"/>
      <c r="N149" s="110"/>
      <c r="O149" s="110"/>
      <c r="P149" s="110"/>
      <c r="Q149" s="110"/>
      <c r="R149" s="110"/>
      <c r="S149" s="110"/>
      <c r="T149" s="110"/>
      <c r="U149" s="110"/>
      <c r="V149" s="110"/>
      <c r="W149" s="110"/>
      <c r="X149" s="110"/>
      <c r="Y149" s="110"/>
      <c r="Z149" s="110"/>
      <c r="AA149" s="110"/>
      <c r="AB149" s="110"/>
      <c r="AC149" s="110"/>
      <c r="AD149" s="110"/>
      <c r="AE149" s="110"/>
      <c r="AF149" s="110"/>
      <c r="AG149" s="110"/>
      <c r="AH149" s="110"/>
      <c r="AI149" s="110"/>
      <c r="AJ149" s="110"/>
      <c r="AK149" s="110"/>
      <c r="AL149" s="110"/>
      <c r="AM149" s="110"/>
      <c r="AN149" s="110"/>
      <c r="AO149" s="110"/>
      <c r="AP149" s="110"/>
      <c r="AQ149" s="110"/>
      <c r="AR149" s="110"/>
      <c r="AS149" s="110"/>
      <c r="AT149" s="110"/>
      <c r="AU149" s="110"/>
      <c r="AV149" s="110"/>
      <c r="AW149" s="110"/>
      <c r="AX149" s="110"/>
      <c r="AY149" s="110"/>
      <c r="AZ149" s="110"/>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0"/>
      <c r="CB149" s="110"/>
      <c r="CC149" s="110"/>
      <c r="CD149" s="110"/>
      <c r="CE149" s="110"/>
      <c r="CF149" s="110"/>
      <c r="CG149" s="110"/>
      <c r="CH149" s="110"/>
      <c r="CI149" s="110"/>
      <c r="CJ149" s="110"/>
      <c r="CK149" s="110"/>
      <c r="CL149" s="110"/>
      <c r="CM149" s="110"/>
      <c r="CN149" s="110"/>
      <c r="CO149" s="110"/>
      <c r="CP149" s="110"/>
      <c r="CQ149" s="110"/>
      <c r="CR149" s="110"/>
      <c r="CS149" s="110"/>
      <c r="CT149" s="110"/>
      <c r="CU149" s="110"/>
      <c r="CV149" s="110"/>
      <c r="CW149" s="110"/>
      <c r="CX149" s="110"/>
      <c r="CY149" s="110"/>
      <c r="CZ149" s="110"/>
      <c r="DA149" s="110"/>
      <c r="DB149" s="110"/>
      <c r="DC149" s="110"/>
      <c r="DD149" s="110"/>
      <c r="DE149" s="110"/>
      <c r="DF149" s="110"/>
      <c r="DG149" s="110"/>
      <c r="DH149" s="110"/>
      <c r="DI149" s="110"/>
      <c r="DJ149" s="110"/>
      <c r="DK149" s="110"/>
      <c r="DL149" s="110"/>
      <c r="DM149" s="110"/>
      <c r="DN149" s="110"/>
      <c r="DO149" s="110"/>
      <c r="DP149" s="110"/>
      <c r="DQ149" s="110"/>
      <c r="DR149" s="110"/>
      <c r="DS149" s="110"/>
      <c r="DT149" s="110"/>
      <c r="DU149" s="110"/>
      <c r="DV149" s="110"/>
      <c r="DW149" s="110"/>
      <c r="DX149" s="110"/>
      <c r="DY149" s="110"/>
      <c r="DZ149" s="110"/>
      <c r="EA149" s="110"/>
      <c r="EB149" s="110"/>
      <c r="EC149" s="110"/>
      <c r="ED149" s="110"/>
      <c r="EE149" s="110"/>
      <c r="EF149" s="110"/>
      <c r="EG149" s="110"/>
      <c r="EH149" s="110"/>
      <c r="EI149" s="110"/>
      <c r="EJ149" s="110"/>
      <c r="EK149" s="110"/>
      <c r="EL149" s="110"/>
      <c r="EM149" s="110"/>
      <c r="EN149" s="110"/>
      <c r="EO149" s="110"/>
      <c r="EP149" s="110"/>
      <c r="EQ149" s="110"/>
      <c r="ER149" s="110"/>
      <c r="ES149" s="110"/>
      <c r="ET149" s="110"/>
      <c r="EU149" s="110"/>
      <c r="EV149" s="110"/>
      <c r="EW149" s="110"/>
      <c r="EX149" s="110"/>
      <c r="EY149" s="110"/>
      <c r="EZ149" s="110"/>
      <c r="FA149" s="110"/>
      <c r="FB149" s="110"/>
      <c r="FC149" s="110"/>
      <c r="FD149" s="110"/>
      <c r="FE149" s="110"/>
      <c r="FF149" s="110"/>
      <c r="FG149" s="110"/>
      <c r="FH149" s="110"/>
      <c r="FI149" s="110"/>
      <c r="FJ149" s="110"/>
      <c r="FK149" s="110"/>
      <c r="FL149" s="110"/>
      <c r="FM149" s="110"/>
      <c r="FN149" s="110"/>
      <c r="FO149" s="110"/>
      <c r="FP149" s="110"/>
      <c r="FQ149" s="110"/>
      <c r="FR149" s="110"/>
      <c r="FS149" s="110"/>
      <c r="FT149" s="110"/>
      <c r="FU149" s="110"/>
      <c r="FV149" s="110"/>
      <c r="FW149" s="110"/>
      <c r="FX149" s="110"/>
      <c r="FY149" s="110"/>
      <c r="FZ149" s="110"/>
      <c r="GA149" s="110"/>
      <c r="GB149" s="110"/>
      <c r="GC149" s="110"/>
      <c r="GD149" s="110"/>
      <c r="GE149" s="110"/>
      <c r="GF149" s="110"/>
      <c r="GG149" s="110"/>
      <c r="GH149" s="110"/>
      <c r="GI149" s="110"/>
      <c r="GJ149" s="110"/>
      <c r="GK149" s="110"/>
      <c r="GL149" s="110"/>
      <c r="GM149" s="110"/>
      <c r="GN149" s="110"/>
      <c r="GO149" s="110"/>
      <c r="GP149" s="110"/>
      <c r="GQ149" s="110"/>
      <c r="GR149" s="110"/>
      <c r="GS149" s="110"/>
      <c r="GT149" s="110"/>
      <c r="GU149" s="110"/>
      <c r="GV149" s="110"/>
      <c r="GW149" s="110"/>
      <c r="GX149" s="110"/>
      <c r="GY149" s="110"/>
      <c r="GZ149" s="110"/>
      <c r="HA149" s="110"/>
      <c r="HB149" s="110"/>
      <c r="HC149" s="110"/>
      <c r="HD149" s="110"/>
      <c r="HE149" s="110"/>
      <c r="HF149" s="110"/>
      <c r="HG149" s="110"/>
      <c r="HH149" s="110"/>
      <c r="HI149" s="110"/>
      <c r="HJ149" s="110"/>
      <c r="HK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c r="AE150" s="110"/>
      <c r="AF150" s="110"/>
      <c r="AG150" s="110"/>
      <c r="AH150" s="110"/>
      <c r="AI150" s="110"/>
      <c r="AJ150" s="110"/>
      <c r="AK150" s="110"/>
      <c r="AL150" s="110"/>
      <c r="AM150" s="110"/>
      <c r="AN150" s="110"/>
      <c r="AO150" s="110"/>
      <c r="AP150" s="110"/>
      <c r="AQ150" s="110"/>
      <c r="AR150" s="110"/>
      <c r="AS150" s="110"/>
      <c r="AT150" s="110"/>
      <c r="AU150" s="110"/>
      <c r="AV150" s="110"/>
      <c r="AW150" s="110"/>
      <c r="AX150" s="110"/>
      <c r="AY150" s="110"/>
      <c r="AZ150" s="110"/>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0"/>
      <c r="CB150" s="110"/>
      <c r="CC150" s="110"/>
      <c r="CD150" s="110"/>
      <c r="CE150" s="110"/>
      <c r="CF150" s="110"/>
      <c r="CG150" s="110"/>
      <c r="CH150" s="110"/>
      <c r="CI150" s="110"/>
      <c r="CJ150" s="110"/>
      <c r="CK150" s="110"/>
      <c r="CL150" s="110"/>
      <c r="CM150" s="110"/>
      <c r="CN150" s="110"/>
      <c r="CO150" s="110"/>
      <c r="CP150" s="110"/>
      <c r="CQ150" s="110"/>
      <c r="CR150" s="110"/>
      <c r="CS150" s="110"/>
      <c r="CT150" s="110"/>
      <c r="CU150" s="110"/>
      <c r="CV150" s="110"/>
      <c r="CW150" s="110"/>
      <c r="CX150" s="110"/>
      <c r="CY150" s="110"/>
      <c r="CZ150" s="110"/>
      <c r="DA150" s="110"/>
      <c r="DB150" s="110"/>
      <c r="DC150" s="110"/>
      <c r="DD150" s="110"/>
      <c r="DE150" s="110"/>
      <c r="DF150" s="110"/>
      <c r="DG150" s="110"/>
      <c r="DH150" s="110"/>
      <c r="DI150" s="110"/>
      <c r="DJ150" s="110"/>
      <c r="DK150" s="110"/>
      <c r="DL150" s="110"/>
      <c r="DM150" s="110"/>
      <c r="DN150" s="110"/>
      <c r="DO150" s="110"/>
      <c r="DP150" s="110"/>
      <c r="DQ150" s="110"/>
      <c r="DR150" s="110"/>
      <c r="DS150" s="110"/>
      <c r="DT150" s="110"/>
      <c r="DU150" s="110"/>
      <c r="DV150" s="110"/>
      <c r="DW150" s="110"/>
      <c r="DX150" s="110"/>
      <c r="DY150" s="110"/>
      <c r="DZ150" s="110"/>
      <c r="EA150" s="110"/>
      <c r="EB150" s="110"/>
      <c r="EC150" s="110"/>
      <c r="ED150" s="110"/>
      <c r="EE150" s="110"/>
      <c r="EF150" s="110"/>
      <c r="EG150" s="110"/>
      <c r="EH150" s="110"/>
      <c r="EI150" s="110"/>
      <c r="EJ150" s="110"/>
      <c r="EK150" s="110"/>
      <c r="EL150" s="110"/>
      <c r="EM150" s="110"/>
      <c r="EN150" s="110"/>
      <c r="EO150" s="110"/>
      <c r="EP150" s="110"/>
      <c r="EQ150" s="110"/>
      <c r="ER150" s="110"/>
      <c r="ES150" s="110"/>
      <c r="ET150" s="110"/>
      <c r="EU150" s="110"/>
      <c r="EV150" s="110"/>
      <c r="EW150" s="110"/>
      <c r="EX150" s="110"/>
      <c r="EY150" s="110"/>
      <c r="EZ150" s="110"/>
      <c r="FA150" s="110"/>
      <c r="FB150" s="110"/>
      <c r="FC150" s="110"/>
      <c r="FD150" s="110"/>
      <c r="FE150" s="110"/>
      <c r="FF150" s="110"/>
      <c r="FG150" s="110"/>
      <c r="FH150" s="110"/>
      <c r="FI150" s="110"/>
      <c r="FJ150" s="110"/>
      <c r="FK150" s="110"/>
      <c r="FL150" s="110"/>
      <c r="FM150" s="110"/>
      <c r="FN150" s="110"/>
      <c r="FO150" s="110"/>
      <c r="FP150" s="110"/>
      <c r="FQ150" s="110"/>
      <c r="FR150" s="110"/>
      <c r="FS150" s="110"/>
      <c r="FT150" s="110"/>
      <c r="FU150" s="110"/>
      <c r="FV150" s="110"/>
      <c r="FW150" s="110"/>
      <c r="FX150" s="110"/>
      <c r="FY150" s="110"/>
      <c r="FZ150" s="110"/>
      <c r="GA150" s="110"/>
      <c r="GB150" s="110"/>
      <c r="GC150" s="110"/>
      <c r="GD150" s="110"/>
      <c r="GE150" s="110"/>
      <c r="GF150" s="110"/>
      <c r="GG150" s="110"/>
      <c r="GH150" s="110"/>
      <c r="GI150" s="110"/>
      <c r="GJ150" s="110"/>
      <c r="GK150" s="110"/>
      <c r="GL150" s="110"/>
      <c r="GM150" s="110"/>
      <c r="GN150" s="110"/>
      <c r="GO150" s="110"/>
      <c r="GP150" s="110"/>
      <c r="GQ150" s="110"/>
      <c r="GR150" s="110"/>
      <c r="GS150" s="110"/>
      <c r="GT150" s="110"/>
      <c r="GU150" s="110"/>
      <c r="GV150" s="110"/>
      <c r="GW150" s="110"/>
      <c r="GX150" s="110"/>
      <c r="GY150" s="110"/>
      <c r="GZ150" s="110"/>
      <c r="HA150" s="110"/>
      <c r="HB150" s="110"/>
      <c r="HC150" s="110"/>
      <c r="HD150" s="110"/>
      <c r="HE150" s="110"/>
      <c r="HF150" s="110"/>
      <c r="HG150" s="110"/>
      <c r="HH150" s="110"/>
      <c r="HI150" s="110"/>
      <c r="HJ150" s="110"/>
      <c r="HK150" s="110"/>
    </row>
    <row r="151" ht="15.75" customHeight="1">
      <c r="A151" s="110"/>
      <c r="B151" s="110"/>
      <c r="C151" s="102" t="s">
        <v>86</v>
      </c>
      <c r="D151" s="103">
        <f>F149*0.5</f>
        <v>1796008.269</v>
      </c>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c r="AK151" s="110"/>
      <c r="AL151" s="110"/>
      <c r="AM151" s="110"/>
      <c r="AN151" s="110"/>
      <c r="AO151" s="110"/>
      <c r="AP151" s="110"/>
      <c r="AQ151" s="110"/>
      <c r="AR151" s="110"/>
      <c r="AS151" s="110"/>
      <c r="AT151" s="110"/>
      <c r="AU151" s="110"/>
      <c r="AV151" s="110"/>
      <c r="AW151" s="110"/>
      <c r="AX151" s="110"/>
      <c r="AY151" s="110"/>
      <c r="AZ151" s="110"/>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0"/>
      <c r="CB151" s="110"/>
      <c r="CC151" s="110"/>
      <c r="CD151" s="110"/>
      <c r="CE151" s="110"/>
      <c r="CF151" s="110"/>
      <c r="CG151" s="110"/>
      <c r="CH151" s="110"/>
      <c r="CI151" s="110"/>
      <c r="CJ151" s="110"/>
      <c r="CK151" s="110"/>
      <c r="CL151" s="110"/>
      <c r="CM151" s="110"/>
      <c r="CN151" s="110"/>
      <c r="CO151" s="110"/>
      <c r="CP151" s="110"/>
      <c r="CQ151" s="110"/>
      <c r="CR151" s="110"/>
      <c r="CS151" s="110"/>
      <c r="CT151" s="110"/>
      <c r="CU151" s="110"/>
      <c r="CV151" s="110"/>
      <c r="CW151" s="110"/>
      <c r="CX151" s="110"/>
      <c r="CY151" s="110"/>
      <c r="CZ151" s="110"/>
      <c r="DA151" s="110"/>
      <c r="DB151" s="110"/>
      <c r="DC151" s="110"/>
      <c r="DD151" s="110"/>
      <c r="DE151" s="110"/>
      <c r="DF151" s="110"/>
      <c r="DG151" s="110"/>
      <c r="DH151" s="110"/>
      <c r="DI151" s="110"/>
      <c r="DJ151" s="110"/>
      <c r="DK151" s="110"/>
      <c r="DL151" s="110"/>
      <c r="DM151" s="110"/>
      <c r="DN151" s="110"/>
      <c r="DO151" s="110"/>
      <c r="DP151" s="110"/>
      <c r="DQ151" s="110"/>
      <c r="DR151" s="110"/>
      <c r="DS151" s="110"/>
      <c r="DT151" s="110"/>
      <c r="DU151" s="110"/>
      <c r="DV151" s="110"/>
      <c r="DW151" s="110"/>
      <c r="DX151" s="110"/>
      <c r="DY151" s="110"/>
      <c r="DZ151" s="110"/>
      <c r="EA151" s="110"/>
      <c r="EB151" s="110"/>
      <c r="EC151" s="110"/>
      <c r="ED151" s="110"/>
      <c r="EE151" s="110"/>
      <c r="EF151" s="110"/>
      <c r="EG151" s="110"/>
      <c r="EH151" s="110"/>
      <c r="EI151" s="110"/>
      <c r="EJ151" s="110"/>
      <c r="EK151" s="110"/>
      <c r="EL151" s="110"/>
      <c r="EM151" s="110"/>
      <c r="EN151" s="110"/>
      <c r="EO151" s="110"/>
      <c r="EP151" s="110"/>
      <c r="EQ151" s="110"/>
      <c r="ER151" s="110"/>
      <c r="ES151" s="110"/>
      <c r="ET151" s="110"/>
      <c r="EU151" s="110"/>
      <c r="EV151" s="110"/>
      <c r="EW151" s="110"/>
      <c r="EX151" s="110"/>
      <c r="EY151" s="110"/>
      <c r="EZ151" s="110"/>
      <c r="FA151" s="110"/>
      <c r="FB151" s="110"/>
      <c r="FC151" s="110"/>
      <c r="FD151" s="110"/>
      <c r="FE151" s="110"/>
      <c r="FF151" s="110"/>
      <c r="FG151" s="110"/>
      <c r="FH151" s="110"/>
      <c r="FI151" s="110"/>
      <c r="FJ151" s="110"/>
      <c r="FK151" s="110"/>
      <c r="FL151" s="110"/>
      <c r="FM151" s="110"/>
      <c r="FN151" s="110"/>
      <c r="FO151" s="110"/>
      <c r="FP151" s="110"/>
      <c r="FQ151" s="110"/>
      <c r="FR151" s="110"/>
      <c r="FS151" s="110"/>
      <c r="FT151" s="110"/>
      <c r="FU151" s="110"/>
      <c r="FV151" s="110"/>
      <c r="FW151" s="110"/>
      <c r="FX151" s="110"/>
      <c r="FY151" s="110"/>
      <c r="FZ151" s="110"/>
      <c r="GA151" s="110"/>
      <c r="GB151" s="110"/>
      <c r="GC151" s="110"/>
      <c r="GD151" s="110"/>
      <c r="GE151" s="110"/>
      <c r="GF151" s="110"/>
      <c r="GG151" s="110"/>
      <c r="GH151" s="110"/>
      <c r="GI151" s="110"/>
      <c r="GJ151" s="110"/>
      <c r="GK151" s="110"/>
      <c r="GL151" s="110"/>
      <c r="GM151" s="110"/>
      <c r="GN151" s="110"/>
      <c r="GO151" s="110"/>
      <c r="GP151" s="110"/>
      <c r="GQ151" s="110"/>
      <c r="GR151" s="110"/>
      <c r="GS151" s="110"/>
      <c r="GT151" s="110"/>
      <c r="GU151" s="110"/>
      <c r="GV151" s="110"/>
      <c r="GW151" s="110"/>
      <c r="GX151" s="110"/>
      <c r="GY151" s="110"/>
      <c r="GZ151" s="110"/>
      <c r="HA151" s="110"/>
      <c r="HB151" s="110"/>
      <c r="HC151" s="110"/>
      <c r="HD151" s="110"/>
      <c r="HE151" s="110"/>
      <c r="HF151" s="110"/>
      <c r="HG151" s="110"/>
      <c r="HH151" s="110"/>
      <c r="HI151" s="110"/>
      <c r="HJ151" s="110"/>
      <c r="HK151" s="110"/>
    </row>
    <row r="152" ht="15.75" customHeight="1">
      <c r="A152" s="110"/>
      <c r="B152" s="110"/>
      <c r="C152" s="105" t="s">
        <v>88</v>
      </c>
      <c r="D152" s="106">
        <f>F149*0.5+H149*0.5</f>
        <v>3150709.808</v>
      </c>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0"/>
      <c r="AI152" s="110"/>
      <c r="AJ152" s="110"/>
      <c r="AK152" s="110"/>
      <c r="AL152" s="110"/>
      <c r="AM152" s="110"/>
      <c r="AN152" s="110"/>
      <c r="AO152" s="110"/>
      <c r="AP152" s="110"/>
      <c r="AQ152" s="110"/>
      <c r="AR152" s="110"/>
      <c r="AS152" s="110"/>
      <c r="AT152" s="110"/>
      <c r="AU152" s="110"/>
      <c r="AV152" s="110"/>
      <c r="AW152" s="110"/>
      <c r="AX152" s="110"/>
      <c r="AY152" s="110"/>
      <c r="AZ152" s="110"/>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0"/>
      <c r="CB152" s="110"/>
      <c r="CC152" s="110"/>
      <c r="CD152" s="110"/>
      <c r="CE152" s="110"/>
      <c r="CF152" s="110"/>
      <c r="CG152" s="110"/>
      <c r="CH152" s="110"/>
      <c r="CI152" s="110"/>
      <c r="CJ152" s="110"/>
      <c r="CK152" s="110"/>
      <c r="CL152" s="110"/>
      <c r="CM152" s="110"/>
      <c r="CN152" s="110"/>
      <c r="CO152" s="110"/>
      <c r="CP152" s="110"/>
      <c r="CQ152" s="110"/>
      <c r="CR152" s="110"/>
      <c r="CS152" s="110"/>
      <c r="CT152" s="110"/>
      <c r="CU152" s="110"/>
      <c r="CV152" s="110"/>
      <c r="CW152" s="110"/>
      <c r="CX152" s="110"/>
      <c r="CY152" s="110"/>
      <c r="CZ152" s="110"/>
      <c r="DA152" s="110"/>
      <c r="DB152" s="110"/>
      <c r="DC152" s="110"/>
      <c r="DD152" s="110"/>
      <c r="DE152" s="110"/>
      <c r="DF152" s="110"/>
      <c r="DG152" s="110"/>
      <c r="DH152" s="110"/>
      <c r="DI152" s="110"/>
      <c r="DJ152" s="110"/>
      <c r="DK152" s="110"/>
      <c r="DL152" s="110"/>
      <c r="DM152" s="110"/>
      <c r="DN152" s="110"/>
      <c r="DO152" s="110"/>
      <c r="DP152" s="110"/>
      <c r="DQ152" s="110"/>
      <c r="DR152" s="110"/>
      <c r="DS152" s="110"/>
      <c r="DT152" s="110"/>
      <c r="DU152" s="110"/>
      <c r="DV152" s="110"/>
      <c r="DW152" s="110"/>
      <c r="DX152" s="110"/>
      <c r="DY152" s="110"/>
      <c r="DZ152" s="110"/>
      <c r="EA152" s="110"/>
      <c r="EB152" s="110"/>
      <c r="EC152" s="110"/>
      <c r="ED152" s="110"/>
      <c r="EE152" s="110"/>
      <c r="EF152" s="110"/>
      <c r="EG152" s="110"/>
      <c r="EH152" s="110"/>
      <c r="EI152" s="110"/>
      <c r="EJ152" s="110"/>
      <c r="EK152" s="110"/>
      <c r="EL152" s="110"/>
      <c r="EM152" s="110"/>
      <c r="EN152" s="110"/>
      <c r="EO152" s="110"/>
      <c r="EP152" s="110"/>
      <c r="EQ152" s="110"/>
      <c r="ER152" s="110"/>
      <c r="ES152" s="110"/>
      <c r="ET152" s="110"/>
      <c r="EU152" s="110"/>
      <c r="EV152" s="110"/>
      <c r="EW152" s="110"/>
      <c r="EX152" s="110"/>
      <c r="EY152" s="110"/>
      <c r="EZ152" s="110"/>
      <c r="FA152" s="110"/>
      <c r="FB152" s="110"/>
      <c r="FC152" s="110"/>
      <c r="FD152" s="110"/>
      <c r="FE152" s="110"/>
      <c r="FF152" s="110"/>
      <c r="FG152" s="110"/>
      <c r="FH152" s="110"/>
      <c r="FI152" s="110"/>
      <c r="FJ152" s="110"/>
      <c r="FK152" s="110"/>
      <c r="FL152" s="110"/>
      <c r="FM152" s="110"/>
      <c r="FN152" s="110"/>
      <c r="FO152" s="110"/>
      <c r="FP152" s="110"/>
      <c r="FQ152" s="110"/>
      <c r="FR152" s="110"/>
      <c r="FS152" s="110"/>
      <c r="FT152" s="110"/>
      <c r="FU152" s="110"/>
      <c r="FV152" s="110"/>
      <c r="FW152" s="110"/>
      <c r="FX152" s="110"/>
      <c r="FY152" s="110"/>
      <c r="FZ152" s="110"/>
      <c r="GA152" s="110"/>
      <c r="GB152" s="110"/>
      <c r="GC152" s="110"/>
      <c r="GD152" s="110"/>
      <c r="GE152" s="110"/>
      <c r="GF152" s="110"/>
      <c r="GG152" s="110"/>
      <c r="GH152" s="110"/>
      <c r="GI152" s="110"/>
      <c r="GJ152" s="110"/>
      <c r="GK152" s="110"/>
      <c r="GL152" s="110"/>
      <c r="GM152" s="110"/>
      <c r="GN152" s="110"/>
      <c r="GO152" s="110"/>
      <c r="GP152" s="110"/>
      <c r="GQ152" s="110"/>
      <c r="GR152" s="110"/>
      <c r="GS152" s="110"/>
      <c r="GT152" s="110"/>
      <c r="GU152" s="110"/>
      <c r="GV152" s="110"/>
      <c r="GW152" s="110"/>
      <c r="GX152" s="110"/>
      <c r="GY152" s="110"/>
      <c r="GZ152" s="110"/>
      <c r="HA152" s="110"/>
      <c r="HB152" s="110"/>
      <c r="HC152" s="110"/>
      <c r="HD152" s="110"/>
      <c r="HE152" s="110"/>
      <c r="HF152" s="110"/>
      <c r="HG152" s="110"/>
      <c r="HH152" s="110"/>
      <c r="HI152" s="110"/>
      <c r="HJ152" s="110"/>
      <c r="HK152" s="110"/>
    </row>
    <row r="153" ht="15.75" customHeight="1">
      <c r="A153" s="110"/>
      <c r="B153" s="110"/>
      <c r="C153" s="107" t="s">
        <v>89</v>
      </c>
      <c r="D153" s="108">
        <f>H149*0.5+J149</f>
        <v>2709403.077</v>
      </c>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c r="AB153" s="110"/>
      <c r="AC153" s="110"/>
      <c r="AD153" s="110"/>
      <c r="AE153" s="110"/>
      <c r="AF153" s="110"/>
      <c r="AG153" s="110"/>
      <c r="AH153" s="110"/>
      <c r="AI153" s="110"/>
      <c r="AJ153" s="110"/>
      <c r="AK153" s="110"/>
      <c r="AL153" s="110"/>
      <c r="AM153" s="110"/>
      <c r="AN153" s="110"/>
      <c r="AO153" s="110"/>
      <c r="AP153" s="110"/>
      <c r="AQ153" s="110"/>
      <c r="AR153" s="110"/>
      <c r="AS153" s="110"/>
      <c r="AT153" s="110"/>
      <c r="AU153" s="110"/>
      <c r="AV153" s="110"/>
      <c r="AW153" s="110"/>
      <c r="AX153" s="110"/>
      <c r="AY153" s="110"/>
      <c r="AZ153" s="110"/>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0"/>
      <c r="CB153" s="110"/>
      <c r="CC153" s="110"/>
      <c r="CD153" s="110"/>
      <c r="CE153" s="110"/>
      <c r="CF153" s="110"/>
      <c r="CG153" s="110"/>
      <c r="CH153" s="110"/>
      <c r="CI153" s="110"/>
      <c r="CJ153" s="110"/>
      <c r="CK153" s="110"/>
      <c r="CL153" s="110"/>
      <c r="CM153" s="110"/>
      <c r="CN153" s="110"/>
      <c r="CO153" s="110"/>
      <c r="CP153" s="110"/>
      <c r="CQ153" s="110"/>
      <c r="CR153" s="110"/>
      <c r="CS153" s="110"/>
      <c r="CT153" s="110"/>
      <c r="CU153" s="110"/>
      <c r="CV153" s="110"/>
      <c r="CW153" s="110"/>
      <c r="CX153" s="110"/>
      <c r="CY153" s="110"/>
      <c r="CZ153" s="110"/>
      <c r="DA153" s="110"/>
      <c r="DB153" s="110"/>
      <c r="DC153" s="110"/>
      <c r="DD153" s="110"/>
      <c r="DE153" s="110"/>
      <c r="DF153" s="110"/>
      <c r="DG153" s="110"/>
      <c r="DH153" s="110"/>
      <c r="DI153" s="110"/>
      <c r="DJ153" s="110"/>
      <c r="DK153" s="110"/>
      <c r="DL153" s="110"/>
      <c r="DM153" s="110"/>
      <c r="DN153" s="110"/>
      <c r="DO153" s="110"/>
      <c r="DP153" s="110"/>
      <c r="DQ153" s="110"/>
      <c r="DR153" s="110"/>
      <c r="DS153" s="110"/>
      <c r="DT153" s="110"/>
      <c r="DU153" s="110"/>
      <c r="DV153" s="110"/>
      <c r="DW153" s="110"/>
      <c r="DX153" s="110"/>
      <c r="DY153" s="110"/>
      <c r="DZ153" s="110"/>
      <c r="EA153" s="110"/>
      <c r="EB153" s="110"/>
      <c r="EC153" s="110"/>
      <c r="ED153" s="110"/>
      <c r="EE153" s="110"/>
      <c r="EF153" s="110"/>
      <c r="EG153" s="110"/>
      <c r="EH153" s="110"/>
      <c r="EI153" s="110"/>
      <c r="EJ153" s="110"/>
      <c r="EK153" s="110"/>
      <c r="EL153" s="110"/>
      <c r="EM153" s="110"/>
      <c r="EN153" s="110"/>
      <c r="EO153" s="110"/>
      <c r="EP153" s="110"/>
      <c r="EQ153" s="110"/>
      <c r="ER153" s="110"/>
      <c r="ES153" s="110"/>
      <c r="ET153" s="110"/>
      <c r="EU153" s="110"/>
      <c r="EV153" s="110"/>
      <c r="EW153" s="110"/>
      <c r="EX153" s="110"/>
      <c r="EY153" s="110"/>
      <c r="EZ153" s="110"/>
      <c r="FA153" s="110"/>
      <c r="FB153" s="110"/>
      <c r="FC153" s="110"/>
      <c r="FD153" s="110"/>
      <c r="FE153" s="110"/>
      <c r="FF153" s="110"/>
      <c r="FG153" s="110"/>
      <c r="FH153" s="110"/>
      <c r="FI153" s="110"/>
      <c r="FJ153" s="110"/>
      <c r="FK153" s="110"/>
      <c r="FL153" s="110"/>
      <c r="FM153" s="110"/>
      <c r="FN153" s="110"/>
      <c r="FO153" s="110"/>
      <c r="FP153" s="110"/>
      <c r="FQ153" s="110"/>
      <c r="FR153" s="110"/>
      <c r="FS153" s="110"/>
      <c r="FT153" s="110"/>
      <c r="FU153" s="110"/>
      <c r="FV153" s="110"/>
      <c r="FW153" s="110"/>
      <c r="FX153" s="110"/>
      <c r="FY153" s="110"/>
      <c r="FZ153" s="110"/>
      <c r="GA153" s="110"/>
      <c r="GB153" s="110"/>
      <c r="GC153" s="110"/>
      <c r="GD153" s="110"/>
      <c r="GE153" s="110"/>
      <c r="GF153" s="110"/>
      <c r="GG153" s="110"/>
      <c r="GH153" s="110"/>
      <c r="GI153" s="110"/>
      <c r="GJ153" s="110"/>
      <c r="GK153" s="110"/>
      <c r="GL153" s="110"/>
      <c r="GM153" s="110"/>
      <c r="GN153" s="110"/>
      <c r="GO153" s="110"/>
      <c r="GP153" s="110"/>
      <c r="GQ153" s="110"/>
      <c r="GR153" s="110"/>
      <c r="GS153" s="110"/>
      <c r="GT153" s="110"/>
      <c r="GU153" s="110"/>
      <c r="GV153" s="110"/>
      <c r="GW153" s="110"/>
      <c r="GX153" s="110"/>
      <c r="GY153" s="110"/>
      <c r="GZ153" s="110"/>
      <c r="HA153" s="110"/>
      <c r="HB153" s="110"/>
      <c r="HC153" s="110"/>
      <c r="HD153" s="110"/>
      <c r="HE153" s="110"/>
      <c r="HF153" s="110"/>
      <c r="HG153" s="110"/>
      <c r="HH153" s="110"/>
      <c r="HI153" s="110"/>
      <c r="HJ153" s="110"/>
      <c r="HK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c r="AE154" s="110"/>
      <c r="AF154" s="110"/>
      <c r="AG154" s="110"/>
      <c r="AH154" s="110"/>
      <c r="AI154" s="110"/>
      <c r="AJ154" s="110"/>
      <c r="AK154" s="110"/>
      <c r="AL154" s="110"/>
      <c r="AM154" s="110"/>
      <c r="AN154" s="110"/>
      <c r="AO154" s="110"/>
      <c r="AP154" s="110"/>
      <c r="AQ154" s="110"/>
      <c r="AR154" s="110"/>
      <c r="AS154" s="110"/>
      <c r="AT154" s="110"/>
      <c r="AU154" s="110"/>
      <c r="AV154" s="110"/>
      <c r="AW154" s="110"/>
      <c r="AX154" s="110"/>
      <c r="AY154" s="110"/>
      <c r="AZ154" s="110"/>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0"/>
      <c r="CB154" s="110"/>
      <c r="CC154" s="110"/>
      <c r="CD154" s="110"/>
      <c r="CE154" s="110"/>
      <c r="CF154" s="110"/>
      <c r="CG154" s="110"/>
      <c r="CH154" s="110"/>
      <c r="CI154" s="110"/>
      <c r="CJ154" s="110"/>
      <c r="CK154" s="110"/>
      <c r="CL154" s="110"/>
      <c r="CM154" s="110"/>
      <c r="CN154" s="110"/>
      <c r="CO154" s="110"/>
      <c r="CP154" s="110"/>
      <c r="CQ154" s="110"/>
      <c r="CR154" s="110"/>
      <c r="CS154" s="110"/>
      <c r="CT154" s="110"/>
      <c r="CU154" s="110"/>
      <c r="CV154" s="110"/>
      <c r="CW154" s="110"/>
      <c r="CX154" s="110"/>
      <c r="CY154" s="110"/>
      <c r="CZ154" s="110"/>
      <c r="DA154" s="110"/>
      <c r="DB154" s="110"/>
      <c r="DC154" s="110"/>
      <c r="DD154" s="110"/>
      <c r="DE154" s="110"/>
      <c r="DF154" s="110"/>
      <c r="DG154" s="110"/>
      <c r="DH154" s="110"/>
      <c r="DI154" s="110"/>
      <c r="DJ154" s="110"/>
      <c r="DK154" s="110"/>
      <c r="DL154" s="110"/>
      <c r="DM154" s="110"/>
      <c r="DN154" s="110"/>
      <c r="DO154" s="110"/>
      <c r="DP154" s="110"/>
      <c r="DQ154" s="110"/>
      <c r="DR154" s="110"/>
      <c r="DS154" s="110"/>
      <c r="DT154" s="110"/>
      <c r="DU154" s="110"/>
      <c r="DV154" s="110"/>
      <c r="DW154" s="110"/>
      <c r="DX154" s="110"/>
      <c r="DY154" s="110"/>
      <c r="DZ154" s="110"/>
      <c r="EA154" s="110"/>
      <c r="EB154" s="110"/>
      <c r="EC154" s="110"/>
      <c r="ED154" s="110"/>
      <c r="EE154" s="110"/>
      <c r="EF154" s="110"/>
      <c r="EG154" s="110"/>
      <c r="EH154" s="110"/>
      <c r="EI154" s="110"/>
      <c r="EJ154" s="110"/>
      <c r="EK154" s="110"/>
      <c r="EL154" s="110"/>
      <c r="EM154" s="110"/>
      <c r="EN154" s="110"/>
      <c r="EO154" s="110"/>
      <c r="EP154" s="110"/>
      <c r="EQ154" s="110"/>
      <c r="ER154" s="110"/>
      <c r="ES154" s="110"/>
      <c r="ET154" s="110"/>
      <c r="EU154" s="110"/>
      <c r="EV154" s="110"/>
      <c r="EW154" s="110"/>
      <c r="EX154" s="110"/>
      <c r="EY154" s="110"/>
      <c r="EZ154" s="110"/>
      <c r="FA154" s="110"/>
      <c r="FB154" s="110"/>
      <c r="FC154" s="110"/>
      <c r="FD154" s="110"/>
      <c r="FE154" s="110"/>
      <c r="FF154" s="110"/>
      <c r="FG154" s="110"/>
      <c r="FH154" s="110"/>
      <c r="FI154" s="110"/>
      <c r="FJ154" s="110"/>
      <c r="FK154" s="110"/>
      <c r="FL154" s="110"/>
      <c r="FM154" s="110"/>
      <c r="FN154" s="110"/>
      <c r="FO154" s="110"/>
      <c r="FP154" s="110"/>
      <c r="FQ154" s="110"/>
      <c r="FR154" s="110"/>
      <c r="FS154" s="110"/>
      <c r="FT154" s="110"/>
      <c r="FU154" s="110"/>
      <c r="FV154" s="110"/>
      <c r="FW154" s="110"/>
      <c r="FX154" s="110"/>
      <c r="FY154" s="110"/>
      <c r="FZ154" s="110"/>
      <c r="GA154" s="110"/>
      <c r="GB154" s="110"/>
      <c r="GC154" s="110"/>
      <c r="GD154" s="110"/>
      <c r="GE154" s="110"/>
      <c r="GF154" s="110"/>
      <c r="GG154" s="110"/>
      <c r="GH154" s="110"/>
      <c r="GI154" s="110"/>
      <c r="GJ154" s="110"/>
      <c r="GK154" s="110"/>
      <c r="GL154" s="110"/>
      <c r="GM154" s="110"/>
      <c r="GN154" s="110"/>
      <c r="GO154" s="110"/>
      <c r="GP154" s="110"/>
      <c r="GQ154" s="110"/>
      <c r="GR154" s="110"/>
      <c r="GS154" s="110"/>
      <c r="GT154" s="110"/>
      <c r="GU154" s="110"/>
      <c r="GV154" s="110"/>
      <c r="GW154" s="110"/>
      <c r="GX154" s="110"/>
      <c r="GY154" s="110"/>
      <c r="GZ154" s="110"/>
      <c r="HA154" s="110"/>
      <c r="HB154" s="110"/>
      <c r="HC154" s="110"/>
      <c r="HD154" s="110"/>
      <c r="HE154" s="110"/>
      <c r="HF154" s="110"/>
      <c r="HG154" s="110"/>
      <c r="HH154" s="110"/>
      <c r="HI154" s="110"/>
      <c r="HJ154" s="110"/>
      <c r="HK154" s="110"/>
    </row>
    <row r="155" ht="15.75" customHeight="1">
      <c r="A155" s="110"/>
      <c r="B155" s="110"/>
      <c r="C155" s="5"/>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c r="AB155" s="110"/>
      <c r="AC155" s="110"/>
      <c r="AD155" s="110"/>
      <c r="AE155" s="110"/>
      <c r="AF155" s="110"/>
      <c r="AG155" s="110"/>
      <c r="AH155" s="110"/>
      <c r="AI155" s="110"/>
      <c r="AJ155" s="110"/>
      <c r="AK155" s="110"/>
      <c r="AL155" s="110"/>
      <c r="AM155" s="110"/>
      <c r="AN155" s="110"/>
      <c r="AO155" s="110"/>
      <c r="AP155" s="110"/>
      <c r="AQ155" s="110"/>
      <c r="AR155" s="110"/>
      <c r="AS155" s="110"/>
      <c r="AT155" s="110"/>
      <c r="AU155" s="110"/>
      <c r="AV155" s="110"/>
      <c r="AW155" s="110"/>
      <c r="AX155" s="110"/>
      <c r="AY155" s="110"/>
      <c r="AZ155" s="110"/>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0"/>
      <c r="CB155" s="110"/>
      <c r="CC155" s="110"/>
      <c r="CD155" s="110"/>
      <c r="CE155" s="110"/>
      <c r="CF155" s="110"/>
      <c r="CG155" s="110"/>
      <c r="CH155" s="110"/>
      <c r="CI155" s="110"/>
      <c r="CJ155" s="110"/>
      <c r="CK155" s="110"/>
      <c r="CL155" s="110"/>
      <c r="CM155" s="110"/>
      <c r="CN155" s="110"/>
      <c r="CO155" s="110"/>
      <c r="CP155" s="110"/>
      <c r="CQ155" s="110"/>
      <c r="CR155" s="110"/>
      <c r="CS155" s="110"/>
      <c r="CT155" s="110"/>
      <c r="CU155" s="110"/>
      <c r="CV155" s="110"/>
      <c r="CW155" s="110"/>
      <c r="CX155" s="110"/>
      <c r="CY155" s="110"/>
      <c r="CZ155" s="110"/>
      <c r="DA155" s="110"/>
      <c r="DB155" s="110"/>
      <c r="DC155" s="110"/>
      <c r="DD155" s="110"/>
      <c r="DE155" s="110"/>
      <c r="DF155" s="110"/>
      <c r="DG155" s="110"/>
      <c r="DH155" s="110"/>
      <c r="DI155" s="110"/>
      <c r="DJ155" s="110"/>
      <c r="DK155" s="110"/>
      <c r="DL155" s="110"/>
      <c r="DM155" s="110"/>
      <c r="DN155" s="110"/>
      <c r="DO155" s="110"/>
      <c r="DP155" s="110"/>
      <c r="DQ155" s="110"/>
      <c r="DR155" s="110"/>
      <c r="DS155" s="110"/>
      <c r="DT155" s="110"/>
      <c r="DU155" s="110"/>
      <c r="DV155" s="110"/>
      <c r="DW155" s="110"/>
      <c r="DX155" s="110"/>
      <c r="DY155" s="110"/>
      <c r="DZ155" s="110"/>
      <c r="EA155" s="110"/>
      <c r="EB155" s="110"/>
      <c r="EC155" s="110"/>
      <c r="ED155" s="110"/>
      <c r="EE155" s="110"/>
      <c r="EF155" s="110"/>
      <c r="EG155" s="110"/>
      <c r="EH155" s="110"/>
      <c r="EI155" s="110"/>
      <c r="EJ155" s="110"/>
      <c r="EK155" s="110"/>
      <c r="EL155" s="110"/>
      <c r="EM155" s="110"/>
      <c r="EN155" s="110"/>
      <c r="EO155" s="110"/>
      <c r="EP155" s="110"/>
      <c r="EQ155" s="110"/>
      <c r="ER155" s="110"/>
      <c r="ES155" s="110"/>
      <c r="ET155" s="110"/>
      <c r="EU155" s="110"/>
      <c r="EV155" s="110"/>
      <c r="EW155" s="110"/>
      <c r="EX155" s="110"/>
      <c r="EY155" s="110"/>
      <c r="EZ155" s="110"/>
      <c r="FA155" s="110"/>
      <c r="FB155" s="110"/>
      <c r="FC155" s="110"/>
      <c r="FD155" s="110"/>
      <c r="FE155" s="110"/>
      <c r="FF155" s="110"/>
      <c r="FG155" s="110"/>
      <c r="FH155" s="110"/>
      <c r="FI155" s="110"/>
      <c r="FJ155" s="110"/>
      <c r="FK155" s="110"/>
      <c r="FL155" s="110"/>
      <c r="FM155" s="110"/>
      <c r="FN155" s="110"/>
      <c r="FO155" s="110"/>
      <c r="FP155" s="110"/>
      <c r="FQ155" s="110"/>
      <c r="FR155" s="110"/>
      <c r="FS155" s="110"/>
      <c r="FT155" s="110"/>
      <c r="FU155" s="110"/>
      <c r="FV155" s="110"/>
      <c r="FW155" s="110"/>
      <c r="FX155" s="110"/>
      <c r="FY155" s="110"/>
      <c r="FZ155" s="110"/>
      <c r="GA155" s="110"/>
      <c r="GB155" s="110"/>
      <c r="GC155" s="110"/>
      <c r="GD155" s="110"/>
      <c r="GE155" s="110"/>
      <c r="GF155" s="110"/>
      <c r="GG155" s="110"/>
      <c r="GH155" s="110"/>
      <c r="GI155" s="110"/>
      <c r="GJ155" s="110"/>
      <c r="GK155" s="110"/>
      <c r="GL155" s="110"/>
      <c r="GM155" s="110"/>
      <c r="GN155" s="110"/>
      <c r="GO155" s="110"/>
      <c r="GP155" s="110"/>
      <c r="GQ155" s="110"/>
      <c r="GR155" s="110"/>
      <c r="GS155" s="110"/>
      <c r="GT155" s="110"/>
      <c r="GU155" s="110"/>
      <c r="GV155" s="110"/>
      <c r="GW155" s="110"/>
      <c r="GX155" s="110"/>
      <c r="GY155" s="110"/>
      <c r="GZ155" s="110"/>
      <c r="HA155" s="110"/>
      <c r="HB155" s="110"/>
      <c r="HC155" s="110"/>
      <c r="HD155" s="110"/>
      <c r="HE155" s="110"/>
      <c r="HF155" s="110"/>
      <c r="HG155" s="110"/>
      <c r="HH155" s="110"/>
      <c r="HI155" s="110"/>
      <c r="HJ155" s="110"/>
      <c r="HK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c r="AB156" s="110"/>
      <c r="AC156" s="110"/>
      <c r="AD156" s="110"/>
      <c r="AE156" s="110"/>
      <c r="AF156" s="110"/>
      <c r="AG156" s="110"/>
      <c r="AH156" s="110"/>
      <c r="AI156" s="110"/>
      <c r="AJ156" s="110"/>
      <c r="AK156" s="110"/>
      <c r="AL156" s="110"/>
      <c r="AM156" s="110"/>
      <c r="AN156" s="110"/>
      <c r="AO156" s="110"/>
      <c r="AP156" s="110"/>
      <c r="AQ156" s="110"/>
      <c r="AR156" s="110"/>
      <c r="AS156" s="110"/>
      <c r="AT156" s="110"/>
      <c r="AU156" s="110"/>
      <c r="AV156" s="110"/>
      <c r="AW156" s="110"/>
      <c r="AX156" s="110"/>
      <c r="AY156" s="110"/>
      <c r="AZ156" s="110"/>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0"/>
      <c r="CB156" s="110"/>
      <c r="CC156" s="110"/>
      <c r="CD156" s="110"/>
      <c r="CE156" s="110"/>
      <c r="CF156" s="110"/>
      <c r="CG156" s="110"/>
      <c r="CH156" s="110"/>
      <c r="CI156" s="110"/>
      <c r="CJ156" s="110"/>
      <c r="CK156" s="110"/>
      <c r="CL156" s="110"/>
      <c r="CM156" s="110"/>
      <c r="CN156" s="110"/>
      <c r="CO156" s="110"/>
      <c r="CP156" s="110"/>
      <c r="CQ156" s="110"/>
      <c r="CR156" s="110"/>
      <c r="CS156" s="110"/>
      <c r="CT156" s="110"/>
      <c r="CU156" s="110"/>
      <c r="CV156" s="110"/>
      <c r="CW156" s="110"/>
      <c r="CX156" s="110"/>
      <c r="CY156" s="110"/>
      <c r="CZ156" s="110"/>
      <c r="DA156" s="110"/>
      <c r="DB156" s="110"/>
      <c r="DC156" s="110"/>
      <c r="DD156" s="110"/>
      <c r="DE156" s="110"/>
      <c r="DF156" s="110"/>
      <c r="DG156" s="110"/>
      <c r="DH156" s="110"/>
      <c r="DI156" s="110"/>
      <c r="DJ156" s="110"/>
      <c r="DK156" s="110"/>
      <c r="DL156" s="110"/>
      <c r="DM156" s="110"/>
      <c r="DN156" s="110"/>
      <c r="DO156" s="110"/>
      <c r="DP156" s="110"/>
      <c r="DQ156" s="110"/>
      <c r="DR156" s="110"/>
      <c r="DS156" s="110"/>
      <c r="DT156" s="110"/>
      <c r="DU156" s="110"/>
      <c r="DV156" s="110"/>
      <c r="DW156" s="110"/>
      <c r="DX156" s="110"/>
      <c r="DY156" s="110"/>
      <c r="DZ156" s="110"/>
      <c r="EA156" s="110"/>
      <c r="EB156" s="110"/>
      <c r="EC156" s="110"/>
      <c r="ED156" s="110"/>
      <c r="EE156" s="110"/>
      <c r="EF156" s="110"/>
      <c r="EG156" s="110"/>
      <c r="EH156" s="110"/>
      <c r="EI156" s="110"/>
      <c r="EJ156" s="110"/>
      <c r="EK156" s="110"/>
      <c r="EL156" s="110"/>
      <c r="EM156" s="110"/>
      <c r="EN156" s="110"/>
      <c r="EO156" s="110"/>
      <c r="EP156" s="110"/>
      <c r="EQ156" s="110"/>
      <c r="ER156" s="110"/>
      <c r="ES156" s="110"/>
      <c r="ET156" s="110"/>
      <c r="EU156" s="110"/>
      <c r="EV156" s="110"/>
      <c r="EW156" s="110"/>
      <c r="EX156" s="110"/>
      <c r="EY156" s="110"/>
      <c r="EZ156" s="110"/>
      <c r="FA156" s="110"/>
      <c r="FB156" s="110"/>
      <c r="FC156" s="110"/>
      <c r="FD156" s="110"/>
      <c r="FE156" s="110"/>
      <c r="FF156" s="110"/>
      <c r="FG156" s="110"/>
      <c r="FH156" s="110"/>
      <c r="FI156" s="110"/>
      <c r="FJ156" s="110"/>
      <c r="FK156" s="110"/>
      <c r="FL156" s="110"/>
      <c r="FM156" s="110"/>
      <c r="FN156" s="110"/>
      <c r="FO156" s="110"/>
      <c r="FP156" s="110"/>
      <c r="FQ156" s="110"/>
      <c r="FR156" s="110"/>
      <c r="FS156" s="110"/>
      <c r="FT156" s="110"/>
      <c r="FU156" s="110"/>
      <c r="FV156" s="110"/>
      <c r="FW156" s="110"/>
      <c r="FX156" s="110"/>
      <c r="FY156" s="110"/>
      <c r="FZ156" s="110"/>
      <c r="GA156" s="110"/>
      <c r="GB156" s="110"/>
      <c r="GC156" s="110"/>
      <c r="GD156" s="110"/>
      <c r="GE156" s="110"/>
      <c r="GF156" s="110"/>
      <c r="GG156" s="110"/>
      <c r="GH156" s="110"/>
      <c r="GI156" s="110"/>
      <c r="GJ156" s="110"/>
      <c r="GK156" s="110"/>
      <c r="GL156" s="110"/>
      <c r="GM156" s="110"/>
      <c r="GN156" s="110"/>
      <c r="GO156" s="110"/>
      <c r="GP156" s="110"/>
      <c r="GQ156" s="110"/>
      <c r="GR156" s="110"/>
      <c r="GS156" s="110"/>
      <c r="GT156" s="110"/>
      <c r="GU156" s="110"/>
      <c r="GV156" s="110"/>
      <c r="GW156" s="110"/>
      <c r="GX156" s="110"/>
      <c r="GY156" s="110"/>
      <c r="GZ156" s="110"/>
      <c r="HA156" s="110"/>
      <c r="HB156" s="110"/>
      <c r="HC156" s="110"/>
      <c r="HD156" s="110"/>
      <c r="HE156" s="110"/>
      <c r="HF156" s="110"/>
      <c r="HG156" s="110"/>
      <c r="HH156" s="110"/>
      <c r="HI156" s="110"/>
      <c r="HJ156" s="110"/>
      <c r="HK156" s="110"/>
    </row>
    <row r="157" ht="15.75" customHeight="1">
      <c r="A157" s="110"/>
      <c r="B157" s="110"/>
      <c r="C157" s="8"/>
      <c r="D157" s="8"/>
      <c r="E157" s="131"/>
      <c r="F157" s="131"/>
      <c r="G157" s="131"/>
      <c r="H157" s="131"/>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c r="AE157" s="110"/>
      <c r="AF157" s="110"/>
      <c r="AG157" s="110"/>
      <c r="AH157" s="110"/>
      <c r="AI157" s="110"/>
      <c r="AJ157" s="110"/>
      <c r="AK157" s="110"/>
      <c r="AL157" s="110"/>
      <c r="AM157" s="110"/>
      <c r="AN157" s="110"/>
      <c r="AO157" s="110"/>
      <c r="AP157" s="110"/>
      <c r="AQ157" s="110"/>
      <c r="AR157" s="110"/>
      <c r="AS157" s="110"/>
      <c r="AT157" s="110"/>
      <c r="AU157" s="110"/>
      <c r="AV157" s="110"/>
      <c r="AW157" s="110"/>
      <c r="AX157" s="110"/>
      <c r="AY157" s="110"/>
      <c r="AZ157" s="110"/>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0"/>
      <c r="CB157" s="110"/>
      <c r="CC157" s="110"/>
      <c r="CD157" s="110"/>
      <c r="CE157" s="110"/>
      <c r="CF157" s="110"/>
      <c r="CG157" s="110"/>
      <c r="CH157" s="110"/>
      <c r="CI157" s="110"/>
      <c r="CJ157" s="110"/>
      <c r="CK157" s="110"/>
      <c r="CL157" s="110"/>
      <c r="CM157" s="110"/>
      <c r="CN157" s="110"/>
      <c r="CO157" s="110"/>
      <c r="CP157" s="110"/>
      <c r="CQ157" s="110"/>
      <c r="CR157" s="110"/>
      <c r="CS157" s="110"/>
      <c r="CT157" s="110"/>
      <c r="CU157" s="110"/>
      <c r="CV157" s="110"/>
      <c r="CW157" s="110"/>
      <c r="CX157" s="110"/>
      <c r="CY157" s="110"/>
      <c r="CZ157" s="110"/>
      <c r="DA157" s="110"/>
      <c r="DB157" s="110"/>
      <c r="DC157" s="110"/>
      <c r="DD157" s="110"/>
      <c r="DE157" s="110"/>
      <c r="DF157" s="110"/>
      <c r="DG157" s="110"/>
      <c r="DH157" s="110"/>
      <c r="DI157" s="110"/>
      <c r="DJ157" s="110"/>
      <c r="DK157" s="110"/>
      <c r="DL157" s="110"/>
      <c r="DM157" s="110"/>
      <c r="DN157" s="110"/>
      <c r="DO157" s="110"/>
      <c r="DP157" s="110"/>
      <c r="DQ157" s="110"/>
      <c r="DR157" s="110"/>
      <c r="DS157" s="110"/>
      <c r="DT157" s="110"/>
      <c r="DU157" s="110"/>
      <c r="DV157" s="110"/>
      <c r="DW157" s="110"/>
      <c r="DX157" s="110"/>
      <c r="DY157" s="110"/>
      <c r="DZ157" s="110"/>
      <c r="EA157" s="110"/>
      <c r="EB157" s="110"/>
      <c r="EC157" s="110"/>
      <c r="ED157" s="110"/>
      <c r="EE157" s="110"/>
      <c r="EF157" s="110"/>
      <c r="EG157" s="110"/>
      <c r="EH157" s="110"/>
      <c r="EI157" s="110"/>
      <c r="EJ157" s="110"/>
      <c r="EK157" s="110"/>
      <c r="EL157" s="110"/>
      <c r="EM157" s="110"/>
      <c r="EN157" s="110"/>
      <c r="EO157" s="110"/>
      <c r="EP157" s="110"/>
      <c r="EQ157" s="110"/>
      <c r="ER157" s="110"/>
      <c r="ES157" s="110"/>
      <c r="ET157" s="110"/>
      <c r="EU157" s="110"/>
      <c r="EV157" s="110"/>
      <c r="EW157" s="110"/>
      <c r="EX157" s="110"/>
      <c r="EY157" s="110"/>
      <c r="EZ157" s="110"/>
      <c r="FA157" s="110"/>
      <c r="FB157" s="110"/>
      <c r="FC157" s="110"/>
      <c r="FD157" s="110"/>
      <c r="FE157" s="110"/>
      <c r="FF157" s="110"/>
      <c r="FG157" s="110"/>
      <c r="FH157" s="110"/>
      <c r="FI157" s="110"/>
      <c r="FJ157" s="110"/>
      <c r="FK157" s="110"/>
      <c r="FL157" s="110"/>
      <c r="FM157" s="110"/>
      <c r="FN157" s="110"/>
      <c r="FO157" s="110"/>
      <c r="FP157" s="110"/>
      <c r="FQ157" s="110"/>
      <c r="FR157" s="110"/>
      <c r="FS157" s="110"/>
      <c r="FT157" s="110"/>
      <c r="FU157" s="110"/>
      <c r="FV157" s="110"/>
      <c r="FW157" s="110"/>
      <c r="FX157" s="110"/>
      <c r="FY157" s="110"/>
      <c r="FZ157" s="110"/>
      <c r="GA157" s="110"/>
      <c r="GB157" s="110"/>
      <c r="GC157" s="110"/>
      <c r="GD157" s="110"/>
      <c r="GE157" s="110"/>
      <c r="GF157" s="110"/>
      <c r="GG157" s="110"/>
      <c r="GH157" s="110"/>
      <c r="GI157" s="110"/>
      <c r="GJ157" s="110"/>
      <c r="GK157" s="110"/>
      <c r="GL157" s="110"/>
      <c r="GM157" s="110"/>
      <c r="GN157" s="110"/>
      <c r="GO157" s="110"/>
      <c r="GP157" s="110"/>
      <c r="GQ157" s="110"/>
      <c r="GR157" s="110"/>
      <c r="GS157" s="110"/>
      <c r="GT157" s="110"/>
      <c r="GU157" s="110"/>
      <c r="GV157" s="110"/>
      <c r="GW157" s="110"/>
      <c r="GX157" s="110"/>
      <c r="GY157" s="110"/>
      <c r="GZ157" s="110"/>
      <c r="HA157" s="110"/>
      <c r="HB157" s="110"/>
      <c r="HC157" s="110"/>
      <c r="HD157" s="110"/>
      <c r="HE157" s="110"/>
      <c r="HF157" s="110"/>
      <c r="HG157" s="110"/>
      <c r="HH157" s="110"/>
      <c r="HI157" s="110"/>
      <c r="HJ157" s="110"/>
      <c r="HK157" s="110"/>
    </row>
    <row r="158" ht="15.75" customHeight="1">
      <c r="A158" s="110"/>
      <c r="B158" s="110"/>
      <c r="C158" s="4"/>
      <c r="D158" s="92"/>
      <c r="E158" s="101"/>
      <c r="F158" s="92"/>
      <c r="G158" s="101"/>
      <c r="H158" s="92"/>
      <c r="I158" s="13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0"/>
      <c r="AI158" s="110"/>
      <c r="AJ158" s="110"/>
      <c r="AK158" s="110"/>
      <c r="AL158" s="110"/>
      <c r="AM158" s="110"/>
      <c r="AN158" s="110"/>
      <c r="AO158" s="110"/>
      <c r="AP158" s="110"/>
      <c r="AQ158" s="110"/>
      <c r="AR158" s="110"/>
      <c r="AS158" s="110"/>
      <c r="AT158" s="110"/>
      <c r="AU158" s="110"/>
      <c r="AV158" s="110"/>
      <c r="AW158" s="110"/>
      <c r="AX158" s="110"/>
      <c r="AY158" s="110"/>
      <c r="AZ158" s="110"/>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0"/>
      <c r="CB158" s="110"/>
      <c r="CC158" s="110"/>
      <c r="CD158" s="110"/>
      <c r="CE158" s="110"/>
      <c r="CF158" s="110"/>
      <c r="CG158" s="110"/>
      <c r="CH158" s="110"/>
      <c r="CI158" s="110"/>
      <c r="CJ158" s="110"/>
      <c r="CK158" s="110"/>
      <c r="CL158" s="110"/>
      <c r="CM158" s="110"/>
      <c r="CN158" s="110"/>
      <c r="CO158" s="110"/>
      <c r="CP158" s="110"/>
      <c r="CQ158" s="110"/>
      <c r="CR158" s="110"/>
      <c r="CS158" s="110"/>
      <c r="CT158" s="110"/>
      <c r="CU158" s="110"/>
      <c r="CV158" s="110"/>
      <c r="CW158" s="110"/>
      <c r="CX158" s="110"/>
      <c r="CY158" s="110"/>
      <c r="CZ158" s="110"/>
      <c r="DA158" s="110"/>
      <c r="DB158" s="110"/>
      <c r="DC158" s="110"/>
      <c r="DD158" s="110"/>
      <c r="DE158" s="110"/>
      <c r="DF158" s="110"/>
      <c r="DG158" s="110"/>
      <c r="DH158" s="110"/>
      <c r="DI158" s="110"/>
      <c r="DJ158" s="110"/>
      <c r="DK158" s="110"/>
      <c r="DL158" s="110"/>
      <c r="DM158" s="110"/>
      <c r="DN158" s="110"/>
      <c r="DO158" s="110"/>
      <c r="DP158" s="110"/>
      <c r="DQ158" s="110"/>
      <c r="DR158" s="110"/>
      <c r="DS158" s="110"/>
      <c r="DT158" s="110"/>
      <c r="DU158" s="110"/>
      <c r="DV158" s="110"/>
      <c r="DW158" s="110"/>
      <c r="DX158" s="110"/>
      <c r="DY158" s="110"/>
      <c r="DZ158" s="110"/>
      <c r="EA158" s="110"/>
      <c r="EB158" s="110"/>
      <c r="EC158" s="110"/>
      <c r="ED158" s="110"/>
      <c r="EE158" s="110"/>
      <c r="EF158" s="110"/>
      <c r="EG158" s="110"/>
      <c r="EH158" s="110"/>
      <c r="EI158" s="110"/>
      <c r="EJ158" s="110"/>
      <c r="EK158" s="110"/>
      <c r="EL158" s="110"/>
      <c r="EM158" s="110"/>
      <c r="EN158" s="110"/>
      <c r="EO158" s="110"/>
      <c r="EP158" s="110"/>
      <c r="EQ158" s="110"/>
      <c r="ER158" s="110"/>
      <c r="ES158" s="110"/>
      <c r="ET158" s="110"/>
      <c r="EU158" s="110"/>
      <c r="EV158" s="110"/>
      <c r="EW158" s="110"/>
      <c r="EX158" s="110"/>
      <c r="EY158" s="110"/>
      <c r="EZ158" s="110"/>
      <c r="FA158" s="110"/>
      <c r="FB158" s="110"/>
      <c r="FC158" s="110"/>
      <c r="FD158" s="110"/>
      <c r="FE158" s="110"/>
      <c r="FF158" s="110"/>
      <c r="FG158" s="110"/>
      <c r="FH158" s="110"/>
      <c r="FI158" s="110"/>
      <c r="FJ158" s="110"/>
      <c r="FK158" s="110"/>
      <c r="FL158" s="110"/>
      <c r="FM158" s="110"/>
      <c r="FN158" s="110"/>
      <c r="FO158" s="110"/>
      <c r="FP158" s="110"/>
      <c r="FQ158" s="110"/>
      <c r="FR158" s="110"/>
      <c r="FS158" s="110"/>
      <c r="FT158" s="110"/>
      <c r="FU158" s="110"/>
      <c r="FV158" s="110"/>
      <c r="FW158" s="110"/>
      <c r="FX158" s="110"/>
      <c r="FY158" s="110"/>
      <c r="FZ158" s="110"/>
      <c r="GA158" s="110"/>
      <c r="GB158" s="110"/>
      <c r="GC158" s="110"/>
      <c r="GD158" s="110"/>
      <c r="GE158" s="110"/>
      <c r="GF158" s="110"/>
      <c r="GG158" s="110"/>
      <c r="GH158" s="110"/>
      <c r="GI158" s="110"/>
      <c r="GJ158" s="110"/>
      <c r="GK158" s="110"/>
      <c r="GL158" s="110"/>
      <c r="GM158" s="110"/>
      <c r="GN158" s="110"/>
      <c r="GO158" s="110"/>
      <c r="GP158" s="110"/>
      <c r="GQ158" s="110"/>
      <c r="GR158" s="110"/>
      <c r="GS158" s="110"/>
      <c r="GT158" s="110"/>
      <c r="GU158" s="110"/>
      <c r="GV158" s="110"/>
      <c r="GW158" s="110"/>
      <c r="GX158" s="110"/>
      <c r="GY158" s="110"/>
      <c r="GZ158" s="110"/>
      <c r="HA158" s="110"/>
      <c r="HB158" s="110"/>
      <c r="HC158" s="110"/>
      <c r="HD158" s="110"/>
      <c r="HE158" s="110"/>
      <c r="HF158" s="110"/>
      <c r="HG158" s="110"/>
      <c r="HH158" s="110"/>
      <c r="HI158" s="110"/>
      <c r="HJ158" s="110"/>
      <c r="HK158" s="110"/>
    </row>
    <row r="159" ht="15.75" customHeight="1">
      <c r="A159" s="110"/>
      <c r="B159" s="110"/>
      <c r="C159" s="4"/>
      <c r="D159" s="92"/>
      <c r="E159" s="101"/>
      <c r="F159" s="92"/>
      <c r="G159" s="101"/>
      <c r="H159" s="92"/>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c r="AE159" s="110"/>
      <c r="AF159" s="110"/>
      <c r="AG159" s="110"/>
      <c r="AH159" s="110"/>
      <c r="AI159" s="110"/>
      <c r="AJ159" s="110"/>
      <c r="AK159" s="110"/>
      <c r="AL159" s="110"/>
      <c r="AM159" s="110"/>
      <c r="AN159" s="110"/>
      <c r="AO159" s="110"/>
      <c r="AP159" s="110"/>
      <c r="AQ159" s="110"/>
      <c r="AR159" s="110"/>
      <c r="AS159" s="110"/>
      <c r="AT159" s="110"/>
      <c r="AU159" s="110"/>
      <c r="AV159" s="110"/>
      <c r="AW159" s="110"/>
      <c r="AX159" s="110"/>
      <c r="AY159" s="110"/>
      <c r="AZ159" s="110"/>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0"/>
      <c r="CB159" s="110"/>
      <c r="CC159" s="110"/>
      <c r="CD159" s="110"/>
      <c r="CE159" s="110"/>
      <c r="CF159" s="110"/>
      <c r="CG159" s="110"/>
      <c r="CH159" s="110"/>
      <c r="CI159" s="110"/>
      <c r="CJ159" s="110"/>
      <c r="CK159" s="110"/>
      <c r="CL159" s="110"/>
      <c r="CM159" s="110"/>
      <c r="CN159" s="110"/>
      <c r="CO159" s="110"/>
      <c r="CP159" s="110"/>
      <c r="CQ159" s="110"/>
      <c r="CR159" s="110"/>
      <c r="CS159" s="110"/>
      <c r="CT159" s="110"/>
      <c r="CU159" s="110"/>
      <c r="CV159" s="110"/>
      <c r="CW159" s="110"/>
      <c r="CX159" s="110"/>
      <c r="CY159" s="110"/>
      <c r="CZ159" s="110"/>
      <c r="DA159" s="110"/>
      <c r="DB159" s="110"/>
      <c r="DC159" s="110"/>
      <c r="DD159" s="110"/>
      <c r="DE159" s="110"/>
      <c r="DF159" s="110"/>
      <c r="DG159" s="110"/>
      <c r="DH159" s="110"/>
      <c r="DI159" s="110"/>
      <c r="DJ159" s="110"/>
      <c r="DK159" s="110"/>
      <c r="DL159" s="110"/>
      <c r="DM159" s="110"/>
      <c r="DN159" s="110"/>
      <c r="DO159" s="110"/>
      <c r="DP159" s="110"/>
      <c r="DQ159" s="110"/>
      <c r="DR159" s="110"/>
      <c r="DS159" s="110"/>
      <c r="DT159" s="110"/>
      <c r="DU159" s="110"/>
      <c r="DV159" s="110"/>
      <c r="DW159" s="110"/>
      <c r="DX159" s="110"/>
      <c r="DY159" s="110"/>
      <c r="DZ159" s="110"/>
      <c r="EA159" s="110"/>
      <c r="EB159" s="110"/>
      <c r="EC159" s="110"/>
      <c r="ED159" s="110"/>
      <c r="EE159" s="110"/>
      <c r="EF159" s="110"/>
      <c r="EG159" s="110"/>
      <c r="EH159" s="110"/>
      <c r="EI159" s="110"/>
      <c r="EJ159" s="110"/>
      <c r="EK159" s="110"/>
      <c r="EL159" s="110"/>
      <c r="EM159" s="110"/>
      <c r="EN159" s="110"/>
      <c r="EO159" s="110"/>
      <c r="EP159" s="110"/>
      <c r="EQ159" s="110"/>
      <c r="ER159" s="110"/>
      <c r="ES159" s="110"/>
      <c r="ET159" s="110"/>
      <c r="EU159" s="110"/>
      <c r="EV159" s="110"/>
      <c r="EW159" s="110"/>
      <c r="EX159" s="110"/>
      <c r="EY159" s="110"/>
      <c r="EZ159" s="110"/>
      <c r="FA159" s="110"/>
      <c r="FB159" s="110"/>
      <c r="FC159" s="110"/>
      <c r="FD159" s="110"/>
      <c r="FE159" s="110"/>
      <c r="FF159" s="110"/>
      <c r="FG159" s="110"/>
      <c r="FH159" s="110"/>
      <c r="FI159" s="110"/>
      <c r="FJ159" s="110"/>
      <c r="FK159" s="110"/>
      <c r="FL159" s="110"/>
      <c r="FM159" s="110"/>
      <c r="FN159" s="110"/>
      <c r="FO159" s="110"/>
      <c r="FP159" s="110"/>
      <c r="FQ159" s="110"/>
      <c r="FR159" s="110"/>
      <c r="FS159" s="110"/>
      <c r="FT159" s="110"/>
      <c r="FU159" s="110"/>
      <c r="FV159" s="110"/>
      <c r="FW159" s="110"/>
      <c r="FX159" s="110"/>
      <c r="FY159" s="110"/>
      <c r="FZ159" s="110"/>
      <c r="GA159" s="110"/>
      <c r="GB159" s="110"/>
      <c r="GC159" s="110"/>
      <c r="GD159" s="110"/>
      <c r="GE159" s="110"/>
      <c r="GF159" s="110"/>
      <c r="GG159" s="110"/>
      <c r="GH159" s="110"/>
      <c r="GI159" s="110"/>
      <c r="GJ159" s="110"/>
      <c r="GK159" s="110"/>
      <c r="GL159" s="110"/>
      <c r="GM159" s="110"/>
      <c r="GN159" s="110"/>
      <c r="GO159" s="110"/>
      <c r="GP159" s="110"/>
      <c r="GQ159" s="110"/>
      <c r="GR159" s="110"/>
      <c r="GS159" s="110"/>
      <c r="GT159" s="110"/>
      <c r="GU159" s="110"/>
      <c r="GV159" s="110"/>
      <c r="GW159" s="110"/>
      <c r="GX159" s="110"/>
      <c r="GY159" s="110"/>
      <c r="GZ159" s="110"/>
      <c r="HA159" s="110"/>
      <c r="HB159" s="110"/>
      <c r="HC159" s="110"/>
      <c r="HD159" s="110"/>
      <c r="HE159" s="110"/>
      <c r="HF159" s="110"/>
      <c r="HG159" s="110"/>
      <c r="HH159" s="110"/>
      <c r="HI159" s="110"/>
      <c r="HJ159" s="110"/>
      <c r="HK159" s="110"/>
    </row>
    <row r="160" ht="15.75" customHeight="1">
      <c r="A160" s="110"/>
      <c r="B160" s="110"/>
      <c r="C160" s="4"/>
      <c r="D160" s="92"/>
      <c r="E160" s="101"/>
      <c r="F160" s="92"/>
      <c r="G160" s="101"/>
      <c r="H160" s="92"/>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0"/>
      <c r="AI160" s="110"/>
      <c r="AJ160" s="110"/>
      <c r="AK160" s="110"/>
      <c r="AL160" s="110"/>
      <c r="AM160" s="110"/>
      <c r="AN160" s="110"/>
      <c r="AO160" s="110"/>
      <c r="AP160" s="110"/>
      <c r="AQ160" s="110"/>
      <c r="AR160" s="110"/>
      <c r="AS160" s="110"/>
      <c r="AT160" s="110"/>
      <c r="AU160" s="110"/>
      <c r="AV160" s="110"/>
      <c r="AW160" s="110"/>
      <c r="AX160" s="110"/>
      <c r="AY160" s="110"/>
      <c r="AZ160" s="110"/>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0"/>
      <c r="CB160" s="110"/>
      <c r="CC160" s="110"/>
      <c r="CD160" s="110"/>
      <c r="CE160" s="110"/>
      <c r="CF160" s="110"/>
      <c r="CG160" s="110"/>
      <c r="CH160" s="110"/>
      <c r="CI160" s="110"/>
      <c r="CJ160" s="110"/>
      <c r="CK160" s="110"/>
      <c r="CL160" s="110"/>
      <c r="CM160" s="110"/>
      <c r="CN160" s="110"/>
      <c r="CO160" s="110"/>
      <c r="CP160" s="110"/>
      <c r="CQ160" s="110"/>
      <c r="CR160" s="110"/>
      <c r="CS160" s="110"/>
      <c r="CT160" s="110"/>
      <c r="CU160" s="110"/>
      <c r="CV160" s="110"/>
      <c r="CW160" s="110"/>
      <c r="CX160" s="110"/>
      <c r="CY160" s="110"/>
      <c r="CZ160" s="110"/>
      <c r="DA160" s="110"/>
      <c r="DB160" s="110"/>
      <c r="DC160" s="110"/>
      <c r="DD160" s="110"/>
      <c r="DE160" s="110"/>
      <c r="DF160" s="110"/>
      <c r="DG160" s="110"/>
      <c r="DH160" s="110"/>
      <c r="DI160" s="110"/>
      <c r="DJ160" s="110"/>
      <c r="DK160" s="110"/>
      <c r="DL160" s="110"/>
      <c r="DM160" s="110"/>
      <c r="DN160" s="110"/>
      <c r="DO160" s="110"/>
      <c r="DP160" s="110"/>
      <c r="DQ160" s="110"/>
      <c r="DR160" s="110"/>
      <c r="DS160" s="110"/>
      <c r="DT160" s="110"/>
      <c r="DU160" s="110"/>
      <c r="DV160" s="110"/>
      <c r="DW160" s="110"/>
      <c r="DX160" s="110"/>
      <c r="DY160" s="110"/>
      <c r="DZ160" s="110"/>
      <c r="EA160" s="110"/>
      <c r="EB160" s="110"/>
      <c r="EC160" s="110"/>
      <c r="ED160" s="110"/>
      <c r="EE160" s="110"/>
      <c r="EF160" s="110"/>
      <c r="EG160" s="110"/>
      <c r="EH160" s="110"/>
      <c r="EI160" s="110"/>
      <c r="EJ160" s="110"/>
      <c r="EK160" s="110"/>
      <c r="EL160" s="110"/>
      <c r="EM160" s="110"/>
      <c r="EN160" s="110"/>
      <c r="EO160" s="110"/>
      <c r="EP160" s="110"/>
      <c r="EQ160" s="110"/>
      <c r="ER160" s="110"/>
      <c r="ES160" s="110"/>
      <c r="ET160" s="110"/>
      <c r="EU160" s="110"/>
      <c r="EV160" s="110"/>
      <c r="EW160" s="110"/>
      <c r="EX160" s="110"/>
      <c r="EY160" s="110"/>
      <c r="EZ160" s="110"/>
      <c r="FA160" s="110"/>
      <c r="FB160" s="110"/>
      <c r="FC160" s="110"/>
      <c r="FD160" s="110"/>
      <c r="FE160" s="110"/>
      <c r="FF160" s="110"/>
      <c r="FG160" s="110"/>
      <c r="FH160" s="110"/>
      <c r="FI160" s="110"/>
      <c r="FJ160" s="110"/>
      <c r="FK160" s="110"/>
      <c r="FL160" s="110"/>
      <c r="FM160" s="110"/>
      <c r="FN160" s="110"/>
      <c r="FO160" s="110"/>
      <c r="FP160" s="110"/>
      <c r="FQ160" s="110"/>
      <c r="FR160" s="110"/>
      <c r="FS160" s="110"/>
      <c r="FT160" s="110"/>
      <c r="FU160" s="110"/>
      <c r="FV160" s="110"/>
      <c r="FW160" s="110"/>
      <c r="FX160" s="110"/>
      <c r="FY160" s="110"/>
      <c r="FZ160" s="110"/>
      <c r="GA160" s="110"/>
      <c r="GB160" s="110"/>
      <c r="GC160" s="110"/>
      <c r="GD160" s="110"/>
      <c r="GE160" s="110"/>
      <c r="GF160" s="110"/>
      <c r="GG160" s="110"/>
      <c r="GH160" s="110"/>
      <c r="GI160" s="110"/>
      <c r="GJ160" s="110"/>
      <c r="GK160" s="110"/>
      <c r="GL160" s="110"/>
      <c r="GM160" s="110"/>
      <c r="GN160" s="110"/>
      <c r="GO160" s="110"/>
      <c r="GP160" s="110"/>
      <c r="GQ160" s="110"/>
      <c r="GR160" s="110"/>
      <c r="GS160" s="110"/>
      <c r="GT160" s="110"/>
      <c r="GU160" s="110"/>
      <c r="GV160" s="110"/>
      <c r="GW160" s="110"/>
      <c r="GX160" s="110"/>
      <c r="GY160" s="110"/>
      <c r="GZ160" s="110"/>
      <c r="HA160" s="110"/>
      <c r="HB160" s="110"/>
      <c r="HC160" s="110"/>
      <c r="HD160" s="110"/>
      <c r="HE160" s="110"/>
      <c r="HF160" s="110"/>
      <c r="HG160" s="110"/>
      <c r="HH160" s="110"/>
      <c r="HI160" s="110"/>
      <c r="HJ160" s="110"/>
      <c r="HK160" s="110"/>
    </row>
    <row r="161" ht="15.75" customHeight="1">
      <c r="A161" s="110"/>
      <c r="B161" s="110"/>
      <c r="C161" s="4"/>
      <c r="D161" s="92"/>
      <c r="E161" s="101"/>
      <c r="F161" s="92"/>
      <c r="G161" s="101"/>
      <c r="H161" s="92"/>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c r="AE161" s="110"/>
      <c r="AF161" s="110"/>
      <c r="AG161" s="110"/>
      <c r="AH161" s="110"/>
      <c r="AI161" s="110"/>
      <c r="AJ161" s="110"/>
      <c r="AK161" s="110"/>
      <c r="AL161" s="110"/>
      <c r="AM161" s="110"/>
      <c r="AN161" s="110"/>
      <c r="AO161" s="110"/>
      <c r="AP161" s="110"/>
      <c r="AQ161" s="110"/>
      <c r="AR161" s="110"/>
      <c r="AS161" s="110"/>
      <c r="AT161" s="110"/>
      <c r="AU161" s="110"/>
      <c r="AV161" s="110"/>
      <c r="AW161" s="110"/>
      <c r="AX161" s="110"/>
      <c r="AY161" s="110"/>
      <c r="AZ161" s="110"/>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0"/>
      <c r="CB161" s="110"/>
      <c r="CC161" s="110"/>
      <c r="CD161" s="110"/>
      <c r="CE161" s="110"/>
      <c r="CF161" s="110"/>
      <c r="CG161" s="110"/>
      <c r="CH161" s="110"/>
      <c r="CI161" s="110"/>
      <c r="CJ161" s="110"/>
      <c r="CK161" s="110"/>
      <c r="CL161" s="110"/>
      <c r="CM161" s="110"/>
      <c r="CN161" s="110"/>
      <c r="CO161" s="110"/>
      <c r="CP161" s="110"/>
      <c r="CQ161" s="110"/>
      <c r="CR161" s="110"/>
      <c r="CS161" s="110"/>
      <c r="CT161" s="110"/>
      <c r="CU161" s="110"/>
      <c r="CV161" s="110"/>
      <c r="CW161" s="110"/>
      <c r="CX161" s="110"/>
      <c r="CY161" s="110"/>
      <c r="CZ161" s="110"/>
      <c r="DA161" s="110"/>
      <c r="DB161" s="110"/>
      <c r="DC161" s="110"/>
      <c r="DD161" s="110"/>
      <c r="DE161" s="110"/>
      <c r="DF161" s="110"/>
      <c r="DG161" s="110"/>
      <c r="DH161" s="110"/>
      <c r="DI161" s="110"/>
      <c r="DJ161" s="110"/>
      <c r="DK161" s="110"/>
      <c r="DL161" s="110"/>
      <c r="DM161" s="110"/>
      <c r="DN161" s="110"/>
      <c r="DO161" s="110"/>
      <c r="DP161" s="110"/>
      <c r="DQ161" s="110"/>
      <c r="DR161" s="110"/>
      <c r="DS161" s="110"/>
      <c r="DT161" s="110"/>
      <c r="DU161" s="110"/>
      <c r="DV161" s="110"/>
      <c r="DW161" s="110"/>
      <c r="DX161" s="110"/>
      <c r="DY161" s="110"/>
      <c r="DZ161" s="110"/>
      <c r="EA161" s="110"/>
      <c r="EB161" s="110"/>
      <c r="EC161" s="110"/>
      <c r="ED161" s="110"/>
      <c r="EE161" s="110"/>
      <c r="EF161" s="110"/>
      <c r="EG161" s="110"/>
      <c r="EH161" s="110"/>
      <c r="EI161" s="110"/>
      <c r="EJ161" s="110"/>
      <c r="EK161" s="110"/>
      <c r="EL161" s="110"/>
      <c r="EM161" s="110"/>
      <c r="EN161" s="110"/>
      <c r="EO161" s="110"/>
      <c r="EP161" s="110"/>
      <c r="EQ161" s="110"/>
      <c r="ER161" s="110"/>
      <c r="ES161" s="110"/>
      <c r="ET161" s="110"/>
      <c r="EU161" s="110"/>
      <c r="EV161" s="110"/>
      <c r="EW161" s="110"/>
      <c r="EX161" s="110"/>
      <c r="EY161" s="110"/>
      <c r="EZ161" s="110"/>
      <c r="FA161" s="110"/>
      <c r="FB161" s="110"/>
      <c r="FC161" s="110"/>
      <c r="FD161" s="110"/>
      <c r="FE161" s="110"/>
      <c r="FF161" s="110"/>
      <c r="FG161" s="110"/>
      <c r="FH161" s="110"/>
      <c r="FI161" s="110"/>
      <c r="FJ161" s="110"/>
      <c r="FK161" s="110"/>
      <c r="FL161" s="110"/>
      <c r="FM161" s="110"/>
      <c r="FN161" s="110"/>
      <c r="FO161" s="110"/>
      <c r="FP161" s="110"/>
      <c r="FQ161" s="110"/>
      <c r="FR161" s="110"/>
      <c r="FS161" s="110"/>
      <c r="FT161" s="110"/>
      <c r="FU161" s="110"/>
      <c r="FV161" s="110"/>
      <c r="FW161" s="110"/>
      <c r="FX161" s="110"/>
      <c r="FY161" s="110"/>
      <c r="FZ161" s="110"/>
      <c r="GA161" s="110"/>
      <c r="GB161" s="110"/>
      <c r="GC161" s="110"/>
      <c r="GD161" s="110"/>
      <c r="GE161" s="110"/>
      <c r="GF161" s="110"/>
      <c r="GG161" s="110"/>
      <c r="GH161" s="110"/>
      <c r="GI161" s="110"/>
      <c r="GJ161" s="110"/>
      <c r="GK161" s="110"/>
      <c r="GL161" s="110"/>
      <c r="GM161" s="110"/>
      <c r="GN161" s="110"/>
      <c r="GO161" s="110"/>
      <c r="GP161" s="110"/>
      <c r="GQ161" s="110"/>
      <c r="GR161" s="110"/>
      <c r="GS161" s="110"/>
      <c r="GT161" s="110"/>
      <c r="GU161" s="110"/>
      <c r="GV161" s="110"/>
      <c r="GW161" s="110"/>
      <c r="GX161" s="110"/>
      <c r="GY161" s="110"/>
      <c r="GZ161" s="110"/>
      <c r="HA161" s="110"/>
      <c r="HB161" s="110"/>
      <c r="HC161" s="110"/>
      <c r="HD161" s="110"/>
      <c r="HE161" s="110"/>
      <c r="HF161" s="110"/>
      <c r="HG161" s="110"/>
      <c r="HH161" s="110"/>
      <c r="HI161" s="110"/>
      <c r="HJ161" s="110"/>
      <c r="HK161" s="110"/>
    </row>
    <row r="162" ht="15.75" customHeight="1">
      <c r="A162" s="110"/>
      <c r="B162" s="110"/>
      <c r="C162" s="4"/>
      <c r="D162" s="92"/>
      <c r="E162" s="101"/>
      <c r="F162" s="92"/>
      <c r="G162" s="101"/>
      <c r="H162" s="92"/>
      <c r="I162" s="110"/>
      <c r="J162" s="110"/>
      <c r="K162" s="110"/>
      <c r="L162" s="110"/>
      <c r="M162" s="110"/>
      <c r="N162" s="110"/>
      <c r="O162" s="110"/>
      <c r="P162" s="110"/>
      <c r="Q162" s="110"/>
      <c r="R162" s="110"/>
      <c r="S162" s="110"/>
      <c r="T162" s="110"/>
      <c r="U162" s="110"/>
      <c r="V162" s="110"/>
      <c r="W162" s="110"/>
      <c r="X162" s="110"/>
      <c r="Y162" s="110"/>
      <c r="Z162" s="110"/>
      <c r="AA162" s="110"/>
      <c r="AB162" s="110"/>
      <c r="AC162" s="110"/>
      <c r="AD162" s="110"/>
      <c r="AE162" s="110"/>
      <c r="AF162" s="110"/>
      <c r="AG162" s="110"/>
      <c r="AH162" s="110"/>
      <c r="AI162" s="110"/>
      <c r="AJ162" s="110"/>
      <c r="AK162" s="110"/>
      <c r="AL162" s="110"/>
      <c r="AM162" s="110"/>
      <c r="AN162" s="110"/>
      <c r="AO162" s="110"/>
      <c r="AP162" s="110"/>
      <c r="AQ162" s="110"/>
      <c r="AR162" s="110"/>
      <c r="AS162" s="110"/>
      <c r="AT162" s="110"/>
      <c r="AU162" s="110"/>
      <c r="AV162" s="110"/>
      <c r="AW162" s="110"/>
      <c r="AX162" s="110"/>
      <c r="AY162" s="110"/>
      <c r="AZ162" s="110"/>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0"/>
      <c r="CB162" s="110"/>
      <c r="CC162" s="110"/>
      <c r="CD162" s="110"/>
      <c r="CE162" s="110"/>
      <c r="CF162" s="110"/>
      <c r="CG162" s="110"/>
      <c r="CH162" s="110"/>
      <c r="CI162" s="110"/>
      <c r="CJ162" s="110"/>
      <c r="CK162" s="110"/>
      <c r="CL162" s="110"/>
      <c r="CM162" s="110"/>
      <c r="CN162" s="110"/>
      <c r="CO162" s="110"/>
      <c r="CP162" s="110"/>
      <c r="CQ162" s="110"/>
      <c r="CR162" s="110"/>
      <c r="CS162" s="110"/>
      <c r="CT162" s="110"/>
      <c r="CU162" s="110"/>
      <c r="CV162" s="110"/>
      <c r="CW162" s="110"/>
      <c r="CX162" s="110"/>
      <c r="CY162" s="110"/>
      <c r="CZ162" s="110"/>
      <c r="DA162" s="110"/>
      <c r="DB162" s="110"/>
      <c r="DC162" s="110"/>
      <c r="DD162" s="110"/>
      <c r="DE162" s="110"/>
      <c r="DF162" s="110"/>
      <c r="DG162" s="110"/>
      <c r="DH162" s="110"/>
      <c r="DI162" s="110"/>
      <c r="DJ162" s="110"/>
      <c r="DK162" s="110"/>
      <c r="DL162" s="110"/>
      <c r="DM162" s="110"/>
      <c r="DN162" s="110"/>
      <c r="DO162" s="110"/>
      <c r="DP162" s="110"/>
      <c r="DQ162" s="110"/>
      <c r="DR162" s="110"/>
      <c r="DS162" s="110"/>
      <c r="DT162" s="110"/>
      <c r="DU162" s="110"/>
      <c r="DV162" s="110"/>
      <c r="DW162" s="110"/>
      <c r="DX162" s="110"/>
      <c r="DY162" s="110"/>
      <c r="DZ162" s="110"/>
      <c r="EA162" s="110"/>
      <c r="EB162" s="110"/>
      <c r="EC162" s="110"/>
      <c r="ED162" s="110"/>
      <c r="EE162" s="110"/>
      <c r="EF162" s="110"/>
      <c r="EG162" s="110"/>
      <c r="EH162" s="110"/>
      <c r="EI162" s="110"/>
      <c r="EJ162" s="110"/>
      <c r="EK162" s="110"/>
      <c r="EL162" s="110"/>
      <c r="EM162" s="110"/>
      <c r="EN162" s="110"/>
      <c r="EO162" s="110"/>
      <c r="EP162" s="110"/>
      <c r="EQ162" s="110"/>
      <c r="ER162" s="110"/>
      <c r="ES162" s="110"/>
      <c r="ET162" s="110"/>
      <c r="EU162" s="110"/>
      <c r="EV162" s="110"/>
      <c r="EW162" s="110"/>
      <c r="EX162" s="110"/>
      <c r="EY162" s="110"/>
      <c r="EZ162" s="110"/>
      <c r="FA162" s="110"/>
      <c r="FB162" s="110"/>
      <c r="FC162" s="110"/>
      <c r="FD162" s="110"/>
      <c r="FE162" s="110"/>
      <c r="FF162" s="110"/>
      <c r="FG162" s="110"/>
      <c r="FH162" s="110"/>
      <c r="FI162" s="110"/>
      <c r="FJ162" s="110"/>
      <c r="FK162" s="110"/>
      <c r="FL162" s="110"/>
      <c r="FM162" s="110"/>
      <c r="FN162" s="110"/>
      <c r="FO162" s="110"/>
      <c r="FP162" s="110"/>
      <c r="FQ162" s="110"/>
      <c r="FR162" s="110"/>
      <c r="FS162" s="110"/>
      <c r="FT162" s="110"/>
      <c r="FU162" s="110"/>
      <c r="FV162" s="110"/>
      <c r="FW162" s="110"/>
      <c r="FX162" s="110"/>
      <c r="FY162" s="110"/>
      <c r="FZ162" s="110"/>
      <c r="GA162" s="110"/>
      <c r="GB162" s="110"/>
      <c r="GC162" s="110"/>
      <c r="GD162" s="110"/>
      <c r="GE162" s="110"/>
      <c r="GF162" s="110"/>
      <c r="GG162" s="110"/>
      <c r="GH162" s="110"/>
      <c r="GI162" s="110"/>
      <c r="GJ162" s="110"/>
      <c r="GK162" s="110"/>
      <c r="GL162" s="110"/>
      <c r="GM162" s="110"/>
      <c r="GN162" s="110"/>
      <c r="GO162" s="110"/>
      <c r="GP162" s="110"/>
      <c r="GQ162" s="110"/>
      <c r="GR162" s="110"/>
      <c r="GS162" s="110"/>
      <c r="GT162" s="110"/>
      <c r="GU162" s="110"/>
      <c r="GV162" s="110"/>
      <c r="GW162" s="110"/>
      <c r="GX162" s="110"/>
      <c r="GY162" s="110"/>
      <c r="GZ162" s="110"/>
      <c r="HA162" s="110"/>
      <c r="HB162" s="110"/>
      <c r="HC162" s="110"/>
      <c r="HD162" s="110"/>
      <c r="HE162" s="110"/>
      <c r="HF162" s="110"/>
      <c r="HG162" s="110"/>
      <c r="HH162" s="110"/>
      <c r="HI162" s="110"/>
      <c r="HJ162" s="110"/>
      <c r="HK162" s="110"/>
    </row>
    <row r="163" ht="15.75" customHeight="1">
      <c r="A163" s="110"/>
      <c r="B163" s="110"/>
      <c r="C163" s="4"/>
      <c r="D163" s="92"/>
      <c r="E163" s="101"/>
      <c r="F163" s="92"/>
      <c r="G163" s="101"/>
      <c r="H163" s="92"/>
      <c r="I163" s="110"/>
      <c r="J163" s="110"/>
      <c r="K163" s="110"/>
      <c r="L163" s="110"/>
      <c r="M163" s="110"/>
      <c r="N163" s="110"/>
      <c r="O163" s="110"/>
      <c r="P163" s="110"/>
      <c r="Q163" s="110"/>
      <c r="R163" s="110"/>
      <c r="S163" s="110"/>
      <c r="T163" s="110"/>
      <c r="U163" s="110"/>
      <c r="V163" s="110"/>
      <c r="W163" s="110"/>
      <c r="X163" s="110"/>
      <c r="Y163" s="110"/>
      <c r="Z163" s="110"/>
      <c r="AA163" s="110"/>
      <c r="AB163" s="110"/>
      <c r="AC163" s="110"/>
      <c r="AD163" s="110"/>
      <c r="AE163" s="110"/>
      <c r="AF163" s="110"/>
      <c r="AG163" s="110"/>
      <c r="AH163" s="110"/>
      <c r="AI163" s="110"/>
      <c r="AJ163" s="110"/>
      <c r="AK163" s="110"/>
      <c r="AL163" s="110"/>
      <c r="AM163" s="110"/>
      <c r="AN163" s="110"/>
      <c r="AO163" s="110"/>
      <c r="AP163" s="110"/>
      <c r="AQ163" s="110"/>
      <c r="AR163" s="110"/>
      <c r="AS163" s="110"/>
      <c r="AT163" s="110"/>
      <c r="AU163" s="110"/>
      <c r="AV163" s="110"/>
      <c r="AW163" s="110"/>
      <c r="AX163" s="110"/>
      <c r="AY163" s="110"/>
      <c r="AZ163" s="110"/>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0"/>
      <c r="CB163" s="110"/>
      <c r="CC163" s="110"/>
      <c r="CD163" s="110"/>
      <c r="CE163" s="110"/>
      <c r="CF163" s="110"/>
      <c r="CG163" s="110"/>
      <c r="CH163" s="110"/>
      <c r="CI163" s="110"/>
      <c r="CJ163" s="110"/>
      <c r="CK163" s="110"/>
      <c r="CL163" s="110"/>
      <c r="CM163" s="110"/>
      <c r="CN163" s="110"/>
      <c r="CO163" s="110"/>
      <c r="CP163" s="110"/>
      <c r="CQ163" s="110"/>
      <c r="CR163" s="110"/>
      <c r="CS163" s="110"/>
      <c r="CT163" s="110"/>
      <c r="CU163" s="110"/>
      <c r="CV163" s="110"/>
      <c r="CW163" s="110"/>
      <c r="CX163" s="110"/>
      <c r="CY163" s="110"/>
      <c r="CZ163" s="110"/>
      <c r="DA163" s="110"/>
      <c r="DB163" s="110"/>
      <c r="DC163" s="110"/>
      <c r="DD163" s="110"/>
      <c r="DE163" s="110"/>
      <c r="DF163" s="110"/>
      <c r="DG163" s="110"/>
      <c r="DH163" s="110"/>
      <c r="DI163" s="110"/>
      <c r="DJ163" s="110"/>
      <c r="DK163" s="110"/>
      <c r="DL163" s="110"/>
      <c r="DM163" s="110"/>
      <c r="DN163" s="110"/>
      <c r="DO163" s="110"/>
      <c r="DP163" s="110"/>
      <c r="DQ163" s="110"/>
      <c r="DR163" s="110"/>
      <c r="DS163" s="110"/>
      <c r="DT163" s="110"/>
      <c r="DU163" s="110"/>
      <c r="DV163" s="110"/>
      <c r="DW163" s="110"/>
      <c r="DX163" s="110"/>
      <c r="DY163" s="110"/>
      <c r="DZ163" s="110"/>
      <c r="EA163" s="110"/>
      <c r="EB163" s="110"/>
      <c r="EC163" s="110"/>
      <c r="ED163" s="110"/>
      <c r="EE163" s="110"/>
      <c r="EF163" s="110"/>
      <c r="EG163" s="110"/>
      <c r="EH163" s="110"/>
      <c r="EI163" s="110"/>
      <c r="EJ163" s="110"/>
      <c r="EK163" s="110"/>
      <c r="EL163" s="110"/>
      <c r="EM163" s="110"/>
      <c r="EN163" s="110"/>
      <c r="EO163" s="110"/>
      <c r="EP163" s="110"/>
      <c r="EQ163" s="110"/>
      <c r="ER163" s="110"/>
      <c r="ES163" s="110"/>
      <c r="ET163" s="110"/>
      <c r="EU163" s="110"/>
      <c r="EV163" s="110"/>
      <c r="EW163" s="110"/>
      <c r="EX163" s="110"/>
      <c r="EY163" s="110"/>
      <c r="EZ163" s="110"/>
      <c r="FA163" s="110"/>
      <c r="FB163" s="110"/>
      <c r="FC163" s="110"/>
      <c r="FD163" s="110"/>
      <c r="FE163" s="110"/>
      <c r="FF163" s="110"/>
      <c r="FG163" s="110"/>
      <c r="FH163" s="110"/>
      <c r="FI163" s="110"/>
      <c r="FJ163" s="110"/>
      <c r="FK163" s="110"/>
      <c r="FL163" s="110"/>
      <c r="FM163" s="110"/>
      <c r="FN163" s="110"/>
      <c r="FO163" s="110"/>
      <c r="FP163" s="110"/>
      <c r="FQ163" s="110"/>
      <c r="FR163" s="110"/>
      <c r="FS163" s="110"/>
      <c r="FT163" s="110"/>
      <c r="FU163" s="110"/>
      <c r="FV163" s="110"/>
      <c r="FW163" s="110"/>
      <c r="FX163" s="110"/>
      <c r="FY163" s="110"/>
      <c r="FZ163" s="110"/>
      <c r="GA163" s="110"/>
      <c r="GB163" s="110"/>
      <c r="GC163" s="110"/>
      <c r="GD163" s="110"/>
      <c r="GE163" s="110"/>
      <c r="GF163" s="110"/>
      <c r="GG163" s="110"/>
      <c r="GH163" s="110"/>
      <c r="GI163" s="110"/>
      <c r="GJ163" s="110"/>
      <c r="GK163" s="110"/>
      <c r="GL163" s="110"/>
      <c r="GM163" s="110"/>
      <c r="GN163" s="110"/>
      <c r="GO163" s="110"/>
      <c r="GP163" s="110"/>
      <c r="GQ163" s="110"/>
      <c r="GR163" s="110"/>
      <c r="GS163" s="110"/>
      <c r="GT163" s="110"/>
      <c r="GU163" s="110"/>
      <c r="GV163" s="110"/>
      <c r="GW163" s="110"/>
      <c r="GX163" s="110"/>
      <c r="GY163" s="110"/>
      <c r="GZ163" s="110"/>
      <c r="HA163" s="110"/>
      <c r="HB163" s="110"/>
      <c r="HC163" s="110"/>
      <c r="HD163" s="110"/>
      <c r="HE163" s="110"/>
      <c r="HF163" s="110"/>
      <c r="HG163" s="110"/>
      <c r="HH163" s="110"/>
      <c r="HI163" s="110"/>
      <c r="HJ163" s="110"/>
      <c r="HK163" s="110"/>
    </row>
    <row r="164" ht="15.75" customHeight="1">
      <c r="A164" s="110"/>
      <c r="B164" s="110"/>
      <c r="C164" s="4"/>
      <c r="D164" s="92"/>
      <c r="E164" s="101"/>
      <c r="F164" s="92"/>
      <c r="G164" s="101"/>
      <c r="H164" s="92"/>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0"/>
      <c r="AI164" s="110"/>
      <c r="AJ164" s="110"/>
      <c r="AK164" s="110"/>
      <c r="AL164" s="110"/>
      <c r="AM164" s="110"/>
      <c r="AN164" s="110"/>
      <c r="AO164" s="110"/>
      <c r="AP164" s="110"/>
      <c r="AQ164" s="110"/>
      <c r="AR164" s="110"/>
      <c r="AS164" s="110"/>
      <c r="AT164" s="110"/>
      <c r="AU164" s="110"/>
      <c r="AV164" s="110"/>
      <c r="AW164" s="110"/>
      <c r="AX164" s="110"/>
      <c r="AY164" s="110"/>
      <c r="AZ164" s="110"/>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0"/>
      <c r="CB164" s="110"/>
      <c r="CC164" s="110"/>
      <c r="CD164" s="110"/>
      <c r="CE164" s="110"/>
      <c r="CF164" s="110"/>
      <c r="CG164" s="110"/>
      <c r="CH164" s="110"/>
      <c r="CI164" s="110"/>
      <c r="CJ164" s="110"/>
      <c r="CK164" s="110"/>
      <c r="CL164" s="110"/>
      <c r="CM164" s="110"/>
      <c r="CN164" s="110"/>
      <c r="CO164" s="110"/>
      <c r="CP164" s="110"/>
      <c r="CQ164" s="110"/>
      <c r="CR164" s="110"/>
      <c r="CS164" s="110"/>
      <c r="CT164" s="110"/>
      <c r="CU164" s="110"/>
      <c r="CV164" s="110"/>
      <c r="CW164" s="110"/>
      <c r="CX164" s="110"/>
      <c r="CY164" s="110"/>
      <c r="CZ164" s="110"/>
      <c r="DA164" s="110"/>
      <c r="DB164" s="110"/>
      <c r="DC164" s="110"/>
      <c r="DD164" s="110"/>
      <c r="DE164" s="110"/>
      <c r="DF164" s="110"/>
      <c r="DG164" s="110"/>
      <c r="DH164" s="110"/>
      <c r="DI164" s="110"/>
      <c r="DJ164" s="110"/>
      <c r="DK164" s="110"/>
      <c r="DL164" s="110"/>
      <c r="DM164" s="110"/>
      <c r="DN164" s="110"/>
      <c r="DO164" s="110"/>
      <c r="DP164" s="110"/>
      <c r="DQ164" s="110"/>
      <c r="DR164" s="110"/>
      <c r="DS164" s="110"/>
      <c r="DT164" s="110"/>
      <c r="DU164" s="110"/>
      <c r="DV164" s="110"/>
      <c r="DW164" s="110"/>
      <c r="DX164" s="110"/>
      <c r="DY164" s="110"/>
      <c r="DZ164" s="110"/>
      <c r="EA164" s="110"/>
      <c r="EB164" s="110"/>
      <c r="EC164" s="110"/>
      <c r="ED164" s="110"/>
      <c r="EE164" s="110"/>
      <c r="EF164" s="110"/>
      <c r="EG164" s="110"/>
      <c r="EH164" s="110"/>
      <c r="EI164" s="110"/>
      <c r="EJ164" s="110"/>
      <c r="EK164" s="110"/>
      <c r="EL164" s="110"/>
      <c r="EM164" s="110"/>
      <c r="EN164" s="110"/>
      <c r="EO164" s="110"/>
      <c r="EP164" s="110"/>
      <c r="EQ164" s="110"/>
      <c r="ER164" s="110"/>
      <c r="ES164" s="110"/>
      <c r="ET164" s="110"/>
      <c r="EU164" s="110"/>
      <c r="EV164" s="110"/>
      <c r="EW164" s="110"/>
      <c r="EX164" s="110"/>
      <c r="EY164" s="110"/>
      <c r="EZ164" s="110"/>
      <c r="FA164" s="110"/>
      <c r="FB164" s="110"/>
      <c r="FC164" s="110"/>
      <c r="FD164" s="110"/>
      <c r="FE164" s="110"/>
      <c r="FF164" s="110"/>
      <c r="FG164" s="110"/>
      <c r="FH164" s="110"/>
      <c r="FI164" s="110"/>
      <c r="FJ164" s="110"/>
      <c r="FK164" s="110"/>
      <c r="FL164" s="110"/>
      <c r="FM164" s="110"/>
      <c r="FN164" s="110"/>
      <c r="FO164" s="110"/>
      <c r="FP164" s="110"/>
      <c r="FQ164" s="110"/>
      <c r="FR164" s="110"/>
      <c r="FS164" s="110"/>
      <c r="FT164" s="110"/>
      <c r="FU164" s="110"/>
      <c r="FV164" s="110"/>
      <c r="FW164" s="110"/>
      <c r="FX164" s="110"/>
      <c r="FY164" s="110"/>
      <c r="FZ164" s="110"/>
      <c r="GA164" s="110"/>
      <c r="GB164" s="110"/>
      <c r="GC164" s="110"/>
      <c r="GD164" s="110"/>
      <c r="GE164" s="110"/>
      <c r="GF164" s="110"/>
      <c r="GG164" s="110"/>
      <c r="GH164" s="110"/>
      <c r="GI164" s="110"/>
      <c r="GJ164" s="110"/>
      <c r="GK164" s="110"/>
      <c r="GL164" s="110"/>
      <c r="GM164" s="110"/>
      <c r="GN164" s="110"/>
      <c r="GO164" s="110"/>
      <c r="GP164" s="110"/>
      <c r="GQ164" s="110"/>
      <c r="GR164" s="110"/>
      <c r="GS164" s="110"/>
      <c r="GT164" s="110"/>
      <c r="GU164" s="110"/>
      <c r="GV164" s="110"/>
      <c r="GW164" s="110"/>
      <c r="GX164" s="110"/>
      <c r="GY164" s="110"/>
      <c r="GZ164" s="110"/>
      <c r="HA164" s="110"/>
      <c r="HB164" s="110"/>
      <c r="HC164" s="110"/>
      <c r="HD164" s="110"/>
      <c r="HE164" s="110"/>
      <c r="HF164" s="110"/>
      <c r="HG164" s="110"/>
      <c r="HH164" s="110"/>
      <c r="HI164" s="110"/>
      <c r="HJ164" s="110"/>
      <c r="HK164" s="110"/>
    </row>
    <row r="165" ht="15.75" customHeight="1">
      <c r="A165" s="110"/>
      <c r="B165" s="110"/>
      <c r="C165" s="4"/>
      <c r="D165" s="92"/>
      <c r="E165" s="101"/>
      <c r="F165" s="92"/>
      <c r="G165" s="101"/>
      <c r="H165" s="92"/>
      <c r="I165" s="110"/>
      <c r="J165" s="110"/>
      <c r="K165" s="110"/>
      <c r="L165" s="110"/>
      <c r="M165" s="110"/>
      <c r="N165" s="110"/>
      <c r="O165" s="110"/>
      <c r="P165" s="110"/>
      <c r="Q165" s="110"/>
      <c r="R165" s="110"/>
      <c r="S165" s="110"/>
      <c r="T165" s="110"/>
      <c r="U165" s="110"/>
      <c r="V165" s="110"/>
      <c r="W165" s="110"/>
      <c r="X165" s="110"/>
      <c r="Y165" s="110"/>
      <c r="Z165" s="110"/>
      <c r="AA165" s="110"/>
      <c r="AB165" s="110"/>
      <c r="AC165" s="110"/>
      <c r="AD165" s="110"/>
      <c r="AE165" s="110"/>
      <c r="AF165" s="110"/>
      <c r="AG165" s="110"/>
      <c r="AH165" s="110"/>
      <c r="AI165" s="110"/>
      <c r="AJ165" s="110"/>
      <c r="AK165" s="110"/>
      <c r="AL165" s="110"/>
      <c r="AM165" s="110"/>
      <c r="AN165" s="110"/>
      <c r="AO165" s="110"/>
      <c r="AP165" s="110"/>
      <c r="AQ165" s="110"/>
      <c r="AR165" s="110"/>
      <c r="AS165" s="110"/>
      <c r="AT165" s="110"/>
      <c r="AU165" s="110"/>
      <c r="AV165" s="110"/>
      <c r="AW165" s="110"/>
      <c r="AX165" s="110"/>
      <c r="AY165" s="110"/>
      <c r="AZ165" s="110"/>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0"/>
      <c r="CB165" s="110"/>
      <c r="CC165" s="110"/>
      <c r="CD165" s="110"/>
      <c r="CE165" s="110"/>
      <c r="CF165" s="110"/>
      <c r="CG165" s="110"/>
      <c r="CH165" s="110"/>
      <c r="CI165" s="110"/>
      <c r="CJ165" s="110"/>
      <c r="CK165" s="110"/>
      <c r="CL165" s="110"/>
      <c r="CM165" s="110"/>
      <c r="CN165" s="110"/>
      <c r="CO165" s="110"/>
      <c r="CP165" s="110"/>
      <c r="CQ165" s="110"/>
      <c r="CR165" s="110"/>
      <c r="CS165" s="110"/>
      <c r="CT165" s="110"/>
      <c r="CU165" s="110"/>
      <c r="CV165" s="110"/>
      <c r="CW165" s="110"/>
      <c r="CX165" s="110"/>
      <c r="CY165" s="110"/>
      <c r="CZ165" s="110"/>
      <c r="DA165" s="110"/>
      <c r="DB165" s="110"/>
      <c r="DC165" s="110"/>
      <c r="DD165" s="110"/>
      <c r="DE165" s="110"/>
      <c r="DF165" s="110"/>
      <c r="DG165" s="110"/>
      <c r="DH165" s="110"/>
      <c r="DI165" s="110"/>
      <c r="DJ165" s="110"/>
      <c r="DK165" s="110"/>
      <c r="DL165" s="110"/>
      <c r="DM165" s="110"/>
      <c r="DN165" s="110"/>
      <c r="DO165" s="110"/>
      <c r="DP165" s="110"/>
      <c r="DQ165" s="110"/>
      <c r="DR165" s="110"/>
      <c r="DS165" s="110"/>
      <c r="DT165" s="110"/>
      <c r="DU165" s="110"/>
      <c r="DV165" s="110"/>
      <c r="DW165" s="110"/>
      <c r="DX165" s="110"/>
      <c r="DY165" s="110"/>
      <c r="DZ165" s="110"/>
      <c r="EA165" s="110"/>
      <c r="EB165" s="110"/>
      <c r="EC165" s="110"/>
      <c r="ED165" s="110"/>
      <c r="EE165" s="110"/>
      <c r="EF165" s="110"/>
      <c r="EG165" s="110"/>
      <c r="EH165" s="110"/>
      <c r="EI165" s="110"/>
      <c r="EJ165" s="110"/>
      <c r="EK165" s="110"/>
      <c r="EL165" s="110"/>
      <c r="EM165" s="110"/>
      <c r="EN165" s="110"/>
      <c r="EO165" s="110"/>
      <c r="EP165" s="110"/>
      <c r="EQ165" s="110"/>
      <c r="ER165" s="110"/>
      <c r="ES165" s="110"/>
      <c r="ET165" s="110"/>
      <c r="EU165" s="110"/>
      <c r="EV165" s="110"/>
      <c r="EW165" s="110"/>
      <c r="EX165" s="110"/>
      <c r="EY165" s="110"/>
      <c r="EZ165" s="110"/>
      <c r="FA165" s="110"/>
      <c r="FB165" s="110"/>
      <c r="FC165" s="110"/>
      <c r="FD165" s="110"/>
      <c r="FE165" s="110"/>
      <c r="FF165" s="110"/>
      <c r="FG165" s="110"/>
      <c r="FH165" s="110"/>
      <c r="FI165" s="110"/>
      <c r="FJ165" s="110"/>
      <c r="FK165" s="110"/>
      <c r="FL165" s="110"/>
      <c r="FM165" s="110"/>
      <c r="FN165" s="110"/>
      <c r="FO165" s="110"/>
      <c r="FP165" s="110"/>
      <c r="FQ165" s="110"/>
      <c r="FR165" s="110"/>
      <c r="FS165" s="110"/>
      <c r="FT165" s="110"/>
      <c r="FU165" s="110"/>
      <c r="FV165" s="110"/>
      <c r="FW165" s="110"/>
      <c r="FX165" s="110"/>
      <c r="FY165" s="110"/>
      <c r="FZ165" s="110"/>
      <c r="GA165" s="110"/>
      <c r="GB165" s="110"/>
      <c r="GC165" s="110"/>
      <c r="GD165" s="110"/>
      <c r="GE165" s="110"/>
      <c r="GF165" s="110"/>
      <c r="GG165" s="110"/>
      <c r="GH165" s="110"/>
      <c r="GI165" s="110"/>
      <c r="GJ165" s="110"/>
      <c r="GK165" s="110"/>
      <c r="GL165" s="110"/>
      <c r="GM165" s="110"/>
      <c r="GN165" s="110"/>
      <c r="GO165" s="110"/>
      <c r="GP165" s="110"/>
      <c r="GQ165" s="110"/>
      <c r="GR165" s="110"/>
      <c r="GS165" s="110"/>
      <c r="GT165" s="110"/>
      <c r="GU165" s="110"/>
      <c r="GV165" s="110"/>
      <c r="GW165" s="110"/>
      <c r="GX165" s="110"/>
      <c r="GY165" s="110"/>
      <c r="GZ165" s="110"/>
      <c r="HA165" s="110"/>
      <c r="HB165" s="110"/>
      <c r="HC165" s="110"/>
      <c r="HD165" s="110"/>
      <c r="HE165" s="110"/>
      <c r="HF165" s="110"/>
      <c r="HG165" s="110"/>
      <c r="HH165" s="110"/>
      <c r="HI165" s="110"/>
      <c r="HJ165" s="110"/>
      <c r="HK165" s="110"/>
    </row>
    <row r="166" ht="15.75" customHeight="1">
      <c r="A166" s="110"/>
      <c r="B166" s="110"/>
      <c r="C166" s="4"/>
      <c r="D166" s="92"/>
      <c r="E166" s="101"/>
      <c r="F166" s="92"/>
      <c r="G166" s="101"/>
      <c r="H166" s="92"/>
      <c r="I166" s="110"/>
      <c r="J166" s="110"/>
      <c r="K166" s="110"/>
      <c r="L166" s="110"/>
      <c r="M166" s="110"/>
      <c r="N166" s="110"/>
      <c r="O166" s="110"/>
      <c r="P166" s="110"/>
      <c r="Q166" s="110"/>
      <c r="R166" s="110"/>
      <c r="S166" s="110"/>
      <c r="T166" s="110"/>
      <c r="U166" s="110"/>
      <c r="V166" s="110"/>
      <c r="W166" s="110"/>
      <c r="X166" s="110"/>
      <c r="Y166" s="110"/>
      <c r="Z166" s="110"/>
      <c r="AA166" s="110"/>
      <c r="AB166" s="110"/>
      <c r="AC166" s="110"/>
      <c r="AD166" s="110"/>
      <c r="AE166" s="110"/>
      <c r="AF166" s="110"/>
      <c r="AG166" s="110"/>
      <c r="AH166" s="110"/>
      <c r="AI166" s="110"/>
      <c r="AJ166" s="110"/>
      <c r="AK166" s="110"/>
      <c r="AL166" s="110"/>
      <c r="AM166" s="110"/>
      <c r="AN166" s="110"/>
      <c r="AO166" s="110"/>
      <c r="AP166" s="110"/>
      <c r="AQ166" s="110"/>
      <c r="AR166" s="110"/>
      <c r="AS166" s="110"/>
      <c r="AT166" s="110"/>
      <c r="AU166" s="110"/>
      <c r="AV166" s="110"/>
      <c r="AW166" s="110"/>
      <c r="AX166" s="110"/>
      <c r="AY166" s="110"/>
      <c r="AZ166" s="110"/>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0"/>
      <c r="CB166" s="110"/>
      <c r="CC166" s="110"/>
      <c r="CD166" s="110"/>
      <c r="CE166" s="110"/>
      <c r="CF166" s="110"/>
      <c r="CG166" s="110"/>
      <c r="CH166" s="110"/>
      <c r="CI166" s="110"/>
      <c r="CJ166" s="110"/>
      <c r="CK166" s="110"/>
      <c r="CL166" s="110"/>
      <c r="CM166" s="110"/>
      <c r="CN166" s="110"/>
      <c r="CO166" s="110"/>
      <c r="CP166" s="110"/>
      <c r="CQ166" s="110"/>
      <c r="CR166" s="110"/>
      <c r="CS166" s="110"/>
      <c r="CT166" s="110"/>
      <c r="CU166" s="110"/>
      <c r="CV166" s="110"/>
      <c r="CW166" s="110"/>
      <c r="CX166" s="110"/>
      <c r="CY166" s="110"/>
      <c r="CZ166" s="110"/>
      <c r="DA166" s="110"/>
      <c r="DB166" s="110"/>
      <c r="DC166" s="110"/>
      <c r="DD166" s="110"/>
      <c r="DE166" s="110"/>
      <c r="DF166" s="110"/>
      <c r="DG166" s="110"/>
      <c r="DH166" s="110"/>
      <c r="DI166" s="110"/>
      <c r="DJ166" s="110"/>
      <c r="DK166" s="110"/>
      <c r="DL166" s="110"/>
      <c r="DM166" s="110"/>
      <c r="DN166" s="110"/>
      <c r="DO166" s="110"/>
      <c r="DP166" s="110"/>
      <c r="DQ166" s="110"/>
      <c r="DR166" s="110"/>
      <c r="DS166" s="110"/>
      <c r="DT166" s="110"/>
      <c r="DU166" s="110"/>
      <c r="DV166" s="110"/>
      <c r="DW166" s="110"/>
      <c r="DX166" s="110"/>
      <c r="DY166" s="110"/>
      <c r="DZ166" s="110"/>
      <c r="EA166" s="110"/>
      <c r="EB166" s="110"/>
      <c r="EC166" s="110"/>
      <c r="ED166" s="110"/>
      <c r="EE166" s="110"/>
      <c r="EF166" s="110"/>
      <c r="EG166" s="110"/>
      <c r="EH166" s="110"/>
      <c r="EI166" s="110"/>
      <c r="EJ166" s="110"/>
      <c r="EK166" s="110"/>
      <c r="EL166" s="110"/>
      <c r="EM166" s="110"/>
      <c r="EN166" s="110"/>
      <c r="EO166" s="110"/>
      <c r="EP166" s="110"/>
      <c r="EQ166" s="110"/>
      <c r="ER166" s="110"/>
      <c r="ES166" s="110"/>
      <c r="ET166" s="110"/>
      <c r="EU166" s="110"/>
      <c r="EV166" s="110"/>
      <c r="EW166" s="110"/>
      <c r="EX166" s="110"/>
      <c r="EY166" s="110"/>
      <c r="EZ166" s="110"/>
      <c r="FA166" s="110"/>
      <c r="FB166" s="110"/>
      <c r="FC166" s="110"/>
      <c r="FD166" s="110"/>
      <c r="FE166" s="110"/>
      <c r="FF166" s="110"/>
      <c r="FG166" s="110"/>
      <c r="FH166" s="110"/>
      <c r="FI166" s="110"/>
      <c r="FJ166" s="110"/>
      <c r="FK166" s="110"/>
      <c r="FL166" s="110"/>
      <c r="FM166" s="110"/>
      <c r="FN166" s="110"/>
      <c r="FO166" s="110"/>
      <c r="FP166" s="110"/>
      <c r="FQ166" s="110"/>
      <c r="FR166" s="110"/>
      <c r="FS166" s="110"/>
      <c r="FT166" s="110"/>
      <c r="FU166" s="110"/>
      <c r="FV166" s="110"/>
      <c r="FW166" s="110"/>
      <c r="FX166" s="110"/>
      <c r="FY166" s="110"/>
      <c r="FZ166" s="110"/>
      <c r="GA166" s="110"/>
      <c r="GB166" s="110"/>
      <c r="GC166" s="110"/>
      <c r="GD166" s="110"/>
      <c r="GE166" s="110"/>
      <c r="GF166" s="110"/>
      <c r="GG166" s="110"/>
      <c r="GH166" s="110"/>
      <c r="GI166" s="110"/>
      <c r="GJ166" s="110"/>
      <c r="GK166" s="110"/>
      <c r="GL166" s="110"/>
      <c r="GM166" s="110"/>
      <c r="GN166" s="110"/>
      <c r="GO166" s="110"/>
      <c r="GP166" s="110"/>
      <c r="GQ166" s="110"/>
      <c r="GR166" s="110"/>
      <c r="GS166" s="110"/>
      <c r="GT166" s="110"/>
      <c r="GU166" s="110"/>
      <c r="GV166" s="110"/>
      <c r="GW166" s="110"/>
      <c r="GX166" s="110"/>
      <c r="GY166" s="110"/>
      <c r="GZ166" s="110"/>
      <c r="HA166" s="110"/>
      <c r="HB166" s="110"/>
      <c r="HC166" s="110"/>
      <c r="HD166" s="110"/>
      <c r="HE166" s="110"/>
      <c r="HF166" s="110"/>
      <c r="HG166" s="110"/>
      <c r="HH166" s="110"/>
      <c r="HI166" s="110"/>
      <c r="HJ166" s="110"/>
      <c r="HK166" s="110"/>
    </row>
    <row r="167" ht="15.75" customHeight="1">
      <c r="A167" s="110"/>
      <c r="B167" s="110"/>
      <c r="C167" s="4"/>
      <c r="D167" s="92"/>
      <c r="E167" s="101"/>
      <c r="F167" s="92"/>
      <c r="G167" s="101"/>
      <c r="H167" s="92"/>
      <c r="I167" s="110"/>
      <c r="J167" s="110"/>
      <c r="K167" s="110"/>
      <c r="L167" s="110"/>
      <c r="M167" s="110"/>
      <c r="N167" s="110"/>
      <c r="O167" s="110"/>
      <c r="P167" s="110"/>
      <c r="Q167" s="110"/>
      <c r="R167" s="110"/>
      <c r="S167" s="110"/>
      <c r="T167" s="110"/>
      <c r="U167" s="110"/>
      <c r="V167" s="110"/>
      <c r="W167" s="110"/>
      <c r="X167" s="110"/>
      <c r="Y167" s="110"/>
      <c r="Z167" s="110"/>
      <c r="AA167" s="110"/>
      <c r="AB167" s="110"/>
      <c r="AC167" s="110"/>
      <c r="AD167" s="110"/>
      <c r="AE167" s="110"/>
      <c r="AF167" s="110"/>
      <c r="AG167" s="110"/>
      <c r="AH167" s="110"/>
      <c r="AI167" s="110"/>
      <c r="AJ167" s="110"/>
      <c r="AK167" s="110"/>
      <c r="AL167" s="110"/>
      <c r="AM167" s="110"/>
      <c r="AN167" s="110"/>
      <c r="AO167" s="110"/>
      <c r="AP167" s="110"/>
      <c r="AQ167" s="110"/>
      <c r="AR167" s="110"/>
      <c r="AS167" s="110"/>
      <c r="AT167" s="110"/>
      <c r="AU167" s="110"/>
      <c r="AV167" s="110"/>
      <c r="AW167" s="110"/>
      <c r="AX167" s="110"/>
      <c r="AY167" s="110"/>
      <c r="AZ167" s="110"/>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0"/>
      <c r="CB167" s="110"/>
      <c r="CC167" s="110"/>
      <c r="CD167" s="110"/>
      <c r="CE167" s="110"/>
      <c r="CF167" s="110"/>
      <c r="CG167" s="110"/>
      <c r="CH167" s="110"/>
      <c r="CI167" s="110"/>
      <c r="CJ167" s="110"/>
      <c r="CK167" s="110"/>
      <c r="CL167" s="110"/>
      <c r="CM167" s="110"/>
      <c r="CN167" s="110"/>
      <c r="CO167" s="110"/>
      <c r="CP167" s="110"/>
      <c r="CQ167" s="110"/>
      <c r="CR167" s="110"/>
      <c r="CS167" s="110"/>
      <c r="CT167" s="110"/>
      <c r="CU167" s="110"/>
      <c r="CV167" s="110"/>
      <c r="CW167" s="110"/>
      <c r="CX167" s="110"/>
      <c r="CY167" s="110"/>
      <c r="CZ167" s="110"/>
      <c r="DA167" s="110"/>
      <c r="DB167" s="110"/>
      <c r="DC167" s="110"/>
      <c r="DD167" s="110"/>
      <c r="DE167" s="110"/>
      <c r="DF167" s="110"/>
      <c r="DG167" s="110"/>
      <c r="DH167" s="110"/>
      <c r="DI167" s="110"/>
      <c r="DJ167" s="110"/>
      <c r="DK167" s="110"/>
      <c r="DL167" s="110"/>
      <c r="DM167" s="110"/>
      <c r="DN167" s="110"/>
      <c r="DO167" s="110"/>
      <c r="DP167" s="110"/>
      <c r="DQ167" s="110"/>
      <c r="DR167" s="110"/>
      <c r="DS167" s="110"/>
      <c r="DT167" s="110"/>
      <c r="DU167" s="110"/>
      <c r="DV167" s="110"/>
      <c r="DW167" s="110"/>
      <c r="DX167" s="110"/>
      <c r="DY167" s="110"/>
      <c r="DZ167" s="110"/>
      <c r="EA167" s="110"/>
      <c r="EB167" s="110"/>
      <c r="EC167" s="110"/>
      <c r="ED167" s="110"/>
      <c r="EE167" s="110"/>
      <c r="EF167" s="110"/>
      <c r="EG167" s="110"/>
      <c r="EH167" s="110"/>
      <c r="EI167" s="110"/>
      <c r="EJ167" s="110"/>
      <c r="EK167" s="110"/>
      <c r="EL167" s="110"/>
      <c r="EM167" s="110"/>
      <c r="EN167" s="110"/>
      <c r="EO167" s="110"/>
      <c r="EP167" s="110"/>
      <c r="EQ167" s="110"/>
      <c r="ER167" s="110"/>
      <c r="ES167" s="110"/>
      <c r="ET167" s="110"/>
      <c r="EU167" s="110"/>
      <c r="EV167" s="110"/>
      <c r="EW167" s="110"/>
      <c r="EX167" s="110"/>
      <c r="EY167" s="110"/>
      <c r="EZ167" s="110"/>
      <c r="FA167" s="110"/>
      <c r="FB167" s="110"/>
      <c r="FC167" s="110"/>
      <c r="FD167" s="110"/>
      <c r="FE167" s="110"/>
      <c r="FF167" s="110"/>
      <c r="FG167" s="110"/>
      <c r="FH167" s="110"/>
      <c r="FI167" s="110"/>
      <c r="FJ167" s="110"/>
      <c r="FK167" s="110"/>
      <c r="FL167" s="110"/>
      <c r="FM167" s="110"/>
      <c r="FN167" s="110"/>
      <c r="FO167" s="110"/>
      <c r="FP167" s="110"/>
      <c r="FQ167" s="110"/>
      <c r="FR167" s="110"/>
      <c r="FS167" s="110"/>
      <c r="FT167" s="110"/>
      <c r="FU167" s="110"/>
      <c r="FV167" s="110"/>
      <c r="FW167" s="110"/>
      <c r="FX167" s="110"/>
      <c r="FY167" s="110"/>
      <c r="FZ167" s="110"/>
      <c r="GA167" s="110"/>
      <c r="GB167" s="110"/>
      <c r="GC167" s="110"/>
      <c r="GD167" s="110"/>
      <c r="GE167" s="110"/>
      <c r="GF167" s="110"/>
      <c r="GG167" s="110"/>
      <c r="GH167" s="110"/>
      <c r="GI167" s="110"/>
      <c r="GJ167" s="110"/>
      <c r="GK167" s="110"/>
      <c r="GL167" s="110"/>
      <c r="GM167" s="110"/>
      <c r="GN167" s="110"/>
      <c r="GO167" s="110"/>
      <c r="GP167" s="110"/>
      <c r="GQ167" s="110"/>
      <c r="GR167" s="110"/>
      <c r="GS167" s="110"/>
      <c r="GT167" s="110"/>
      <c r="GU167" s="110"/>
      <c r="GV167" s="110"/>
      <c r="GW167" s="110"/>
      <c r="GX167" s="110"/>
      <c r="GY167" s="110"/>
      <c r="GZ167" s="110"/>
      <c r="HA167" s="110"/>
      <c r="HB167" s="110"/>
      <c r="HC167" s="110"/>
      <c r="HD167" s="110"/>
      <c r="HE167" s="110"/>
      <c r="HF167" s="110"/>
      <c r="HG167" s="110"/>
      <c r="HH167" s="110"/>
      <c r="HI167" s="110"/>
      <c r="HJ167" s="110"/>
      <c r="HK167" s="110"/>
    </row>
    <row r="168" ht="15.75" customHeight="1">
      <c r="A168" s="110"/>
      <c r="B168" s="110"/>
      <c r="C168" s="4"/>
      <c r="D168" s="92"/>
      <c r="E168" s="101"/>
      <c r="F168" s="92"/>
      <c r="G168" s="101"/>
      <c r="H168" s="92"/>
      <c r="I168" s="110"/>
      <c r="J168" s="110"/>
      <c r="K168" s="110"/>
      <c r="L168" s="110"/>
      <c r="M168" s="110"/>
      <c r="N168" s="110"/>
      <c r="O168" s="110"/>
      <c r="P168" s="110"/>
      <c r="Q168" s="110"/>
      <c r="R168" s="110"/>
      <c r="S168" s="110"/>
      <c r="T168" s="110"/>
      <c r="U168" s="110"/>
      <c r="V168" s="110"/>
      <c r="W168" s="110"/>
      <c r="X168" s="110"/>
      <c r="Y168" s="110"/>
      <c r="Z168" s="110"/>
      <c r="AA168" s="110"/>
      <c r="AB168" s="110"/>
      <c r="AC168" s="110"/>
      <c r="AD168" s="110"/>
      <c r="AE168" s="110"/>
      <c r="AF168" s="110"/>
      <c r="AG168" s="110"/>
      <c r="AH168" s="110"/>
      <c r="AI168" s="110"/>
      <c r="AJ168" s="110"/>
      <c r="AK168" s="110"/>
      <c r="AL168" s="110"/>
      <c r="AM168" s="110"/>
      <c r="AN168" s="110"/>
      <c r="AO168" s="110"/>
      <c r="AP168" s="110"/>
      <c r="AQ168" s="110"/>
      <c r="AR168" s="110"/>
      <c r="AS168" s="110"/>
      <c r="AT168" s="110"/>
      <c r="AU168" s="110"/>
      <c r="AV168" s="110"/>
      <c r="AW168" s="110"/>
      <c r="AX168" s="110"/>
      <c r="AY168" s="110"/>
      <c r="AZ168" s="110"/>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0"/>
      <c r="CB168" s="110"/>
      <c r="CC168" s="110"/>
      <c r="CD168" s="110"/>
      <c r="CE168" s="110"/>
      <c r="CF168" s="110"/>
      <c r="CG168" s="110"/>
      <c r="CH168" s="110"/>
      <c r="CI168" s="110"/>
      <c r="CJ168" s="110"/>
      <c r="CK168" s="110"/>
      <c r="CL168" s="110"/>
      <c r="CM168" s="110"/>
      <c r="CN168" s="110"/>
      <c r="CO168" s="110"/>
      <c r="CP168" s="110"/>
      <c r="CQ168" s="110"/>
      <c r="CR168" s="110"/>
      <c r="CS168" s="110"/>
      <c r="CT168" s="110"/>
      <c r="CU168" s="110"/>
      <c r="CV168" s="110"/>
      <c r="CW168" s="110"/>
      <c r="CX168" s="110"/>
      <c r="CY168" s="110"/>
      <c r="CZ168" s="110"/>
      <c r="DA168" s="110"/>
      <c r="DB168" s="110"/>
      <c r="DC168" s="110"/>
      <c r="DD168" s="110"/>
      <c r="DE168" s="110"/>
      <c r="DF168" s="110"/>
      <c r="DG168" s="110"/>
      <c r="DH168" s="110"/>
      <c r="DI168" s="110"/>
      <c r="DJ168" s="110"/>
      <c r="DK168" s="110"/>
      <c r="DL168" s="110"/>
      <c r="DM168" s="110"/>
      <c r="DN168" s="110"/>
      <c r="DO168" s="110"/>
      <c r="DP168" s="110"/>
      <c r="DQ168" s="110"/>
      <c r="DR168" s="110"/>
      <c r="DS168" s="110"/>
      <c r="DT168" s="110"/>
      <c r="DU168" s="110"/>
      <c r="DV168" s="110"/>
      <c r="DW168" s="110"/>
      <c r="DX168" s="110"/>
      <c r="DY168" s="110"/>
      <c r="DZ168" s="110"/>
      <c r="EA168" s="110"/>
      <c r="EB168" s="110"/>
      <c r="EC168" s="110"/>
      <c r="ED168" s="110"/>
      <c r="EE168" s="110"/>
      <c r="EF168" s="110"/>
      <c r="EG168" s="110"/>
      <c r="EH168" s="110"/>
      <c r="EI168" s="110"/>
      <c r="EJ168" s="110"/>
      <c r="EK168" s="110"/>
      <c r="EL168" s="110"/>
      <c r="EM168" s="110"/>
      <c r="EN168" s="110"/>
      <c r="EO168" s="110"/>
      <c r="EP168" s="110"/>
      <c r="EQ168" s="110"/>
      <c r="ER168" s="110"/>
      <c r="ES168" s="110"/>
      <c r="ET168" s="110"/>
      <c r="EU168" s="110"/>
      <c r="EV168" s="110"/>
      <c r="EW168" s="110"/>
      <c r="EX168" s="110"/>
      <c r="EY168" s="110"/>
      <c r="EZ168" s="110"/>
      <c r="FA168" s="110"/>
      <c r="FB168" s="110"/>
      <c r="FC168" s="110"/>
      <c r="FD168" s="110"/>
      <c r="FE168" s="110"/>
      <c r="FF168" s="110"/>
      <c r="FG168" s="110"/>
      <c r="FH168" s="110"/>
      <c r="FI168" s="110"/>
      <c r="FJ168" s="110"/>
      <c r="FK168" s="110"/>
      <c r="FL168" s="110"/>
      <c r="FM168" s="110"/>
      <c r="FN168" s="110"/>
      <c r="FO168" s="110"/>
      <c r="FP168" s="110"/>
      <c r="FQ168" s="110"/>
      <c r="FR168" s="110"/>
      <c r="FS168" s="110"/>
      <c r="FT168" s="110"/>
      <c r="FU168" s="110"/>
      <c r="FV168" s="110"/>
      <c r="FW168" s="110"/>
      <c r="FX168" s="110"/>
      <c r="FY168" s="110"/>
      <c r="FZ168" s="110"/>
      <c r="GA168" s="110"/>
      <c r="GB168" s="110"/>
      <c r="GC168" s="110"/>
      <c r="GD168" s="110"/>
      <c r="GE168" s="110"/>
      <c r="GF168" s="110"/>
      <c r="GG168" s="110"/>
      <c r="GH168" s="110"/>
      <c r="GI168" s="110"/>
      <c r="GJ168" s="110"/>
      <c r="GK168" s="110"/>
      <c r="GL168" s="110"/>
      <c r="GM168" s="110"/>
      <c r="GN168" s="110"/>
      <c r="GO168" s="110"/>
      <c r="GP168" s="110"/>
      <c r="GQ168" s="110"/>
      <c r="GR168" s="110"/>
      <c r="GS168" s="110"/>
      <c r="GT168" s="110"/>
      <c r="GU168" s="110"/>
      <c r="GV168" s="110"/>
      <c r="GW168" s="110"/>
      <c r="GX168" s="110"/>
      <c r="GY168" s="110"/>
      <c r="GZ168" s="110"/>
      <c r="HA168" s="110"/>
      <c r="HB168" s="110"/>
      <c r="HC168" s="110"/>
      <c r="HD168" s="110"/>
      <c r="HE168" s="110"/>
      <c r="HF168" s="110"/>
      <c r="HG168" s="110"/>
      <c r="HH168" s="110"/>
      <c r="HI168" s="110"/>
      <c r="HJ168" s="110"/>
      <c r="HK168" s="110"/>
    </row>
    <row r="169" ht="15.75" customHeight="1">
      <c r="A169" s="110"/>
      <c r="B169" s="110"/>
      <c r="C169" s="4"/>
      <c r="D169" s="92"/>
      <c r="E169" s="101"/>
      <c r="F169" s="92"/>
      <c r="G169" s="101"/>
      <c r="H169" s="92"/>
      <c r="I169" s="110"/>
      <c r="J169" s="110"/>
      <c r="K169" s="110"/>
      <c r="L169" s="110"/>
      <c r="M169" s="110"/>
      <c r="N169" s="110"/>
      <c r="O169" s="110"/>
      <c r="P169" s="110"/>
      <c r="Q169" s="110"/>
      <c r="R169" s="110"/>
      <c r="S169" s="110"/>
      <c r="T169" s="110"/>
      <c r="U169" s="110"/>
      <c r="V169" s="110"/>
      <c r="W169" s="110"/>
      <c r="X169" s="110"/>
      <c r="Y169" s="110"/>
      <c r="Z169" s="110"/>
      <c r="AA169" s="110"/>
      <c r="AB169" s="110"/>
      <c r="AC169" s="110"/>
      <c r="AD169" s="110"/>
      <c r="AE169" s="110"/>
      <c r="AF169" s="110"/>
      <c r="AG169" s="110"/>
      <c r="AH169" s="110"/>
      <c r="AI169" s="110"/>
      <c r="AJ169" s="110"/>
      <c r="AK169" s="110"/>
      <c r="AL169" s="110"/>
      <c r="AM169" s="110"/>
      <c r="AN169" s="110"/>
      <c r="AO169" s="110"/>
      <c r="AP169" s="110"/>
      <c r="AQ169" s="110"/>
      <c r="AR169" s="110"/>
      <c r="AS169" s="110"/>
      <c r="AT169" s="110"/>
      <c r="AU169" s="110"/>
      <c r="AV169" s="110"/>
      <c r="AW169" s="110"/>
      <c r="AX169" s="110"/>
      <c r="AY169" s="110"/>
      <c r="AZ169" s="110"/>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0"/>
      <c r="CB169" s="110"/>
      <c r="CC169" s="110"/>
      <c r="CD169" s="110"/>
      <c r="CE169" s="110"/>
      <c r="CF169" s="110"/>
      <c r="CG169" s="110"/>
      <c r="CH169" s="110"/>
      <c r="CI169" s="110"/>
      <c r="CJ169" s="110"/>
      <c r="CK169" s="110"/>
      <c r="CL169" s="110"/>
      <c r="CM169" s="110"/>
      <c r="CN169" s="110"/>
      <c r="CO169" s="110"/>
      <c r="CP169" s="110"/>
      <c r="CQ169" s="110"/>
      <c r="CR169" s="110"/>
      <c r="CS169" s="110"/>
      <c r="CT169" s="110"/>
      <c r="CU169" s="110"/>
      <c r="CV169" s="110"/>
      <c r="CW169" s="110"/>
      <c r="CX169" s="110"/>
      <c r="CY169" s="110"/>
      <c r="CZ169" s="110"/>
      <c r="DA169" s="110"/>
      <c r="DB169" s="110"/>
      <c r="DC169" s="110"/>
      <c r="DD169" s="110"/>
      <c r="DE169" s="110"/>
      <c r="DF169" s="110"/>
      <c r="DG169" s="110"/>
      <c r="DH169" s="110"/>
      <c r="DI169" s="110"/>
      <c r="DJ169" s="110"/>
      <c r="DK169" s="110"/>
      <c r="DL169" s="110"/>
      <c r="DM169" s="110"/>
      <c r="DN169" s="110"/>
      <c r="DO169" s="110"/>
      <c r="DP169" s="110"/>
      <c r="DQ169" s="110"/>
      <c r="DR169" s="110"/>
      <c r="DS169" s="110"/>
      <c r="DT169" s="110"/>
      <c r="DU169" s="110"/>
      <c r="DV169" s="110"/>
      <c r="DW169" s="110"/>
      <c r="DX169" s="110"/>
      <c r="DY169" s="110"/>
      <c r="DZ169" s="110"/>
      <c r="EA169" s="110"/>
      <c r="EB169" s="110"/>
      <c r="EC169" s="110"/>
      <c r="ED169" s="110"/>
      <c r="EE169" s="110"/>
      <c r="EF169" s="110"/>
      <c r="EG169" s="110"/>
      <c r="EH169" s="110"/>
      <c r="EI169" s="110"/>
      <c r="EJ169" s="110"/>
      <c r="EK169" s="110"/>
      <c r="EL169" s="110"/>
      <c r="EM169" s="110"/>
      <c r="EN169" s="110"/>
      <c r="EO169" s="110"/>
      <c r="EP169" s="110"/>
      <c r="EQ169" s="110"/>
      <c r="ER169" s="110"/>
      <c r="ES169" s="110"/>
      <c r="ET169" s="110"/>
      <c r="EU169" s="110"/>
      <c r="EV169" s="110"/>
      <c r="EW169" s="110"/>
      <c r="EX169" s="110"/>
      <c r="EY169" s="110"/>
      <c r="EZ169" s="110"/>
      <c r="FA169" s="110"/>
      <c r="FB169" s="110"/>
      <c r="FC169" s="110"/>
      <c r="FD169" s="110"/>
      <c r="FE169" s="110"/>
      <c r="FF169" s="110"/>
      <c r="FG169" s="110"/>
      <c r="FH169" s="110"/>
      <c r="FI169" s="110"/>
      <c r="FJ169" s="110"/>
      <c r="FK169" s="110"/>
      <c r="FL169" s="110"/>
      <c r="FM169" s="110"/>
      <c r="FN169" s="110"/>
      <c r="FO169" s="110"/>
      <c r="FP169" s="110"/>
      <c r="FQ169" s="110"/>
      <c r="FR169" s="110"/>
      <c r="FS169" s="110"/>
      <c r="FT169" s="110"/>
      <c r="FU169" s="110"/>
      <c r="FV169" s="110"/>
      <c r="FW169" s="110"/>
      <c r="FX169" s="110"/>
      <c r="FY169" s="110"/>
      <c r="FZ169" s="110"/>
      <c r="GA169" s="110"/>
      <c r="GB169" s="110"/>
      <c r="GC169" s="110"/>
      <c r="GD169" s="110"/>
      <c r="GE169" s="110"/>
      <c r="GF169" s="110"/>
      <c r="GG169" s="110"/>
      <c r="GH169" s="110"/>
      <c r="GI169" s="110"/>
      <c r="GJ169" s="110"/>
      <c r="GK169" s="110"/>
      <c r="GL169" s="110"/>
      <c r="GM169" s="110"/>
      <c r="GN169" s="110"/>
      <c r="GO169" s="110"/>
      <c r="GP169" s="110"/>
      <c r="GQ169" s="110"/>
      <c r="GR169" s="110"/>
      <c r="GS169" s="110"/>
      <c r="GT169" s="110"/>
      <c r="GU169" s="110"/>
      <c r="GV169" s="110"/>
      <c r="GW169" s="110"/>
      <c r="GX169" s="110"/>
      <c r="GY169" s="110"/>
      <c r="GZ169" s="110"/>
      <c r="HA169" s="110"/>
      <c r="HB169" s="110"/>
      <c r="HC169" s="110"/>
      <c r="HD169" s="110"/>
      <c r="HE169" s="110"/>
      <c r="HF169" s="110"/>
      <c r="HG169" s="110"/>
      <c r="HH169" s="110"/>
      <c r="HI169" s="110"/>
      <c r="HJ169" s="110"/>
      <c r="HK169" s="110"/>
    </row>
    <row r="170" ht="15.75" customHeight="1">
      <c r="A170" s="110"/>
      <c r="B170" s="110"/>
      <c r="C170" s="4"/>
      <c r="D170" s="92"/>
      <c r="E170" s="101"/>
      <c r="F170" s="92"/>
      <c r="G170" s="101"/>
      <c r="H170" s="92"/>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c r="AI170" s="110"/>
      <c r="AJ170" s="110"/>
      <c r="AK170" s="110"/>
      <c r="AL170" s="110"/>
      <c r="AM170" s="110"/>
      <c r="AN170" s="110"/>
      <c r="AO170" s="110"/>
      <c r="AP170" s="110"/>
      <c r="AQ170" s="110"/>
      <c r="AR170" s="110"/>
      <c r="AS170" s="110"/>
      <c r="AT170" s="110"/>
      <c r="AU170" s="110"/>
      <c r="AV170" s="110"/>
      <c r="AW170" s="110"/>
      <c r="AX170" s="110"/>
      <c r="AY170" s="110"/>
      <c r="AZ170" s="110"/>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0"/>
      <c r="CB170" s="110"/>
      <c r="CC170" s="110"/>
      <c r="CD170" s="110"/>
      <c r="CE170" s="110"/>
      <c r="CF170" s="110"/>
      <c r="CG170" s="110"/>
      <c r="CH170" s="110"/>
      <c r="CI170" s="110"/>
      <c r="CJ170" s="110"/>
      <c r="CK170" s="110"/>
      <c r="CL170" s="110"/>
      <c r="CM170" s="110"/>
      <c r="CN170" s="110"/>
      <c r="CO170" s="110"/>
      <c r="CP170" s="110"/>
      <c r="CQ170" s="110"/>
      <c r="CR170" s="110"/>
      <c r="CS170" s="110"/>
      <c r="CT170" s="110"/>
      <c r="CU170" s="110"/>
      <c r="CV170" s="110"/>
      <c r="CW170" s="110"/>
      <c r="CX170" s="110"/>
      <c r="CY170" s="110"/>
      <c r="CZ170" s="110"/>
      <c r="DA170" s="110"/>
      <c r="DB170" s="110"/>
      <c r="DC170" s="110"/>
      <c r="DD170" s="110"/>
      <c r="DE170" s="110"/>
      <c r="DF170" s="110"/>
      <c r="DG170" s="110"/>
      <c r="DH170" s="110"/>
      <c r="DI170" s="110"/>
      <c r="DJ170" s="110"/>
      <c r="DK170" s="110"/>
      <c r="DL170" s="110"/>
      <c r="DM170" s="110"/>
      <c r="DN170" s="110"/>
      <c r="DO170" s="110"/>
      <c r="DP170" s="110"/>
      <c r="DQ170" s="110"/>
      <c r="DR170" s="110"/>
      <c r="DS170" s="110"/>
      <c r="DT170" s="110"/>
      <c r="DU170" s="110"/>
      <c r="DV170" s="110"/>
      <c r="DW170" s="110"/>
      <c r="DX170" s="110"/>
      <c r="DY170" s="110"/>
      <c r="DZ170" s="110"/>
      <c r="EA170" s="110"/>
      <c r="EB170" s="110"/>
      <c r="EC170" s="110"/>
      <c r="ED170" s="110"/>
      <c r="EE170" s="110"/>
      <c r="EF170" s="110"/>
      <c r="EG170" s="110"/>
      <c r="EH170" s="110"/>
      <c r="EI170" s="110"/>
      <c r="EJ170" s="110"/>
      <c r="EK170" s="110"/>
      <c r="EL170" s="110"/>
      <c r="EM170" s="110"/>
      <c r="EN170" s="110"/>
      <c r="EO170" s="110"/>
      <c r="EP170" s="110"/>
      <c r="EQ170" s="110"/>
      <c r="ER170" s="110"/>
      <c r="ES170" s="110"/>
      <c r="ET170" s="110"/>
      <c r="EU170" s="110"/>
      <c r="EV170" s="110"/>
      <c r="EW170" s="110"/>
      <c r="EX170" s="110"/>
      <c r="EY170" s="110"/>
      <c r="EZ170" s="110"/>
      <c r="FA170" s="110"/>
      <c r="FB170" s="110"/>
      <c r="FC170" s="110"/>
      <c r="FD170" s="110"/>
      <c r="FE170" s="110"/>
      <c r="FF170" s="110"/>
      <c r="FG170" s="110"/>
      <c r="FH170" s="110"/>
      <c r="FI170" s="110"/>
      <c r="FJ170" s="110"/>
      <c r="FK170" s="110"/>
      <c r="FL170" s="110"/>
      <c r="FM170" s="110"/>
      <c r="FN170" s="110"/>
      <c r="FO170" s="110"/>
      <c r="FP170" s="110"/>
      <c r="FQ170" s="110"/>
      <c r="FR170" s="110"/>
      <c r="FS170" s="110"/>
      <c r="FT170" s="110"/>
      <c r="FU170" s="110"/>
      <c r="FV170" s="110"/>
      <c r="FW170" s="110"/>
      <c r="FX170" s="110"/>
      <c r="FY170" s="110"/>
      <c r="FZ170" s="110"/>
      <c r="GA170" s="110"/>
      <c r="GB170" s="110"/>
      <c r="GC170" s="110"/>
      <c r="GD170" s="110"/>
      <c r="GE170" s="110"/>
      <c r="GF170" s="110"/>
      <c r="GG170" s="110"/>
      <c r="GH170" s="110"/>
      <c r="GI170" s="110"/>
      <c r="GJ170" s="110"/>
      <c r="GK170" s="110"/>
      <c r="GL170" s="110"/>
      <c r="GM170" s="110"/>
      <c r="GN170" s="110"/>
      <c r="GO170" s="110"/>
      <c r="GP170" s="110"/>
      <c r="GQ170" s="110"/>
      <c r="GR170" s="110"/>
      <c r="GS170" s="110"/>
      <c r="GT170" s="110"/>
      <c r="GU170" s="110"/>
      <c r="GV170" s="110"/>
      <c r="GW170" s="110"/>
      <c r="GX170" s="110"/>
      <c r="GY170" s="110"/>
      <c r="GZ170" s="110"/>
      <c r="HA170" s="110"/>
      <c r="HB170" s="110"/>
      <c r="HC170" s="110"/>
      <c r="HD170" s="110"/>
      <c r="HE170" s="110"/>
      <c r="HF170" s="110"/>
      <c r="HG170" s="110"/>
      <c r="HH170" s="110"/>
      <c r="HI170" s="110"/>
      <c r="HJ170" s="110"/>
      <c r="HK170" s="110"/>
    </row>
    <row r="171" ht="15.75" customHeight="1">
      <c r="A171" s="110"/>
      <c r="B171" s="110"/>
      <c r="C171" s="4"/>
      <c r="D171" s="92"/>
      <c r="E171" s="101"/>
      <c r="F171" s="92"/>
      <c r="G171" s="101"/>
      <c r="H171" s="92"/>
      <c r="I171" s="110"/>
      <c r="J171" s="110"/>
      <c r="K171" s="110"/>
      <c r="L171" s="110"/>
      <c r="M171" s="110"/>
      <c r="N171" s="110"/>
      <c r="O171" s="110"/>
      <c r="P171" s="110"/>
      <c r="Q171" s="110"/>
      <c r="R171" s="110"/>
      <c r="S171" s="110"/>
      <c r="T171" s="110"/>
      <c r="U171" s="110"/>
      <c r="V171" s="110"/>
      <c r="W171" s="110"/>
      <c r="X171" s="110"/>
      <c r="Y171" s="110"/>
      <c r="Z171" s="110"/>
      <c r="AA171" s="110"/>
      <c r="AB171" s="110"/>
      <c r="AC171" s="110"/>
      <c r="AD171" s="110"/>
      <c r="AE171" s="110"/>
      <c r="AF171" s="110"/>
      <c r="AG171" s="110"/>
      <c r="AH171" s="110"/>
      <c r="AI171" s="110"/>
      <c r="AJ171" s="110"/>
      <c r="AK171" s="110"/>
      <c r="AL171" s="110"/>
      <c r="AM171" s="110"/>
      <c r="AN171" s="110"/>
      <c r="AO171" s="110"/>
      <c r="AP171" s="110"/>
      <c r="AQ171" s="110"/>
      <c r="AR171" s="110"/>
      <c r="AS171" s="110"/>
      <c r="AT171" s="110"/>
      <c r="AU171" s="110"/>
      <c r="AV171" s="110"/>
      <c r="AW171" s="110"/>
      <c r="AX171" s="110"/>
      <c r="AY171" s="110"/>
      <c r="AZ171" s="110"/>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0"/>
      <c r="CB171" s="110"/>
      <c r="CC171" s="110"/>
      <c r="CD171" s="110"/>
      <c r="CE171" s="110"/>
      <c r="CF171" s="110"/>
      <c r="CG171" s="110"/>
      <c r="CH171" s="110"/>
      <c r="CI171" s="110"/>
      <c r="CJ171" s="110"/>
      <c r="CK171" s="110"/>
      <c r="CL171" s="110"/>
      <c r="CM171" s="110"/>
      <c r="CN171" s="110"/>
      <c r="CO171" s="110"/>
      <c r="CP171" s="110"/>
      <c r="CQ171" s="110"/>
      <c r="CR171" s="110"/>
      <c r="CS171" s="110"/>
      <c r="CT171" s="110"/>
      <c r="CU171" s="110"/>
      <c r="CV171" s="110"/>
      <c r="CW171" s="110"/>
      <c r="CX171" s="110"/>
      <c r="CY171" s="110"/>
      <c r="CZ171" s="110"/>
      <c r="DA171" s="110"/>
      <c r="DB171" s="110"/>
      <c r="DC171" s="110"/>
      <c r="DD171" s="110"/>
      <c r="DE171" s="110"/>
      <c r="DF171" s="110"/>
      <c r="DG171" s="110"/>
      <c r="DH171" s="110"/>
      <c r="DI171" s="110"/>
      <c r="DJ171" s="110"/>
      <c r="DK171" s="110"/>
      <c r="DL171" s="110"/>
      <c r="DM171" s="110"/>
      <c r="DN171" s="110"/>
      <c r="DO171" s="110"/>
      <c r="DP171" s="110"/>
      <c r="DQ171" s="110"/>
      <c r="DR171" s="110"/>
      <c r="DS171" s="110"/>
      <c r="DT171" s="110"/>
      <c r="DU171" s="110"/>
      <c r="DV171" s="110"/>
      <c r="DW171" s="110"/>
      <c r="DX171" s="110"/>
      <c r="DY171" s="110"/>
      <c r="DZ171" s="110"/>
      <c r="EA171" s="110"/>
      <c r="EB171" s="110"/>
      <c r="EC171" s="110"/>
      <c r="ED171" s="110"/>
      <c r="EE171" s="110"/>
      <c r="EF171" s="110"/>
      <c r="EG171" s="110"/>
      <c r="EH171" s="110"/>
      <c r="EI171" s="110"/>
      <c r="EJ171" s="110"/>
      <c r="EK171" s="110"/>
      <c r="EL171" s="110"/>
      <c r="EM171" s="110"/>
      <c r="EN171" s="110"/>
      <c r="EO171" s="110"/>
      <c r="EP171" s="110"/>
      <c r="EQ171" s="110"/>
      <c r="ER171" s="110"/>
      <c r="ES171" s="110"/>
      <c r="ET171" s="110"/>
      <c r="EU171" s="110"/>
      <c r="EV171" s="110"/>
      <c r="EW171" s="110"/>
      <c r="EX171" s="110"/>
      <c r="EY171" s="110"/>
      <c r="EZ171" s="110"/>
      <c r="FA171" s="110"/>
      <c r="FB171" s="110"/>
      <c r="FC171" s="110"/>
      <c r="FD171" s="110"/>
      <c r="FE171" s="110"/>
      <c r="FF171" s="110"/>
      <c r="FG171" s="110"/>
      <c r="FH171" s="110"/>
      <c r="FI171" s="110"/>
      <c r="FJ171" s="110"/>
      <c r="FK171" s="110"/>
      <c r="FL171" s="110"/>
      <c r="FM171" s="110"/>
      <c r="FN171" s="110"/>
      <c r="FO171" s="110"/>
      <c r="FP171" s="110"/>
      <c r="FQ171" s="110"/>
      <c r="FR171" s="110"/>
      <c r="FS171" s="110"/>
      <c r="FT171" s="110"/>
      <c r="FU171" s="110"/>
      <c r="FV171" s="110"/>
      <c r="FW171" s="110"/>
      <c r="FX171" s="110"/>
      <c r="FY171" s="110"/>
      <c r="FZ171" s="110"/>
      <c r="GA171" s="110"/>
      <c r="GB171" s="110"/>
      <c r="GC171" s="110"/>
      <c r="GD171" s="110"/>
      <c r="GE171" s="110"/>
      <c r="GF171" s="110"/>
      <c r="GG171" s="110"/>
      <c r="GH171" s="110"/>
      <c r="GI171" s="110"/>
      <c r="GJ171" s="110"/>
      <c r="GK171" s="110"/>
      <c r="GL171" s="110"/>
      <c r="GM171" s="110"/>
      <c r="GN171" s="110"/>
      <c r="GO171" s="110"/>
      <c r="GP171" s="110"/>
      <c r="GQ171" s="110"/>
      <c r="GR171" s="110"/>
      <c r="GS171" s="110"/>
      <c r="GT171" s="110"/>
      <c r="GU171" s="110"/>
      <c r="GV171" s="110"/>
      <c r="GW171" s="110"/>
      <c r="GX171" s="110"/>
      <c r="GY171" s="110"/>
      <c r="GZ171" s="110"/>
      <c r="HA171" s="110"/>
      <c r="HB171" s="110"/>
      <c r="HC171" s="110"/>
      <c r="HD171" s="110"/>
      <c r="HE171" s="110"/>
      <c r="HF171" s="110"/>
      <c r="HG171" s="110"/>
      <c r="HH171" s="110"/>
      <c r="HI171" s="110"/>
      <c r="HJ171" s="110"/>
      <c r="HK171" s="110"/>
    </row>
    <row r="172" ht="15.75" customHeight="1">
      <c r="A172" s="110"/>
      <c r="B172" s="110"/>
      <c r="C172" s="4"/>
      <c r="D172" s="92"/>
      <c r="E172" s="101"/>
      <c r="F172" s="92"/>
      <c r="G172" s="101"/>
      <c r="H172" s="92"/>
      <c r="I172" s="110"/>
      <c r="J172" s="110"/>
      <c r="K172" s="110"/>
      <c r="L172" s="110"/>
      <c r="M172" s="110"/>
      <c r="N172" s="110"/>
      <c r="O172" s="110"/>
      <c r="P172" s="110"/>
      <c r="Q172" s="110"/>
      <c r="R172" s="110"/>
      <c r="S172" s="110"/>
      <c r="T172" s="110"/>
      <c r="U172" s="110"/>
      <c r="V172" s="110"/>
      <c r="W172" s="110"/>
      <c r="X172" s="110"/>
      <c r="Y172" s="110"/>
      <c r="Z172" s="110"/>
      <c r="AA172" s="110"/>
      <c r="AB172" s="110"/>
      <c r="AC172" s="110"/>
      <c r="AD172" s="110"/>
      <c r="AE172" s="110"/>
      <c r="AF172" s="110"/>
      <c r="AG172" s="110"/>
      <c r="AH172" s="110"/>
      <c r="AI172" s="110"/>
      <c r="AJ172" s="110"/>
      <c r="AK172" s="110"/>
      <c r="AL172" s="110"/>
      <c r="AM172" s="110"/>
      <c r="AN172" s="110"/>
      <c r="AO172" s="110"/>
      <c r="AP172" s="110"/>
      <c r="AQ172" s="110"/>
      <c r="AR172" s="110"/>
      <c r="AS172" s="110"/>
      <c r="AT172" s="110"/>
      <c r="AU172" s="110"/>
      <c r="AV172" s="110"/>
      <c r="AW172" s="110"/>
      <c r="AX172" s="110"/>
      <c r="AY172" s="110"/>
      <c r="AZ172" s="110"/>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0"/>
      <c r="CB172" s="110"/>
      <c r="CC172" s="110"/>
      <c r="CD172" s="110"/>
      <c r="CE172" s="110"/>
      <c r="CF172" s="110"/>
      <c r="CG172" s="110"/>
      <c r="CH172" s="110"/>
      <c r="CI172" s="110"/>
      <c r="CJ172" s="110"/>
      <c r="CK172" s="110"/>
      <c r="CL172" s="110"/>
      <c r="CM172" s="110"/>
      <c r="CN172" s="110"/>
      <c r="CO172" s="110"/>
      <c r="CP172" s="110"/>
      <c r="CQ172" s="110"/>
      <c r="CR172" s="110"/>
      <c r="CS172" s="110"/>
      <c r="CT172" s="110"/>
      <c r="CU172" s="110"/>
      <c r="CV172" s="110"/>
      <c r="CW172" s="110"/>
      <c r="CX172" s="110"/>
      <c r="CY172" s="110"/>
      <c r="CZ172" s="110"/>
      <c r="DA172" s="110"/>
      <c r="DB172" s="110"/>
      <c r="DC172" s="110"/>
      <c r="DD172" s="110"/>
      <c r="DE172" s="110"/>
      <c r="DF172" s="110"/>
      <c r="DG172" s="110"/>
      <c r="DH172" s="110"/>
      <c r="DI172" s="110"/>
      <c r="DJ172" s="110"/>
      <c r="DK172" s="110"/>
      <c r="DL172" s="110"/>
      <c r="DM172" s="110"/>
      <c r="DN172" s="110"/>
      <c r="DO172" s="110"/>
      <c r="DP172" s="110"/>
      <c r="DQ172" s="110"/>
      <c r="DR172" s="110"/>
      <c r="DS172" s="110"/>
      <c r="DT172" s="110"/>
      <c r="DU172" s="110"/>
      <c r="DV172" s="110"/>
      <c r="DW172" s="110"/>
      <c r="DX172" s="110"/>
      <c r="DY172" s="110"/>
      <c r="DZ172" s="110"/>
      <c r="EA172" s="110"/>
      <c r="EB172" s="110"/>
      <c r="EC172" s="110"/>
      <c r="ED172" s="110"/>
      <c r="EE172" s="110"/>
      <c r="EF172" s="110"/>
      <c r="EG172" s="110"/>
      <c r="EH172" s="110"/>
      <c r="EI172" s="110"/>
      <c r="EJ172" s="110"/>
      <c r="EK172" s="110"/>
      <c r="EL172" s="110"/>
      <c r="EM172" s="110"/>
      <c r="EN172" s="110"/>
      <c r="EO172" s="110"/>
      <c r="EP172" s="110"/>
      <c r="EQ172" s="110"/>
      <c r="ER172" s="110"/>
      <c r="ES172" s="110"/>
      <c r="ET172" s="110"/>
      <c r="EU172" s="110"/>
      <c r="EV172" s="110"/>
      <c r="EW172" s="110"/>
      <c r="EX172" s="110"/>
      <c r="EY172" s="110"/>
      <c r="EZ172" s="110"/>
      <c r="FA172" s="110"/>
      <c r="FB172" s="110"/>
      <c r="FC172" s="110"/>
      <c r="FD172" s="110"/>
      <c r="FE172" s="110"/>
      <c r="FF172" s="110"/>
      <c r="FG172" s="110"/>
      <c r="FH172" s="110"/>
      <c r="FI172" s="110"/>
      <c r="FJ172" s="110"/>
      <c r="FK172" s="110"/>
      <c r="FL172" s="110"/>
      <c r="FM172" s="110"/>
      <c r="FN172" s="110"/>
      <c r="FO172" s="110"/>
      <c r="FP172" s="110"/>
      <c r="FQ172" s="110"/>
      <c r="FR172" s="110"/>
      <c r="FS172" s="110"/>
      <c r="FT172" s="110"/>
      <c r="FU172" s="110"/>
      <c r="FV172" s="110"/>
      <c r="FW172" s="110"/>
      <c r="FX172" s="110"/>
      <c r="FY172" s="110"/>
      <c r="FZ172" s="110"/>
      <c r="GA172" s="110"/>
      <c r="GB172" s="110"/>
      <c r="GC172" s="110"/>
      <c r="GD172" s="110"/>
      <c r="GE172" s="110"/>
      <c r="GF172" s="110"/>
      <c r="GG172" s="110"/>
      <c r="GH172" s="110"/>
      <c r="GI172" s="110"/>
      <c r="GJ172" s="110"/>
      <c r="GK172" s="110"/>
      <c r="GL172" s="110"/>
      <c r="GM172" s="110"/>
      <c r="GN172" s="110"/>
      <c r="GO172" s="110"/>
      <c r="GP172" s="110"/>
      <c r="GQ172" s="110"/>
      <c r="GR172" s="110"/>
      <c r="GS172" s="110"/>
      <c r="GT172" s="110"/>
      <c r="GU172" s="110"/>
      <c r="GV172" s="110"/>
      <c r="GW172" s="110"/>
      <c r="GX172" s="110"/>
      <c r="GY172" s="110"/>
      <c r="GZ172" s="110"/>
      <c r="HA172" s="110"/>
      <c r="HB172" s="110"/>
      <c r="HC172" s="110"/>
      <c r="HD172" s="110"/>
      <c r="HE172" s="110"/>
      <c r="HF172" s="110"/>
      <c r="HG172" s="110"/>
      <c r="HH172" s="110"/>
      <c r="HI172" s="110"/>
      <c r="HJ172" s="110"/>
      <c r="HK172" s="110"/>
    </row>
    <row r="173" ht="15.75" customHeight="1">
      <c r="A173" s="110"/>
      <c r="B173" s="110"/>
      <c r="C173" s="4"/>
      <c r="D173" s="92"/>
      <c r="E173" s="101"/>
      <c r="F173" s="92"/>
      <c r="G173" s="101"/>
      <c r="H173" s="92"/>
      <c r="I173" s="110"/>
      <c r="J173" s="110"/>
      <c r="K173" s="110"/>
      <c r="L173" s="110"/>
      <c r="M173" s="110"/>
      <c r="N173" s="110"/>
      <c r="O173" s="110"/>
      <c r="P173" s="110"/>
      <c r="Q173" s="110"/>
      <c r="R173" s="110"/>
      <c r="S173" s="110"/>
      <c r="T173" s="110"/>
      <c r="U173" s="110"/>
      <c r="V173" s="110"/>
      <c r="W173" s="110"/>
      <c r="X173" s="110"/>
      <c r="Y173" s="110"/>
      <c r="Z173" s="110"/>
      <c r="AA173" s="110"/>
      <c r="AB173" s="110"/>
      <c r="AC173" s="110"/>
      <c r="AD173" s="110"/>
      <c r="AE173" s="110"/>
      <c r="AF173" s="110"/>
      <c r="AG173" s="110"/>
      <c r="AH173" s="110"/>
      <c r="AI173" s="110"/>
      <c r="AJ173" s="110"/>
      <c r="AK173" s="110"/>
      <c r="AL173" s="110"/>
      <c r="AM173" s="110"/>
      <c r="AN173" s="110"/>
      <c r="AO173" s="110"/>
      <c r="AP173" s="110"/>
      <c r="AQ173" s="110"/>
      <c r="AR173" s="110"/>
      <c r="AS173" s="110"/>
      <c r="AT173" s="110"/>
      <c r="AU173" s="110"/>
      <c r="AV173" s="110"/>
      <c r="AW173" s="110"/>
      <c r="AX173" s="110"/>
      <c r="AY173" s="110"/>
      <c r="AZ173" s="110"/>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0"/>
      <c r="CB173" s="110"/>
      <c r="CC173" s="110"/>
      <c r="CD173" s="110"/>
      <c r="CE173" s="110"/>
      <c r="CF173" s="110"/>
      <c r="CG173" s="110"/>
      <c r="CH173" s="110"/>
      <c r="CI173" s="110"/>
      <c r="CJ173" s="110"/>
      <c r="CK173" s="110"/>
      <c r="CL173" s="110"/>
      <c r="CM173" s="110"/>
      <c r="CN173" s="110"/>
      <c r="CO173" s="110"/>
      <c r="CP173" s="110"/>
      <c r="CQ173" s="110"/>
      <c r="CR173" s="110"/>
      <c r="CS173" s="110"/>
      <c r="CT173" s="110"/>
      <c r="CU173" s="110"/>
      <c r="CV173" s="110"/>
      <c r="CW173" s="110"/>
      <c r="CX173" s="110"/>
      <c r="CY173" s="110"/>
      <c r="CZ173" s="110"/>
      <c r="DA173" s="110"/>
      <c r="DB173" s="110"/>
      <c r="DC173" s="110"/>
      <c r="DD173" s="110"/>
      <c r="DE173" s="110"/>
      <c r="DF173" s="110"/>
      <c r="DG173" s="110"/>
      <c r="DH173" s="110"/>
      <c r="DI173" s="110"/>
      <c r="DJ173" s="110"/>
      <c r="DK173" s="110"/>
      <c r="DL173" s="110"/>
      <c r="DM173" s="110"/>
      <c r="DN173" s="110"/>
      <c r="DO173" s="110"/>
      <c r="DP173" s="110"/>
      <c r="DQ173" s="110"/>
      <c r="DR173" s="110"/>
      <c r="DS173" s="110"/>
      <c r="DT173" s="110"/>
      <c r="DU173" s="110"/>
      <c r="DV173" s="110"/>
      <c r="DW173" s="110"/>
      <c r="DX173" s="110"/>
      <c r="DY173" s="110"/>
      <c r="DZ173" s="110"/>
      <c r="EA173" s="110"/>
      <c r="EB173" s="110"/>
      <c r="EC173" s="110"/>
      <c r="ED173" s="110"/>
      <c r="EE173" s="110"/>
      <c r="EF173" s="110"/>
      <c r="EG173" s="110"/>
      <c r="EH173" s="110"/>
      <c r="EI173" s="110"/>
      <c r="EJ173" s="110"/>
      <c r="EK173" s="110"/>
      <c r="EL173" s="110"/>
      <c r="EM173" s="110"/>
      <c r="EN173" s="110"/>
      <c r="EO173" s="110"/>
      <c r="EP173" s="110"/>
      <c r="EQ173" s="110"/>
      <c r="ER173" s="110"/>
      <c r="ES173" s="110"/>
      <c r="ET173" s="110"/>
      <c r="EU173" s="110"/>
      <c r="EV173" s="110"/>
      <c r="EW173" s="110"/>
      <c r="EX173" s="110"/>
      <c r="EY173" s="110"/>
      <c r="EZ173" s="110"/>
      <c r="FA173" s="110"/>
      <c r="FB173" s="110"/>
      <c r="FC173" s="110"/>
      <c r="FD173" s="110"/>
      <c r="FE173" s="110"/>
      <c r="FF173" s="110"/>
      <c r="FG173" s="110"/>
      <c r="FH173" s="110"/>
      <c r="FI173" s="110"/>
      <c r="FJ173" s="110"/>
      <c r="FK173" s="110"/>
      <c r="FL173" s="110"/>
      <c r="FM173" s="110"/>
      <c r="FN173" s="110"/>
      <c r="FO173" s="110"/>
      <c r="FP173" s="110"/>
      <c r="FQ173" s="110"/>
      <c r="FR173" s="110"/>
      <c r="FS173" s="110"/>
      <c r="FT173" s="110"/>
      <c r="FU173" s="110"/>
      <c r="FV173" s="110"/>
      <c r="FW173" s="110"/>
      <c r="FX173" s="110"/>
      <c r="FY173" s="110"/>
      <c r="FZ173" s="110"/>
      <c r="GA173" s="110"/>
      <c r="GB173" s="110"/>
      <c r="GC173" s="110"/>
      <c r="GD173" s="110"/>
      <c r="GE173" s="110"/>
      <c r="GF173" s="110"/>
      <c r="GG173" s="110"/>
      <c r="GH173" s="110"/>
      <c r="GI173" s="110"/>
      <c r="GJ173" s="110"/>
      <c r="GK173" s="110"/>
      <c r="GL173" s="110"/>
      <c r="GM173" s="110"/>
      <c r="GN173" s="110"/>
      <c r="GO173" s="110"/>
      <c r="GP173" s="110"/>
      <c r="GQ173" s="110"/>
      <c r="GR173" s="110"/>
      <c r="GS173" s="110"/>
      <c r="GT173" s="110"/>
      <c r="GU173" s="110"/>
      <c r="GV173" s="110"/>
      <c r="GW173" s="110"/>
      <c r="GX173" s="110"/>
      <c r="GY173" s="110"/>
      <c r="GZ173" s="110"/>
      <c r="HA173" s="110"/>
      <c r="HB173" s="110"/>
      <c r="HC173" s="110"/>
      <c r="HD173" s="110"/>
      <c r="HE173" s="110"/>
      <c r="HF173" s="110"/>
      <c r="HG173" s="110"/>
      <c r="HH173" s="110"/>
      <c r="HI173" s="110"/>
      <c r="HJ173" s="110"/>
      <c r="HK173" s="110"/>
    </row>
    <row r="174" ht="15.75" customHeight="1">
      <c r="A174" s="110"/>
      <c r="B174" s="110"/>
      <c r="C174" s="4"/>
      <c r="D174" s="92"/>
      <c r="E174" s="101"/>
      <c r="F174" s="92"/>
      <c r="G174" s="101"/>
      <c r="H174" s="92"/>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c r="AE174" s="110"/>
      <c r="AF174" s="110"/>
      <c r="AG174" s="110"/>
      <c r="AH174" s="110"/>
      <c r="AI174" s="110"/>
      <c r="AJ174" s="110"/>
      <c r="AK174" s="110"/>
      <c r="AL174" s="110"/>
      <c r="AM174" s="110"/>
      <c r="AN174" s="110"/>
      <c r="AO174" s="110"/>
      <c r="AP174" s="110"/>
      <c r="AQ174" s="110"/>
      <c r="AR174" s="110"/>
      <c r="AS174" s="110"/>
      <c r="AT174" s="110"/>
      <c r="AU174" s="110"/>
      <c r="AV174" s="110"/>
      <c r="AW174" s="110"/>
      <c r="AX174" s="110"/>
      <c r="AY174" s="110"/>
      <c r="AZ174" s="110"/>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0"/>
      <c r="CB174" s="110"/>
      <c r="CC174" s="110"/>
      <c r="CD174" s="110"/>
      <c r="CE174" s="110"/>
      <c r="CF174" s="110"/>
      <c r="CG174" s="110"/>
      <c r="CH174" s="110"/>
      <c r="CI174" s="110"/>
      <c r="CJ174" s="110"/>
      <c r="CK174" s="110"/>
      <c r="CL174" s="110"/>
      <c r="CM174" s="110"/>
      <c r="CN174" s="110"/>
      <c r="CO174" s="110"/>
      <c r="CP174" s="110"/>
      <c r="CQ174" s="110"/>
      <c r="CR174" s="110"/>
      <c r="CS174" s="110"/>
      <c r="CT174" s="110"/>
      <c r="CU174" s="110"/>
      <c r="CV174" s="110"/>
      <c r="CW174" s="110"/>
      <c r="CX174" s="110"/>
      <c r="CY174" s="110"/>
      <c r="CZ174" s="110"/>
      <c r="DA174" s="110"/>
      <c r="DB174" s="110"/>
      <c r="DC174" s="110"/>
      <c r="DD174" s="110"/>
      <c r="DE174" s="110"/>
      <c r="DF174" s="110"/>
      <c r="DG174" s="110"/>
      <c r="DH174" s="110"/>
      <c r="DI174" s="110"/>
      <c r="DJ174" s="110"/>
      <c r="DK174" s="110"/>
      <c r="DL174" s="110"/>
      <c r="DM174" s="110"/>
      <c r="DN174" s="110"/>
      <c r="DO174" s="110"/>
      <c r="DP174" s="110"/>
      <c r="DQ174" s="110"/>
      <c r="DR174" s="110"/>
      <c r="DS174" s="110"/>
      <c r="DT174" s="110"/>
      <c r="DU174" s="110"/>
      <c r="DV174" s="110"/>
      <c r="DW174" s="110"/>
      <c r="DX174" s="110"/>
      <c r="DY174" s="110"/>
      <c r="DZ174" s="110"/>
      <c r="EA174" s="110"/>
      <c r="EB174" s="110"/>
      <c r="EC174" s="110"/>
      <c r="ED174" s="110"/>
      <c r="EE174" s="110"/>
      <c r="EF174" s="110"/>
      <c r="EG174" s="110"/>
      <c r="EH174" s="110"/>
      <c r="EI174" s="110"/>
      <c r="EJ174" s="110"/>
      <c r="EK174" s="110"/>
      <c r="EL174" s="110"/>
      <c r="EM174" s="110"/>
      <c r="EN174" s="110"/>
      <c r="EO174" s="110"/>
      <c r="EP174" s="110"/>
      <c r="EQ174" s="110"/>
      <c r="ER174" s="110"/>
      <c r="ES174" s="110"/>
      <c r="ET174" s="110"/>
      <c r="EU174" s="110"/>
      <c r="EV174" s="110"/>
      <c r="EW174" s="110"/>
      <c r="EX174" s="110"/>
      <c r="EY174" s="110"/>
      <c r="EZ174" s="110"/>
      <c r="FA174" s="110"/>
      <c r="FB174" s="110"/>
      <c r="FC174" s="110"/>
      <c r="FD174" s="110"/>
      <c r="FE174" s="110"/>
      <c r="FF174" s="110"/>
      <c r="FG174" s="110"/>
      <c r="FH174" s="110"/>
      <c r="FI174" s="110"/>
      <c r="FJ174" s="110"/>
      <c r="FK174" s="110"/>
      <c r="FL174" s="110"/>
      <c r="FM174" s="110"/>
      <c r="FN174" s="110"/>
      <c r="FO174" s="110"/>
      <c r="FP174" s="110"/>
      <c r="FQ174" s="110"/>
      <c r="FR174" s="110"/>
      <c r="FS174" s="110"/>
      <c r="FT174" s="110"/>
      <c r="FU174" s="110"/>
      <c r="FV174" s="110"/>
      <c r="FW174" s="110"/>
      <c r="FX174" s="110"/>
      <c r="FY174" s="110"/>
      <c r="FZ174" s="110"/>
      <c r="GA174" s="110"/>
      <c r="GB174" s="110"/>
      <c r="GC174" s="110"/>
      <c r="GD174" s="110"/>
      <c r="GE174" s="110"/>
      <c r="GF174" s="110"/>
      <c r="GG174" s="110"/>
      <c r="GH174" s="110"/>
      <c r="GI174" s="110"/>
      <c r="GJ174" s="110"/>
      <c r="GK174" s="110"/>
      <c r="GL174" s="110"/>
      <c r="GM174" s="110"/>
      <c r="GN174" s="110"/>
      <c r="GO174" s="110"/>
      <c r="GP174" s="110"/>
      <c r="GQ174" s="110"/>
      <c r="GR174" s="110"/>
      <c r="GS174" s="110"/>
      <c r="GT174" s="110"/>
      <c r="GU174" s="110"/>
      <c r="GV174" s="110"/>
      <c r="GW174" s="110"/>
      <c r="GX174" s="110"/>
      <c r="GY174" s="110"/>
      <c r="GZ174" s="110"/>
      <c r="HA174" s="110"/>
      <c r="HB174" s="110"/>
      <c r="HC174" s="110"/>
      <c r="HD174" s="110"/>
      <c r="HE174" s="110"/>
      <c r="HF174" s="110"/>
      <c r="HG174" s="110"/>
      <c r="HH174" s="110"/>
      <c r="HI174" s="110"/>
      <c r="HJ174" s="110"/>
      <c r="HK174" s="110"/>
    </row>
    <row r="175" ht="15.75" customHeight="1">
      <c r="A175" s="110"/>
      <c r="B175" s="110"/>
      <c r="C175" s="5"/>
      <c r="D175" s="85"/>
      <c r="E175" s="85"/>
      <c r="F175" s="86"/>
      <c r="G175" s="85"/>
      <c r="H175" s="86"/>
      <c r="I175" s="110"/>
      <c r="J175" s="110"/>
      <c r="K175" s="110"/>
      <c r="L175" s="110"/>
      <c r="M175" s="110"/>
      <c r="N175" s="110"/>
      <c r="O175" s="110"/>
      <c r="P175" s="110"/>
      <c r="Q175" s="110"/>
      <c r="R175" s="110"/>
      <c r="S175" s="110"/>
      <c r="T175" s="110"/>
      <c r="U175" s="110"/>
      <c r="V175" s="110"/>
      <c r="W175" s="110"/>
      <c r="X175" s="110"/>
      <c r="Y175" s="110"/>
      <c r="Z175" s="110"/>
      <c r="AA175" s="110"/>
      <c r="AB175" s="110"/>
      <c r="AC175" s="110"/>
      <c r="AD175" s="110"/>
      <c r="AE175" s="110"/>
      <c r="AF175" s="110"/>
      <c r="AG175" s="110"/>
      <c r="AH175" s="110"/>
      <c r="AI175" s="110"/>
      <c r="AJ175" s="110"/>
      <c r="AK175" s="110"/>
      <c r="AL175" s="110"/>
      <c r="AM175" s="110"/>
      <c r="AN175" s="110"/>
      <c r="AO175" s="110"/>
      <c r="AP175" s="110"/>
      <c r="AQ175" s="110"/>
      <c r="AR175" s="110"/>
      <c r="AS175" s="110"/>
      <c r="AT175" s="110"/>
      <c r="AU175" s="110"/>
      <c r="AV175" s="110"/>
      <c r="AW175" s="110"/>
      <c r="AX175" s="110"/>
      <c r="AY175" s="110"/>
      <c r="AZ175" s="110"/>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0"/>
      <c r="CB175" s="110"/>
      <c r="CC175" s="110"/>
      <c r="CD175" s="110"/>
      <c r="CE175" s="110"/>
      <c r="CF175" s="110"/>
      <c r="CG175" s="110"/>
      <c r="CH175" s="110"/>
      <c r="CI175" s="110"/>
      <c r="CJ175" s="110"/>
      <c r="CK175" s="110"/>
      <c r="CL175" s="110"/>
      <c r="CM175" s="110"/>
      <c r="CN175" s="110"/>
      <c r="CO175" s="110"/>
      <c r="CP175" s="110"/>
      <c r="CQ175" s="110"/>
      <c r="CR175" s="110"/>
      <c r="CS175" s="110"/>
      <c r="CT175" s="110"/>
      <c r="CU175" s="110"/>
      <c r="CV175" s="110"/>
      <c r="CW175" s="110"/>
      <c r="CX175" s="110"/>
      <c r="CY175" s="110"/>
      <c r="CZ175" s="110"/>
      <c r="DA175" s="110"/>
      <c r="DB175" s="110"/>
      <c r="DC175" s="110"/>
      <c r="DD175" s="110"/>
      <c r="DE175" s="110"/>
      <c r="DF175" s="110"/>
      <c r="DG175" s="110"/>
      <c r="DH175" s="110"/>
      <c r="DI175" s="110"/>
      <c r="DJ175" s="110"/>
      <c r="DK175" s="110"/>
      <c r="DL175" s="110"/>
      <c r="DM175" s="110"/>
      <c r="DN175" s="110"/>
      <c r="DO175" s="110"/>
      <c r="DP175" s="110"/>
      <c r="DQ175" s="110"/>
      <c r="DR175" s="110"/>
      <c r="DS175" s="110"/>
      <c r="DT175" s="110"/>
      <c r="DU175" s="110"/>
      <c r="DV175" s="110"/>
      <c r="DW175" s="110"/>
      <c r="DX175" s="110"/>
      <c r="DY175" s="110"/>
      <c r="DZ175" s="110"/>
      <c r="EA175" s="110"/>
      <c r="EB175" s="110"/>
      <c r="EC175" s="110"/>
      <c r="ED175" s="110"/>
      <c r="EE175" s="110"/>
      <c r="EF175" s="110"/>
      <c r="EG175" s="110"/>
      <c r="EH175" s="110"/>
      <c r="EI175" s="110"/>
      <c r="EJ175" s="110"/>
      <c r="EK175" s="110"/>
      <c r="EL175" s="110"/>
      <c r="EM175" s="110"/>
      <c r="EN175" s="110"/>
      <c r="EO175" s="110"/>
      <c r="EP175" s="110"/>
      <c r="EQ175" s="110"/>
      <c r="ER175" s="110"/>
      <c r="ES175" s="110"/>
      <c r="ET175" s="110"/>
      <c r="EU175" s="110"/>
      <c r="EV175" s="110"/>
      <c r="EW175" s="110"/>
      <c r="EX175" s="110"/>
      <c r="EY175" s="110"/>
      <c r="EZ175" s="110"/>
      <c r="FA175" s="110"/>
      <c r="FB175" s="110"/>
      <c r="FC175" s="110"/>
      <c r="FD175" s="110"/>
      <c r="FE175" s="110"/>
      <c r="FF175" s="110"/>
      <c r="FG175" s="110"/>
      <c r="FH175" s="110"/>
      <c r="FI175" s="110"/>
      <c r="FJ175" s="110"/>
      <c r="FK175" s="110"/>
      <c r="FL175" s="110"/>
      <c r="FM175" s="110"/>
      <c r="FN175" s="110"/>
      <c r="FO175" s="110"/>
      <c r="FP175" s="110"/>
      <c r="FQ175" s="110"/>
      <c r="FR175" s="110"/>
      <c r="FS175" s="110"/>
      <c r="FT175" s="110"/>
      <c r="FU175" s="110"/>
      <c r="FV175" s="110"/>
      <c r="FW175" s="110"/>
      <c r="FX175" s="110"/>
      <c r="FY175" s="110"/>
      <c r="FZ175" s="110"/>
      <c r="GA175" s="110"/>
      <c r="GB175" s="110"/>
      <c r="GC175" s="110"/>
      <c r="GD175" s="110"/>
      <c r="GE175" s="110"/>
      <c r="GF175" s="110"/>
      <c r="GG175" s="110"/>
      <c r="GH175" s="110"/>
      <c r="GI175" s="110"/>
      <c r="GJ175" s="110"/>
      <c r="GK175" s="110"/>
      <c r="GL175" s="110"/>
      <c r="GM175" s="110"/>
      <c r="GN175" s="110"/>
      <c r="GO175" s="110"/>
      <c r="GP175" s="110"/>
      <c r="GQ175" s="110"/>
      <c r="GR175" s="110"/>
      <c r="GS175" s="110"/>
      <c r="GT175" s="110"/>
      <c r="GU175" s="110"/>
      <c r="GV175" s="110"/>
      <c r="GW175" s="110"/>
      <c r="GX175" s="110"/>
      <c r="GY175" s="110"/>
      <c r="GZ175" s="110"/>
      <c r="HA175" s="110"/>
      <c r="HB175" s="110"/>
      <c r="HC175" s="110"/>
      <c r="HD175" s="110"/>
      <c r="HE175" s="110"/>
      <c r="HF175" s="110"/>
      <c r="HG175" s="110"/>
      <c r="HH175" s="110"/>
      <c r="HI175" s="110"/>
      <c r="HJ175" s="110"/>
      <c r="HK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c r="AB176" s="110"/>
      <c r="AC176" s="110"/>
      <c r="AD176" s="110"/>
      <c r="AE176" s="110"/>
      <c r="AF176" s="110"/>
      <c r="AG176" s="110"/>
      <c r="AH176" s="110"/>
      <c r="AI176" s="110"/>
      <c r="AJ176" s="110"/>
      <c r="AK176" s="110"/>
      <c r="AL176" s="110"/>
      <c r="AM176" s="110"/>
      <c r="AN176" s="110"/>
      <c r="AO176" s="110"/>
      <c r="AP176" s="110"/>
      <c r="AQ176" s="110"/>
      <c r="AR176" s="110"/>
      <c r="AS176" s="110"/>
      <c r="AT176" s="110"/>
      <c r="AU176" s="110"/>
      <c r="AV176" s="110"/>
      <c r="AW176" s="110"/>
      <c r="AX176" s="110"/>
      <c r="AY176" s="110"/>
      <c r="AZ176" s="110"/>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0"/>
      <c r="CB176" s="110"/>
      <c r="CC176" s="110"/>
      <c r="CD176" s="110"/>
      <c r="CE176" s="110"/>
      <c r="CF176" s="110"/>
      <c r="CG176" s="110"/>
      <c r="CH176" s="110"/>
      <c r="CI176" s="110"/>
      <c r="CJ176" s="110"/>
      <c r="CK176" s="110"/>
      <c r="CL176" s="110"/>
      <c r="CM176" s="110"/>
      <c r="CN176" s="110"/>
      <c r="CO176" s="110"/>
      <c r="CP176" s="110"/>
      <c r="CQ176" s="110"/>
      <c r="CR176" s="110"/>
      <c r="CS176" s="110"/>
      <c r="CT176" s="110"/>
      <c r="CU176" s="110"/>
      <c r="CV176" s="110"/>
      <c r="CW176" s="110"/>
      <c r="CX176" s="110"/>
      <c r="CY176" s="110"/>
      <c r="CZ176" s="110"/>
      <c r="DA176" s="110"/>
      <c r="DB176" s="110"/>
      <c r="DC176" s="110"/>
      <c r="DD176" s="110"/>
      <c r="DE176" s="110"/>
      <c r="DF176" s="110"/>
      <c r="DG176" s="110"/>
      <c r="DH176" s="110"/>
      <c r="DI176" s="110"/>
      <c r="DJ176" s="110"/>
      <c r="DK176" s="110"/>
      <c r="DL176" s="110"/>
      <c r="DM176" s="110"/>
      <c r="DN176" s="110"/>
      <c r="DO176" s="110"/>
      <c r="DP176" s="110"/>
      <c r="DQ176" s="110"/>
      <c r="DR176" s="110"/>
      <c r="DS176" s="110"/>
      <c r="DT176" s="110"/>
      <c r="DU176" s="110"/>
      <c r="DV176" s="110"/>
      <c r="DW176" s="110"/>
      <c r="DX176" s="110"/>
      <c r="DY176" s="110"/>
      <c r="DZ176" s="110"/>
      <c r="EA176" s="110"/>
      <c r="EB176" s="110"/>
      <c r="EC176" s="110"/>
      <c r="ED176" s="110"/>
      <c r="EE176" s="110"/>
      <c r="EF176" s="110"/>
      <c r="EG176" s="110"/>
      <c r="EH176" s="110"/>
      <c r="EI176" s="110"/>
      <c r="EJ176" s="110"/>
      <c r="EK176" s="110"/>
      <c r="EL176" s="110"/>
      <c r="EM176" s="110"/>
      <c r="EN176" s="110"/>
      <c r="EO176" s="110"/>
      <c r="EP176" s="110"/>
      <c r="EQ176" s="110"/>
      <c r="ER176" s="110"/>
      <c r="ES176" s="110"/>
      <c r="ET176" s="110"/>
      <c r="EU176" s="110"/>
      <c r="EV176" s="110"/>
      <c r="EW176" s="110"/>
      <c r="EX176" s="110"/>
      <c r="EY176" s="110"/>
      <c r="EZ176" s="110"/>
      <c r="FA176" s="110"/>
      <c r="FB176" s="110"/>
      <c r="FC176" s="110"/>
      <c r="FD176" s="110"/>
      <c r="FE176" s="110"/>
      <c r="FF176" s="110"/>
      <c r="FG176" s="110"/>
      <c r="FH176" s="110"/>
      <c r="FI176" s="110"/>
      <c r="FJ176" s="110"/>
      <c r="FK176" s="110"/>
      <c r="FL176" s="110"/>
      <c r="FM176" s="110"/>
      <c r="FN176" s="110"/>
      <c r="FO176" s="110"/>
      <c r="FP176" s="110"/>
      <c r="FQ176" s="110"/>
      <c r="FR176" s="110"/>
      <c r="FS176" s="110"/>
      <c r="FT176" s="110"/>
      <c r="FU176" s="110"/>
      <c r="FV176" s="110"/>
      <c r="FW176" s="110"/>
      <c r="FX176" s="110"/>
      <c r="FY176" s="110"/>
      <c r="FZ176" s="110"/>
      <c r="GA176" s="110"/>
      <c r="GB176" s="110"/>
      <c r="GC176" s="110"/>
      <c r="GD176" s="110"/>
      <c r="GE176" s="110"/>
      <c r="GF176" s="110"/>
      <c r="GG176" s="110"/>
      <c r="GH176" s="110"/>
      <c r="GI176" s="110"/>
      <c r="GJ176" s="110"/>
      <c r="GK176" s="110"/>
      <c r="GL176" s="110"/>
      <c r="GM176" s="110"/>
      <c r="GN176" s="110"/>
      <c r="GO176" s="110"/>
      <c r="GP176" s="110"/>
      <c r="GQ176" s="110"/>
      <c r="GR176" s="110"/>
      <c r="GS176" s="110"/>
      <c r="GT176" s="110"/>
      <c r="GU176" s="110"/>
      <c r="GV176" s="110"/>
      <c r="GW176" s="110"/>
      <c r="GX176" s="110"/>
      <c r="GY176" s="110"/>
      <c r="GZ176" s="110"/>
      <c r="HA176" s="110"/>
      <c r="HB176" s="110"/>
      <c r="HC176" s="110"/>
      <c r="HD176" s="110"/>
      <c r="HE176" s="110"/>
      <c r="HF176" s="110"/>
      <c r="HG176" s="110"/>
      <c r="HH176" s="110"/>
      <c r="HI176" s="110"/>
      <c r="HJ176" s="110"/>
      <c r="HK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c r="AB177" s="110"/>
      <c r="AC177" s="110"/>
      <c r="AD177" s="110"/>
      <c r="AE177" s="110"/>
      <c r="AF177" s="110"/>
      <c r="AG177" s="110"/>
      <c r="AH177" s="110"/>
      <c r="AI177" s="110"/>
      <c r="AJ177" s="110"/>
      <c r="AK177" s="110"/>
      <c r="AL177" s="110"/>
      <c r="AM177" s="110"/>
      <c r="AN177" s="110"/>
      <c r="AO177" s="110"/>
      <c r="AP177" s="110"/>
      <c r="AQ177" s="110"/>
      <c r="AR177" s="110"/>
      <c r="AS177" s="110"/>
      <c r="AT177" s="110"/>
      <c r="AU177" s="110"/>
      <c r="AV177" s="110"/>
      <c r="AW177" s="110"/>
      <c r="AX177" s="110"/>
      <c r="AY177" s="110"/>
      <c r="AZ177" s="110"/>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0"/>
      <c r="CB177" s="110"/>
      <c r="CC177" s="110"/>
      <c r="CD177" s="110"/>
      <c r="CE177" s="110"/>
      <c r="CF177" s="110"/>
      <c r="CG177" s="110"/>
      <c r="CH177" s="110"/>
      <c r="CI177" s="110"/>
      <c r="CJ177" s="110"/>
      <c r="CK177" s="110"/>
      <c r="CL177" s="110"/>
      <c r="CM177" s="110"/>
      <c r="CN177" s="110"/>
      <c r="CO177" s="110"/>
      <c r="CP177" s="110"/>
      <c r="CQ177" s="110"/>
      <c r="CR177" s="110"/>
      <c r="CS177" s="110"/>
      <c r="CT177" s="110"/>
      <c r="CU177" s="110"/>
      <c r="CV177" s="110"/>
      <c r="CW177" s="110"/>
      <c r="CX177" s="110"/>
      <c r="CY177" s="110"/>
      <c r="CZ177" s="110"/>
      <c r="DA177" s="110"/>
      <c r="DB177" s="110"/>
      <c r="DC177" s="110"/>
      <c r="DD177" s="110"/>
      <c r="DE177" s="110"/>
      <c r="DF177" s="110"/>
      <c r="DG177" s="110"/>
      <c r="DH177" s="110"/>
      <c r="DI177" s="110"/>
      <c r="DJ177" s="110"/>
      <c r="DK177" s="110"/>
      <c r="DL177" s="110"/>
      <c r="DM177" s="110"/>
      <c r="DN177" s="110"/>
      <c r="DO177" s="110"/>
      <c r="DP177" s="110"/>
      <c r="DQ177" s="110"/>
      <c r="DR177" s="110"/>
      <c r="DS177" s="110"/>
      <c r="DT177" s="110"/>
      <c r="DU177" s="110"/>
      <c r="DV177" s="110"/>
      <c r="DW177" s="110"/>
      <c r="DX177" s="110"/>
      <c r="DY177" s="110"/>
      <c r="DZ177" s="110"/>
      <c r="EA177" s="110"/>
      <c r="EB177" s="110"/>
      <c r="EC177" s="110"/>
      <c r="ED177" s="110"/>
      <c r="EE177" s="110"/>
      <c r="EF177" s="110"/>
      <c r="EG177" s="110"/>
      <c r="EH177" s="110"/>
      <c r="EI177" s="110"/>
      <c r="EJ177" s="110"/>
      <c r="EK177" s="110"/>
      <c r="EL177" s="110"/>
      <c r="EM177" s="110"/>
      <c r="EN177" s="110"/>
      <c r="EO177" s="110"/>
      <c r="EP177" s="110"/>
      <c r="EQ177" s="110"/>
      <c r="ER177" s="110"/>
      <c r="ES177" s="110"/>
      <c r="ET177" s="110"/>
      <c r="EU177" s="110"/>
      <c r="EV177" s="110"/>
      <c r="EW177" s="110"/>
      <c r="EX177" s="110"/>
      <c r="EY177" s="110"/>
      <c r="EZ177" s="110"/>
      <c r="FA177" s="110"/>
      <c r="FB177" s="110"/>
      <c r="FC177" s="110"/>
      <c r="FD177" s="110"/>
      <c r="FE177" s="110"/>
      <c r="FF177" s="110"/>
      <c r="FG177" s="110"/>
      <c r="FH177" s="110"/>
      <c r="FI177" s="110"/>
      <c r="FJ177" s="110"/>
      <c r="FK177" s="110"/>
      <c r="FL177" s="110"/>
      <c r="FM177" s="110"/>
      <c r="FN177" s="110"/>
      <c r="FO177" s="110"/>
      <c r="FP177" s="110"/>
      <c r="FQ177" s="110"/>
      <c r="FR177" s="110"/>
      <c r="FS177" s="110"/>
      <c r="FT177" s="110"/>
      <c r="FU177" s="110"/>
      <c r="FV177" s="110"/>
      <c r="FW177" s="110"/>
      <c r="FX177" s="110"/>
      <c r="FY177" s="110"/>
      <c r="FZ177" s="110"/>
      <c r="GA177" s="110"/>
      <c r="GB177" s="110"/>
      <c r="GC177" s="110"/>
      <c r="GD177" s="110"/>
      <c r="GE177" s="110"/>
      <c r="GF177" s="110"/>
      <c r="GG177" s="110"/>
      <c r="GH177" s="110"/>
      <c r="GI177" s="110"/>
      <c r="GJ177" s="110"/>
      <c r="GK177" s="110"/>
      <c r="GL177" s="110"/>
      <c r="GM177" s="110"/>
      <c r="GN177" s="110"/>
      <c r="GO177" s="110"/>
      <c r="GP177" s="110"/>
      <c r="GQ177" s="110"/>
      <c r="GR177" s="110"/>
      <c r="GS177" s="110"/>
      <c r="GT177" s="110"/>
      <c r="GU177" s="110"/>
      <c r="GV177" s="110"/>
      <c r="GW177" s="110"/>
      <c r="GX177" s="110"/>
      <c r="GY177" s="110"/>
      <c r="GZ177" s="110"/>
      <c r="HA177" s="110"/>
      <c r="HB177" s="110"/>
      <c r="HC177" s="110"/>
      <c r="HD177" s="110"/>
      <c r="HE177" s="110"/>
      <c r="HF177" s="110"/>
      <c r="HG177" s="110"/>
      <c r="HH177" s="110"/>
      <c r="HI177" s="110"/>
      <c r="HJ177" s="110"/>
      <c r="HK177" s="110"/>
    </row>
    <row r="178" ht="15.75" customHeight="1">
      <c r="A178" s="110"/>
      <c r="B178" s="110"/>
      <c r="C178" s="4"/>
      <c r="D178" s="4"/>
      <c r="E178" s="4"/>
      <c r="F178" s="4"/>
      <c r="G178" s="4"/>
      <c r="H178" s="4"/>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0"/>
      <c r="AI178" s="110"/>
      <c r="AJ178" s="110"/>
      <c r="AK178" s="110"/>
      <c r="AL178" s="110"/>
      <c r="AM178" s="110"/>
      <c r="AN178" s="110"/>
      <c r="AO178" s="110"/>
      <c r="AP178" s="110"/>
      <c r="AQ178" s="110"/>
      <c r="AR178" s="110"/>
      <c r="AS178" s="110"/>
      <c r="AT178" s="110"/>
      <c r="AU178" s="110"/>
      <c r="AV178" s="110"/>
      <c r="AW178" s="110"/>
      <c r="AX178" s="110"/>
      <c r="AY178" s="110"/>
      <c r="AZ178" s="110"/>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0"/>
      <c r="CB178" s="110"/>
      <c r="CC178" s="110"/>
      <c r="CD178" s="110"/>
      <c r="CE178" s="110"/>
      <c r="CF178" s="110"/>
      <c r="CG178" s="110"/>
      <c r="CH178" s="110"/>
      <c r="CI178" s="110"/>
      <c r="CJ178" s="110"/>
      <c r="CK178" s="110"/>
      <c r="CL178" s="110"/>
      <c r="CM178" s="110"/>
      <c r="CN178" s="110"/>
      <c r="CO178" s="110"/>
      <c r="CP178" s="110"/>
      <c r="CQ178" s="110"/>
      <c r="CR178" s="110"/>
      <c r="CS178" s="110"/>
      <c r="CT178" s="110"/>
      <c r="CU178" s="110"/>
      <c r="CV178" s="110"/>
      <c r="CW178" s="110"/>
      <c r="CX178" s="110"/>
      <c r="CY178" s="110"/>
      <c r="CZ178" s="110"/>
      <c r="DA178" s="110"/>
      <c r="DB178" s="110"/>
      <c r="DC178" s="110"/>
      <c r="DD178" s="110"/>
      <c r="DE178" s="110"/>
      <c r="DF178" s="110"/>
      <c r="DG178" s="110"/>
      <c r="DH178" s="110"/>
      <c r="DI178" s="110"/>
      <c r="DJ178" s="110"/>
      <c r="DK178" s="110"/>
      <c r="DL178" s="110"/>
      <c r="DM178" s="110"/>
      <c r="DN178" s="110"/>
      <c r="DO178" s="110"/>
      <c r="DP178" s="110"/>
      <c r="DQ178" s="110"/>
      <c r="DR178" s="110"/>
      <c r="DS178" s="110"/>
      <c r="DT178" s="110"/>
      <c r="DU178" s="110"/>
      <c r="DV178" s="110"/>
      <c r="DW178" s="110"/>
      <c r="DX178" s="110"/>
      <c r="DY178" s="110"/>
      <c r="DZ178" s="110"/>
      <c r="EA178" s="110"/>
      <c r="EB178" s="110"/>
      <c r="EC178" s="110"/>
      <c r="ED178" s="110"/>
      <c r="EE178" s="110"/>
      <c r="EF178" s="110"/>
      <c r="EG178" s="110"/>
      <c r="EH178" s="110"/>
      <c r="EI178" s="110"/>
      <c r="EJ178" s="110"/>
      <c r="EK178" s="110"/>
      <c r="EL178" s="110"/>
      <c r="EM178" s="110"/>
      <c r="EN178" s="110"/>
      <c r="EO178" s="110"/>
      <c r="EP178" s="110"/>
      <c r="EQ178" s="110"/>
      <c r="ER178" s="110"/>
      <c r="ES178" s="110"/>
      <c r="ET178" s="110"/>
      <c r="EU178" s="110"/>
      <c r="EV178" s="110"/>
      <c r="EW178" s="110"/>
      <c r="EX178" s="110"/>
      <c r="EY178" s="110"/>
      <c r="EZ178" s="110"/>
      <c r="FA178" s="110"/>
      <c r="FB178" s="110"/>
      <c r="FC178" s="110"/>
      <c r="FD178" s="110"/>
      <c r="FE178" s="110"/>
      <c r="FF178" s="110"/>
      <c r="FG178" s="110"/>
      <c r="FH178" s="110"/>
      <c r="FI178" s="110"/>
      <c r="FJ178" s="110"/>
      <c r="FK178" s="110"/>
      <c r="FL178" s="110"/>
      <c r="FM178" s="110"/>
      <c r="FN178" s="110"/>
      <c r="FO178" s="110"/>
      <c r="FP178" s="110"/>
      <c r="FQ178" s="110"/>
      <c r="FR178" s="110"/>
      <c r="FS178" s="110"/>
      <c r="FT178" s="110"/>
      <c r="FU178" s="110"/>
      <c r="FV178" s="110"/>
      <c r="FW178" s="110"/>
      <c r="FX178" s="110"/>
      <c r="FY178" s="110"/>
      <c r="FZ178" s="110"/>
      <c r="GA178" s="110"/>
      <c r="GB178" s="110"/>
      <c r="GC178" s="110"/>
      <c r="GD178" s="110"/>
      <c r="GE178" s="110"/>
      <c r="GF178" s="110"/>
      <c r="GG178" s="110"/>
      <c r="GH178" s="110"/>
      <c r="GI178" s="110"/>
      <c r="GJ178" s="110"/>
      <c r="GK178" s="110"/>
      <c r="GL178" s="110"/>
      <c r="GM178" s="110"/>
      <c r="GN178" s="110"/>
      <c r="GO178" s="110"/>
      <c r="GP178" s="110"/>
      <c r="GQ178" s="110"/>
      <c r="GR178" s="110"/>
      <c r="GS178" s="110"/>
      <c r="GT178" s="110"/>
      <c r="GU178" s="110"/>
      <c r="GV178" s="110"/>
      <c r="GW178" s="110"/>
      <c r="GX178" s="110"/>
      <c r="GY178" s="110"/>
      <c r="GZ178" s="110"/>
      <c r="HA178" s="110"/>
      <c r="HB178" s="110"/>
      <c r="HC178" s="110"/>
      <c r="HD178" s="110"/>
      <c r="HE178" s="110"/>
      <c r="HF178" s="110"/>
      <c r="HG178" s="110"/>
      <c r="HH178" s="110"/>
      <c r="HI178" s="110"/>
      <c r="HJ178" s="110"/>
      <c r="HK178" s="110"/>
    </row>
    <row r="179" ht="15.75" customHeight="1">
      <c r="A179" s="110"/>
      <c r="B179" s="110"/>
      <c r="C179" s="4"/>
      <c r="D179" s="4"/>
      <c r="E179" s="4"/>
      <c r="F179" s="4"/>
      <c r="G179" s="4"/>
      <c r="H179" s="4"/>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0"/>
      <c r="AI179" s="110"/>
      <c r="AJ179" s="110"/>
      <c r="AK179" s="110"/>
      <c r="AL179" s="110"/>
      <c r="AM179" s="110"/>
      <c r="AN179" s="110"/>
      <c r="AO179" s="110"/>
      <c r="AP179" s="110"/>
      <c r="AQ179" s="110"/>
      <c r="AR179" s="110"/>
      <c r="AS179" s="110"/>
      <c r="AT179" s="110"/>
      <c r="AU179" s="110"/>
      <c r="AV179" s="110"/>
      <c r="AW179" s="110"/>
      <c r="AX179" s="110"/>
      <c r="AY179" s="110"/>
      <c r="AZ179" s="110"/>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0"/>
      <c r="CB179" s="110"/>
      <c r="CC179" s="110"/>
      <c r="CD179" s="110"/>
      <c r="CE179" s="110"/>
      <c r="CF179" s="110"/>
      <c r="CG179" s="110"/>
      <c r="CH179" s="110"/>
      <c r="CI179" s="110"/>
      <c r="CJ179" s="110"/>
      <c r="CK179" s="110"/>
      <c r="CL179" s="110"/>
      <c r="CM179" s="110"/>
      <c r="CN179" s="110"/>
      <c r="CO179" s="110"/>
      <c r="CP179" s="110"/>
      <c r="CQ179" s="110"/>
      <c r="CR179" s="110"/>
      <c r="CS179" s="110"/>
      <c r="CT179" s="110"/>
      <c r="CU179" s="110"/>
      <c r="CV179" s="110"/>
      <c r="CW179" s="110"/>
      <c r="CX179" s="110"/>
      <c r="CY179" s="110"/>
      <c r="CZ179" s="110"/>
      <c r="DA179" s="110"/>
      <c r="DB179" s="110"/>
      <c r="DC179" s="110"/>
      <c r="DD179" s="110"/>
      <c r="DE179" s="110"/>
      <c r="DF179" s="110"/>
      <c r="DG179" s="110"/>
      <c r="DH179" s="110"/>
      <c r="DI179" s="110"/>
      <c r="DJ179" s="110"/>
      <c r="DK179" s="110"/>
      <c r="DL179" s="110"/>
      <c r="DM179" s="110"/>
      <c r="DN179" s="110"/>
      <c r="DO179" s="110"/>
      <c r="DP179" s="110"/>
      <c r="DQ179" s="110"/>
      <c r="DR179" s="110"/>
      <c r="DS179" s="110"/>
      <c r="DT179" s="110"/>
      <c r="DU179" s="110"/>
      <c r="DV179" s="110"/>
      <c r="DW179" s="110"/>
      <c r="DX179" s="110"/>
      <c r="DY179" s="110"/>
      <c r="DZ179" s="110"/>
      <c r="EA179" s="110"/>
      <c r="EB179" s="110"/>
      <c r="EC179" s="110"/>
      <c r="ED179" s="110"/>
      <c r="EE179" s="110"/>
      <c r="EF179" s="110"/>
      <c r="EG179" s="110"/>
      <c r="EH179" s="110"/>
      <c r="EI179" s="110"/>
      <c r="EJ179" s="110"/>
      <c r="EK179" s="110"/>
      <c r="EL179" s="110"/>
      <c r="EM179" s="110"/>
      <c r="EN179" s="110"/>
      <c r="EO179" s="110"/>
      <c r="EP179" s="110"/>
      <c r="EQ179" s="110"/>
      <c r="ER179" s="110"/>
      <c r="ES179" s="110"/>
      <c r="ET179" s="110"/>
      <c r="EU179" s="110"/>
      <c r="EV179" s="110"/>
      <c r="EW179" s="110"/>
      <c r="EX179" s="110"/>
      <c r="EY179" s="110"/>
      <c r="EZ179" s="110"/>
      <c r="FA179" s="110"/>
      <c r="FB179" s="110"/>
      <c r="FC179" s="110"/>
      <c r="FD179" s="110"/>
      <c r="FE179" s="110"/>
      <c r="FF179" s="110"/>
      <c r="FG179" s="110"/>
      <c r="FH179" s="110"/>
      <c r="FI179" s="110"/>
      <c r="FJ179" s="110"/>
      <c r="FK179" s="110"/>
      <c r="FL179" s="110"/>
      <c r="FM179" s="110"/>
      <c r="FN179" s="110"/>
      <c r="FO179" s="110"/>
      <c r="FP179" s="110"/>
      <c r="FQ179" s="110"/>
      <c r="FR179" s="110"/>
      <c r="FS179" s="110"/>
      <c r="FT179" s="110"/>
      <c r="FU179" s="110"/>
      <c r="FV179" s="110"/>
      <c r="FW179" s="110"/>
      <c r="FX179" s="110"/>
      <c r="FY179" s="110"/>
      <c r="FZ179" s="110"/>
      <c r="GA179" s="110"/>
      <c r="GB179" s="110"/>
      <c r="GC179" s="110"/>
      <c r="GD179" s="110"/>
      <c r="GE179" s="110"/>
      <c r="GF179" s="110"/>
      <c r="GG179" s="110"/>
      <c r="GH179" s="110"/>
      <c r="GI179" s="110"/>
      <c r="GJ179" s="110"/>
      <c r="GK179" s="110"/>
      <c r="GL179" s="110"/>
      <c r="GM179" s="110"/>
      <c r="GN179" s="110"/>
      <c r="GO179" s="110"/>
      <c r="GP179" s="110"/>
      <c r="GQ179" s="110"/>
      <c r="GR179" s="110"/>
      <c r="GS179" s="110"/>
      <c r="GT179" s="110"/>
      <c r="GU179" s="110"/>
      <c r="GV179" s="110"/>
      <c r="GW179" s="110"/>
      <c r="GX179" s="110"/>
      <c r="GY179" s="110"/>
      <c r="GZ179" s="110"/>
      <c r="HA179" s="110"/>
      <c r="HB179" s="110"/>
      <c r="HC179" s="110"/>
      <c r="HD179" s="110"/>
      <c r="HE179" s="110"/>
      <c r="HF179" s="110"/>
      <c r="HG179" s="110"/>
      <c r="HH179" s="110"/>
      <c r="HI179" s="110"/>
      <c r="HJ179" s="110"/>
      <c r="HK179" s="110"/>
    </row>
    <row r="180" ht="15.75" customHeight="1">
      <c r="A180" s="110"/>
      <c r="B180" s="110"/>
      <c r="C180" s="4"/>
      <c r="D180" s="4"/>
      <c r="E180" s="4"/>
      <c r="F180" s="4"/>
      <c r="G180" s="4"/>
      <c r="H180" s="4"/>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c r="AE180" s="110"/>
      <c r="AF180" s="110"/>
      <c r="AG180" s="110"/>
      <c r="AH180" s="110"/>
      <c r="AI180" s="110"/>
      <c r="AJ180" s="110"/>
      <c r="AK180" s="110"/>
      <c r="AL180" s="110"/>
      <c r="AM180" s="110"/>
      <c r="AN180" s="110"/>
      <c r="AO180" s="110"/>
      <c r="AP180" s="110"/>
      <c r="AQ180" s="110"/>
      <c r="AR180" s="110"/>
      <c r="AS180" s="110"/>
      <c r="AT180" s="110"/>
      <c r="AU180" s="110"/>
      <c r="AV180" s="110"/>
      <c r="AW180" s="110"/>
      <c r="AX180" s="110"/>
      <c r="AY180" s="110"/>
      <c r="AZ180" s="110"/>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0"/>
      <c r="CB180" s="110"/>
      <c r="CC180" s="110"/>
      <c r="CD180" s="110"/>
      <c r="CE180" s="110"/>
      <c r="CF180" s="110"/>
      <c r="CG180" s="110"/>
      <c r="CH180" s="110"/>
      <c r="CI180" s="110"/>
      <c r="CJ180" s="110"/>
      <c r="CK180" s="110"/>
      <c r="CL180" s="110"/>
      <c r="CM180" s="110"/>
      <c r="CN180" s="110"/>
      <c r="CO180" s="110"/>
      <c r="CP180" s="110"/>
      <c r="CQ180" s="110"/>
      <c r="CR180" s="110"/>
      <c r="CS180" s="110"/>
      <c r="CT180" s="110"/>
      <c r="CU180" s="110"/>
      <c r="CV180" s="110"/>
      <c r="CW180" s="110"/>
      <c r="CX180" s="110"/>
      <c r="CY180" s="110"/>
      <c r="CZ180" s="110"/>
      <c r="DA180" s="110"/>
      <c r="DB180" s="110"/>
      <c r="DC180" s="110"/>
      <c r="DD180" s="110"/>
      <c r="DE180" s="110"/>
      <c r="DF180" s="110"/>
      <c r="DG180" s="110"/>
      <c r="DH180" s="110"/>
      <c r="DI180" s="110"/>
      <c r="DJ180" s="110"/>
      <c r="DK180" s="110"/>
      <c r="DL180" s="110"/>
      <c r="DM180" s="110"/>
      <c r="DN180" s="110"/>
      <c r="DO180" s="110"/>
      <c r="DP180" s="110"/>
      <c r="DQ180" s="110"/>
      <c r="DR180" s="110"/>
      <c r="DS180" s="110"/>
      <c r="DT180" s="110"/>
      <c r="DU180" s="110"/>
      <c r="DV180" s="110"/>
      <c r="DW180" s="110"/>
      <c r="DX180" s="110"/>
      <c r="DY180" s="110"/>
      <c r="DZ180" s="110"/>
      <c r="EA180" s="110"/>
      <c r="EB180" s="110"/>
      <c r="EC180" s="110"/>
      <c r="ED180" s="110"/>
      <c r="EE180" s="110"/>
      <c r="EF180" s="110"/>
      <c r="EG180" s="110"/>
      <c r="EH180" s="110"/>
      <c r="EI180" s="110"/>
      <c r="EJ180" s="110"/>
      <c r="EK180" s="110"/>
      <c r="EL180" s="110"/>
      <c r="EM180" s="110"/>
      <c r="EN180" s="110"/>
      <c r="EO180" s="110"/>
      <c r="EP180" s="110"/>
      <c r="EQ180" s="110"/>
      <c r="ER180" s="110"/>
      <c r="ES180" s="110"/>
      <c r="ET180" s="110"/>
      <c r="EU180" s="110"/>
      <c r="EV180" s="110"/>
      <c r="EW180" s="110"/>
      <c r="EX180" s="110"/>
      <c r="EY180" s="110"/>
      <c r="EZ180" s="110"/>
      <c r="FA180" s="110"/>
      <c r="FB180" s="110"/>
      <c r="FC180" s="110"/>
      <c r="FD180" s="110"/>
      <c r="FE180" s="110"/>
      <c r="FF180" s="110"/>
      <c r="FG180" s="110"/>
      <c r="FH180" s="110"/>
      <c r="FI180" s="110"/>
      <c r="FJ180" s="110"/>
      <c r="FK180" s="110"/>
      <c r="FL180" s="110"/>
      <c r="FM180" s="110"/>
      <c r="FN180" s="110"/>
      <c r="FO180" s="110"/>
      <c r="FP180" s="110"/>
      <c r="FQ180" s="110"/>
      <c r="FR180" s="110"/>
      <c r="FS180" s="110"/>
      <c r="FT180" s="110"/>
      <c r="FU180" s="110"/>
      <c r="FV180" s="110"/>
      <c r="FW180" s="110"/>
      <c r="FX180" s="110"/>
      <c r="FY180" s="110"/>
      <c r="FZ180" s="110"/>
      <c r="GA180" s="110"/>
      <c r="GB180" s="110"/>
      <c r="GC180" s="110"/>
      <c r="GD180" s="110"/>
      <c r="GE180" s="110"/>
      <c r="GF180" s="110"/>
      <c r="GG180" s="110"/>
      <c r="GH180" s="110"/>
      <c r="GI180" s="110"/>
      <c r="GJ180" s="110"/>
      <c r="GK180" s="110"/>
      <c r="GL180" s="110"/>
      <c r="GM180" s="110"/>
      <c r="GN180" s="110"/>
      <c r="GO180" s="110"/>
      <c r="GP180" s="110"/>
      <c r="GQ180" s="110"/>
      <c r="GR180" s="110"/>
      <c r="GS180" s="110"/>
      <c r="GT180" s="110"/>
      <c r="GU180" s="110"/>
      <c r="GV180" s="110"/>
      <c r="GW180" s="110"/>
      <c r="GX180" s="110"/>
      <c r="GY180" s="110"/>
      <c r="GZ180" s="110"/>
      <c r="HA180" s="110"/>
      <c r="HB180" s="110"/>
      <c r="HC180" s="110"/>
      <c r="HD180" s="110"/>
      <c r="HE180" s="110"/>
      <c r="HF180" s="110"/>
      <c r="HG180" s="110"/>
      <c r="HH180" s="110"/>
      <c r="HI180" s="110"/>
      <c r="HJ180" s="110"/>
      <c r="HK180" s="110"/>
    </row>
    <row r="181" ht="15.75" customHeight="1">
      <c r="A181" s="110"/>
      <c r="B181" s="110"/>
      <c r="C181" s="4"/>
      <c r="D181" s="4"/>
      <c r="E181" s="4"/>
      <c r="F181" s="4"/>
      <c r="G181" s="4"/>
      <c r="H181" s="4"/>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c r="AE181" s="110"/>
      <c r="AF181" s="110"/>
      <c r="AG181" s="110"/>
      <c r="AH181" s="110"/>
      <c r="AI181" s="110"/>
      <c r="AJ181" s="110"/>
      <c r="AK181" s="110"/>
      <c r="AL181" s="110"/>
      <c r="AM181" s="110"/>
      <c r="AN181" s="110"/>
      <c r="AO181" s="110"/>
      <c r="AP181" s="110"/>
      <c r="AQ181" s="110"/>
      <c r="AR181" s="110"/>
      <c r="AS181" s="110"/>
      <c r="AT181" s="110"/>
      <c r="AU181" s="110"/>
      <c r="AV181" s="110"/>
      <c r="AW181" s="110"/>
      <c r="AX181" s="110"/>
      <c r="AY181" s="110"/>
      <c r="AZ181" s="110"/>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0"/>
      <c r="CB181" s="110"/>
      <c r="CC181" s="110"/>
      <c r="CD181" s="110"/>
      <c r="CE181" s="110"/>
      <c r="CF181" s="110"/>
      <c r="CG181" s="110"/>
      <c r="CH181" s="110"/>
      <c r="CI181" s="110"/>
      <c r="CJ181" s="110"/>
      <c r="CK181" s="110"/>
      <c r="CL181" s="110"/>
      <c r="CM181" s="110"/>
      <c r="CN181" s="110"/>
      <c r="CO181" s="110"/>
      <c r="CP181" s="110"/>
      <c r="CQ181" s="110"/>
      <c r="CR181" s="110"/>
      <c r="CS181" s="110"/>
      <c r="CT181" s="110"/>
      <c r="CU181" s="110"/>
      <c r="CV181" s="110"/>
      <c r="CW181" s="110"/>
      <c r="CX181" s="110"/>
      <c r="CY181" s="110"/>
      <c r="CZ181" s="110"/>
      <c r="DA181" s="110"/>
      <c r="DB181" s="110"/>
      <c r="DC181" s="110"/>
      <c r="DD181" s="110"/>
      <c r="DE181" s="110"/>
      <c r="DF181" s="110"/>
      <c r="DG181" s="110"/>
      <c r="DH181" s="110"/>
      <c r="DI181" s="110"/>
      <c r="DJ181" s="110"/>
      <c r="DK181" s="110"/>
      <c r="DL181" s="110"/>
      <c r="DM181" s="110"/>
      <c r="DN181" s="110"/>
      <c r="DO181" s="110"/>
      <c r="DP181" s="110"/>
      <c r="DQ181" s="110"/>
      <c r="DR181" s="110"/>
      <c r="DS181" s="110"/>
      <c r="DT181" s="110"/>
      <c r="DU181" s="110"/>
      <c r="DV181" s="110"/>
      <c r="DW181" s="110"/>
      <c r="DX181" s="110"/>
      <c r="DY181" s="110"/>
      <c r="DZ181" s="110"/>
      <c r="EA181" s="110"/>
      <c r="EB181" s="110"/>
      <c r="EC181" s="110"/>
      <c r="ED181" s="110"/>
      <c r="EE181" s="110"/>
      <c r="EF181" s="110"/>
      <c r="EG181" s="110"/>
      <c r="EH181" s="110"/>
      <c r="EI181" s="110"/>
      <c r="EJ181" s="110"/>
      <c r="EK181" s="110"/>
      <c r="EL181" s="110"/>
      <c r="EM181" s="110"/>
      <c r="EN181" s="110"/>
      <c r="EO181" s="110"/>
      <c r="EP181" s="110"/>
      <c r="EQ181" s="110"/>
      <c r="ER181" s="110"/>
      <c r="ES181" s="110"/>
      <c r="ET181" s="110"/>
      <c r="EU181" s="110"/>
      <c r="EV181" s="110"/>
      <c r="EW181" s="110"/>
      <c r="EX181" s="110"/>
      <c r="EY181" s="110"/>
      <c r="EZ181" s="110"/>
      <c r="FA181" s="110"/>
      <c r="FB181" s="110"/>
      <c r="FC181" s="110"/>
      <c r="FD181" s="110"/>
      <c r="FE181" s="110"/>
      <c r="FF181" s="110"/>
      <c r="FG181" s="110"/>
      <c r="FH181" s="110"/>
      <c r="FI181" s="110"/>
      <c r="FJ181" s="110"/>
      <c r="FK181" s="110"/>
      <c r="FL181" s="110"/>
      <c r="FM181" s="110"/>
      <c r="FN181" s="110"/>
      <c r="FO181" s="110"/>
      <c r="FP181" s="110"/>
      <c r="FQ181" s="110"/>
      <c r="FR181" s="110"/>
      <c r="FS181" s="110"/>
      <c r="FT181" s="110"/>
      <c r="FU181" s="110"/>
      <c r="FV181" s="110"/>
      <c r="FW181" s="110"/>
      <c r="FX181" s="110"/>
      <c r="FY181" s="110"/>
      <c r="FZ181" s="110"/>
      <c r="GA181" s="110"/>
      <c r="GB181" s="110"/>
      <c r="GC181" s="110"/>
      <c r="GD181" s="110"/>
      <c r="GE181" s="110"/>
      <c r="GF181" s="110"/>
      <c r="GG181" s="110"/>
      <c r="GH181" s="110"/>
      <c r="GI181" s="110"/>
      <c r="GJ181" s="110"/>
      <c r="GK181" s="110"/>
      <c r="GL181" s="110"/>
      <c r="GM181" s="110"/>
      <c r="GN181" s="110"/>
      <c r="GO181" s="110"/>
      <c r="GP181" s="110"/>
      <c r="GQ181" s="110"/>
      <c r="GR181" s="110"/>
      <c r="GS181" s="110"/>
      <c r="GT181" s="110"/>
      <c r="GU181" s="110"/>
      <c r="GV181" s="110"/>
      <c r="GW181" s="110"/>
      <c r="GX181" s="110"/>
      <c r="GY181" s="110"/>
      <c r="GZ181" s="110"/>
      <c r="HA181" s="110"/>
      <c r="HB181" s="110"/>
      <c r="HC181" s="110"/>
      <c r="HD181" s="110"/>
      <c r="HE181" s="110"/>
      <c r="HF181" s="110"/>
      <c r="HG181" s="110"/>
      <c r="HH181" s="110"/>
      <c r="HI181" s="110"/>
      <c r="HJ181" s="110"/>
      <c r="HK181" s="110"/>
    </row>
    <row r="182" ht="15.75" customHeight="1">
      <c r="A182" s="110"/>
      <c r="B182" s="110"/>
      <c r="C182" s="4"/>
      <c r="D182" s="4"/>
      <c r="E182" s="4"/>
      <c r="F182" s="4"/>
      <c r="G182" s="4"/>
      <c r="H182" s="4"/>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c r="AE182" s="110"/>
      <c r="AF182" s="110"/>
      <c r="AG182" s="110"/>
      <c r="AH182" s="110"/>
      <c r="AI182" s="110"/>
      <c r="AJ182" s="110"/>
      <c r="AK182" s="110"/>
      <c r="AL182" s="110"/>
      <c r="AM182" s="110"/>
      <c r="AN182" s="110"/>
      <c r="AO182" s="110"/>
      <c r="AP182" s="110"/>
      <c r="AQ182" s="110"/>
      <c r="AR182" s="110"/>
      <c r="AS182" s="110"/>
      <c r="AT182" s="110"/>
      <c r="AU182" s="110"/>
      <c r="AV182" s="110"/>
      <c r="AW182" s="110"/>
      <c r="AX182" s="110"/>
      <c r="AY182" s="110"/>
      <c r="AZ182" s="110"/>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0"/>
      <c r="CB182" s="110"/>
      <c r="CC182" s="110"/>
      <c r="CD182" s="110"/>
      <c r="CE182" s="110"/>
      <c r="CF182" s="110"/>
      <c r="CG182" s="110"/>
      <c r="CH182" s="110"/>
      <c r="CI182" s="110"/>
      <c r="CJ182" s="110"/>
      <c r="CK182" s="110"/>
      <c r="CL182" s="110"/>
      <c r="CM182" s="110"/>
      <c r="CN182" s="110"/>
      <c r="CO182" s="110"/>
      <c r="CP182" s="110"/>
      <c r="CQ182" s="110"/>
      <c r="CR182" s="110"/>
      <c r="CS182" s="110"/>
      <c r="CT182" s="110"/>
      <c r="CU182" s="110"/>
      <c r="CV182" s="110"/>
      <c r="CW182" s="110"/>
      <c r="CX182" s="110"/>
      <c r="CY182" s="110"/>
      <c r="CZ182" s="110"/>
      <c r="DA182" s="110"/>
      <c r="DB182" s="110"/>
      <c r="DC182" s="110"/>
      <c r="DD182" s="110"/>
      <c r="DE182" s="110"/>
      <c r="DF182" s="110"/>
      <c r="DG182" s="110"/>
      <c r="DH182" s="110"/>
      <c r="DI182" s="110"/>
      <c r="DJ182" s="110"/>
      <c r="DK182" s="110"/>
      <c r="DL182" s="110"/>
      <c r="DM182" s="110"/>
      <c r="DN182" s="110"/>
      <c r="DO182" s="110"/>
      <c r="DP182" s="110"/>
      <c r="DQ182" s="110"/>
      <c r="DR182" s="110"/>
      <c r="DS182" s="110"/>
      <c r="DT182" s="110"/>
      <c r="DU182" s="110"/>
      <c r="DV182" s="110"/>
      <c r="DW182" s="110"/>
      <c r="DX182" s="110"/>
      <c r="DY182" s="110"/>
      <c r="DZ182" s="110"/>
      <c r="EA182" s="110"/>
      <c r="EB182" s="110"/>
      <c r="EC182" s="110"/>
      <c r="ED182" s="110"/>
      <c r="EE182" s="110"/>
      <c r="EF182" s="110"/>
      <c r="EG182" s="110"/>
      <c r="EH182" s="110"/>
      <c r="EI182" s="110"/>
      <c r="EJ182" s="110"/>
      <c r="EK182" s="110"/>
      <c r="EL182" s="110"/>
      <c r="EM182" s="110"/>
      <c r="EN182" s="110"/>
      <c r="EO182" s="110"/>
      <c r="EP182" s="110"/>
      <c r="EQ182" s="110"/>
      <c r="ER182" s="110"/>
      <c r="ES182" s="110"/>
      <c r="ET182" s="110"/>
      <c r="EU182" s="110"/>
      <c r="EV182" s="110"/>
      <c r="EW182" s="110"/>
      <c r="EX182" s="110"/>
      <c r="EY182" s="110"/>
      <c r="EZ182" s="110"/>
      <c r="FA182" s="110"/>
      <c r="FB182" s="110"/>
      <c r="FC182" s="110"/>
      <c r="FD182" s="110"/>
      <c r="FE182" s="110"/>
      <c r="FF182" s="110"/>
      <c r="FG182" s="110"/>
      <c r="FH182" s="110"/>
      <c r="FI182" s="110"/>
      <c r="FJ182" s="110"/>
      <c r="FK182" s="110"/>
      <c r="FL182" s="110"/>
      <c r="FM182" s="110"/>
      <c r="FN182" s="110"/>
      <c r="FO182" s="110"/>
      <c r="FP182" s="110"/>
      <c r="FQ182" s="110"/>
      <c r="FR182" s="110"/>
      <c r="FS182" s="110"/>
      <c r="FT182" s="110"/>
      <c r="FU182" s="110"/>
      <c r="FV182" s="110"/>
      <c r="FW182" s="110"/>
      <c r="FX182" s="110"/>
      <c r="FY182" s="110"/>
      <c r="FZ182" s="110"/>
      <c r="GA182" s="110"/>
      <c r="GB182" s="110"/>
      <c r="GC182" s="110"/>
      <c r="GD182" s="110"/>
      <c r="GE182" s="110"/>
      <c r="GF182" s="110"/>
      <c r="GG182" s="110"/>
      <c r="GH182" s="110"/>
      <c r="GI182" s="110"/>
      <c r="GJ182" s="110"/>
      <c r="GK182" s="110"/>
      <c r="GL182" s="110"/>
      <c r="GM182" s="110"/>
      <c r="GN182" s="110"/>
      <c r="GO182" s="110"/>
      <c r="GP182" s="110"/>
      <c r="GQ182" s="110"/>
      <c r="GR182" s="110"/>
      <c r="GS182" s="110"/>
      <c r="GT182" s="110"/>
      <c r="GU182" s="110"/>
      <c r="GV182" s="110"/>
      <c r="GW182" s="110"/>
      <c r="GX182" s="110"/>
      <c r="GY182" s="110"/>
      <c r="GZ182" s="110"/>
      <c r="HA182" s="110"/>
      <c r="HB182" s="110"/>
      <c r="HC182" s="110"/>
      <c r="HD182" s="110"/>
      <c r="HE182" s="110"/>
      <c r="HF182" s="110"/>
      <c r="HG182" s="110"/>
      <c r="HH182" s="110"/>
      <c r="HI182" s="110"/>
      <c r="HJ182" s="110"/>
      <c r="HK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0"/>
      <c r="AF183" s="110"/>
      <c r="AG183" s="110"/>
      <c r="AH183" s="110"/>
      <c r="AI183" s="110"/>
      <c r="AJ183" s="110"/>
      <c r="AK183" s="110"/>
      <c r="AL183" s="110"/>
      <c r="AM183" s="110"/>
      <c r="AN183" s="110"/>
      <c r="AO183" s="110"/>
      <c r="AP183" s="110"/>
      <c r="AQ183" s="110"/>
      <c r="AR183" s="110"/>
      <c r="AS183" s="110"/>
      <c r="AT183" s="110"/>
      <c r="AU183" s="110"/>
      <c r="AV183" s="110"/>
      <c r="AW183" s="110"/>
      <c r="AX183" s="110"/>
      <c r="AY183" s="110"/>
      <c r="AZ183" s="110"/>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0"/>
      <c r="CB183" s="110"/>
      <c r="CC183" s="110"/>
      <c r="CD183" s="110"/>
      <c r="CE183" s="110"/>
      <c r="CF183" s="110"/>
      <c r="CG183" s="110"/>
      <c r="CH183" s="110"/>
      <c r="CI183" s="110"/>
      <c r="CJ183" s="110"/>
      <c r="CK183" s="110"/>
      <c r="CL183" s="110"/>
      <c r="CM183" s="110"/>
      <c r="CN183" s="110"/>
      <c r="CO183" s="110"/>
      <c r="CP183" s="110"/>
      <c r="CQ183" s="110"/>
      <c r="CR183" s="110"/>
      <c r="CS183" s="110"/>
      <c r="CT183" s="110"/>
      <c r="CU183" s="110"/>
      <c r="CV183" s="110"/>
      <c r="CW183" s="110"/>
      <c r="CX183" s="110"/>
      <c r="CY183" s="110"/>
      <c r="CZ183" s="110"/>
      <c r="DA183" s="110"/>
      <c r="DB183" s="110"/>
      <c r="DC183" s="110"/>
      <c r="DD183" s="110"/>
      <c r="DE183" s="110"/>
      <c r="DF183" s="110"/>
      <c r="DG183" s="110"/>
      <c r="DH183" s="110"/>
      <c r="DI183" s="110"/>
      <c r="DJ183" s="110"/>
      <c r="DK183" s="110"/>
      <c r="DL183" s="110"/>
      <c r="DM183" s="110"/>
      <c r="DN183" s="110"/>
      <c r="DO183" s="110"/>
      <c r="DP183" s="110"/>
      <c r="DQ183" s="110"/>
      <c r="DR183" s="110"/>
      <c r="DS183" s="110"/>
      <c r="DT183" s="110"/>
      <c r="DU183" s="110"/>
      <c r="DV183" s="110"/>
      <c r="DW183" s="110"/>
      <c r="DX183" s="110"/>
      <c r="DY183" s="110"/>
      <c r="DZ183" s="110"/>
      <c r="EA183" s="110"/>
      <c r="EB183" s="110"/>
      <c r="EC183" s="110"/>
      <c r="ED183" s="110"/>
      <c r="EE183" s="110"/>
      <c r="EF183" s="110"/>
      <c r="EG183" s="110"/>
      <c r="EH183" s="110"/>
      <c r="EI183" s="110"/>
      <c r="EJ183" s="110"/>
      <c r="EK183" s="110"/>
      <c r="EL183" s="110"/>
      <c r="EM183" s="110"/>
      <c r="EN183" s="110"/>
      <c r="EO183" s="110"/>
      <c r="EP183" s="110"/>
      <c r="EQ183" s="110"/>
      <c r="ER183" s="110"/>
      <c r="ES183" s="110"/>
      <c r="ET183" s="110"/>
      <c r="EU183" s="110"/>
      <c r="EV183" s="110"/>
      <c r="EW183" s="110"/>
      <c r="EX183" s="110"/>
      <c r="EY183" s="110"/>
      <c r="EZ183" s="110"/>
      <c r="FA183" s="110"/>
      <c r="FB183" s="110"/>
      <c r="FC183" s="110"/>
      <c r="FD183" s="110"/>
      <c r="FE183" s="110"/>
      <c r="FF183" s="110"/>
      <c r="FG183" s="110"/>
      <c r="FH183" s="110"/>
      <c r="FI183" s="110"/>
      <c r="FJ183" s="110"/>
      <c r="FK183" s="110"/>
      <c r="FL183" s="110"/>
      <c r="FM183" s="110"/>
      <c r="FN183" s="110"/>
      <c r="FO183" s="110"/>
      <c r="FP183" s="110"/>
      <c r="FQ183" s="110"/>
      <c r="FR183" s="110"/>
      <c r="FS183" s="110"/>
      <c r="FT183" s="110"/>
      <c r="FU183" s="110"/>
      <c r="FV183" s="110"/>
      <c r="FW183" s="110"/>
      <c r="FX183" s="110"/>
      <c r="FY183" s="110"/>
      <c r="FZ183" s="110"/>
      <c r="GA183" s="110"/>
      <c r="GB183" s="110"/>
      <c r="GC183" s="110"/>
      <c r="GD183" s="110"/>
      <c r="GE183" s="110"/>
      <c r="GF183" s="110"/>
      <c r="GG183" s="110"/>
      <c r="GH183" s="110"/>
      <c r="GI183" s="110"/>
      <c r="GJ183" s="110"/>
      <c r="GK183" s="110"/>
      <c r="GL183" s="110"/>
      <c r="GM183" s="110"/>
      <c r="GN183" s="110"/>
      <c r="GO183" s="110"/>
      <c r="GP183" s="110"/>
      <c r="GQ183" s="110"/>
      <c r="GR183" s="110"/>
      <c r="GS183" s="110"/>
      <c r="GT183" s="110"/>
      <c r="GU183" s="110"/>
      <c r="GV183" s="110"/>
      <c r="GW183" s="110"/>
      <c r="GX183" s="110"/>
      <c r="GY183" s="110"/>
      <c r="GZ183" s="110"/>
      <c r="HA183" s="110"/>
      <c r="HB183" s="110"/>
      <c r="HC183" s="110"/>
      <c r="HD183" s="110"/>
      <c r="HE183" s="110"/>
      <c r="HF183" s="110"/>
      <c r="HG183" s="110"/>
      <c r="HH183" s="110"/>
      <c r="HI183" s="110"/>
      <c r="HJ183" s="110"/>
      <c r="HK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0"/>
      <c r="AI184" s="110"/>
      <c r="AJ184" s="110"/>
      <c r="AK184" s="110"/>
      <c r="AL184" s="110"/>
      <c r="AM184" s="110"/>
      <c r="AN184" s="110"/>
      <c r="AO184" s="110"/>
      <c r="AP184" s="110"/>
      <c r="AQ184" s="110"/>
      <c r="AR184" s="110"/>
      <c r="AS184" s="110"/>
      <c r="AT184" s="110"/>
      <c r="AU184" s="110"/>
      <c r="AV184" s="110"/>
      <c r="AW184" s="110"/>
      <c r="AX184" s="110"/>
      <c r="AY184" s="110"/>
      <c r="AZ184" s="110"/>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0"/>
      <c r="CB184" s="110"/>
      <c r="CC184" s="110"/>
      <c r="CD184" s="110"/>
      <c r="CE184" s="110"/>
      <c r="CF184" s="110"/>
      <c r="CG184" s="110"/>
      <c r="CH184" s="110"/>
      <c r="CI184" s="110"/>
      <c r="CJ184" s="110"/>
      <c r="CK184" s="110"/>
      <c r="CL184" s="110"/>
      <c r="CM184" s="110"/>
      <c r="CN184" s="110"/>
      <c r="CO184" s="110"/>
      <c r="CP184" s="110"/>
      <c r="CQ184" s="110"/>
      <c r="CR184" s="110"/>
      <c r="CS184" s="110"/>
      <c r="CT184" s="110"/>
      <c r="CU184" s="110"/>
      <c r="CV184" s="110"/>
      <c r="CW184" s="110"/>
      <c r="CX184" s="110"/>
      <c r="CY184" s="110"/>
      <c r="CZ184" s="110"/>
      <c r="DA184" s="110"/>
      <c r="DB184" s="110"/>
      <c r="DC184" s="110"/>
      <c r="DD184" s="110"/>
      <c r="DE184" s="110"/>
      <c r="DF184" s="110"/>
      <c r="DG184" s="110"/>
      <c r="DH184" s="110"/>
      <c r="DI184" s="110"/>
      <c r="DJ184" s="110"/>
      <c r="DK184" s="110"/>
      <c r="DL184" s="110"/>
      <c r="DM184" s="110"/>
      <c r="DN184" s="110"/>
      <c r="DO184" s="110"/>
      <c r="DP184" s="110"/>
      <c r="DQ184" s="110"/>
      <c r="DR184" s="110"/>
      <c r="DS184" s="110"/>
      <c r="DT184" s="110"/>
      <c r="DU184" s="110"/>
      <c r="DV184" s="110"/>
      <c r="DW184" s="110"/>
      <c r="DX184" s="110"/>
      <c r="DY184" s="110"/>
      <c r="DZ184" s="110"/>
      <c r="EA184" s="110"/>
      <c r="EB184" s="110"/>
      <c r="EC184" s="110"/>
      <c r="ED184" s="110"/>
      <c r="EE184" s="110"/>
      <c r="EF184" s="110"/>
      <c r="EG184" s="110"/>
      <c r="EH184" s="110"/>
      <c r="EI184" s="110"/>
      <c r="EJ184" s="110"/>
      <c r="EK184" s="110"/>
      <c r="EL184" s="110"/>
      <c r="EM184" s="110"/>
      <c r="EN184" s="110"/>
      <c r="EO184" s="110"/>
      <c r="EP184" s="110"/>
      <c r="EQ184" s="110"/>
      <c r="ER184" s="110"/>
      <c r="ES184" s="110"/>
      <c r="ET184" s="110"/>
      <c r="EU184" s="110"/>
      <c r="EV184" s="110"/>
      <c r="EW184" s="110"/>
      <c r="EX184" s="110"/>
      <c r="EY184" s="110"/>
      <c r="EZ184" s="110"/>
      <c r="FA184" s="110"/>
      <c r="FB184" s="110"/>
      <c r="FC184" s="110"/>
      <c r="FD184" s="110"/>
      <c r="FE184" s="110"/>
      <c r="FF184" s="110"/>
      <c r="FG184" s="110"/>
      <c r="FH184" s="110"/>
      <c r="FI184" s="110"/>
      <c r="FJ184" s="110"/>
      <c r="FK184" s="110"/>
      <c r="FL184" s="110"/>
      <c r="FM184" s="110"/>
      <c r="FN184" s="110"/>
      <c r="FO184" s="110"/>
      <c r="FP184" s="110"/>
      <c r="FQ184" s="110"/>
      <c r="FR184" s="110"/>
      <c r="FS184" s="110"/>
      <c r="FT184" s="110"/>
      <c r="FU184" s="110"/>
      <c r="FV184" s="110"/>
      <c r="FW184" s="110"/>
      <c r="FX184" s="110"/>
      <c r="FY184" s="110"/>
      <c r="FZ184" s="110"/>
      <c r="GA184" s="110"/>
      <c r="GB184" s="110"/>
      <c r="GC184" s="110"/>
      <c r="GD184" s="110"/>
      <c r="GE184" s="110"/>
      <c r="GF184" s="110"/>
      <c r="GG184" s="110"/>
      <c r="GH184" s="110"/>
      <c r="GI184" s="110"/>
      <c r="GJ184" s="110"/>
      <c r="GK184" s="110"/>
      <c r="GL184" s="110"/>
      <c r="GM184" s="110"/>
      <c r="GN184" s="110"/>
      <c r="GO184" s="110"/>
      <c r="GP184" s="110"/>
      <c r="GQ184" s="110"/>
      <c r="GR184" s="110"/>
      <c r="GS184" s="110"/>
      <c r="GT184" s="110"/>
      <c r="GU184" s="110"/>
      <c r="GV184" s="110"/>
      <c r="GW184" s="110"/>
      <c r="GX184" s="110"/>
      <c r="GY184" s="110"/>
      <c r="GZ184" s="110"/>
      <c r="HA184" s="110"/>
      <c r="HB184" s="110"/>
      <c r="HC184" s="110"/>
      <c r="HD184" s="110"/>
      <c r="HE184" s="110"/>
      <c r="HF184" s="110"/>
      <c r="HG184" s="110"/>
      <c r="HH184" s="110"/>
      <c r="HI184" s="110"/>
      <c r="HJ184" s="110"/>
      <c r="HK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c r="AB185" s="110"/>
      <c r="AC185" s="110"/>
      <c r="AD185" s="110"/>
      <c r="AE185" s="110"/>
      <c r="AF185" s="110"/>
      <c r="AG185" s="110"/>
      <c r="AH185" s="110"/>
      <c r="AI185" s="110"/>
      <c r="AJ185" s="110"/>
      <c r="AK185" s="110"/>
      <c r="AL185" s="110"/>
      <c r="AM185" s="110"/>
      <c r="AN185" s="110"/>
      <c r="AO185" s="110"/>
      <c r="AP185" s="110"/>
      <c r="AQ185" s="110"/>
      <c r="AR185" s="110"/>
      <c r="AS185" s="110"/>
      <c r="AT185" s="110"/>
      <c r="AU185" s="110"/>
      <c r="AV185" s="110"/>
      <c r="AW185" s="110"/>
      <c r="AX185" s="110"/>
      <c r="AY185" s="110"/>
      <c r="AZ185" s="110"/>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0"/>
      <c r="CB185" s="110"/>
      <c r="CC185" s="110"/>
      <c r="CD185" s="110"/>
      <c r="CE185" s="110"/>
      <c r="CF185" s="110"/>
      <c r="CG185" s="110"/>
      <c r="CH185" s="110"/>
      <c r="CI185" s="110"/>
      <c r="CJ185" s="110"/>
      <c r="CK185" s="110"/>
      <c r="CL185" s="110"/>
      <c r="CM185" s="110"/>
      <c r="CN185" s="110"/>
      <c r="CO185" s="110"/>
      <c r="CP185" s="110"/>
      <c r="CQ185" s="110"/>
      <c r="CR185" s="110"/>
      <c r="CS185" s="110"/>
      <c r="CT185" s="110"/>
      <c r="CU185" s="110"/>
      <c r="CV185" s="110"/>
      <c r="CW185" s="110"/>
      <c r="CX185" s="110"/>
      <c r="CY185" s="110"/>
      <c r="CZ185" s="110"/>
      <c r="DA185" s="110"/>
      <c r="DB185" s="110"/>
      <c r="DC185" s="110"/>
      <c r="DD185" s="110"/>
      <c r="DE185" s="110"/>
      <c r="DF185" s="110"/>
      <c r="DG185" s="110"/>
      <c r="DH185" s="110"/>
      <c r="DI185" s="110"/>
      <c r="DJ185" s="110"/>
      <c r="DK185" s="110"/>
      <c r="DL185" s="110"/>
      <c r="DM185" s="110"/>
      <c r="DN185" s="110"/>
      <c r="DO185" s="110"/>
      <c r="DP185" s="110"/>
      <c r="DQ185" s="110"/>
      <c r="DR185" s="110"/>
      <c r="DS185" s="110"/>
      <c r="DT185" s="110"/>
      <c r="DU185" s="110"/>
      <c r="DV185" s="110"/>
      <c r="DW185" s="110"/>
      <c r="DX185" s="110"/>
      <c r="DY185" s="110"/>
      <c r="DZ185" s="110"/>
      <c r="EA185" s="110"/>
      <c r="EB185" s="110"/>
      <c r="EC185" s="110"/>
      <c r="ED185" s="110"/>
      <c r="EE185" s="110"/>
      <c r="EF185" s="110"/>
      <c r="EG185" s="110"/>
      <c r="EH185" s="110"/>
      <c r="EI185" s="110"/>
      <c r="EJ185" s="110"/>
      <c r="EK185" s="110"/>
      <c r="EL185" s="110"/>
      <c r="EM185" s="110"/>
      <c r="EN185" s="110"/>
      <c r="EO185" s="110"/>
      <c r="EP185" s="110"/>
      <c r="EQ185" s="110"/>
      <c r="ER185" s="110"/>
      <c r="ES185" s="110"/>
      <c r="ET185" s="110"/>
      <c r="EU185" s="110"/>
      <c r="EV185" s="110"/>
      <c r="EW185" s="110"/>
      <c r="EX185" s="110"/>
      <c r="EY185" s="110"/>
      <c r="EZ185" s="110"/>
      <c r="FA185" s="110"/>
      <c r="FB185" s="110"/>
      <c r="FC185" s="110"/>
      <c r="FD185" s="110"/>
      <c r="FE185" s="110"/>
      <c r="FF185" s="110"/>
      <c r="FG185" s="110"/>
      <c r="FH185" s="110"/>
      <c r="FI185" s="110"/>
      <c r="FJ185" s="110"/>
      <c r="FK185" s="110"/>
      <c r="FL185" s="110"/>
      <c r="FM185" s="110"/>
      <c r="FN185" s="110"/>
      <c r="FO185" s="110"/>
      <c r="FP185" s="110"/>
      <c r="FQ185" s="110"/>
      <c r="FR185" s="110"/>
      <c r="FS185" s="110"/>
      <c r="FT185" s="110"/>
      <c r="FU185" s="110"/>
      <c r="FV185" s="110"/>
      <c r="FW185" s="110"/>
      <c r="FX185" s="110"/>
      <c r="FY185" s="110"/>
      <c r="FZ185" s="110"/>
      <c r="GA185" s="110"/>
      <c r="GB185" s="110"/>
      <c r="GC185" s="110"/>
      <c r="GD185" s="110"/>
      <c r="GE185" s="110"/>
      <c r="GF185" s="110"/>
      <c r="GG185" s="110"/>
      <c r="GH185" s="110"/>
      <c r="GI185" s="110"/>
      <c r="GJ185" s="110"/>
      <c r="GK185" s="110"/>
      <c r="GL185" s="110"/>
      <c r="GM185" s="110"/>
      <c r="GN185" s="110"/>
      <c r="GO185" s="110"/>
      <c r="GP185" s="110"/>
      <c r="GQ185" s="110"/>
      <c r="GR185" s="110"/>
      <c r="GS185" s="110"/>
      <c r="GT185" s="110"/>
      <c r="GU185" s="110"/>
      <c r="GV185" s="110"/>
      <c r="GW185" s="110"/>
      <c r="GX185" s="110"/>
      <c r="GY185" s="110"/>
      <c r="GZ185" s="110"/>
      <c r="HA185" s="110"/>
      <c r="HB185" s="110"/>
      <c r="HC185" s="110"/>
      <c r="HD185" s="110"/>
      <c r="HE185" s="110"/>
      <c r="HF185" s="110"/>
      <c r="HG185" s="110"/>
      <c r="HH185" s="110"/>
      <c r="HI185" s="110"/>
      <c r="HJ185" s="110"/>
      <c r="HK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c r="AB186" s="110"/>
      <c r="AC186" s="110"/>
      <c r="AD186" s="110"/>
      <c r="AE186" s="110"/>
      <c r="AF186" s="110"/>
      <c r="AG186" s="110"/>
      <c r="AH186" s="110"/>
      <c r="AI186" s="110"/>
      <c r="AJ186" s="110"/>
      <c r="AK186" s="110"/>
      <c r="AL186" s="110"/>
      <c r="AM186" s="110"/>
      <c r="AN186" s="110"/>
      <c r="AO186" s="110"/>
      <c r="AP186" s="110"/>
      <c r="AQ186" s="110"/>
      <c r="AR186" s="110"/>
      <c r="AS186" s="110"/>
      <c r="AT186" s="110"/>
      <c r="AU186" s="110"/>
      <c r="AV186" s="110"/>
      <c r="AW186" s="110"/>
      <c r="AX186" s="110"/>
      <c r="AY186" s="110"/>
      <c r="AZ186" s="110"/>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0"/>
      <c r="CB186" s="110"/>
      <c r="CC186" s="110"/>
      <c r="CD186" s="110"/>
      <c r="CE186" s="110"/>
      <c r="CF186" s="110"/>
      <c r="CG186" s="110"/>
      <c r="CH186" s="110"/>
      <c r="CI186" s="110"/>
      <c r="CJ186" s="110"/>
      <c r="CK186" s="110"/>
      <c r="CL186" s="110"/>
      <c r="CM186" s="110"/>
      <c r="CN186" s="110"/>
      <c r="CO186" s="110"/>
      <c r="CP186" s="110"/>
      <c r="CQ186" s="110"/>
      <c r="CR186" s="110"/>
      <c r="CS186" s="110"/>
      <c r="CT186" s="110"/>
      <c r="CU186" s="110"/>
      <c r="CV186" s="110"/>
      <c r="CW186" s="110"/>
      <c r="CX186" s="110"/>
      <c r="CY186" s="110"/>
      <c r="CZ186" s="110"/>
      <c r="DA186" s="110"/>
      <c r="DB186" s="110"/>
      <c r="DC186" s="110"/>
      <c r="DD186" s="110"/>
      <c r="DE186" s="110"/>
      <c r="DF186" s="110"/>
      <c r="DG186" s="110"/>
      <c r="DH186" s="110"/>
      <c r="DI186" s="110"/>
      <c r="DJ186" s="110"/>
      <c r="DK186" s="110"/>
      <c r="DL186" s="110"/>
      <c r="DM186" s="110"/>
      <c r="DN186" s="110"/>
      <c r="DO186" s="110"/>
      <c r="DP186" s="110"/>
      <c r="DQ186" s="110"/>
      <c r="DR186" s="110"/>
      <c r="DS186" s="110"/>
      <c r="DT186" s="110"/>
      <c r="DU186" s="110"/>
      <c r="DV186" s="110"/>
      <c r="DW186" s="110"/>
      <c r="DX186" s="110"/>
      <c r="DY186" s="110"/>
      <c r="DZ186" s="110"/>
      <c r="EA186" s="110"/>
      <c r="EB186" s="110"/>
      <c r="EC186" s="110"/>
      <c r="ED186" s="110"/>
      <c r="EE186" s="110"/>
      <c r="EF186" s="110"/>
      <c r="EG186" s="110"/>
      <c r="EH186" s="110"/>
      <c r="EI186" s="110"/>
      <c r="EJ186" s="110"/>
      <c r="EK186" s="110"/>
      <c r="EL186" s="110"/>
      <c r="EM186" s="110"/>
      <c r="EN186" s="110"/>
      <c r="EO186" s="110"/>
      <c r="EP186" s="110"/>
      <c r="EQ186" s="110"/>
      <c r="ER186" s="110"/>
      <c r="ES186" s="110"/>
      <c r="ET186" s="110"/>
      <c r="EU186" s="110"/>
      <c r="EV186" s="110"/>
      <c r="EW186" s="110"/>
      <c r="EX186" s="110"/>
      <c r="EY186" s="110"/>
      <c r="EZ186" s="110"/>
      <c r="FA186" s="110"/>
      <c r="FB186" s="110"/>
      <c r="FC186" s="110"/>
      <c r="FD186" s="110"/>
      <c r="FE186" s="110"/>
      <c r="FF186" s="110"/>
      <c r="FG186" s="110"/>
      <c r="FH186" s="110"/>
      <c r="FI186" s="110"/>
      <c r="FJ186" s="110"/>
      <c r="FK186" s="110"/>
      <c r="FL186" s="110"/>
      <c r="FM186" s="110"/>
      <c r="FN186" s="110"/>
      <c r="FO186" s="110"/>
      <c r="FP186" s="110"/>
      <c r="FQ186" s="110"/>
      <c r="FR186" s="110"/>
      <c r="FS186" s="110"/>
      <c r="FT186" s="110"/>
      <c r="FU186" s="110"/>
      <c r="FV186" s="110"/>
      <c r="FW186" s="110"/>
      <c r="FX186" s="110"/>
      <c r="FY186" s="110"/>
      <c r="FZ186" s="110"/>
      <c r="GA186" s="110"/>
      <c r="GB186" s="110"/>
      <c r="GC186" s="110"/>
      <c r="GD186" s="110"/>
      <c r="GE186" s="110"/>
      <c r="GF186" s="110"/>
      <c r="GG186" s="110"/>
      <c r="GH186" s="110"/>
      <c r="GI186" s="110"/>
      <c r="GJ186" s="110"/>
      <c r="GK186" s="110"/>
      <c r="GL186" s="110"/>
      <c r="GM186" s="110"/>
      <c r="GN186" s="110"/>
      <c r="GO186" s="110"/>
      <c r="GP186" s="110"/>
      <c r="GQ186" s="110"/>
      <c r="GR186" s="110"/>
      <c r="GS186" s="110"/>
      <c r="GT186" s="110"/>
      <c r="GU186" s="110"/>
      <c r="GV186" s="110"/>
      <c r="GW186" s="110"/>
      <c r="GX186" s="110"/>
      <c r="GY186" s="110"/>
      <c r="GZ186" s="110"/>
      <c r="HA186" s="110"/>
      <c r="HB186" s="110"/>
      <c r="HC186" s="110"/>
      <c r="HD186" s="110"/>
      <c r="HE186" s="110"/>
      <c r="HF186" s="110"/>
      <c r="HG186" s="110"/>
      <c r="HH186" s="110"/>
      <c r="HI186" s="110"/>
      <c r="HJ186" s="110"/>
      <c r="HK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0"/>
      <c r="AI187" s="110"/>
      <c r="AJ187" s="110"/>
      <c r="AK187" s="110"/>
      <c r="AL187" s="110"/>
      <c r="AM187" s="110"/>
      <c r="AN187" s="110"/>
      <c r="AO187" s="110"/>
      <c r="AP187" s="110"/>
      <c r="AQ187" s="110"/>
      <c r="AR187" s="110"/>
      <c r="AS187" s="110"/>
      <c r="AT187" s="110"/>
      <c r="AU187" s="110"/>
      <c r="AV187" s="110"/>
      <c r="AW187" s="110"/>
      <c r="AX187" s="110"/>
      <c r="AY187" s="110"/>
      <c r="AZ187" s="110"/>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0"/>
      <c r="CB187" s="110"/>
      <c r="CC187" s="110"/>
      <c r="CD187" s="110"/>
      <c r="CE187" s="110"/>
      <c r="CF187" s="110"/>
      <c r="CG187" s="110"/>
      <c r="CH187" s="110"/>
      <c r="CI187" s="110"/>
      <c r="CJ187" s="110"/>
      <c r="CK187" s="110"/>
      <c r="CL187" s="110"/>
      <c r="CM187" s="110"/>
      <c r="CN187" s="110"/>
      <c r="CO187" s="110"/>
      <c r="CP187" s="110"/>
      <c r="CQ187" s="110"/>
      <c r="CR187" s="110"/>
      <c r="CS187" s="110"/>
      <c r="CT187" s="110"/>
      <c r="CU187" s="110"/>
      <c r="CV187" s="110"/>
      <c r="CW187" s="110"/>
      <c r="CX187" s="110"/>
      <c r="CY187" s="110"/>
      <c r="CZ187" s="110"/>
      <c r="DA187" s="110"/>
      <c r="DB187" s="110"/>
      <c r="DC187" s="110"/>
      <c r="DD187" s="110"/>
      <c r="DE187" s="110"/>
      <c r="DF187" s="110"/>
      <c r="DG187" s="110"/>
      <c r="DH187" s="110"/>
      <c r="DI187" s="110"/>
      <c r="DJ187" s="110"/>
      <c r="DK187" s="110"/>
      <c r="DL187" s="110"/>
      <c r="DM187" s="110"/>
      <c r="DN187" s="110"/>
      <c r="DO187" s="110"/>
      <c r="DP187" s="110"/>
      <c r="DQ187" s="110"/>
      <c r="DR187" s="110"/>
      <c r="DS187" s="110"/>
      <c r="DT187" s="110"/>
      <c r="DU187" s="110"/>
      <c r="DV187" s="110"/>
      <c r="DW187" s="110"/>
      <c r="DX187" s="110"/>
      <c r="DY187" s="110"/>
      <c r="DZ187" s="110"/>
      <c r="EA187" s="110"/>
      <c r="EB187" s="110"/>
      <c r="EC187" s="110"/>
      <c r="ED187" s="110"/>
      <c r="EE187" s="110"/>
      <c r="EF187" s="110"/>
      <c r="EG187" s="110"/>
      <c r="EH187" s="110"/>
      <c r="EI187" s="110"/>
      <c r="EJ187" s="110"/>
      <c r="EK187" s="110"/>
      <c r="EL187" s="110"/>
      <c r="EM187" s="110"/>
      <c r="EN187" s="110"/>
      <c r="EO187" s="110"/>
      <c r="EP187" s="110"/>
      <c r="EQ187" s="110"/>
      <c r="ER187" s="110"/>
      <c r="ES187" s="110"/>
      <c r="ET187" s="110"/>
      <c r="EU187" s="110"/>
      <c r="EV187" s="110"/>
      <c r="EW187" s="110"/>
      <c r="EX187" s="110"/>
      <c r="EY187" s="110"/>
      <c r="EZ187" s="110"/>
      <c r="FA187" s="110"/>
      <c r="FB187" s="110"/>
      <c r="FC187" s="110"/>
      <c r="FD187" s="110"/>
      <c r="FE187" s="110"/>
      <c r="FF187" s="110"/>
      <c r="FG187" s="110"/>
      <c r="FH187" s="110"/>
      <c r="FI187" s="110"/>
      <c r="FJ187" s="110"/>
      <c r="FK187" s="110"/>
      <c r="FL187" s="110"/>
      <c r="FM187" s="110"/>
      <c r="FN187" s="110"/>
      <c r="FO187" s="110"/>
      <c r="FP187" s="110"/>
      <c r="FQ187" s="110"/>
      <c r="FR187" s="110"/>
      <c r="FS187" s="110"/>
      <c r="FT187" s="110"/>
      <c r="FU187" s="110"/>
      <c r="FV187" s="110"/>
      <c r="FW187" s="110"/>
      <c r="FX187" s="110"/>
      <c r="FY187" s="110"/>
      <c r="FZ187" s="110"/>
      <c r="GA187" s="110"/>
      <c r="GB187" s="110"/>
      <c r="GC187" s="110"/>
      <c r="GD187" s="110"/>
      <c r="GE187" s="110"/>
      <c r="GF187" s="110"/>
      <c r="GG187" s="110"/>
      <c r="GH187" s="110"/>
      <c r="GI187" s="110"/>
      <c r="GJ187" s="110"/>
      <c r="GK187" s="110"/>
      <c r="GL187" s="110"/>
      <c r="GM187" s="110"/>
      <c r="GN187" s="110"/>
      <c r="GO187" s="110"/>
      <c r="GP187" s="110"/>
      <c r="GQ187" s="110"/>
      <c r="GR187" s="110"/>
      <c r="GS187" s="110"/>
      <c r="GT187" s="110"/>
      <c r="GU187" s="110"/>
      <c r="GV187" s="110"/>
      <c r="GW187" s="110"/>
      <c r="GX187" s="110"/>
      <c r="GY187" s="110"/>
      <c r="GZ187" s="110"/>
      <c r="HA187" s="110"/>
      <c r="HB187" s="110"/>
      <c r="HC187" s="110"/>
      <c r="HD187" s="110"/>
      <c r="HE187" s="110"/>
      <c r="HF187" s="110"/>
      <c r="HG187" s="110"/>
      <c r="HH187" s="110"/>
      <c r="HI187" s="110"/>
      <c r="HJ187" s="110"/>
      <c r="HK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0"/>
      <c r="AI188" s="110"/>
      <c r="AJ188" s="110"/>
      <c r="AK188" s="110"/>
      <c r="AL188" s="110"/>
      <c r="AM188" s="110"/>
      <c r="AN188" s="110"/>
      <c r="AO188" s="110"/>
      <c r="AP188" s="110"/>
      <c r="AQ188" s="110"/>
      <c r="AR188" s="110"/>
      <c r="AS188" s="110"/>
      <c r="AT188" s="110"/>
      <c r="AU188" s="110"/>
      <c r="AV188" s="110"/>
      <c r="AW188" s="110"/>
      <c r="AX188" s="110"/>
      <c r="AY188" s="110"/>
      <c r="AZ188" s="110"/>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0"/>
      <c r="CB188" s="110"/>
      <c r="CC188" s="110"/>
      <c r="CD188" s="110"/>
      <c r="CE188" s="110"/>
      <c r="CF188" s="110"/>
      <c r="CG188" s="110"/>
      <c r="CH188" s="110"/>
      <c r="CI188" s="110"/>
      <c r="CJ188" s="110"/>
      <c r="CK188" s="110"/>
      <c r="CL188" s="110"/>
      <c r="CM188" s="110"/>
      <c r="CN188" s="110"/>
      <c r="CO188" s="110"/>
      <c r="CP188" s="110"/>
      <c r="CQ188" s="110"/>
      <c r="CR188" s="110"/>
      <c r="CS188" s="110"/>
      <c r="CT188" s="110"/>
      <c r="CU188" s="110"/>
      <c r="CV188" s="110"/>
      <c r="CW188" s="110"/>
      <c r="CX188" s="110"/>
      <c r="CY188" s="110"/>
      <c r="CZ188" s="110"/>
      <c r="DA188" s="110"/>
      <c r="DB188" s="110"/>
      <c r="DC188" s="110"/>
      <c r="DD188" s="110"/>
      <c r="DE188" s="110"/>
      <c r="DF188" s="110"/>
      <c r="DG188" s="110"/>
      <c r="DH188" s="110"/>
      <c r="DI188" s="110"/>
      <c r="DJ188" s="110"/>
      <c r="DK188" s="110"/>
      <c r="DL188" s="110"/>
      <c r="DM188" s="110"/>
      <c r="DN188" s="110"/>
      <c r="DO188" s="110"/>
      <c r="DP188" s="110"/>
      <c r="DQ188" s="110"/>
      <c r="DR188" s="110"/>
      <c r="DS188" s="110"/>
      <c r="DT188" s="110"/>
      <c r="DU188" s="110"/>
      <c r="DV188" s="110"/>
      <c r="DW188" s="110"/>
      <c r="DX188" s="110"/>
      <c r="DY188" s="110"/>
      <c r="DZ188" s="110"/>
      <c r="EA188" s="110"/>
      <c r="EB188" s="110"/>
      <c r="EC188" s="110"/>
      <c r="ED188" s="110"/>
      <c r="EE188" s="110"/>
      <c r="EF188" s="110"/>
      <c r="EG188" s="110"/>
      <c r="EH188" s="110"/>
      <c r="EI188" s="110"/>
      <c r="EJ188" s="110"/>
      <c r="EK188" s="110"/>
      <c r="EL188" s="110"/>
      <c r="EM188" s="110"/>
      <c r="EN188" s="110"/>
      <c r="EO188" s="110"/>
      <c r="EP188" s="110"/>
      <c r="EQ188" s="110"/>
      <c r="ER188" s="110"/>
      <c r="ES188" s="110"/>
      <c r="ET188" s="110"/>
      <c r="EU188" s="110"/>
      <c r="EV188" s="110"/>
      <c r="EW188" s="110"/>
      <c r="EX188" s="110"/>
      <c r="EY188" s="110"/>
      <c r="EZ188" s="110"/>
      <c r="FA188" s="110"/>
      <c r="FB188" s="110"/>
      <c r="FC188" s="110"/>
      <c r="FD188" s="110"/>
      <c r="FE188" s="110"/>
      <c r="FF188" s="110"/>
      <c r="FG188" s="110"/>
      <c r="FH188" s="110"/>
      <c r="FI188" s="110"/>
      <c r="FJ188" s="110"/>
      <c r="FK188" s="110"/>
      <c r="FL188" s="110"/>
      <c r="FM188" s="110"/>
      <c r="FN188" s="110"/>
      <c r="FO188" s="110"/>
      <c r="FP188" s="110"/>
      <c r="FQ188" s="110"/>
      <c r="FR188" s="110"/>
      <c r="FS188" s="110"/>
      <c r="FT188" s="110"/>
      <c r="FU188" s="110"/>
      <c r="FV188" s="110"/>
      <c r="FW188" s="110"/>
      <c r="FX188" s="110"/>
      <c r="FY188" s="110"/>
      <c r="FZ188" s="110"/>
      <c r="GA188" s="110"/>
      <c r="GB188" s="110"/>
      <c r="GC188" s="110"/>
      <c r="GD188" s="110"/>
      <c r="GE188" s="110"/>
      <c r="GF188" s="110"/>
      <c r="GG188" s="110"/>
      <c r="GH188" s="110"/>
      <c r="GI188" s="110"/>
      <c r="GJ188" s="110"/>
      <c r="GK188" s="110"/>
      <c r="GL188" s="110"/>
      <c r="GM188" s="110"/>
      <c r="GN188" s="110"/>
      <c r="GO188" s="110"/>
      <c r="GP188" s="110"/>
      <c r="GQ188" s="110"/>
      <c r="GR188" s="110"/>
      <c r="GS188" s="110"/>
      <c r="GT188" s="110"/>
      <c r="GU188" s="110"/>
      <c r="GV188" s="110"/>
      <c r="GW188" s="110"/>
      <c r="GX188" s="110"/>
      <c r="GY188" s="110"/>
      <c r="GZ188" s="110"/>
      <c r="HA188" s="110"/>
      <c r="HB188" s="110"/>
      <c r="HC188" s="110"/>
      <c r="HD188" s="110"/>
      <c r="HE188" s="110"/>
      <c r="HF188" s="110"/>
      <c r="HG188" s="110"/>
      <c r="HH188" s="110"/>
      <c r="HI188" s="110"/>
      <c r="HJ188" s="110"/>
      <c r="HK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0"/>
      <c r="AI189" s="110"/>
      <c r="AJ189" s="110"/>
      <c r="AK189" s="110"/>
      <c r="AL189" s="110"/>
      <c r="AM189" s="110"/>
      <c r="AN189" s="110"/>
      <c r="AO189" s="110"/>
      <c r="AP189" s="110"/>
      <c r="AQ189" s="110"/>
      <c r="AR189" s="110"/>
      <c r="AS189" s="110"/>
      <c r="AT189" s="110"/>
      <c r="AU189" s="110"/>
      <c r="AV189" s="110"/>
      <c r="AW189" s="110"/>
      <c r="AX189" s="110"/>
      <c r="AY189" s="110"/>
      <c r="AZ189" s="110"/>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0"/>
      <c r="CB189" s="110"/>
      <c r="CC189" s="110"/>
      <c r="CD189" s="110"/>
      <c r="CE189" s="110"/>
      <c r="CF189" s="110"/>
      <c r="CG189" s="110"/>
      <c r="CH189" s="110"/>
      <c r="CI189" s="110"/>
      <c r="CJ189" s="110"/>
      <c r="CK189" s="110"/>
      <c r="CL189" s="110"/>
      <c r="CM189" s="110"/>
      <c r="CN189" s="110"/>
      <c r="CO189" s="110"/>
      <c r="CP189" s="110"/>
      <c r="CQ189" s="110"/>
      <c r="CR189" s="110"/>
      <c r="CS189" s="110"/>
      <c r="CT189" s="110"/>
      <c r="CU189" s="110"/>
      <c r="CV189" s="110"/>
      <c r="CW189" s="110"/>
      <c r="CX189" s="110"/>
      <c r="CY189" s="110"/>
      <c r="CZ189" s="110"/>
      <c r="DA189" s="110"/>
      <c r="DB189" s="110"/>
      <c r="DC189" s="110"/>
      <c r="DD189" s="110"/>
      <c r="DE189" s="110"/>
      <c r="DF189" s="110"/>
      <c r="DG189" s="110"/>
      <c r="DH189" s="110"/>
      <c r="DI189" s="110"/>
      <c r="DJ189" s="110"/>
      <c r="DK189" s="110"/>
      <c r="DL189" s="110"/>
      <c r="DM189" s="110"/>
      <c r="DN189" s="110"/>
      <c r="DO189" s="110"/>
      <c r="DP189" s="110"/>
      <c r="DQ189" s="110"/>
      <c r="DR189" s="110"/>
      <c r="DS189" s="110"/>
      <c r="DT189" s="110"/>
      <c r="DU189" s="110"/>
      <c r="DV189" s="110"/>
      <c r="DW189" s="110"/>
      <c r="DX189" s="110"/>
      <c r="DY189" s="110"/>
      <c r="DZ189" s="110"/>
      <c r="EA189" s="110"/>
      <c r="EB189" s="110"/>
      <c r="EC189" s="110"/>
      <c r="ED189" s="110"/>
      <c r="EE189" s="110"/>
      <c r="EF189" s="110"/>
      <c r="EG189" s="110"/>
      <c r="EH189" s="110"/>
      <c r="EI189" s="110"/>
      <c r="EJ189" s="110"/>
      <c r="EK189" s="110"/>
      <c r="EL189" s="110"/>
      <c r="EM189" s="110"/>
      <c r="EN189" s="110"/>
      <c r="EO189" s="110"/>
      <c r="EP189" s="110"/>
      <c r="EQ189" s="110"/>
      <c r="ER189" s="110"/>
      <c r="ES189" s="110"/>
      <c r="ET189" s="110"/>
      <c r="EU189" s="110"/>
      <c r="EV189" s="110"/>
      <c r="EW189" s="110"/>
      <c r="EX189" s="110"/>
      <c r="EY189" s="110"/>
      <c r="EZ189" s="110"/>
      <c r="FA189" s="110"/>
      <c r="FB189" s="110"/>
      <c r="FC189" s="110"/>
      <c r="FD189" s="110"/>
      <c r="FE189" s="110"/>
      <c r="FF189" s="110"/>
      <c r="FG189" s="110"/>
      <c r="FH189" s="110"/>
      <c r="FI189" s="110"/>
      <c r="FJ189" s="110"/>
      <c r="FK189" s="110"/>
      <c r="FL189" s="110"/>
      <c r="FM189" s="110"/>
      <c r="FN189" s="110"/>
      <c r="FO189" s="110"/>
      <c r="FP189" s="110"/>
      <c r="FQ189" s="110"/>
      <c r="FR189" s="110"/>
      <c r="FS189" s="110"/>
      <c r="FT189" s="110"/>
      <c r="FU189" s="110"/>
      <c r="FV189" s="110"/>
      <c r="FW189" s="110"/>
      <c r="FX189" s="110"/>
      <c r="FY189" s="110"/>
      <c r="FZ189" s="110"/>
      <c r="GA189" s="110"/>
      <c r="GB189" s="110"/>
      <c r="GC189" s="110"/>
      <c r="GD189" s="110"/>
      <c r="GE189" s="110"/>
      <c r="GF189" s="110"/>
      <c r="GG189" s="110"/>
      <c r="GH189" s="110"/>
      <c r="GI189" s="110"/>
      <c r="GJ189" s="110"/>
      <c r="GK189" s="110"/>
      <c r="GL189" s="110"/>
      <c r="GM189" s="110"/>
      <c r="GN189" s="110"/>
      <c r="GO189" s="110"/>
      <c r="GP189" s="110"/>
      <c r="GQ189" s="110"/>
      <c r="GR189" s="110"/>
      <c r="GS189" s="110"/>
      <c r="GT189" s="110"/>
      <c r="GU189" s="110"/>
      <c r="GV189" s="110"/>
      <c r="GW189" s="110"/>
      <c r="GX189" s="110"/>
      <c r="GY189" s="110"/>
      <c r="GZ189" s="110"/>
      <c r="HA189" s="110"/>
      <c r="HB189" s="110"/>
      <c r="HC189" s="110"/>
      <c r="HD189" s="110"/>
      <c r="HE189" s="110"/>
      <c r="HF189" s="110"/>
      <c r="HG189" s="110"/>
      <c r="HH189" s="110"/>
      <c r="HI189" s="110"/>
      <c r="HJ189" s="110"/>
      <c r="HK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c r="AB190" s="110"/>
      <c r="AC190" s="110"/>
      <c r="AD190" s="110"/>
      <c r="AE190" s="110"/>
      <c r="AF190" s="110"/>
      <c r="AG190" s="110"/>
      <c r="AH190" s="110"/>
      <c r="AI190" s="110"/>
      <c r="AJ190" s="110"/>
      <c r="AK190" s="110"/>
      <c r="AL190" s="110"/>
      <c r="AM190" s="110"/>
      <c r="AN190" s="110"/>
      <c r="AO190" s="110"/>
      <c r="AP190" s="110"/>
      <c r="AQ190" s="110"/>
      <c r="AR190" s="110"/>
      <c r="AS190" s="110"/>
      <c r="AT190" s="110"/>
      <c r="AU190" s="110"/>
      <c r="AV190" s="110"/>
      <c r="AW190" s="110"/>
      <c r="AX190" s="110"/>
      <c r="AY190" s="110"/>
      <c r="AZ190" s="110"/>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0"/>
      <c r="CB190" s="110"/>
      <c r="CC190" s="110"/>
      <c r="CD190" s="110"/>
      <c r="CE190" s="110"/>
      <c r="CF190" s="110"/>
      <c r="CG190" s="110"/>
      <c r="CH190" s="110"/>
      <c r="CI190" s="110"/>
      <c r="CJ190" s="110"/>
      <c r="CK190" s="110"/>
      <c r="CL190" s="110"/>
      <c r="CM190" s="110"/>
      <c r="CN190" s="110"/>
      <c r="CO190" s="110"/>
      <c r="CP190" s="110"/>
      <c r="CQ190" s="110"/>
      <c r="CR190" s="110"/>
      <c r="CS190" s="110"/>
      <c r="CT190" s="110"/>
      <c r="CU190" s="110"/>
      <c r="CV190" s="110"/>
      <c r="CW190" s="110"/>
      <c r="CX190" s="110"/>
      <c r="CY190" s="110"/>
      <c r="CZ190" s="110"/>
      <c r="DA190" s="110"/>
      <c r="DB190" s="110"/>
      <c r="DC190" s="110"/>
      <c r="DD190" s="110"/>
      <c r="DE190" s="110"/>
      <c r="DF190" s="110"/>
      <c r="DG190" s="110"/>
      <c r="DH190" s="110"/>
      <c r="DI190" s="110"/>
      <c r="DJ190" s="110"/>
      <c r="DK190" s="110"/>
      <c r="DL190" s="110"/>
      <c r="DM190" s="110"/>
      <c r="DN190" s="110"/>
      <c r="DO190" s="110"/>
      <c r="DP190" s="110"/>
      <c r="DQ190" s="110"/>
      <c r="DR190" s="110"/>
      <c r="DS190" s="110"/>
      <c r="DT190" s="110"/>
      <c r="DU190" s="110"/>
      <c r="DV190" s="110"/>
      <c r="DW190" s="110"/>
      <c r="DX190" s="110"/>
      <c r="DY190" s="110"/>
      <c r="DZ190" s="110"/>
      <c r="EA190" s="110"/>
      <c r="EB190" s="110"/>
      <c r="EC190" s="110"/>
      <c r="ED190" s="110"/>
      <c r="EE190" s="110"/>
      <c r="EF190" s="110"/>
      <c r="EG190" s="110"/>
      <c r="EH190" s="110"/>
      <c r="EI190" s="110"/>
      <c r="EJ190" s="110"/>
      <c r="EK190" s="110"/>
      <c r="EL190" s="110"/>
      <c r="EM190" s="110"/>
      <c r="EN190" s="110"/>
      <c r="EO190" s="110"/>
      <c r="EP190" s="110"/>
      <c r="EQ190" s="110"/>
      <c r="ER190" s="110"/>
      <c r="ES190" s="110"/>
      <c r="ET190" s="110"/>
      <c r="EU190" s="110"/>
      <c r="EV190" s="110"/>
      <c r="EW190" s="110"/>
      <c r="EX190" s="110"/>
      <c r="EY190" s="110"/>
      <c r="EZ190" s="110"/>
      <c r="FA190" s="110"/>
      <c r="FB190" s="110"/>
      <c r="FC190" s="110"/>
      <c r="FD190" s="110"/>
      <c r="FE190" s="110"/>
      <c r="FF190" s="110"/>
      <c r="FG190" s="110"/>
      <c r="FH190" s="110"/>
      <c r="FI190" s="110"/>
      <c r="FJ190" s="110"/>
      <c r="FK190" s="110"/>
      <c r="FL190" s="110"/>
      <c r="FM190" s="110"/>
      <c r="FN190" s="110"/>
      <c r="FO190" s="110"/>
      <c r="FP190" s="110"/>
      <c r="FQ190" s="110"/>
      <c r="FR190" s="110"/>
      <c r="FS190" s="110"/>
      <c r="FT190" s="110"/>
      <c r="FU190" s="110"/>
      <c r="FV190" s="110"/>
      <c r="FW190" s="110"/>
      <c r="FX190" s="110"/>
      <c r="FY190" s="110"/>
      <c r="FZ190" s="110"/>
      <c r="GA190" s="110"/>
      <c r="GB190" s="110"/>
      <c r="GC190" s="110"/>
      <c r="GD190" s="110"/>
      <c r="GE190" s="110"/>
      <c r="GF190" s="110"/>
      <c r="GG190" s="110"/>
      <c r="GH190" s="110"/>
      <c r="GI190" s="110"/>
      <c r="GJ190" s="110"/>
      <c r="GK190" s="110"/>
      <c r="GL190" s="110"/>
      <c r="GM190" s="110"/>
      <c r="GN190" s="110"/>
      <c r="GO190" s="110"/>
      <c r="GP190" s="110"/>
      <c r="GQ190" s="110"/>
      <c r="GR190" s="110"/>
      <c r="GS190" s="110"/>
      <c r="GT190" s="110"/>
      <c r="GU190" s="110"/>
      <c r="GV190" s="110"/>
      <c r="GW190" s="110"/>
      <c r="GX190" s="110"/>
      <c r="GY190" s="110"/>
      <c r="GZ190" s="110"/>
      <c r="HA190" s="110"/>
      <c r="HB190" s="110"/>
      <c r="HC190" s="110"/>
      <c r="HD190" s="110"/>
      <c r="HE190" s="110"/>
      <c r="HF190" s="110"/>
      <c r="HG190" s="110"/>
      <c r="HH190" s="110"/>
      <c r="HI190" s="110"/>
      <c r="HJ190" s="110"/>
      <c r="HK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c r="AB191" s="110"/>
      <c r="AC191" s="110"/>
      <c r="AD191" s="110"/>
      <c r="AE191" s="110"/>
      <c r="AF191" s="110"/>
      <c r="AG191" s="110"/>
      <c r="AH191" s="110"/>
      <c r="AI191" s="110"/>
      <c r="AJ191" s="110"/>
      <c r="AK191" s="110"/>
      <c r="AL191" s="110"/>
      <c r="AM191" s="110"/>
      <c r="AN191" s="110"/>
      <c r="AO191" s="110"/>
      <c r="AP191" s="110"/>
      <c r="AQ191" s="110"/>
      <c r="AR191" s="110"/>
      <c r="AS191" s="110"/>
      <c r="AT191" s="110"/>
      <c r="AU191" s="110"/>
      <c r="AV191" s="110"/>
      <c r="AW191" s="110"/>
      <c r="AX191" s="110"/>
      <c r="AY191" s="110"/>
      <c r="AZ191" s="110"/>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0"/>
      <c r="CB191" s="110"/>
      <c r="CC191" s="110"/>
      <c r="CD191" s="110"/>
      <c r="CE191" s="110"/>
      <c r="CF191" s="110"/>
      <c r="CG191" s="110"/>
      <c r="CH191" s="110"/>
      <c r="CI191" s="110"/>
      <c r="CJ191" s="110"/>
      <c r="CK191" s="110"/>
      <c r="CL191" s="110"/>
      <c r="CM191" s="110"/>
      <c r="CN191" s="110"/>
      <c r="CO191" s="110"/>
      <c r="CP191" s="110"/>
      <c r="CQ191" s="110"/>
      <c r="CR191" s="110"/>
      <c r="CS191" s="110"/>
      <c r="CT191" s="110"/>
      <c r="CU191" s="110"/>
      <c r="CV191" s="110"/>
      <c r="CW191" s="110"/>
      <c r="CX191" s="110"/>
      <c r="CY191" s="110"/>
      <c r="CZ191" s="110"/>
      <c r="DA191" s="110"/>
      <c r="DB191" s="110"/>
      <c r="DC191" s="110"/>
      <c r="DD191" s="110"/>
      <c r="DE191" s="110"/>
      <c r="DF191" s="110"/>
      <c r="DG191" s="110"/>
      <c r="DH191" s="110"/>
      <c r="DI191" s="110"/>
      <c r="DJ191" s="110"/>
      <c r="DK191" s="110"/>
      <c r="DL191" s="110"/>
      <c r="DM191" s="110"/>
      <c r="DN191" s="110"/>
      <c r="DO191" s="110"/>
      <c r="DP191" s="110"/>
      <c r="DQ191" s="110"/>
      <c r="DR191" s="110"/>
      <c r="DS191" s="110"/>
      <c r="DT191" s="110"/>
      <c r="DU191" s="110"/>
      <c r="DV191" s="110"/>
      <c r="DW191" s="110"/>
      <c r="DX191" s="110"/>
      <c r="DY191" s="110"/>
      <c r="DZ191" s="110"/>
      <c r="EA191" s="110"/>
      <c r="EB191" s="110"/>
      <c r="EC191" s="110"/>
      <c r="ED191" s="110"/>
      <c r="EE191" s="110"/>
      <c r="EF191" s="110"/>
      <c r="EG191" s="110"/>
      <c r="EH191" s="110"/>
      <c r="EI191" s="110"/>
      <c r="EJ191" s="110"/>
      <c r="EK191" s="110"/>
      <c r="EL191" s="110"/>
      <c r="EM191" s="110"/>
      <c r="EN191" s="110"/>
      <c r="EO191" s="110"/>
      <c r="EP191" s="110"/>
      <c r="EQ191" s="110"/>
      <c r="ER191" s="110"/>
      <c r="ES191" s="110"/>
      <c r="ET191" s="110"/>
      <c r="EU191" s="110"/>
      <c r="EV191" s="110"/>
      <c r="EW191" s="110"/>
      <c r="EX191" s="110"/>
      <c r="EY191" s="110"/>
      <c r="EZ191" s="110"/>
      <c r="FA191" s="110"/>
      <c r="FB191" s="110"/>
      <c r="FC191" s="110"/>
      <c r="FD191" s="110"/>
      <c r="FE191" s="110"/>
      <c r="FF191" s="110"/>
      <c r="FG191" s="110"/>
      <c r="FH191" s="110"/>
      <c r="FI191" s="110"/>
      <c r="FJ191" s="110"/>
      <c r="FK191" s="110"/>
      <c r="FL191" s="110"/>
      <c r="FM191" s="110"/>
      <c r="FN191" s="110"/>
      <c r="FO191" s="110"/>
      <c r="FP191" s="110"/>
      <c r="FQ191" s="110"/>
      <c r="FR191" s="110"/>
      <c r="FS191" s="110"/>
      <c r="FT191" s="110"/>
      <c r="FU191" s="110"/>
      <c r="FV191" s="110"/>
      <c r="FW191" s="110"/>
      <c r="FX191" s="110"/>
      <c r="FY191" s="110"/>
      <c r="FZ191" s="110"/>
      <c r="GA191" s="110"/>
      <c r="GB191" s="110"/>
      <c r="GC191" s="110"/>
      <c r="GD191" s="110"/>
      <c r="GE191" s="110"/>
      <c r="GF191" s="110"/>
      <c r="GG191" s="110"/>
      <c r="GH191" s="110"/>
      <c r="GI191" s="110"/>
      <c r="GJ191" s="110"/>
      <c r="GK191" s="110"/>
      <c r="GL191" s="110"/>
      <c r="GM191" s="110"/>
      <c r="GN191" s="110"/>
      <c r="GO191" s="110"/>
      <c r="GP191" s="110"/>
      <c r="GQ191" s="110"/>
      <c r="GR191" s="110"/>
      <c r="GS191" s="110"/>
      <c r="GT191" s="110"/>
      <c r="GU191" s="110"/>
      <c r="GV191" s="110"/>
      <c r="GW191" s="110"/>
      <c r="GX191" s="110"/>
      <c r="GY191" s="110"/>
      <c r="GZ191" s="110"/>
      <c r="HA191" s="110"/>
      <c r="HB191" s="110"/>
      <c r="HC191" s="110"/>
      <c r="HD191" s="110"/>
      <c r="HE191" s="110"/>
      <c r="HF191" s="110"/>
      <c r="HG191" s="110"/>
      <c r="HH191" s="110"/>
      <c r="HI191" s="110"/>
      <c r="HJ191" s="110"/>
      <c r="HK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c r="AB192" s="110"/>
      <c r="AC192" s="110"/>
      <c r="AD192" s="110"/>
      <c r="AE192" s="110"/>
      <c r="AF192" s="110"/>
      <c r="AG192" s="110"/>
      <c r="AH192" s="110"/>
      <c r="AI192" s="110"/>
      <c r="AJ192" s="110"/>
      <c r="AK192" s="110"/>
      <c r="AL192" s="110"/>
      <c r="AM192" s="110"/>
      <c r="AN192" s="110"/>
      <c r="AO192" s="110"/>
      <c r="AP192" s="110"/>
      <c r="AQ192" s="110"/>
      <c r="AR192" s="110"/>
      <c r="AS192" s="110"/>
      <c r="AT192" s="110"/>
      <c r="AU192" s="110"/>
      <c r="AV192" s="110"/>
      <c r="AW192" s="110"/>
      <c r="AX192" s="110"/>
      <c r="AY192" s="110"/>
      <c r="AZ192" s="110"/>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0"/>
      <c r="CB192" s="110"/>
      <c r="CC192" s="110"/>
      <c r="CD192" s="110"/>
      <c r="CE192" s="110"/>
      <c r="CF192" s="110"/>
      <c r="CG192" s="110"/>
      <c r="CH192" s="110"/>
      <c r="CI192" s="110"/>
      <c r="CJ192" s="110"/>
      <c r="CK192" s="110"/>
      <c r="CL192" s="110"/>
      <c r="CM192" s="110"/>
      <c r="CN192" s="110"/>
      <c r="CO192" s="110"/>
      <c r="CP192" s="110"/>
      <c r="CQ192" s="110"/>
      <c r="CR192" s="110"/>
      <c r="CS192" s="110"/>
      <c r="CT192" s="110"/>
      <c r="CU192" s="110"/>
      <c r="CV192" s="110"/>
      <c r="CW192" s="110"/>
      <c r="CX192" s="110"/>
      <c r="CY192" s="110"/>
      <c r="CZ192" s="110"/>
      <c r="DA192" s="110"/>
      <c r="DB192" s="110"/>
      <c r="DC192" s="110"/>
      <c r="DD192" s="110"/>
      <c r="DE192" s="110"/>
      <c r="DF192" s="110"/>
      <c r="DG192" s="110"/>
      <c r="DH192" s="110"/>
      <c r="DI192" s="110"/>
      <c r="DJ192" s="110"/>
      <c r="DK192" s="110"/>
      <c r="DL192" s="110"/>
      <c r="DM192" s="110"/>
      <c r="DN192" s="110"/>
      <c r="DO192" s="110"/>
      <c r="DP192" s="110"/>
      <c r="DQ192" s="110"/>
      <c r="DR192" s="110"/>
      <c r="DS192" s="110"/>
      <c r="DT192" s="110"/>
      <c r="DU192" s="110"/>
      <c r="DV192" s="110"/>
      <c r="DW192" s="110"/>
      <c r="DX192" s="110"/>
      <c r="DY192" s="110"/>
      <c r="DZ192" s="110"/>
      <c r="EA192" s="110"/>
      <c r="EB192" s="110"/>
      <c r="EC192" s="110"/>
      <c r="ED192" s="110"/>
      <c r="EE192" s="110"/>
      <c r="EF192" s="110"/>
      <c r="EG192" s="110"/>
      <c r="EH192" s="110"/>
      <c r="EI192" s="110"/>
      <c r="EJ192" s="110"/>
      <c r="EK192" s="110"/>
      <c r="EL192" s="110"/>
      <c r="EM192" s="110"/>
      <c r="EN192" s="110"/>
      <c r="EO192" s="110"/>
      <c r="EP192" s="110"/>
      <c r="EQ192" s="110"/>
      <c r="ER192" s="110"/>
      <c r="ES192" s="110"/>
      <c r="ET192" s="110"/>
      <c r="EU192" s="110"/>
      <c r="EV192" s="110"/>
      <c r="EW192" s="110"/>
      <c r="EX192" s="110"/>
      <c r="EY192" s="110"/>
      <c r="EZ192" s="110"/>
      <c r="FA192" s="110"/>
      <c r="FB192" s="110"/>
      <c r="FC192" s="110"/>
      <c r="FD192" s="110"/>
      <c r="FE192" s="110"/>
      <c r="FF192" s="110"/>
      <c r="FG192" s="110"/>
      <c r="FH192" s="110"/>
      <c r="FI192" s="110"/>
      <c r="FJ192" s="110"/>
      <c r="FK192" s="110"/>
      <c r="FL192" s="110"/>
      <c r="FM192" s="110"/>
      <c r="FN192" s="110"/>
      <c r="FO192" s="110"/>
      <c r="FP192" s="110"/>
      <c r="FQ192" s="110"/>
      <c r="FR192" s="110"/>
      <c r="FS192" s="110"/>
      <c r="FT192" s="110"/>
      <c r="FU192" s="110"/>
      <c r="FV192" s="110"/>
      <c r="FW192" s="110"/>
      <c r="FX192" s="110"/>
      <c r="FY192" s="110"/>
      <c r="FZ192" s="110"/>
      <c r="GA192" s="110"/>
      <c r="GB192" s="110"/>
      <c r="GC192" s="110"/>
      <c r="GD192" s="110"/>
      <c r="GE192" s="110"/>
      <c r="GF192" s="110"/>
      <c r="GG192" s="110"/>
      <c r="GH192" s="110"/>
      <c r="GI192" s="110"/>
      <c r="GJ192" s="110"/>
      <c r="GK192" s="110"/>
      <c r="GL192" s="110"/>
      <c r="GM192" s="110"/>
      <c r="GN192" s="110"/>
      <c r="GO192" s="110"/>
      <c r="GP192" s="110"/>
      <c r="GQ192" s="110"/>
      <c r="GR192" s="110"/>
      <c r="GS192" s="110"/>
      <c r="GT192" s="110"/>
      <c r="GU192" s="110"/>
      <c r="GV192" s="110"/>
      <c r="GW192" s="110"/>
      <c r="GX192" s="110"/>
      <c r="GY192" s="110"/>
      <c r="GZ192" s="110"/>
      <c r="HA192" s="110"/>
      <c r="HB192" s="110"/>
      <c r="HC192" s="110"/>
      <c r="HD192" s="110"/>
      <c r="HE192" s="110"/>
      <c r="HF192" s="110"/>
      <c r="HG192" s="110"/>
      <c r="HH192" s="110"/>
      <c r="HI192" s="110"/>
      <c r="HJ192" s="110"/>
      <c r="HK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c r="AE193" s="110"/>
      <c r="AF193" s="110"/>
      <c r="AG193" s="110"/>
      <c r="AH193" s="110"/>
      <c r="AI193" s="110"/>
      <c r="AJ193" s="110"/>
      <c r="AK193" s="110"/>
      <c r="AL193" s="110"/>
      <c r="AM193" s="110"/>
      <c r="AN193" s="110"/>
      <c r="AO193" s="110"/>
      <c r="AP193" s="110"/>
      <c r="AQ193" s="110"/>
      <c r="AR193" s="110"/>
      <c r="AS193" s="110"/>
      <c r="AT193" s="110"/>
      <c r="AU193" s="110"/>
      <c r="AV193" s="110"/>
      <c r="AW193" s="110"/>
      <c r="AX193" s="110"/>
      <c r="AY193" s="110"/>
      <c r="AZ193" s="110"/>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0"/>
      <c r="CB193" s="110"/>
      <c r="CC193" s="110"/>
      <c r="CD193" s="110"/>
      <c r="CE193" s="110"/>
      <c r="CF193" s="110"/>
      <c r="CG193" s="110"/>
      <c r="CH193" s="110"/>
      <c r="CI193" s="110"/>
      <c r="CJ193" s="110"/>
      <c r="CK193" s="110"/>
      <c r="CL193" s="110"/>
      <c r="CM193" s="110"/>
      <c r="CN193" s="110"/>
      <c r="CO193" s="110"/>
      <c r="CP193" s="110"/>
      <c r="CQ193" s="110"/>
      <c r="CR193" s="110"/>
      <c r="CS193" s="110"/>
      <c r="CT193" s="110"/>
      <c r="CU193" s="110"/>
      <c r="CV193" s="110"/>
      <c r="CW193" s="110"/>
      <c r="CX193" s="110"/>
      <c r="CY193" s="110"/>
      <c r="CZ193" s="110"/>
      <c r="DA193" s="110"/>
      <c r="DB193" s="110"/>
      <c r="DC193" s="110"/>
      <c r="DD193" s="110"/>
      <c r="DE193" s="110"/>
      <c r="DF193" s="110"/>
      <c r="DG193" s="110"/>
      <c r="DH193" s="110"/>
      <c r="DI193" s="110"/>
      <c r="DJ193" s="110"/>
      <c r="DK193" s="110"/>
      <c r="DL193" s="110"/>
      <c r="DM193" s="110"/>
      <c r="DN193" s="110"/>
      <c r="DO193" s="110"/>
      <c r="DP193" s="110"/>
      <c r="DQ193" s="110"/>
      <c r="DR193" s="110"/>
      <c r="DS193" s="110"/>
      <c r="DT193" s="110"/>
      <c r="DU193" s="110"/>
      <c r="DV193" s="110"/>
      <c r="DW193" s="110"/>
      <c r="DX193" s="110"/>
      <c r="DY193" s="110"/>
      <c r="DZ193" s="110"/>
      <c r="EA193" s="110"/>
      <c r="EB193" s="110"/>
      <c r="EC193" s="110"/>
      <c r="ED193" s="110"/>
      <c r="EE193" s="110"/>
      <c r="EF193" s="110"/>
      <c r="EG193" s="110"/>
      <c r="EH193" s="110"/>
      <c r="EI193" s="110"/>
      <c r="EJ193" s="110"/>
      <c r="EK193" s="110"/>
      <c r="EL193" s="110"/>
      <c r="EM193" s="110"/>
      <c r="EN193" s="110"/>
      <c r="EO193" s="110"/>
      <c r="EP193" s="110"/>
      <c r="EQ193" s="110"/>
      <c r="ER193" s="110"/>
      <c r="ES193" s="110"/>
      <c r="ET193" s="110"/>
      <c r="EU193" s="110"/>
      <c r="EV193" s="110"/>
      <c r="EW193" s="110"/>
      <c r="EX193" s="110"/>
      <c r="EY193" s="110"/>
      <c r="EZ193" s="110"/>
      <c r="FA193" s="110"/>
      <c r="FB193" s="110"/>
      <c r="FC193" s="110"/>
      <c r="FD193" s="110"/>
      <c r="FE193" s="110"/>
      <c r="FF193" s="110"/>
      <c r="FG193" s="110"/>
      <c r="FH193" s="110"/>
      <c r="FI193" s="110"/>
      <c r="FJ193" s="110"/>
      <c r="FK193" s="110"/>
      <c r="FL193" s="110"/>
      <c r="FM193" s="110"/>
      <c r="FN193" s="110"/>
      <c r="FO193" s="110"/>
      <c r="FP193" s="110"/>
      <c r="FQ193" s="110"/>
      <c r="FR193" s="110"/>
      <c r="FS193" s="110"/>
      <c r="FT193" s="110"/>
      <c r="FU193" s="110"/>
      <c r="FV193" s="110"/>
      <c r="FW193" s="110"/>
      <c r="FX193" s="110"/>
      <c r="FY193" s="110"/>
      <c r="FZ193" s="110"/>
      <c r="GA193" s="110"/>
      <c r="GB193" s="110"/>
      <c r="GC193" s="110"/>
      <c r="GD193" s="110"/>
      <c r="GE193" s="110"/>
      <c r="GF193" s="110"/>
      <c r="GG193" s="110"/>
      <c r="GH193" s="110"/>
      <c r="GI193" s="110"/>
      <c r="GJ193" s="110"/>
      <c r="GK193" s="110"/>
      <c r="GL193" s="110"/>
      <c r="GM193" s="110"/>
      <c r="GN193" s="110"/>
      <c r="GO193" s="110"/>
      <c r="GP193" s="110"/>
      <c r="GQ193" s="110"/>
      <c r="GR193" s="110"/>
      <c r="GS193" s="110"/>
      <c r="GT193" s="110"/>
      <c r="GU193" s="110"/>
      <c r="GV193" s="110"/>
      <c r="GW193" s="110"/>
      <c r="GX193" s="110"/>
      <c r="GY193" s="110"/>
      <c r="GZ193" s="110"/>
      <c r="HA193" s="110"/>
      <c r="HB193" s="110"/>
      <c r="HC193" s="110"/>
      <c r="HD193" s="110"/>
      <c r="HE193" s="110"/>
      <c r="HF193" s="110"/>
      <c r="HG193" s="110"/>
      <c r="HH193" s="110"/>
      <c r="HI193" s="110"/>
      <c r="HJ193" s="110"/>
      <c r="HK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c r="AA194" s="110"/>
      <c r="AB194" s="110"/>
      <c r="AC194" s="110"/>
      <c r="AD194" s="110"/>
      <c r="AE194" s="110"/>
      <c r="AF194" s="110"/>
      <c r="AG194" s="110"/>
      <c r="AH194" s="110"/>
      <c r="AI194" s="110"/>
      <c r="AJ194" s="110"/>
      <c r="AK194" s="110"/>
      <c r="AL194" s="110"/>
      <c r="AM194" s="110"/>
      <c r="AN194" s="110"/>
      <c r="AO194" s="110"/>
      <c r="AP194" s="110"/>
      <c r="AQ194" s="110"/>
      <c r="AR194" s="110"/>
      <c r="AS194" s="110"/>
      <c r="AT194" s="110"/>
      <c r="AU194" s="110"/>
      <c r="AV194" s="110"/>
      <c r="AW194" s="110"/>
      <c r="AX194" s="110"/>
      <c r="AY194" s="110"/>
      <c r="AZ194" s="110"/>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0"/>
      <c r="CB194" s="110"/>
      <c r="CC194" s="110"/>
      <c r="CD194" s="110"/>
      <c r="CE194" s="110"/>
      <c r="CF194" s="110"/>
      <c r="CG194" s="110"/>
      <c r="CH194" s="110"/>
      <c r="CI194" s="110"/>
      <c r="CJ194" s="110"/>
      <c r="CK194" s="110"/>
      <c r="CL194" s="110"/>
      <c r="CM194" s="110"/>
      <c r="CN194" s="110"/>
      <c r="CO194" s="110"/>
      <c r="CP194" s="110"/>
      <c r="CQ194" s="110"/>
      <c r="CR194" s="110"/>
      <c r="CS194" s="110"/>
      <c r="CT194" s="110"/>
      <c r="CU194" s="110"/>
      <c r="CV194" s="110"/>
      <c r="CW194" s="110"/>
      <c r="CX194" s="110"/>
      <c r="CY194" s="110"/>
      <c r="CZ194" s="110"/>
      <c r="DA194" s="110"/>
      <c r="DB194" s="110"/>
      <c r="DC194" s="110"/>
      <c r="DD194" s="110"/>
      <c r="DE194" s="110"/>
      <c r="DF194" s="110"/>
      <c r="DG194" s="110"/>
      <c r="DH194" s="110"/>
      <c r="DI194" s="110"/>
      <c r="DJ194" s="110"/>
      <c r="DK194" s="110"/>
      <c r="DL194" s="110"/>
      <c r="DM194" s="110"/>
      <c r="DN194" s="110"/>
      <c r="DO194" s="110"/>
      <c r="DP194" s="110"/>
      <c r="DQ194" s="110"/>
      <c r="DR194" s="110"/>
      <c r="DS194" s="110"/>
      <c r="DT194" s="110"/>
      <c r="DU194" s="110"/>
      <c r="DV194" s="110"/>
      <c r="DW194" s="110"/>
      <c r="DX194" s="110"/>
      <c r="DY194" s="110"/>
      <c r="DZ194" s="110"/>
      <c r="EA194" s="110"/>
      <c r="EB194" s="110"/>
      <c r="EC194" s="110"/>
      <c r="ED194" s="110"/>
      <c r="EE194" s="110"/>
      <c r="EF194" s="110"/>
      <c r="EG194" s="110"/>
      <c r="EH194" s="110"/>
      <c r="EI194" s="110"/>
      <c r="EJ194" s="110"/>
      <c r="EK194" s="110"/>
      <c r="EL194" s="110"/>
      <c r="EM194" s="110"/>
      <c r="EN194" s="110"/>
      <c r="EO194" s="110"/>
      <c r="EP194" s="110"/>
      <c r="EQ194" s="110"/>
      <c r="ER194" s="110"/>
      <c r="ES194" s="110"/>
      <c r="ET194" s="110"/>
      <c r="EU194" s="110"/>
      <c r="EV194" s="110"/>
      <c r="EW194" s="110"/>
      <c r="EX194" s="110"/>
      <c r="EY194" s="110"/>
      <c r="EZ194" s="110"/>
      <c r="FA194" s="110"/>
      <c r="FB194" s="110"/>
      <c r="FC194" s="110"/>
      <c r="FD194" s="110"/>
      <c r="FE194" s="110"/>
      <c r="FF194" s="110"/>
      <c r="FG194" s="110"/>
      <c r="FH194" s="110"/>
      <c r="FI194" s="110"/>
      <c r="FJ194" s="110"/>
      <c r="FK194" s="110"/>
      <c r="FL194" s="110"/>
      <c r="FM194" s="110"/>
      <c r="FN194" s="110"/>
      <c r="FO194" s="110"/>
      <c r="FP194" s="110"/>
      <c r="FQ194" s="110"/>
      <c r="FR194" s="110"/>
      <c r="FS194" s="110"/>
      <c r="FT194" s="110"/>
      <c r="FU194" s="110"/>
      <c r="FV194" s="110"/>
      <c r="FW194" s="110"/>
      <c r="FX194" s="110"/>
      <c r="FY194" s="110"/>
      <c r="FZ194" s="110"/>
      <c r="GA194" s="110"/>
      <c r="GB194" s="110"/>
      <c r="GC194" s="110"/>
      <c r="GD194" s="110"/>
      <c r="GE194" s="110"/>
      <c r="GF194" s="110"/>
      <c r="GG194" s="110"/>
      <c r="GH194" s="110"/>
      <c r="GI194" s="110"/>
      <c r="GJ194" s="110"/>
      <c r="GK194" s="110"/>
      <c r="GL194" s="110"/>
      <c r="GM194" s="110"/>
      <c r="GN194" s="110"/>
      <c r="GO194" s="110"/>
      <c r="GP194" s="110"/>
      <c r="GQ194" s="110"/>
      <c r="GR194" s="110"/>
      <c r="GS194" s="110"/>
      <c r="GT194" s="110"/>
      <c r="GU194" s="110"/>
      <c r="GV194" s="110"/>
      <c r="GW194" s="110"/>
      <c r="GX194" s="110"/>
      <c r="GY194" s="110"/>
      <c r="GZ194" s="110"/>
      <c r="HA194" s="110"/>
      <c r="HB194" s="110"/>
      <c r="HC194" s="110"/>
      <c r="HD194" s="110"/>
      <c r="HE194" s="110"/>
      <c r="HF194" s="110"/>
      <c r="HG194" s="110"/>
      <c r="HH194" s="110"/>
      <c r="HI194" s="110"/>
      <c r="HJ194" s="110"/>
      <c r="HK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c r="AA195" s="110"/>
      <c r="AB195" s="110"/>
      <c r="AC195" s="110"/>
      <c r="AD195" s="110"/>
      <c r="AE195" s="110"/>
      <c r="AF195" s="110"/>
      <c r="AG195" s="110"/>
      <c r="AH195" s="110"/>
      <c r="AI195" s="110"/>
      <c r="AJ195" s="110"/>
      <c r="AK195" s="110"/>
      <c r="AL195" s="110"/>
      <c r="AM195" s="110"/>
      <c r="AN195" s="110"/>
      <c r="AO195" s="110"/>
      <c r="AP195" s="110"/>
      <c r="AQ195" s="110"/>
      <c r="AR195" s="110"/>
      <c r="AS195" s="110"/>
      <c r="AT195" s="110"/>
      <c r="AU195" s="110"/>
      <c r="AV195" s="110"/>
      <c r="AW195" s="110"/>
      <c r="AX195" s="110"/>
      <c r="AY195" s="110"/>
      <c r="AZ195" s="110"/>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0"/>
      <c r="CB195" s="110"/>
      <c r="CC195" s="110"/>
      <c r="CD195" s="110"/>
      <c r="CE195" s="110"/>
      <c r="CF195" s="110"/>
      <c r="CG195" s="110"/>
      <c r="CH195" s="110"/>
      <c r="CI195" s="110"/>
      <c r="CJ195" s="110"/>
      <c r="CK195" s="110"/>
      <c r="CL195" s="110"/>
      <c r="CM195" s="110"/>
      <c r="CN195" s="110"/>
      <c r="CO195" s="110"/>
      <c r="CP195" s="110"/>
      <c r="CQ195" s="110"/>
      <c r="CR195" s="110"/>
      <c r="CS195" s="110"/>
      <c r="CT195" s="110"/>
      <c r="CU195" s="110"/>
      <c r="CV195" s="110"/>
      <c r="CW195" s="110"/>
      <c r="CX195" s="110"/>
      <c r="CY195" s="110"/>
      <c r="CZ195" s="110"/>
      <c r="DA195" s="110"/>
      <c r="DB195" s="110"/>
      <c r="DC195" s="110"/>
      <c r="DD195" s="110"/>
      <c r="DE195" s="110"/>
      <c r="DF195" s="110"/>
      <c r="DG195" s="110"/>
      <c r="DH195" s="110"/>
      <c r="DI195" s="110"/>
      <c r="DJ195" s="110"/>
      <c r="DK195" s="110"/>
      <c r="DL195" s="110"/>
      <c r="DM195" s="110"/>
      <c r="DN195" s="110"/>
      <c r="DO195" s="110"/>
      <c r="DP195" s="110"/>
      <c r="DQ195" s="110"/>
      <c r="DR195" s="110"/>
      <c r="DS195" s="110"/>
      <c r="DT195" s="110"/>
      <c r="DU195" s="110"/>
      <c r="DV195" s="110"/>
      <c r="DW195" s="110"/>
      <c r="DX195" s="110"/>
      <c r="DY195" s="110"/>
      <c r="DZ195" s="110"/>
      <c r="EA195" s="110"/>
      <c r="EB195" s="110"/>
      <c r="EC195" s="110"/>
      <c r="ED195" s="110"/>
      <c r="EE195" s="110"/>
      <c r="EF195" s="110"/>
      <c r="EG195" s="110"/>
      <c r="EH195" s="110"/>
      <c r="EI195" s="110"/>
      <c r="EJ195" s="110"/>
      <c r="EK195" s="110"/>
      <c r="EL195" s="110"/>
      <c r="EM195" s="110"/>
      <c r="EN195" s="110"/>
      <c r="EO195" s="110"/>
      <c r="EP195" s="110"/>
      <c r="EQ195" s="110"/>
      <c r="ER195" s="110"/>
      <c r="ES195" s="110"/>
      <c r="ET195" s="110"/>
      <c r="EU195" s="110"/>
      <c r="EV195" s="110"/>
      <c r="EW195" s="110"/>
      <c r="EX195" s="110"/>
      <c r="EY195" s="110"/>
      <c r="EZ195" s="110"/>
      <c r="FA195" s="110"/>
      <c r="FB195" s="110"/>
      <c r="FC195" s="110"/>
      <c r="FD195" s="110"/>
      <c r="FE195" s="110"/>
      <c r="FF195" s="110"/>
      <c r="FG195" s="110"/>
      <c r="FH195" s="110"/>
      <c r="FI195" s="110"/>
      <c r="FJ195" s="110"/>
      <c r="FK195" s="110"/>
      <c r="FL195" s="110"/>
      <c r="FM195" s="110"/>
      <c r="FN195" s="110"/>
      <c r="FO195" s="110"/>
      <c r="FP195" s="110"/>
      <c r="FQ195" s="110"/>
      <c r="FR195" s="110"/>
      <c r="FS195" s="110"/>
      <c r="FT195" s="110"/>
      <c r="FU195" s="110"/>
      <c r="FV195" s="110"/>
      <c r="FW195" s="110"/>
      <c r="FX195" s="110"/>
      <c r="FY195" s="110"/>
      <c r="FZ195" s="110"/>
      <c r="GA195" s="110"/>
      <c r="GB195" s="110"/>
      <c r="GC195" s="110"/>
      <c r="GD195" s="110"/>
      <c r="GE195" s="110"/>
      <c r="GF195" s="110"/>
      <c r="GG195" s="110"/>
      <c r="GH195" s="110"/>
      <c r="GI195" s="110"/>
      <c r="GJ195" s="110"/>
      <c r="GK195" s="110"/>
      <c r="GL195" s="110"/>
      <c r="GM195" s="110"/>
      <c r="GN195" s="110"/>
      <c r="GO195" s="110"/>
      <c r="GP195" s="110"/>
      <c r="GQ195" s="110"/>
      <c r="GR195" s="110"/>
      <c r="GS195" s="110"/>
      <c r="GT195" s="110"/>
      <c r="GU195" s="110"/>
      <c r="GV195" s="110"/>
      <c r="GW195" s="110"/>
      <c r="GX195" s="110"/>
      <c r="GY195" s="110"/>
      <c r="GZ195" s="110"/>
      <c r="HA195" s="110"/>
      <c r="HB195" s="110"/>
      <c r="HC195" s="110"/>
      <c r="HD195" s="110"/>
      <c r="HE195" s="110"/>
      <c r="HF195" s="110"/>
      <c r="HG195" s="110"/>
      <c r="HH195" s="110"/>
      <c r="HI195" s="110"/>
      <c r="HJ195" s="110"/>
      <c r="HK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c r="AA196" s="110"/>
      <c r="AB196" s="110"/>
      <c r="AC196" s="110"/>
      <c r="AD196" s="110"/>
      <c r="AE196" s="110"/>
      <c r="AF196" s="110"/>
      <c r="AG196" s="110"/>
      <c r="AH196" s="110"/>
      <c r="AI196" s="110"/>
      <c r="AJ196" s="110"/>
      <c r="AK196" s="110"/>
      <c r="AL196" s="110"/>
      <c r="AM196" s="110"/>
      <c r="AN196" s="110"/>
      <c r="AO196" s="110"/>
      <c r="AP196" s="110"/>
      <c r="AQ196" s="110"/>
      <c r="AR196" s="110"/>
      <c r="AS196" s="110"/>
      <c r="AT196" s="110"/>
      <c r="AU196" s="110"/>
      <c r="AV196" s="110"/>
      <c r="AW196" s="110"/>
      <c r="AX196" s="110"/>
      <c r="AY196" s="110"/>
      <c r="AZ196" s="110"/>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0"/>
      <c r="CB196" s="110"/>
      <c r="CC196" s="110"/>
      <c r="CD196" s="110"/>
      <c r="CE196" s="110"/>
      <c r="CF196" s="110"/>
      <c r="CG196" s="110"/>
      <c r="CH196" s="110"/>
      <c r="CI196" s="110"/>
      <c r="CJ196" s="110"/>
      <c r="CK196" s="110"/>
      <c r="CL196" s="110"/>
      <c r="CM196" s="110"/>
      <c r="CN196" s="110"/>
      <c r="CO196" s="110"/>
      <c r="CP196" s="110"/>
      <c r="CQ196" s="110"/>
      <c r="CR196" s="110"/>
      <c r="CS196" s="110"/>
      <c r="CT196" s="110"/>
      <c r="CU196" s="110"/>
      <c r="CV196" s="110"/>
      <c r="CW196" s="110"/>
      <c r="CX196" s="110"/>
      <c r="CY196" s="110"/>
      <c r="CZ196" s="110"/>
      <c r="DA196" s="110"/>
      <c r="DB196" s="110"/>
      <c r="DC196" s="110"/>
      <c r="DD196" s="110"/>
      <c r="DE196" s="110"/>
      <c r="DF196" s="110"/>
      <c r="DG196" s="110"/>
      <c r="DH196" s="110"/>
      <c r="DI196" s="110"/>
      <c r="DJ196" s="110"/>
      <c r="DK196" s="110"/>
      <c r="DL196" s="110"/>
      <c r="DM196" s="110"/>
      <c r="DN196" s="110"/>
      <c r="DO196" s="110"/>
      <c r="DP196" s="110"/>
      <c r="DQ196" s="110"/>
      <c r="DR196" s="110"/>
      <c r="DS196" s="110"/>
      <c r="DT196" s="110"/>
      <c r="DU196" s="110"/>
      <c r="DV196" s="110"/>
      <c r="DW196" s="110"/>
      <c r="DX196" s="110"/>
      <c r="DY196" s="110"/>
      <c r="DZ196" s="110"/>
      <c r="EA196" s="110"/>
      <c r="EB196" s="110"/>
      <c r="EC196" s="110"/>
      <c r="ED196" s="110"/>
      <c r="EE196" s="110"/>
      <c r="EF196" s="110"/>
      <c r="EG196" s="110"/>
      <c r="EH196" s="110"/>
      <c r="EI196" s="110"/>
      <c r="EJ196" s="110"/>
      <c r="EK196" s="110"/>
      <c r="EL196" s="110"/>
      <c r="EM196" s="110"/>
      <c r="EN196" s="110"/>
      <c r="EO196" s="110"/>
      <c r="EP196" s="110"/>
      <c r="EQ196" s="110"/>
      <c r="ER196" s="110"/>
      <c r="ES196" s="110"/>
      <c r="ET196" s="110"/>
      <c r="EU196" s="110"/>
      <c r="EV196" s="110"/>
      <c r="EW196" s="110"/>
      <c r="EX196" s="110"/>
      <c r="EY196" s="110"/>
      <c r="EZ196" s="110"/>
      <c r="FA196" s="110"/>
      <c r="FB196" s="110"/>
      <c r="FC196" s="110"/>
      <c r="FD196" s="110"/>
      <c r="FE196" s="110"/>
      <c r="FF196" s="110"/>
      <c r="FG196" s="110"/>
      <c r="FH196" s="110"/>
      <c r="FI196" s="110"/>
      <c r="FJ196" s="110"/>
      <c r="FK196" s="110"/>
      <c r="FL196" s="110"/>
      <c r="FM196" s="110"/>
      <c r="FN196" s="110"/>
      <c r="FO196" s="110"/>
      <c r="FP196" s="110"/>
      <c r="FQ196" s="110"/>
      <c r="FR196" s="110"/>
      <c r="FS196" s="110"/>
      <c r="FT196" s="110"/>
      <c r="FU196" s="110"/>
      <c r="FV196" s="110"/>
      <c r="FW196" s="110"/>
      <c r="FX196" s="110"/>
      <c r="FY196" s="110"/>
      <c r="FZ196" s="110"/>
      <c r="GA196" s="110"/>
      <c r="GB196" s="110"/>
      <c r="GC196" s="110"/>
      <c r="GD196" s="110"/>
      <c r="GE196" s="110"/>
      <c r="GF196" s="110"/>
      <c r="GG196" s="110"/>
      <c r="GH196" s="110"/>
      <c r="GI196" s="110"/>
      <c r="GJ196" s="110"/>
      <c r="GK196" s="110"/>
      <c r="GL196" s="110"/>
      <c r="GM196" s="110"/>
      <c r="GN196" s="110"/>
      <c r="GO196" s="110"/>
      <c r="GP196" s="110"/>
      <c r="GQ196" s="110"/>
      <c r="GR196" s="110"/>
      <c r="GS196" s="110"/>
      <c r="GT196" s="110"/>
      <c r="GU196" s="110"/>
      <c r="GV196" s="110"/>
      <c r="GW196" s="110"/>
      <c r="GX196" s="110"/>
      <c r="GY196" s="110"/>
      <c r="GZ196" s="110"/>
      <c r="HA196" s="110"/>
      <c r="HB196" s="110"/>
      <c r="HC196" s="110"/>
      <c r="HD196" s="110"/>
      <c r="HE196" s="110"/>
      <c r="HF196" s="110"/>
      <c r="HG196" s="110"/>
      <c r="HH196" s="110"/>
      <c r="HI196" s="110"/>
      <c r="HJ196" s="110"/>
      <c r="HK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c r="AA197" s="110"/>
      <c r="AB197" s="110"/>
      <c r="AC197" s="110"/>
      <c r="AD197" s="110"/>
      <c r="AE197" s="110"/>
      <c r="AF197" s="110"/>
      <c r="AG197" s="110"/>
      <c r="AH197" s="110"/>
      <c r="AI197" s="110"/>
      <c r="AJ197" s="110"/>
      <c r="AK197" s="110"/>
      <c r="AL197" s="110"/>
      <c r="AM197" s="110"/>
      <c r="AN197" s="110"/>
      <c r="AO197" s="110"/>
      <c r="AP197" s="110"/>
      <c r="AQ197" s="110"/>
      <c r="AR197" s="110"/>
      <c r="AS197" s="110"/>
      <c r="AT197" s="110"/>
      <c r="AU197" s="110"/>
      <c r="AV197" s="110"/>
      <c r="AW197" s="110"/>
      <c r="AX197" s="110"/>
      <c r="AY197" s="110"/>
      <c r="AZ197" s="110"/>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0"/>
      <c r="CB197" s="110"/>
      <c r="CC197" s="110"/>
      <c r="CD197" s="110"/>
      <c r="CE197" s="110"/>
      <c r="CF197" s="110"/>
      <c r="CG197" s="110"/>
      <c r="CH197" s="110"/>
      <c r="CI197" s="110"/>
      <c r="CJ197" s="110"/>
      <c r="CK197" s="110"/>
      <c r="CL197" s="110"/>
      <c r="CM197" s="110"/>
      <c r="CN197" s="110"/>
      <c r="CO197" s="110"/>
      <c r="CP197" s="110"/>
      <c r="CQ197" s="110"/>
      <c r="CR197" s="110"/>
      <c r="CS197" s="110"/>
      <c r="CT197" s="110"/>
      <c r="CU197" s="110"/>
      <c r="CV197" s="110"/>
      <c r="CW197" s="110"/>
      <c r="CX197" s="110"/>
      <c r="CY197" s="110"/>
      <c r="CZ197" s="110"/>
      <c r="DA197" s="110"/>
      <c r="DB197" s="110"/>
      <c r="DC197" s="110"/>
      <c r="DD197" s="110"/>
      <c r="DE197" s="110"/>
      <c r="DF197" s="110"/>
      <c r="DG197" s="110"/>
      <c r="DH197" s="110"/>
      <c r="DI197" s="110"/>
      <c r="DJ197" s="110"/>
      <c r="DK197" s="110"/>
      <c r="DL197" s="110"/>
      <c r="DM197" s="110"/>
      <c r="DN197" s="110"/>
      <c r="DO197" s="110"/>
      <c r="DP197" s="110"/>
      <c r="DQ197" s="110"/>
      <c r="DR197" s="110"/>
      <c r="DS197" s="110"/>
      <c r="DT197" s="110"/>
      <c r="DU197" s="110"/>
      <c r="DV197" s="110"/>
      <c r="DW197" s="110"/>
      <c r="DX197" s="110"/>
      <c r="DY197" s="110"/>
      <c r="DZ197" s="110"/>
      <c r="EA197" s="110"/>
      <c r="EB197" s="110"/>
      <c r="EC197" s="110"/>
      <c r="ED197" s="110"/>
      <c r="EE197" s="110"/>
      <c r="EF197" s="110"/>
      <c r="EG197" s="110"/>
      <c r="EH197" s="110"/>
      <c r="EI197" s="110"/>
      <c r="EJ197" s="110"/>
      <c r="EK197" s="110"/>
      <c r="EL197" s="110"/>
      <c r="EM197" s="110"/>
      <c r="EN197" s="110"/>
      <c r="EO197" s="110"/>
      <c r="EP197" s="110"/>
      <c r="EQ197" s="110"/>
      <c r="ER197" s="110"/>
      <c r="ES197" s="110"/>
      <c r="ET197" s="110"/>
      <c r="EU197" s="110"/>
      <c r="EV197" s="110"/>
      <c r="EW197" s="110"/>
      <c r="EX197" s="110"/>
      <c r="EY197" s="110"/>
      <c r="EZ197" s="110"/>
      <c r="FA197" s="110"/>
      <c r="FB197" s="110"/>
      <c r="FC197" s="110"/>
      <c r="FD197" s="110"/>
      <c r="FE197" s="110"/>
      <c r="FF197" s="110"/>
      <c r="FG197" s="110"/>
      <c r="FH197" s="110"/>
      <c r="FI197" s="110"/>
      <c r="FJ197" s="110"/>
      <c r="FK197" s="110"/>
      <c r="FL197" s="110"/>
      <c r="FM197" s="110"/>
      <c r="FN197" s="110"/>
      <c r="FO197" s="110"/>
      <c r="FP197" s="110"/>
      <c r="FQ197" s="110"/>
      <c r="FR197" s="110"/>
      <c r="FS197" s="110"/>
      <c r="FT197" s="110"/>
      <c r="FU197" s="110"/>
      <c r="FV197" s="110"/>
      <c r="FW197" s="110"/>
      <c r="FX197" s="110"/>
      <c r="FY197" s="110"/>
      <c r="FZ197" s="110"/>
      <c r="GA197" s="110"/>
      <c r="GB197" s="110"/>
      <c r="GC197" s="110"/>
      <c r="GD197" s="110"/>
      <c r="GE197" s="110"/>
      <c r="GF197" s="110"/>
      <c r="GG197" s="110"/>
      <c r="GH197" s="110"/>
      <c r="GI197" s="110"/>
      <c r="GJ197" s="110"/>
      <c r="GK197" s="110"/>
      <c r="GL197" s="110"/>
      <c r="GM197" s="110"/>
      <c r="GN197" s="110"/>
      <c r="GO197" s="110"/>
      <c r="GP197" s="110"/>
      <c r="GQ197" s="110"/>
      <c r="GR197" s="110"/>
      <c r="GS197" s="110"/>
      <c r="GT197" s="110"/>
      <c r="GU197" s="110"/>
      <c r="GV197" s="110"/>
      <c r="GW197" s="110"/>
      <c r="GX197" s="110"/>
      <c r="GY197" s="110"/>
      <c r="GZ197" s="110"/>
      <c r="HA197" s="110"/>
      <c r="HB197" s="110"/>
      <c r="HC197" s="110"/>
      <c r="HD197" s="110"/>
      <c r="HE197" s="110"/>
      <c r="HF197" s="110"/>
      <c r="HG197" s="110"/>
      <c r="HH197" s="110"/>
      <c r="HI197" s="110"/>
      <c r="HJ197" s="110"/>
      <c r="HK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c r="AA198" s="110"/>
      <c r="AB198" s="110"/>
      <c r="AC198" s="110"/>
      <c r="AD198" s="110"/>
      <c r="AE198" s="110"/>
      <c r="AF198" s="110"/>
      <c r="AG198" s="110"/>
      <c r="AH198" s="110"/>
      <c r="AI198" s="110"/>
      <c r="AJ198" s="110"/>
      <c r="AK198" s="110"/>
      <c r="AL198" s="110"/>
      <c r="AM198" s="110"/>
      <c r="AN198" s="110"/>
      <c r="AO198" s="110"/>
      <c r="AP198" s="110"/>
      <c r="AQ198" s="110"/>
      <c r="AR198" s="110"/>
      <c r="AS198" s="110"/>
      <c r="AT198" s="110"/>
      <c r="AU198" s="110"/>
      <c r="AV198" s="110"/>
      <c r="AW198" s="110"/>
      <c r="AX198" s="110"/>
      <c r="AY198" s="110"/>
      <c r="AZ198" s="110"/>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0"/>
      <c r="CB198" s="110"/>
      <c r="CC198" s="110"/>
      <c r="CD198" s="110"/>
      <c r="CE198" s="110"/>
      <c r="CF198" s="110"/>
      <c r="CG198" s="110"/>
      <c r="CH198" s="110"/>
      <c r="CI198" s="110"/>
      <c r="CJ198" s="110"/>
      <c r="CK198" s="110"/>
      <c r="CL198" s="110"/>
      <c r="CM198" s="110"/>
      <c r="CN198" s="110"/>
      <c r="CO198" s="110"/>
      <c r="CP198" s="110"/>
      <c r="CQ198" s="110"/>
      <c r="CR198" s="110"/>
      <c r="CS198" s="110"/>
      <c r="CT198" s="110"/>
      <c r="CU198" s="110"/>
      <c r="CV198" s="110"/>
      <c r="CW198" s="110"/>
      <c r="CX198" s="110"/>
      <c r="CY198" s="110"/>
      <c r="CZ198" s="110"/>
      <c r="DA198" s="110"/>
      <c r="DB198" s="110"/>
      <c r="DC198" s="110"/>
      <c r="DD198" s="110"/>
      <c r="DE198" s="110"/>
      <c r="DF198" s="110"/>
      <c r="DG198" s="110"/>
      <c r="DH198" s="110"/>
      <c r="DI198" s="110"/>
      <c r="DJ198" s="110"/>
      <c r="DK198" s="110"/>
      <c r="DL198" s="110"/>
      <c r="DM198" s="110"/>
      <c r="DN198" s="110"/>
      <c r="DO198" s="110"/>
      <c r="DP198" s="110"/>
      <c r="DQ198" s="110"/>
      <c r="DR198" s="110"/>
      <c r="DS198" s="110"/>
      <c r="DT198" s="110"/>
      <c r="DU198" s="110"/>
      <c r="DV198" s="110"/>
      <c r="DW198" s="110"/>
      <c r="DX198" s="110"/>
      <c r="DY198" s="110"/>
      <c r="DZ198" s="110"/>
      <c r="EA198" s="110"/>
      <c r="EB198" s="110"/>
      <c r="EC198" s="110"/>
      <c r="ED198" s="110"/>
      <c r="EE198" s="110"/>
      <c r="EF198" s="110"/>
      <c r="EG198" s="110"/>
      <c r="EH198" s="110"/>
      <c r="EI198" s="110"/>
      <c r="EJ198" s="110"/>
      <c r="EK198" s="110"/>
      <c r="EL198" s="110"/>
      <c r="EM198" s="110"/>
      <c r="EN198" s="110"/>
      <c r="EO198" s="110"/>
      <c r="EP198" s="110"/>
      <c r="EQ198" s="110"/>
      <c r="ER198" s="110"/>
      <c r="ES198" s="110"/>
      <c r="ET198" s="110"/>
      <c r="EU198" s="110"/>
      <c r="EV198" s="110"/>
      <c r="EW198" s="110"/>
      <c r="EX198" s="110"/>
      <c r="EY198" s="110"/>
      <c r="EZ198" s="110"/>
      <c r="FA198" s="110"/>
      <c r="FB198" s="110"/>
      <c r="FC198" s="110"/>
      <c r="FD198" s="110"/>
      <c r="FE198" s="110"/>
      <c r="FF198" s="110"/>
      <c r="FG198" s="110"/>
      <c r="FH198" s="110"/>
      <c r="FI198" s="110"/>
      <c r="FJ198" s="110"/>
      <c r="FK198" s="110"/>
      <c r="FL198" s="110"/>
      <c r="FM198" s="110"/>
      <c r="FN198" s="110"/>
      <c r="FO198" s="110"/>
      <c r="FP198" s="110"/>
      <c r="FQ198" s="110"/>
      <c r="FR198" s="110"/>
      <c r="FS198" s="110"/>
      <c r="FT198" s="110"/>
      <c r="FU198" s="110"/>
      <c r="FV198" s="110"/>
      <c r="FW198" s="110"/>
      <c r="FX198" s="110"/>
      <c r="FY198" s="110"/>
      <c r="FZ198" s="110"/>
      <c r="GA198" s="110"/>
      <c r="GB198" s="110"/>
      <c r="GC198" s="110"/>
      <c r="GD198" s="110"/>
      <c r="GE198" s="110"/>
      <c r="GF198" s="110"/>
      <c r="GG198" s="110"/>
      <c r="GH198" s="110"/>
      <c r="GI198" s="110"/>
      <c r="GJ198" s="110"/>
      <c r="GK198" s="110"/>
      <c r="GL198" s="110"/>
      <c r="GM198" s="110"/>
      <c r="GN198" s="110"/>
      <c r="GO198" s="110"/>
      <c r="GP198" s="110"/>
      <c r="GQ198" s="110"/>
      <c r="GR198" s="110"/>
      <c r="GS198" s="110"/>
      <c r="GT198" s="110"/>
      <c r="GU198" s="110"/>
      <c r="GV198" s="110"/>
      <c r="GW198" s="110"/>
      <c r="GX198" s="110"/>
      <c r="GY198" s="110"/>
      <c r="GZ198" s="110"/>
      <c r="HA198" s="110"/>
      <c r="HB198" s="110"/>
      <c r="HC198" s="110"/>
      <c r="HD198" s="110"/>
      <c r="HE198" s="110"/>
      <c r="HF198" s="110"/>
      <c r="HG198" s="110"/>
      <c r="HH198" s="110"/>
      <c r="HI198" s="110"/>
      <c r="HJ198" s="110"/>
      <c r="HK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c r="AA199" s="110"/>
      <c r="AB199" s="110"/>
      <c r="AC199" s="110"/>
      <c r="AD199" s="110"/>
      <c r="AE199" s="110"/>
      <c r="AF199" s="110"/>
      <c r="AG199" s="110"/>
      <c r="AH199" s="110"/>
      <c r="AI199" s="110"/>
      <c r="AJ199" s="110"/>
      <c r="AK199" s="110"/>
      <c r="AL199" s="110"/>
      <c r="AM199" s="110"/>
      <c r="AN199" s="110"/>
      <c r="AO199" s="110"/>
      <c r="AP199" s="110"/>
      <c r="AQ199" s="110"/>
      <c r="AR199" s="110"/>
      <c r="AS199" s="110"/>
      <c r="AT199" s="110"/>
      <c r="AU199" s="110"/>
      <c r="AV199" s="110"/>
      <c r="AW199" s="110"/>
      <c r="AX199" s="110"/>
      <c r="AY199" s="110"/>
      <c r="AZ199" s="110"/>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0"/>
      <c r="CB199" s="110"/>
      <c r="CC199" s="110"/>
      <c r="CD199" s="110"/>
      <c r="CE199" s="110"/>
      <c r="CF199" s="110"/>
      <c r="CG199" s="110"/>
      <c r="CH199" s="110"/>
      <c r="CI199" s="110"/>
      <c r="CJ199" s="110"/>
      <c r="CK199" s="110"/>
      <c r="CL199" s="110"/>
      <c r="CM199" s="110"/>
      <c r="CN199" s="110"/>
      <c r="CO199" s="110"/>
      <c r="CP199" s="110"/>
      <c r="CQ199" s="110"/>
      <c r="CR199" s="110"/>
      <c r="CS199" s="110"/>
      <c r="CT199" s="110"/>
      <c r="CU199" s="110"/>
      <c r="CV199" s="110"/>
      <c r="CW199" s="110"/>
      <c r="CX199" s="110"/>
      <c r="CY199" s="110"/>
      <c r="CZ199" s="110"/>
      <c r="DA199" s="110"/>
      <c r="DB199" s="110"/>
      <c r="DC199" s="110"/>
      <c r="DD199" s="110"/>
      <c r="DE199" s="110"/>
      <c r="DF199" s="110"/>
      <c r="DG199" s="110"/>
      <c r="DH199" s="110"/>
      <c r="DI199" s="110"/>
      <c r="DJ199" s="110"/>
      <c r="DK199" s="110"/>
      <c r="DL199" s="110"/>
      <c r="DM199" s="110"/>
      <c r="DN199" s="110"/>
      <c r="DO199" s="110"/>
      <c r="DP199" s="110"/>
      <c r="DQ199" s="110"/>
      <c r="DR199" s="110"/>
      <c r="DS199" s="110"/>
      <c r="DT199" s="110"/>
      <c r="DU199" s="110"/>
      <c r="DV199" s="110"/>
      <c r="DW199" s="110"/>
      <c r="DX199" s="110"/>
      <c r="DY199" s="110"/>
      <c r="DZ199" s="110"/>
      <c r="EA199" s="110"/>
      <c r="EB199" s="110"/>
      <c r="EC199" s="110"/>
      <c r="ED199" s="110"/>
      <c r="EE199" s="110"/>
      <c r="EF199" s="110"/>
      <c r="EG199" s="110"/>
      <c r="EH199" s="110"/>
      <c r="EI199" s="110"/>
      <c r="EJ199" s="110"/>
      <c r="EK199" s="110"/>
      <c r="EL199" s="110"/>
      <c r="EM199" s="110"/>
      <c r="EN199" s="110"/>
      <c r="EO199" s="110"/>
      <c r="EP199" s="110"/>
      <c r="EQ199" s="110"/>
      <c r="ER199" s="110"/>
      <c r="ES199" s="110"/>
      <c r="ET199" s="110"/>
      <c r="EU199" s="110"/>
      <c r="EV199" s="110"/>
      <c r="EW199" s="110"/>
      <c r="EX199" s="110"/>
      <c r="EY199" s="110"/>
      <c r="EZ199" s="110"/>
      <c r="FA199" s="110"/>
      <c r="FB199" s="110"/>
      <c r="FC199" s="110"/>
      <c r="FD199" s="110"/>
      <c r="FE199" s="110"/>
      <c r="FF199" s="110"/>
      <c r="FG199" s="110"/>
      <c r="FH199" s="110"/>
      <c r="FI199" s="110"/>
      <c r="FJ199" s="110"/>
      <c r="FK199" s="110"/>
      <c r="FL199" s="110"/>
      <c r="FM199" s="110"/>
      <c r="FN199" s="110"/>
      <c r="FO199" s="110"/>
      <c r="FP199" s="110"/>
      <c r="FQ199" s="110"/>
      <c r="FR199" s="110"/>
      <c r="FS199" s="110"/>
      <c r="FT199" s="110"/>
      <c r="FU199" s="110"/>
      <c r="FV199" s="110"/>
      <c r="FW199" s="110"/>
      <c r="FX199" s="110"/>
      <c r="FY199" s="110"/>
      <c r="FZ199" s="110"/>
      <c r="GA199" s="110"/>
      <c r="GB199" s="110"/>
      <c r="GC199" s="110"/>
      <c r="GD199" s="110"/>
      <c r="GE199" s="110"/>
      <c r="GF199" s="110"/>
      <c r="GG199" s="110"/>
      <c r="GH199" s="110"/>
      <c r="GI199" s="110"/>
      <c r="GJ199" s="110"/>
      <c r="GK199" s="110"/>
      <c r="GL199" s="110"/>
      <c r="GM199" s="110"/>
      <c r="GN199" s="110"/>
      <c r="GO199" s="110"/>
      <c r="GP199" s="110"/>
      <c r="GQ199" s="110"/>
      <c r="GR199" s="110"/>
      <c r="GS199" s="110"/>
      <c r="GT199" s="110"/>
      <c r="GU199" s="110"/>
      <c r="GV199" s="110"/>
      <c r="GW199" s="110"/>
      <c r="GX199" s="110"/>
      <c r="GY199" s="110"/>
      <c r="GZ199" s="110"/>
      <c r="HA199" s="110"/>
      <c r="HB199" s="110"/>
      <c r="HC199" s="110"/>
      <c r="HD199" s="110"/>
      <c r="HE199" s="110"/>
      <c r="HF199" s="110"/>
      <c r="HG199" s="110"/>
      <c r="HH199" s="110"/>
      <c r="HI199" s="110"/>
      <c r="HJ199" s="110"/>
      <c r="HK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c r="AA200" s="110"/>
      <c r="AB200" s="110"/>
      <c r="AC200" s="110"/>
      <c r="AD200" s="110"/>
      <c r="AE200" s="110"/>
      <c r="AF200" s="110"/>
      <c r="AG200" s="110"/>
      <c r="AH200" s="110"/>
      <c r="AI200" s="110"/>
      <c r="AJ200" s="110"/>
      <c r="AK200" s="110"/>
      <c r="AL200" s="110"/>
      <c r="AM200" s="110"/>
      <c r="AN200" s="110"/>
      <c r="AO200" s="110"/>
      <c r="AP200" s="110"/>
      <c r="AQ200" s="110"/>
      <c r="AR200" s="110"/>
      <c r="AS200" s="110"/>
      <c r="AT200" s="110"/>
      <c r="AU200" s="110"/>
      <c r="AV200" s="110"/>
      <c r="AW200" s="110"/>
      <c r="AX200" s="110"/>
      <c r="AY200" s="110"/>
      <c r="AZ200" s="110"/>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0"/>
      <c r="CB200" s="110"/>
      <c r="CC200" s="110"/>
      <c r="CD200" s="110"/>
      <c r="CE200" s="110"/>
      <c r="CF200" s="110"/>
      <c r="CG200" s="110"/>
      <c r="CH200" s="110"/>
      <c r="CI200" s="110"/>
      <c r="CJ200" s="110"/>
      <c r="CK200" s="110"/>
      <c r="CL200" s="110"/>
      <c r="CM200" s="110"/>
      <c r="CN200" s="110"/>
      <c r="CO200" s="110"/>
      <c r="CP200" s="110"/>
      <c r="CQ200" s="110"/>
      <c r="CR200" s="110"/>
      <c r="CS200" s="110"/>
      <c r="CT200" s="110"/>
      <c r="CU200" s="110"/>
      <c r="CV200" s="110"/>
      <c r="CW200" s="110"/>
      <c r="CX200" s="110"/>
      <c r="CY200" s="110"/>
      <c r="CZ200" s="110"/>
      <c r="DA200" s="110"/>
      <c r="DB200" s="110"/>
      <c r="DC200" s="110"/>
      <c r="DD200" s="110"/>
      <c r="DE200" s="110"/>
      <c r="DF200" s="110"/>
      <c r="DG200" s="110"/>
      <c r="DH200" s="110"/>
      <c r="DI200" s="110"/>
      <c r="DJ200" s="110"/>
      <c r="DK200" s="110"/>
      <c r="DL200" s="110"/>
      <c r="DM200" s="110"/>
      <c r="DN200" s="110"/>
      <c r="DO200" s="110"/>
      <c r="DP200" s="110"/>
      <c r="DQ200" s="110"/>
      <c r="DR200" s="110"/>
      <c r="DS200" s="110"/>
      <c r="DT200" s="110"/>
      <c r="DU200" s="110"/>
      <c r="DV200" s="110"/>
      <c r="DW200" s="110"/>
      <c r="DX200" s="110"/>
      <c r="DY200" s="110"/>
      <c r="DZ200" s="110"/>
      <c r="EA200" s="110"/>
      <c r="EB200" s="110"/>
      <c r="EC200" s="110"/>
      <c r="ED200" s="110"/>
      <c r="EE200" s="110"/>
      <c r="EF200" s="110"/>
      <c r="EG200" s="110"/>
      <c r="EH200" s="110"/>
      <c r="EI200" s="110"/>
      <c r="EJ200" s="110"/>
      <c r="EK200" s="110"/>
      <c r="EL200" s="110"/>
      <c r="EM200" s="110"/>
      <c r="EN200" s="110"/>
      <c r="EO200" s="110"/>
      <c r="EP200" s="110"/>
      <c r="EQ200" s="110"/>
      <c r="ER200" s="110"/>
      <c r="ES200" s="110"/>
      <c r="ET200" s="110"/>
      <c r="EU200" s="110"/>
      <c r="EV200" s="110"/>
      <c r="EW200" s="110"/>
      <c r="EX200" s="110"/>
      <c r="EY200" s="110"/>
      <c r="EZ200" s="110"/>
      <c r="FA200" s="110"/>
      <c r="FB200" s="110"/>
      <c r="FC200" s="110"/>
      <c r="FD200" s="110"/>
      <c r="FE200" s="110"/>
      <c r="FF200" s="110"/>
      <c r="FG200" s="110"/>
      <c r="FH200" s="110"/>
      <c r="FI200" s="110"/>
      <c r="FJ200" s="110"/>
      <c r="FK200" s="110"/>
      <c r="FL200" s="110"/>
      <c r="FM200" s="110"/>
      <c r="FN200" s="110"/>
      <c r="FO200" s="110"/>
      <c r="FP200" s="110"/>
      <c r="FQ200" s="110"/>
      <c r="FR200" s="110"/>
      <c r="FS200" s="110"/>
      <c r="FT200" s="110"/>
      <c r="FU200" s="110"/>
      <c r="FV200" s="110"/>
      <c r="FW200" s="110"/>
      <c r="FX200" s="110"/>
      <c r="FY200" s="110"/>
      <c r="FZ200" s="110"/>
      <c r="GA200" s="110"/>
      <c r="GB200" s="110"/>
      <c r="GC200" s="110"/>
      <c r="GD200" s="110"/>
      <c r="GE200" s="110"/>
      <c r="GF200" s="110"/>
      <c r="GG200" s="110"/>
      <c r="GH200" s="110"/>
      <c r="GI200" s="110"/>
      <c r="GJ200" s="110"/>
      <c r="GK200" s="110"/>
      <c r="GL200" s="110"/>
      <c r="GM200" s="110"/>
      <c r="GN200" s="110"/>
      <c r="GO200" s="110"/>
      <c r="GP200" s="110"/>
      <c r="GQ200" s="110"/>
      <c r="GR200" s="110"/>
      <c r="GS200" s="110"/>
      <c r="GT200" s="110"/>
      <c r="GU200" s="110"/>
      <c r="GV200" s="110"/>
      <c r="GW200" s="110"/>
      <c r="GX200" s="110"/>
      <c r="GY200" s="110"/>
      <c r="GZ200" s="110"/>
      <c r="HA200" s="110"/>
      <c r="HB200" s="110"/>
      <c r="HC200" s="110"/>
      <c r="HD200" s="110"/>
      <c r="HE200" s="110"/>
      <c r="HF200" s="110"/>
      <c r="HG200" s="110"/>
      <c r="HH200" s="110"/>
      <c r="HI200" s="110"/>
      <c r="HJ200" s="110"/>
      <c r="HK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110"/>
      <c r="AB201" s="110"/>
      <c r="AC201" s="110"/>
      <c r="AD201" s="110"/>
      <c r="AE201" s="110"/>
      <c r="AF201" s="110"/>
      <c r="AG201" s="110"/>
      <c r="AH201" s="110"/>
      <c r="AI201" s="110"/>
      <c r="AJ201" s="110"/>
      <c r="AK201" s="110"/>
      <c r="AL201" s="110"/>
      <c r="AM201" s="110"/>
      <c r="AN201" s="110"/>
      <c r="AO201" s="110"/>
      <c r="AP201" s="110"/>
      <c r="AQ201" s="110"/>
      <c r="AR201" s="110"/>
      <c r="AS201" s="110"/>
      <c r="AT201" s="110"/>
      <c r="AU201" s="110"/>
      <c r="AV201" s="110"/>
      <c r="AW201" s="110"/>
      <c r="AX201" s="110"/>
      <c r="AY201" s="110"/>
      <c r="AZ201" s="110"/>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0"/>
      <c r="CB201" s="110"/>
      <c r="CC201" s="110"/>
      <c r="CD201" s="110"/>
      <c r="CE201" s="110"/>
      <c r="CF201" s="110"/>
      <c r="CG201" s="110"/>
      <c r="CH201" s="110"/>
      <c r="CI201" s="110"/>
      <c r="CJ201" s="110"/>
      <c r="CK201" s="110"/>
      <c r="CL201" s="110"/>
      <c r="CM201" s="110"/>
      <c r="CN201" s="110"/>
      <c r="CO201" s="110"/>
      <c r="CP201" s="110"/>
      <c r="CQ201" s="110"/>
      <c r="CR201" s="110"/>
      <c r="CS201" s="110"/>
      <c r="CT201" s="110"/>
      <c r="CU201" s="110"/>
      <c r="CV201" s="110"/>
      <c r="CW201" s="110"/>
      <c r="CX201" s="110"/>
      <c r="CY201" s="110"/>
      <c r="CZ201" s="110"/>
      <c r="DA201" s="110"/>
      <c r="DB201" s="110"/>
      <c r="DC201" s="110"/>
      <c r="DD201" s="110"/>
      <c r="DE201" s="110"/>
      <c r="DF201" s="110"/>
      <c r="DG201" s="110"/>
      <c r="DH201" s="110"/>
      <c r="DI201" s="110"/>
      <c r="DJ201" s="110"/>
      <c r="DK201" s="110"/>
      <c r="DL201" s="110"/>
      <c r="DM201" s="110"/>
      <c r="DN201" s="110"/>
      <c r="DO201" s="110"/>
      <c r="DP201" s="110"/>
      <c r="DQ201" s="110"/>
      <c r="DR201" s="110"/>
      <c r="DS201" s="110"/>
      <c r="DT201" s="110"/>
      <c r="DU201" s="110"/>
      <c r="DV201" s="110"/>
      <c r="DW201" s="110"/>
      <c r="DX201" s="110"/>
      <c r="DY201" s="110"/>
      <c r="DZ201" s="110"/>
      <c r="EA201" s="110"/>
      <c r="EB201" s="110"/>
      <c r="EC201" s="110"/>
      <c r="ED201" s="110"/>
      <c r="EE201" s="110"/>
      <c r="EF201" s="110"/>
      <c r="EG201" s="110"/>
      <c r="EH201" s="110"/>
      <c r="EI201" s="110"/>
      <c r="EJ201" s="110"/>
      <c r="EK201" s="110"/>
      <c r="EL201" s="110"/>
      <c r="EM201" s="110"/>
      <c r="EN201" s="110"/>
      <c r="EO201" s="110"/>
      <c r="EP201" s="110"/>
      <c r="EQ201" s="110"/>
      <c r="ER201" s="110"/>
      <c r="ES201" s="110"/>
      <c r="ET201" s="110"/>
      <c r="EU201" s="110"/>
      <c r="EV201" s="110"/>
      <c r="EW201" s="110"/>
      <c r="EX201" s="110"/>
      <c r="EY201" s="110"/>
      <c r="EZ201" s="110"/>
      <c r="FA201" s="110"/>
      <c r="FB201" s="110"/>
      <c r="FC201" s="110"/>
      <c r="FD201" s="110"/>
      <c r="FE201" s="110"/>
      <c r="FF201" s="110"/>
      <c r="FG201" s="110"/>
      <c r="FH201" s="110"/>
      <c r="FI201" s="110"/>
      <c r="FJ201" s="110"/>
      <c r="FK201" s="110"/>
      <c r="FL201" s="110"/>
      <c r="FM201" s="110"/>
      <c r="FN201" s="110"/>
      <c r="FO201" s="110"/>
      <c r="FP201" s="110"/>
      <c r="FQ201" s="110"/>
      <c r="FR201" s="110"/>
      <c r="FS201" s="110"/>
      <c r="FT201" s="110"/>
      <c r="FU201" s="110"/>
      <c r="FV201" s="110"/>
      <c r="FW201" s="110"/>
      <c r="FX201" s="110"/>
      <c r="FY201" s="110"/>
      <c r="FZ201" s="110"/>
      <c r="GA201" s="110"/>
      <c r="GB201" s="110"/>
      <c r="GC201" s="110"/>
      <c r="GD201" s="110"/>
      <c r="GE201" s="110"/>
      <c r="GF201" s="110"/>
      <c r="GG201" s="110"/>
      <c r="GH201" s="110"/>
      <c r="GI201" s="110"/>
      <c r="GJ201" s="110"/>
      <c r="GK201" s="110"/>
      <c r="GL201" s="110"/>
      <c r="GM201" s="110"/>
      <c r="GN201" s="110"/>
      <c r="GO201" s="110"/>
      <c r="GP201" s="110"/>
      <c r="GQ201" s="110"/>
      <c r="GR201" s="110"/>
      <c r="GS201" s="110"/>
      <c r="GT201" s="110"/>
      <c r="GU201" s="110"/>
      <c r="GV201" s="110"/>
      <c r="GW201" s="110"/>
      <c r="GX201" s="110"/>
      <c r="GY201" s="110"/>
      <c r="GZ201" s="110"/>
      <c r="HA201" s="110"/>
      <c r="HB201" s="110"/>
      <c r="HC201" s="110"/>
      <c r="HD201" s="110"/>
      <c r="HE201" s="110"/>
      <c r="HF201" s="110"/>
      <c r="HG201" s="110"/>
      <c r="HH201" s="110"/>
      <c r="HI201" s="110"/>
      <c r="HJ201" s="110"/>
      <c r="HK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110"/>
      <c r="AB202" s="110"/>
      <c r="AC202" s="110"/>
      <c r="AD202" s="110"/>
      <c r="AE202" s="110"/>
      <c r="AF202" s="110"/>
      <c r="AG202" s="110"/>
      <c r="AH202" s="110"/>
      <c r="AI202" s="110"/>
      <c r="AJ202" s="110"/>
      <c r="AK202" s="110"/>
      <c r="AL202" s="110"/>
      <c r="AM202" s="110"/>
      <c r="AN202" s="110"/>
      <c r="AO202" s="110"/>
      <c r="AP202" s="110"/>
      <c r="AQ202" s="110"/>
      <c r="AR202" s="110"/>
      <c r="AS202" s="110"/>
      <c r="AT202" s="110"/>
      <c r="AU202" s="110"/>
      <c r="AV202" s="110"/>
      <c r="AW202" s="110"/>
      <c r="AX202" s="110"/>
      <c r="AY202" s="110"/>
      <c r="AZ202" s="110"/>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0"/>
      <c r="CB202" s="110"/>
      <c r="CC202" s="110"/>
      <c r="CD202" s="110"/>
      <c r="CE202" s="110"/>
      <c r="CF202" s="110"/>
      <c r="CG202" s="110"/>
      <c r="CH202" s="110"/>
      <c r="CI202" s="110"/>
      <c r="CJ202" s="110"/>
      <c r="CK202" s="110"/>
      <c r="CL202" s="110"/>
      <c r="CM202" s="110"/>
      <c r="CN202" s="110"/>
      <c r="CO202" s="110"/>
      <c r="CP202" s="110"/>
      <c r="CQ202" s="110"/>
      <c r="CR202" s="110"/>
      <c r="CS202" s="110"/>
      <c r="CT202" s="110"/>
      <c r="CU202" s="110"/>
      <c r="CV202" s="110"/>
      <c r="CW202" s="110"/>
      <c r="CX202" s="110"/>
      <c r="CY202" s="110"/>
      <c r="CZ202" s="110"/>
      <c r="DA202" s="110"/>
      <c r="DB202" s="110"/>
      <c r="DC202" s="110"/>
      <c r="DD202" s="110"/>
      <c r="DE202" s="110"/>
      <c r="DF202" s="110"/>
      <c r="DG202" s="110"/>
      <c r="DH202" s="110"/>
      <c r="DI202" s="110"/>
      <c r="DJ202" s="110"/>
      <c r="DK202" s="110"/>
      <c r="DL202" s="110"/>
      <c r="DM202" s="110"/>
      <c r="DN202" s="110"/>
      <c r="DO202" s="110"/>
      <c r="DP202" s="110"/>
      <c r="DQ202" s="110"/>
      <c r="DR202" s="110"/>
      <c r="DS202" s="110"/>
      <c r="DT202" s="110"/>
      <c r="DU202" s="110"/>
      <c r="DV202" s="110"/>
      <c r="DW202" s="110"/>
      <c r="DX202" s="110"/>
      <c r="DY202" s="110"/>
      <c r="DZ202" s="110"/>
      <c r="EA202" s="110"/>
      <c r="EB202" s="110"/>
      <c r="EC202" s="110"/>
      <c r="ED202" s="110"/>
      <c r="EE202" s="110"/>
      <c r="EF202" s="110"/>
      <c r="EG202" s="110"/>
      <c r="EH202" s="110"/>
      <c r="EI202" s="110"/>
      <c r="EJ202" s="110"/>
      <c r="EK202" s="110"/>
      <c r="EL202" s="110"/>
      <c r="EM202" s="110"/>
      <c r="EN202" s="110"/>
      <c r="EO202" s="110"/>
      <c r="EP202" s="110"/>
      <c r="EQ202" s="110"/>
      <c r="ER202" s="110"/>
      <c r="ES202" s="110"/>
      <c r="ET202" s="110"/>
      <c r="EU202" s="110"/>
      <c r="EV202" s="110"/>
      <c r="EW202" s="110"/>
      <c r="EX202" s="110"/>
      <c r="EY202" s="110"/>
      <c r="EZ202" s="110"/>
      <c r="FA202" s="110"/>
      <c r="FB202" s="110"/>
      <c r="FC202" s="110"/>
      <c r="FD202" s="110"/>
      <c r="FE202" s="110"/>
      <c r="FF202" s="110"/>
      <c r="FG202" s="110"/>
      <c r="FH202" s="110"/>
      <c r="FI202" s="110"/>
      <c r="FJ202" s="110"/>
      <c r="FK202" s="110"/>
      <c r="FL202" s="110"/>
      <c r="FM202" s="110"/>
      <c r="FN202" s="110"/>
      <c r="FO202" s="110"/>
      <c r="FP202" s="110"/>
      <c r="FQ202" s="110"/>
      <c r="FR202" s="110"/>
      <c r="FS202" s="110"/>
      <c r="FT202" s="110"/>
      <c r="FU202" s="110"/>
      <c r="FV202" s="110"/>
      <c r="FW202" s="110"/>
      <c r="FX202" s="110"/>
      <c r="FY202" s="110"/>
      <c r="FZ202" s="110"/>
      <c r="GA202" s="110"/>
      <c r="GB202" s="110"/>
      <c r="GC202" s="110"/>
      <c r="GD202" s="110"/>
      <c r="GE202" s="110"/>
      <c r="GF202" s="110"/>
      <c r="GG202" s="110"/>
      <c r="GH202" s="110"/>
      <c r="GI202" s="110"/>
      <c r="GJ202" s="110"/>
      <c r="GK202" s="110"/>
      <c r="GL202" s="110"/>
      <c r="GM202" s="110"/>
      <c r="GN202" s="110"/>
      <c r="GO202" s="110"/>
      <c r="GP202" s="110"/>
      <c r="GQ202" s="110"/>
      <c r="GR202" s="110"/>
      <c r="GS202" s="110"/>
      <c r="GT202" s="110"/>
      <c r="GU202" s="110"/>
      <c r="GV202" s="110"/>
      <c r="GW202" s="110"/>
      <c r="GX202" s="110"/>
      <c r="GY202" s="110"/>
      <c r="GZ202" s="110"/>
      <c r="HA202" s="110"/>
      <c r="HB202" s="110"/>
      <c r="HC202" s="110"/>
      <c r="HD202" s="110"/>
      <c r="HE202" s="110"/>
      <c r="HF202" s="110"/>
      <c r="HG202" s="110"/>
      <c r="HH202" s="110"/>
      <c r="HI202" s="110"/>
      <c r="HJ202" s="110"/>
      <c r="HK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c r="AA203" s="110"/>
      <c r="AB203" s="110"/>
      <c r="AC203" s="110"/>
      <c r="AD203" s="110"/>
      <c r="AE203" s="110"/>
      <c r="AF203" s="110"/>
      <c r="AG203" s="110"/>
      <c r="AH203" s="110"/>
      <c r="AI203" s="110"/>
      <c r="AJ203" s="110"/>
      <c r="AK203" s="110"/>
      <c r="AL203" s="110"/>
      <c r="AM203" s="110"/>
      <c r="AN203" s="110"/>
      <c r="AO203" s="110"/>
      <c r="AP203" s="110"/>
      <c r="AQ203" s="110"/>
      <c r="AR203" s="110"/>
      <c r="AS203" s="110"/>
      <c r="AT203" s="110"/>
      <c r="AU203" s="110"/>
      <c r="AV203" s="110"/>
      <c r="AW203" s="110"/>
      <c r="AX203" s="110"/>
      <c r="AY203" s="110"/>
      <c r="AZ203" s="110"/>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0"/>
      <c r="CB203" s="110"/>
      <c r="CC203" s="110"/>
      <c r="CD203" s="110"/>
      <c r="CE203" s="110"/>
      <c r="CF203" s="110"/>
      <c r="CG203" s="110"/>
      <c r="CH203" s="110"/>
      <c r="CI203" s="110"/>
      <c r="CJ203" s="110"/>
      <c r="CK203" s="110"/>
      <c r="CL203" s="110"/>
      <c r="CM203" s="110"/>
      <c r="CN203" s="110"/>
      <c r="CO203" s="110"/>
      <c r="CP203" s="110"/>
      <c r="CQ203" s="110"/>
      <c r="CR203" s="110"/>
      <c r="CS203" s="110"/>
      <c r="CT203" s="110"/>
      <c r="CU203" s="110"/>
      <c r="CV203" s="110"/>
      <c r="CW203" s="110"/>
      <c r="CX203" s="110"/>
      <c r="CY203" s="110"/>
      <c r="CZ203" s="110"/>
      <c r="DA203" s="110"/>
      <c r="DB203" s="110"/>
      <c r="DC203" s="110"/>
      <c r="DD203" s="110"/>
      <c r="DE203" s="110"/>
      <c r="DF203" s="110"/>
      <c r="DG203" s="110"/>
      <c r="DH203" s="110"/>
      <c r="DI203" s="110"/>
      <c r="DJ203" s="110"/>
      <c r="DK203" s="110"/>
      <c r="DL203" s="110"/>
      <c r="DM203" s="110"/>
      <c r="DN203" s="110"/>
      <c r="DO203" s="110"/>
      <c r="DP203" s="110"/>
      <c r="DQ203" s="110"/>
      <c r="DR203" s="110"/>
      <c r="DS203" s="110"/>
      <c r="DT203" s="110"/>
      <c r="DU203" s="110"/>
      <c r="DV203" s="110"/>
      <c r="DW203" s="110"/>
      <c r="DX203" s="110"/>
      <c r="DY203" s="110"/>
      <c r="DZ203" s="110"/>
      <c r="EA203" s="110"/>
      <c r="EB203" s="110"/>
      <c r="EC203" s="110"/>
      <c r="ED203" s="110"/>
      <c r="EE203" s="110"/>
      <c r="EF203" s="110"/>
      <c r="EG203" s="110"/>
      <c r="EH203" s="110"/>
      <c r="EI203" s="110"/>
      <c r="EJ203" s="110"/>
      <c r="EK203" s="110"/>
      <c r="EL203" s="110"/>
      <c r="EM203" s="110"/>
      <c r="EN203" s="110"/>
      <c r="EO203" s="110"/>
      <c r="EP203" s="110"/>
      <c r="EQ203" s="110"/>
      <c r="ER203" s="110"/>
      <c r="ES203" s="110"/>
      <c r="ET203" s="110"/>
      <c r="EU203" s="110"/>
      <c r="EV203" s="110"/>
      <c r="EW203" s="110"/>
      <c r="EX203" s="110"/>
      <c r="EY203" s="110"/>
      <c r="EZ203" s="110"/>
      <c r="FA203" s="110"/>
      <c r="FB203" s="110"/>
      <c r="FC203" s="110"/>
      <c r="FD203" s="110"/>
      <c r="FE203" s="110"/>
      <c r="FF203" s="110"/>
      <c r="FG203" s="110"/>
      <c r="FH203" s="110"/>
      <c r="FI203" s="110"/>
      <c r="FJ203" s="110"/>
      <c r="FK203" s="110"/>
      <c r="FL203" s="110"/>
      <c r="FM203" s="110"/>
      <c r="FN203" s="110"/>
      <c r="FO203" s="110"/>
      <c r="FP203" s="110"/>
      <c r="FQ203" s="110"/>
      <c r="FR203" s="110"/>
      <c r="FS203" s="110"/>
      <c r="FT203" s="110"/>
      <c r="FU203" s="110"/>
      <c r="FV203" s="110"/>
      <c r="FW203" s="110"/>
      <c r="FX203" s="110"/>
      <c r="FY203" s="110"/>
      <c r="FZ203" s="110"/>
      <c r="GA203" s="110"/>
      <c r="GB203" s="110"/>
      <c r="GC203" s="110"/>
      <c r="GD203" s="110"/>
      <c r="GE203" s="110"/>
      <c r="GF203" s="110"/>
      <c r="GG203" s="110"/>
      <c r="GH203" s="110"/>
      <c r="GI203" s="110"/>
      <c r="GJ203" s="110"/>
      <c r="GK203" s="110"/>
      <c r="GL203" s="110"/>
      <c r="GM203" s="110"/>
      <c r="GN203" s="110"/>
      <c r="GO203" s="110"/>
      <c r="GP203" s="110"/>
      <c r="GQ203" s="110"/>
      <c r="GR203" s="110"/>
      <c r="GS203" s="110"/>
      <c r="GT203" s="110"/>
      <c r="GU203" s="110"/>
      <c r="GV203" s="110"/>
      <c r="GW203" s="110"/>
      <c r="GX203" s="110"/>
      <c r="GY203" s="110"/>
      <c r="GZ203" s="110"/>
      <c r="HA203" s="110"/>
      <c r="HB203" s="110"/>
      <c r="HC203" s="110"/>
      <c r="HD203" s="110"/>
      <c r="HE203" s="110"/>
      <c r="HF203" s="110"/>
      <c r="HG203" s="110"/>
      <c r="HH203" s="110"/>
      <c r="HI203" s="110"/>
      <c r="HJ203" s="110"/>
      <c r="HK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110"/>
      <c r="AB204" s="110"/>
      <c r="AC204" s="110"/>
      <c r="AD204" s="110"/>
      <c r="AE204" s="110"/>
      <c r="AF204" s="110"/>
      <c r="AG204" s="110"/>
      <c r="AH204" s="110"/>
      <c r="AI204" s="110"/>
      <c r="AJ204" s="110"/>
      <c r="AK204" s="110"/>
      <c r="AL204" s="110"/>
      <c r="AM204" s="110"/>
      <c r="AN204" s="110"/>
      <c r="AO204" s="110"/>
      <c r="AP204" s="110"/>
      <c r="AQ204" s="110"/>
      <c r="AR204" s="110"/>
      <c r="AS204" s="110"/>
      <c r="AT204" s="110"/>
      <c r="AU204" s="110"/>
      <c r="AV204" s="110"/>
      <c r="AW204" s="110"/>
      <c r="AX204" s="110"/>
      <c r="AY204" s="110"/>
      <c r="AZ204" s="110"/>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0"/>
      <c r="CB204" s="110"/>
      <c r="CC204" s="110"/>
      <c r="CD204" s="110"/>
      <c r="CE204" s="110"/>
      <c r="CF204" s="110"/>
      <c r="CG204" s="110"/>
      <c r="CH204" s="110"/>
      <c r="CI204" s="110"/>
      <c r="CJ204" s="110"/>
      <c r="CK204" s="110"/>
      <c r="CL204" s="110"/>
      <c r="CM204" s="110"/>
      <c r="CN204" s="110"/>
      <c r="CO204" s="110"/>
      <c r="CP204" s="110"/>
      <c r="CQ204" s="110"/>
      <c r="CR204" s="110"/>
      <c r="CS204" s="110"/>
      <c r="CT204" s="110"/>
      <c r="CU204" s="110"/>
      <c r="CV204" s="110"/>
      <c r="CW204" s="110"/>
      <c r="CX204" s="110"/>
      <c r="CY204" s="110"/>
      <c r="CZ204" s="110"/>
      <c r="DA204" s="110"/>
      <c r="DB204" s="110"/>
      <c r="DC204" s="110"/>
      <c r="DD204" s="110"/>
      <c r="DE204" s="110"/>
      <c r="DF204" s="110"/>
      <c r="DG204" s="110"/>
      <c r="DH204" s="110"/>
      <c r="DI204" s="110"/>
      <c r="DJ204" s="110"/>
      <c r="DK204" s="110"/>
      <c r="DL204" s="110"/>
      <c r="DM204" s="110"/>
      <c r="DN204" s="110"/>
      <c r="DO204" s="110"/>
      <c r="DP204" s="110"/>
      <c r="DQ204" s="110"/>
      <c r="DR204" s="110"/>
      <c r="DS204" s="110"/>
      <c r="DT204" s="110"/>
      <c r="DU204" s="110"/>
      <c r="DV204" s="110"/>
      <c r="DW204" s="110"/>
      <c r="DX204" s="110"/>
      <c r="DY204" s="110"/>
      <c r="DZ204" s="110"/>
      <c r="EA204" s="110"/>
      <c r="EB204" s="110"/>
      <c r="EC204" s="110"/>
      <c r="ED204" s="110"/>
      <c r="EE204" s="110"/>
      <c r="EF204" s="110"/>
      <c r="EG204" s="110"/>
      <c r="EH204" s="110"/>
      <c r="EI204" s="110"/>
      <c r="EJ204" s="110"/>
      <c r="EK204" s="110"/>
      <c r="EL204" s="110"/>
      <c r="EM204" s="110"/>
      <c r="EN204" s="110"/>
      <c r="EO204" s="110"/>
      <c r="EP204" s="110"/>
      <c r="EQ204" s="110"/>
      <c r="ER204" s="110"/>
      <c r="ES204" s="110"/>
      <c r="ET204" s="110"/>
      <c r="EU204" s="110"/>
      <c r="EV204" s="110"/>
      <c r="EW204" s="110"/>
      <c r="EX204" s="110"/>
      <c r="EY204" s="110"/>
      <c r="EZ204" s="110"/>
      <c r="FA204" s="110"/>
      <c r="FB204" s="110"/>
      <c r="FC204" s="110"/>
      <c r="FD204" s="110"/>
      <c r="FE204" s="110"/>
      <c r="FF204" s="110"/>
      <c r="FG204" s="110"/>
      <c r="FH204" s="110"/>
      <c r="FI204" s="110"/>
      <c r="FJ204" s="110"/>
      <c r="FK204" s="110"/>
      <c r="FL204" s="110"/>
      <c r="FM204" s="110"/>
      <c r="FN204" s="110"/>
      <c r="FO204" s="110"/>
      <c r="FP204" s="110"/>
      <c r="FQ204" s="110"/>
      <c r="FR204" s="110"/>
      <c r="FS204" s="110"/>
      <c r="FT204" s="110"/>
      <c r="FU204" s="110"/>
      <c r="FV204" s="110"/>
      <c r="FW204" s="110"/>
      <c r="FX204" s="110"/>
      <c r="FY204" s="110"/>
      <c r="FZ204" s="110"/>
      <c r="GA204" s="110"/>
      <c r="GB204" s="110"/>
      <c r="GC204" s="110"/>
      <c r="GD204" s="110"/>
      <c r="GE204" s="110"/>
      <c r="GF204" s="110"/>
      <c r="GG204" s="110"/>
      <c r="GH204" s="110"/>
      <c r="GI204" s="110"/>
      <c r="GJ204" s="110"/>
      <c r="GK204" s="110"/>
      <c r="GL204" s="110"/>
      <c r="GM204" s="110"/>
      <c r="GN204" s="110"/>
      <c r="GO204" s="110"/>
      <c r="GP204" s="110"/>
      <c r="GQ204" s="110"/>
      <c r="GR204" s="110"/>
      <c r="GS204" s="110"/>
      <c r="GT204" s="110"/>
      <c r="GU204" s="110"/>
      <c r="GV204" s="110"/>
      <c r="GW204" s="110"/>
      <c r="GX204" s="110"/>
      <c r="GY204" s="110"/>
      <c r="GZ204" s="110"/>
      <c r="HA204" s="110"/>
      <c r="HB204" s="110"/>
      <c r="HC204" s="110"/>
      <c r="HD204" s="110"/>
      <c r="HE204" s="110"/>
      <c r="HF204" s="110"/>
      <c r="HG204" s="110"/>
      <c r="HH204" s="110"/>
      <c r="HI204" s="110"/>
      <c r="HJ204" s="110"/>
      <c r="HK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10"/>
      <c r="AT205" s="110"/>
      <c r="AU205" s="110"/>
      <c r="AV205" s="110"/>
      <c r="AW205" s="110"/>
      <c r="AX205" s="110"/>
      <c r="AY205" s="110"/>
      <c r="AZ205" s="110"/>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0"/>
      <c r="CB205" s="110"/>
      <c r="CC205" s="110"/>
      <c r="CD205" s="110"/>
      <c r="CE205" s="110"/>
      <c r="CF205" s="110"/>
      <c r="CG205" s="110"/>
      <c r="CH205" s="110"/>
      <c r="CI205" s="110"/>
      <c r="CJ205" s="110"/>
      <c r="CK205" s="110"/>
      <c r="CL205" s="110"/>
      <c r="CM205" s="110"/>
      <c r="CN205" s="110"/>
      <c r="CO205" s="110"/>
      <c r="CP205" s="110"/>
      <c r="CQ205" s="110"/>
      <c r="CR205" s="110"/>
      <c r="CS205" s="110"/>
      <c r="CT205" s="110"/>
      <c r="CU205" s="110"/>
      <c r="CV205" s="110"/>
      <c r="CW205" s="110"/>
      <c r="CX205" s="110"/>
      <c r="CY205" s="110"/>
      <c r="CZ205" s="110"/>
      <c r="DA205" s="110"/>
      <c r="DB205" s="110"/>
      <c r="DC205" s="110"/>
      <c r="DD205" s="110"/>
      <c r="DE205" s="110"/>
      <c r="DF205" s="110"/>
      <c r="DG205" s="110"/>
      <c r="DH205" s="110"/>
      <c r="DI205" s="110"/>
      <c r="DJ205" s="110"/>
      <c r="DK205" s="110"/>
      <c r="DL205" s="110"/>
      <c r="DM205" s="110"/>
      <c r="DN205" s="110"/>
      <c r="DO205" s="110"/>
      <c r="DP205" s="110"/>
      <c r="DQ205" s="110"/>
      <c r="DR205" s="110"/>
      <c r="DS205" s="110"/>
      <c r="DT205" s="110"/>
      <c r="DU205" s="110"/>
      <c r="DV205" s="110"/>
      <c r="DW205" s="110"/>
      <c r="DX205" s="110"/>
      <c r="DY205" s="110"/>
      <c r="DZ205" s="110"/>
      <c r="EA205" s="110"/>
      <c r="EB205" s="110"/>
      <c r="EC205" s="110"/>
      <c r="ED205" s="110"/>
      <c r="EE205" s="110"/>
      <c r="EF205" s="110"/>
      <c r="EG205" s="110"/>
      <c r="EH205" s="110"/>
      <c r="EI205" s="110"/>
      <c r="EJ205" s="110"/>
      <c r="EK205" s="110"/>
      <c r="EL205" s="110"/>
      <c r="EM205" s="110"/>
      <c r="EN205" s="110"/>
      <c r="EO205" s="110"/>
      <c r="EP205" s="110"/>
      <c r="EQ205" s="110"/>
      <c r="ER205" s="110"/>
      <c r="ES205" s="110"/>
      <c r="ET205" s="110"/>
      <c r="EU205" s="110"/>
      <c r="EV205" s="110"/>
      <c r="EW205" s="110"/>
      <c r="EX205" s="110"/>
      <c r="EY205" s="110"/>
      <c r="EZ205" s="110"/>
      <c r="FA205" s="110"/>
      <c r="FB205" s="110"/>
      <c r="FC205" s="110"/>
      <c r="FD205" s="110"/>
      <c r="FE205" s="110"/>
      <c r="FF205" s="110"/>
      <c r="FG205" s="110"/>
      <c r="FH205" s="110"/>
      <c r="FI205" s="110"/>
      <c r="FJ205" s="110"/>
      <c r="FK205" s="110"/>
      <c r="FL205" s="110"/>
      <c r="FM205" s="110"/>
      <c r="FN205" s="110"/>
      <c r="FO205" s="110"/>
      <c r="FP205" s="110"/>
      <c r="FQ205" s="110"/>
      <c r="FR205" s="110"/>
      <c r="FS205" s="110"/>
      <c r="FT205" s="110"/>
      <c r="FU205" s="110"/>
      <c r="FV205" s="110"/>
      <c r="FW205" s="110"/>
      <c r="FX205" s="110"/>
      <c r="FY205" s="110"/>
      <c r="FZ205" s="110"/>
      <c r="GA205" s="110"/>
      <c r="GB205" s="110"/>
      <c r="GC205" s="110"/>
      <c r="GD205" s="110"/>
      <c r="GE205" s="110"/>
      <c r="GF205" s="110"/>
      <c r="GG205" s="110"/>
      <c r="GH205" s="110"/>
      <c r="GI205" s="110"/>
      <c r="GJ205" s="110"/>
      <c r="GK205" s="110"/>
      <c r="GL205" s="110"/>
      <c r="GM205" s="110"/>
      <c r="GN205" s="110"/>
      <c r="GO205" s="110"/>
      <c r="GP205" s="110"/>
      <c r="GQ205" s="110"/>
      <c r="GR205" s="110"/>
      <c r="GS205" s="110"/>
      <c r="GT205" s="110"/>
      <c r="GU205" s="110"/>
      <c r="GV205" s="110"/>
      <c r="GW205" s="110"/>
      <c r="GX205" s="110"/>
      <c r="GY205" s="110"/>
      <c r="GZ205" s="110"/>
      <c r="HA205" s="110"/>
      <c r="HB205" s="110"/>
      <c r="HC205" s="110"/>
      <c r="HD205" s="110"/>
      <c r="HE205" s="110"/>
      <c r="HF205" s="110"/>
      <c r="HG205" s="110"/>
      <c r="HH205" s="110"/>
      <c r="HI205" s="110"/>
      <c r="HJ205" s="110"/>
      <c r="HK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c r="AB206" s="110"/>
      <c r="AC206" s="110"/>
      <c r="AD206" s="110"/>
      <c r="AE206" s="110"/>
      <c r="AF206" s="110"/>
      <c r="AG206" s="110"/>
      <c r="AH206" s="110"/>
      <c r="AI206" s="110"/>
      <c r="AJ206" s="110"/>
      <c r="AK206" s="110"/>
      <c r="AL206" s="110"/>
      <c r="AM206" s="110"/>
      <c r="AN206" s="110"/>
      <c r="AO206" s="110"/>
      <c r="AP206" s="110"/>
      <c r="AQ206" s="110"/>
      <c r="AR206" s="110"/>
      <c r="AS206" s="110"/>
      <c r="AT206" s="110"/>
      <c r="AU206" s="110"/>
      <c r="AV206" s="110"/>
      <c r="AW206" s="110"/>
      <c r="AX206" s="110"/>
      <c r="AY206" s="110"/>
      <c r="AZ206" s="110"/>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0"/>
      <c r="CB206" s="110"/>
      <c r="CC206" s="110"/>
      <c r="CD206" s="110"/>
      <c r="CE206" s="110"/>
      <c r="CF206" s="110"/>
      <c r="CG206" s="110"/>
      <c r="CH206" s="110"/>
      <c r="CI206" s="110"/>
      <c r="CJ206" s="110"/>
      <c r="CK206" s="110"/>
      <c r="CL206" s="110"/>
      <c r="CM206" s="110"/>
      <c r="CN206" s="110"/>
      <c r="CO206" s="110"/>
      <c r="CP206" s="110"/>
      <c r="CQ206" s="110"/>
      <c r="CR206" s="110"/>
      <c r="CS206" s="110"/>
      <c r="CT206" s="110"/>
      <c r="CU206" s="110"/>
      <c r="CV206" s="110"/>
      <c r="CW206" s="110"/>
      <c r="CX206" s="110"/>
      <c r="CY206" s="110"/>
      <c r="CZ206" s="110"/>
      <c r="DA206" s="110"/>
      <c r="DB206" s="110"/>
      <c r="DC206" s="110"/>
      <c r="DD206" s="110"/>
      <c r="DE206" s="110"/>
      <c r="DF206" s="110"/>
      <c r="DG206" s="110"/>
      <c r="DH206" s="110"/>
      <c r="DI206" s="110"/>
      <c r="DJ206" s="110"/>
      <c r="DK206" s="110"/>
      <c r="DL206" s="110"/>
      <c r="DM206" s="110"/>
      <c r="DN206" s="110"/>
      <c r="DO206" s="110"/>
      <c r="DP206" s="110"/>
      <c r="DQ206" s="110"/>
      <c r="DR206" s="110"/>
      <c r="DS206" s="110"/>
      <c r="DT206" s="110"/>
      <c r="DU206" s="110"/>
      <c r="DV206" s="110"/>
      <c r="DW206" s="110"/>
      <c r="DX206" s="110"/>
      <c r="DY206" s="110"/>
      <c r="DZ206" s="110"/>
      <c r="EA206" s="110"/>
      <c r="EB206" s="110"/>
      <c r="EC206" s="110"/>
      <c r="ED206" s="110"/>
      <c r="EE206" s="110"/>
      <c r="EF206" s="110"/>
      <c r="EG206" s="110"/>
      <c r="EH206" s="110"/>
      <c r="EI206" s="110"/>
      <c r="EJ206" s="110"/>
      <c r="EK206" s="110"/>
      <c r="EL206" s="110"/>
      <c r="EM206" s="110"/>
      <c r="EN206" s="110"/>
      <c r="EO206" s="110"/>
      <c r="EP206" s="110"/>
      <c r="EQ206" s="110"/>
      <c r="ER206" s="110"/>
      <c r="ES206" s="110"/>
      <c r="ET206" s="110"/>
      <c r="EU206" s="110"/>
      <c r="EV206" s="110"/>
      <c r="EW206" s="110"/>
      <c r="EX206" s="110"/>
      <c r="EY206" s="110"/>
      <c r="EZ206" s="110"/>
      <c r="FA206" s="110"/>
      <c r="FB206" s="110"/>
      <c r="FC206" s="110"/>
      <c r="FD206" s="110"/>
      <c r="FE206" s="110"/>
      <c r="FF206" s="110"/>
      <c r="FG206" s="110"/>
      <c r="FH206" s="110"/>
      <c r="FI206" s="110"/>
      <c r="FJ206" s="110"/>
      <c r="FK206" s="110"/>
      <c r="FL206" s="110"/>
      <c r="FM206" s="110"/>
      <c r="FN206" s="110"/>
      <c r="FO206" s="110"/>
      <c r="FP206" s="110"/>
      <c r="FQ206" s="110"/>
      <c r="FR206" s="110"/>
      <c r="FS206" s="110"/>
      <c r="FT206" s="110"/>
      <c r="FU206" s="110"/>
      <c r="FV206" s="110"/>
      <c r="FW206" s="110"/>
      <c r="FX206" s="110"/>
      <c r="FY206" s="110"/>
      <c r="FZ206" s="110"/>
      <c r="GA206" s="110"/>
      <c r="GB206" s="110"/>
      <c r="GC206" s="110"/>
      <c r="GD206" s="110"/>
      <c r="GE206" s="110"/>
      <c r="GF206" s="110"/>
      <c r="GG206" s="110"/>
      <c r="GH206" s="110"/>
      <c r="GI206" s="110"/>
      <c r="GJ206" s="110"/>
      <c r="GK206" s="110"/>
      <c r="GL206" s="110"/>
      <c r="GM206" s="110"/>
      <c r="GN206" s="110"/>
      <c r="GO206" s="110"/>
      <c r="GP206" s="110"/>
      <c r="GQ206" s="110"/>
      <c r="GR206" s="110"/>
      <c r="GS206" s="110"/>
      <c r="GT206" s="110"/>
      <c r="GU206" s="110"/>
      <c r="GV206" s="110"/>
      <c r="GW206" s="110"/>
      <c r="GX206" s="110"/>
      <c r="GY206" s="110"/>
      <c r="GZ206" s="110"/>
      <c r="HA206" s="110"/>
      <c r="HB206" s="110"/>
      <c r="HC206" s="110"/>
      <c r="HD206" s="110"/>
      <c r="HE206" s="110"/>
      <c r="HF206" s="110"/>
      <c r="HG206" s="110"/>
      <c r="HH206" s="110"/>
      <c r="HI206" s="110"/>
      <c r="HJ206" s="110"/>
      <c r="HK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c r="AA207" s="110"/>
      <c r="AB207" s="110"/>
      <c r="AC207" s="110"/>
      <c r="AD207" s="110"/>
      <c r="AE207" s="110"/>
      <c r="AF207" s="110"/>
      <c r="AG207" s="110"/>
      <c r="AH207" s="110"/>
      <c r="AI207" s="110"/>
      <c r="AJ207" s="110"/>
      <c r="AK207" s="110"/>
      <c r="AL207" s="110"/>
      <c r="AM207" s="110"/>
      <c r="AN207" s="110"/>
      <c r="AO207" s="110"/>
      <c r="AP207" s="110"/>
      <c r="AQ207" s="110"/>
      <c r="AR207" s="110"/>
      <c r="AS207" s="110"/>
      <c r="AT207" s="110"/>
      <c r="AU207" s="110"/>
      <c r="AV207" s="110"/>
      <c r="AW207" s="110"/>
      <c r="AX207" s="110"/>
      <c r="AY207" s="110"/>
      <c r="AZ207" s="110"/>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0"/>
      <c r="CB207" s="110"/>
      <c r="CC207" s="110"/>
      <c r="CD207" s="110"/>
      <c r="CE207" s="110"/>
      <c r="CF207" s="110"/>
      <c r="CG207" s="110"/>
      <c r="CH207" s="110"/>
      <c r="CI207" s="110"/>
      <c r="CJ207" s="110"/>
      <c r="CK207" s="110"/>
      <c r="CL207" s="110"/>
      <c r="CM207" s="110"/>
      <c r="CN207" s="110"/>
      <c r="CO207" s="110"/>
      <c r="CP207" s="110"/>
      <c r="CQ207" s="110"/>
      <c r="CR207" s="110"/>
      <c r="CS207" s="110"/>
      <c r="CT207" s="110"/>
      <c r="CU207" s="110"/>
      <c r="CV207" s="110"/>
      <c r="CW207" s="110"/>
      <c r="CX207" s="110"/>
      <c r="CY207" s="110"/>
      <c r="CZ207" s="110"/>
      <c r="DA207" s="110"/>
      <c r="DB207" s="110"/>
      <c r="DC207" s="110"/>
      <c r="DD207" s="110"/>
      <c r="DE207" s="110"/>
      <c r="DF207" s="110"/>
      <c r="DG207" s="110"/>
      <c r="DH207" s="110"/>
      <c r="DI207" s="110"/>
      <c r="DJ207" s="110"/>
      <c r="DK207" s="110"/>
      <c r="DL207" s="110"/>
      <c r="DM207" s="110"/>
      <c r="DN207" s="110"/>
      <c r="DO207" s="110"/>
      <c r="DP207" s="110"/>
      <c r="DQ207" s="110"/>
      <c r="DR207" s="110"/>
      <c r="DS207" s="110"/>
      <c r="DT207" s="110"/>
      <c r="DU207" s="110"/>
      <c r="DV207" s="110"/>
      <c r="DW207" s="110"/>
      <c r="DX207" s="110"/>
      <c r="DY207" s="110"/>
      <c r="DZ207" s="110"/>
      <c r="EA207" s="110"/>
      <c r="EB207" s="110"/>
      <c r="EC207" s="110"/>
      <c r="ED207" s="110"/>
      <c r="EE207" s="110"/>
      <c r="EF207" s="110"/>
      <c r="EG207" s="110"/>
      <c r="EH207" s="110"/>
      <c r="EI207" s="110"/>
      <c r="EJ207" s="110"/>
      <c r="EK207" s="110"/>
      <c r="EL207" s="110"/>
      <c r="EM207" s="110"/>
      <c r="EN207" s="110"/>
      <c r="EO207" s="110"/>
      <c r="EP207" s="110"/>
      <c r="EQ207" s="110"/>
      <c r="ER207" s="110"/>
      <c r="ES207" s="110"/>
      <c r="ET207" s="110"/>
      <c r="EU207" s="110"/>
      <c r="EV207" s="110"/>
      <c r="EW207" s="110"/>
      <c r="EX207" s="110"/>
      <c r="EY207" s="110"/>
      <c r="EZ207" s="110"/>
      <c r="FA207" s="110"/>
      <c r="FB207" s="110"/>
      <c r="FC207" s="110"/>
      <c r="FD207" s="110"/>
      <c r="FE207" s="110"/>
      <c r="FF207" s="110"/>
      <c r="FG207" s="110"/>
      <c r="FH207" s="110"/>
      <c r="FI207" s="110"/>
      <c r="FJ207" s="110"/>
      <c r="FK207" s="110"/>
      <c r="FL207" s="110"/>
      <c r="FM207" s="110"/>
      <c r="FN207" s="110"/>
      <c r="FO207" s="110"/>
      <c r="FP207" s="110"/>
      <c r="FQ207" s="110"/>
      <c r="FR207" s="110"/>
      <c r="FS207" s="110"/>
      <c r="FT207" s="110"/>
      <c r="FU207" s="110"/>
      <c r="FV207" s="110"/>
      <c r="FW207" s="110"/>
      <c r="FX207" s="110"/>
      <c r="FY207" s="110"/>
      <c r="FZ207" s="110"/>
      <c r="GA207" s="110"/>
      <c r="GB207" s="110"/>
      <c r="GC207" s="110"/>
      <c r="GD207" s="110"/>
      <c r="GE207" s="110"/>
      <c r="GF207" s="110"/>
      <c r="GG207" s="110"/>
      <c r="GH207" s="110"/>
      <c r="GI207" s="110"/>
      <c r="GJ207" s="110"/>
      <c r="GK207" s="110"/>
      <c r="GL207" s="110"/>
      <c r="GM207" s="110"/>
      <c r="GN207" s="110"/>
      <c r="GO207" s="110"/>
      <c r="GP207" s="110"/>
      <c r="GQ207" s="110"/>
      <c r="GR207" s="110"/>
      <c r="GS207" s="110"/>
      <c r="GT207" s="110"/>
      <c r="GU207" s="110"/>
      <c r="GV207" s="110"/>
      <c r="GW207" s="110"/>
      <c r="GX207" s="110"/>
      <c r="GY207" s="110"/>
      <c r="GZ207" s="110"/>
      <c r="HA207" s="110"/>
      <c r="HB207" s="110"/>
      <c r="HC207" s="110"/>
      <c r="HD207" s="110"/>
      <c r="HE207" s="110"/>
      <c r="HF207" s="110"/>
      <c r="HG207" s="110"/>
      <c r="HH207" s="110"/>
      <c r="HI207" s="110"/>
      <c r="HJ207" s="110"/>
      <c r="HK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c r="AA208" s="110"/>
      <c r="AB208" s="110"/>
      <c r="AC208" s="110"/>
      <c r="AD208" s="110"/>
      <c r="AE208" s="110"/>
      <c r="AF208" s="110"/>
      <c r="AG208" s="110"/>
      <c r="AH208" s="110"/>
      <c r="AI208" s="110"/>
      <c r="AJ208" s="110"/>
      <c r="AK208" s="110"/>
      <c r="AL208" s="110"/>
      <c r="AM208" s="110"/>
      <c r="AN208" s="110"/>
      <c r="AO208" s="110"/>
      <c r="AP208" s="110"/>
      <c r="AQ208" s="110"/>
      <c r="AR208" s="110"/>
      <c r="AS208" s="110"/>
      <c r="AT208" s="110"/>
      <c r="AU208" s="110"/>
      <c r="AV208" s="110"/>
      <c r="AW208" s="110"/>
      <c r="AX208" s="110"/>
      <c r="AY208" s="110"/>
      <c r="AZ208" s="110"/>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0"/>
      <c r="CB208" s="110"/>
      <c r="CC208" s="110"/>
      <c r="CD208" s="110"/>
      <c r="CE208" s="110"/>
      <c r="CF208" s="110"/>
      <c r="CG208" s="110"/>
      <c r="CH208" s="110"/>
      <c r="CI208" s="110"/>
      <c r="CJ208" s="110"/>
      <c r="CK208" s="110"/>
      <c r="CL208" s="110"/>
      <c r="CM208" s="110"/>
      <c r="CN208" s="110"/>
      <c r="CO208" s="110"/>
      <c r="CP208" s="110"/>
      <c r="CQ208" s="110"/>
      <c r="CR208" s="110"/>
      <c r="CS208" s="110"/>
      <c r="CT208" s="110"/>
      <c r="CU208" s="110"/>
      <c r="CV208" s="110"/>
      <c r="CW208" s="110"/>
      <c r="CX208" s="110"/>
      <c r="CY208" s="110"/>
      <c r="CZ208" s="110"/>
      <c r="DA208" s="110"/>
      <c r="DB208" s="110"/>
      <c r="DC208" s="110"/>
      <c r="DD208" s="110"/>
      <c r="DE208" s="110"/>
      <c r="DF208" s="110"/>
      <c r="DG208" s="110"/>
      <c r="DH208" s="110"/>
      <c r="DI208" s="110"/>
      <c r="DJ208" s="110"/>
      <c r="DK208" s="110"/>
      <c r="DL208" s="110"/>
      <c r="DM208" s="110"/>
      <c r="DN208" s="110"/>
      <c r="DO208" s="110"/>
      <c r="DP208" s="110"/>
      <c r="DQ208" s="110"/>
      <c r="DR208" s="110"/>
      <c r="DS208" s="110"/>
      <c r="DT208" s="110"/>
      <c r="DU208" s="110"/>
      <c r="DV208" s="110"/>
      <c r="DW208" s="110"/>
      <c r="DX208" s="110"/>
      <c r="DY208" s="110"/>
      <c r="DZ208" s="110"/>
      <c r="EA208" s="110"/>
      <c r="EB208" s="110"/>
      <c r="EC208" s="110"/>
      <c r="ED208" s="110"/>
      <c r="EE208" s="110"/>
      <c r="EF208" s="110"/>
      <c r="EG208" s="110"/>
      <c r="EH208" s="110"/>
      <c r="EI208" s="110"/>
      <c r="EJ208" s="110"/>
      <c r="EK208" s="110"/>
      <c r="EL208" s="110"/>
      <c r="EM208" s="110"/>
      <c r="EN208" s="110"/>
      <c r="EO208" s="110"/>
      <c r="EP208" s="110"/>
      <c r="EQ208" s="110"/>
      <c r="ER208" s="110"/>
      <c r="ES208" s="110"/>
      <c r="ET208" s="110"/>
      <c r="EU208" s="110"/>
      <c r="EV208" s="110"/>
      <c r="EW208" s="110"/>
      <c r="EX208" s="110"/>
      <c r="EY208" s="110"/>
      <c r="EZ208" s="110"/>
      <c r="FA208" s="110"/>
      <c r="FB208" s="110"/>
      <c r="FC208" s="110"/>
      <c r="FD208" s="110"/>
      <c r="FE208" s="110"/>
      <c r="FF208" s="110"/>
      <c r="FG208" s="110"/>
      <c r="FH208" s="110"/>
      <c r="FI208" s="110"/>
      <c r="FJ208" s="110"/>
      <c r="FK208" s="110"/>
      <c r="FL208" s="110"/>
      <c r="FM208" s="110"/>
      <c r="FN208" s="110"/>
      <c r="FO208" s="110"/>
      <c r="FP208" s="110"/>
      <c r="FQ208" s="110"/>
      <c r="FR208" s="110"/>
      <c r="FS208" s="110"/>
      <c r="FT208" s="110"/>
      <c r="FU208" s="110"/>
      <c r="FV208" s="110"/>
      <c r="FW208" s="110"/>
      <c r="FX208" s="110"/>
      <c r="FY208" s="110"/>
      <c r="FZ208" s="110"/>
      <c r="GA208" s="110"/>
      <c r="GB208" s="110"/>
      <c r="GC208" s="110"/>
      <c r="GD208" s="110"/>
      <c r="GE208" s="110"/>
      <c r="GF208" s="110"/>
      <c r="GG208" s="110"/>
      <c r="GH208" s="110"/>
      <c r="GI208" s="110"/>
      <c r="GJ208" s="110"/>
      <c r="GK208" s="110"/>
      <c r="GL208" s="110"/>
      <c r="GM208" s="110"/>
      <c r="GN208" s="110"/>
      <c r="GO208" s="110"/>
      <c r="GP208" s="110"/>
      <c r="GQ208" s="110"/>
      <c r="GR208" s="110"/>
      <c r="GS208" s="110"/>
      <c r="GT208" s="110"/>
      <c r="GU208" s="110"/>
      <c r="GV208" s="110"/>
      <c r="GW208" s="110"/>
      <c r="GX208" s="110"/>
      <c r="GY208" s="110"/>
      <c r="GZ208" s="110"/>
      <c r="HA208" s="110"/>
      <c r="HB208" s="110"/>
      <c r="HC208" s="110"/>
      <c r="HD208" s="110"/>
      <c r="HE208" s="110"/>
      <c r="HF208" s="110"/>
      <c r="HG208" s="110"/>
      <c r="HH208" s="110"/>
      <c r="HI208" s="110"/>
      <c r="HJ208" s="110"/>
      <c r="HK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c r="AA209" s="110"/>
      <c r="AB209" s="110"/>
      <c r="AC209" s="110"/>
      <c r="AD209" s="110"/>
      <c r="AE209" s="110"/>
      <c r="AF209" s="110"/>
      <c r="AG209" s="110"/>
      <c r="AH209" s="110"/>
      <c r="AI209" s="110"/>
      <c r="AJ209" s="110"/>
      <c r="AK209" s="110"/>
      <c r="AL209" s="110"/>
      <c r="AM209" s="110"/>
      <c r="AN209" s="110"/>
      <c r="AO209" s="110"/>
      <c r="AP209" s="110"/>
      <c r="AQ209" s="110"/>
      <c r="AR209" s="110"/>
      <c r="AS209" s="110"/>
      <c r="AT209" s="110"/>
      <c r="AU209" s="110"/>
      <c r="AV209" s="110"/>
      <c r="AW209" s="110"/>
      <c r="AX209" s="110"/>
      <c r="AY209" s="110"/>
      <c r="AZ209" s="110"/>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0"/>
      <c r="CB209" s="110"/>
      <c r="CC209" s="110"/>
      <c r="CD209" s="110"/>
      <c r="CE209" s="110"/>
      <c r="CF209" s="110"/>
      <c r="CG209" s="110"/>
      <c r="CH209" s="110"/>
      <c r="CI209" s="110"/>
      <c r="CJ209" s="110"/>
      <c r="CK209" s="110"/>
      <c r="CL209" s="110"/>
      <c r="CM209" s="110"/>
      <c r="CN209" s="110"/>
      <c r="CO209" s="110"/>
      <c r="CP209" s="110"/>
      <c r="CQ209" s="110"/>
      <c r="CR209" s="110"/>
      <c r="CS209" s="110"/>
      <c r="CT209" s="110"/>
      <c r="CU209" s="110"/>
      <c r="CV209" s="110"/>
      <c r="CW209" s="110"/>
      <c r="CX209" s="110"/>
      <c r="CY209" s="110"/>
      <c r="CZ209" s="110"/>
      <c r="DA209" s="110"/>
      <c r="DB209" s="110"/>
      <c r="DC209" s="110"/>
      <c r="DD209" s="110"/>
      <c r="DE209" s="110"/>
      <c r="DF209" s="110"/>
      <c r="DG209" s="110"/>
      <c r="DH209" s="110"/>
      <c r="DI209" s="110"/>
      <c r="DJ209" s="110"/>
      <c r="DK209" s="110"/>
      <c r="DL209" s="110"/>
      <c r="DM209" s="110"/>
      <c r="DN209" s="110"/>
      <c r="DO209" s="110"/>
      <c r="DP209" s="110"/>
      <c r="DQ209" s="110"/>
      <c r="DR209" s="110"/>
      <c r="DS209" s="110"/>
      <c r="DT209" s="110"/>
      <c r="DU209" s="110"/>
      <c r="DV209" s="110"/>
      <c r="DW209" s="110"/>
      <c r="DX209" s="110"/>
      <c r="DY209" s="110"/>
      <c r="DZ209" s="110"/>
      <c r="EA209" s="110"/>
      <c r="EB209" s="110"/>
      <c r="EC209" s="110"/>
      <c r="ED209" s="110"/>
      <c r="EE209" s="110"/>
      <c r="EF209" s="110"/>
      <c r="EG209" s="110"/>
      <c r="EH209" s="110"/>
      <c r="EI209" s="110"/>
      <c r="EJ209" s="110"/>
      <c r="EK209" s="110"/>
      <c r="EL209" s="110"/>
      <c r="EM209" s="110"/>
      <c r="EN209" s="110"/>
      <c r="EO209" s="110"/>
      <c r="EP209" s="110"/>
      <c r="EQ209" s="110"/>
      <c r="ER209" s="110"/>
      <c r="ES209" s="110"/>
      <c r="ET209" s="110"/>
      <c r="EU209" s="110"/>
      <c r="EV209" s="110"/>
      <c r="EW209" s="110"/>
      <c r="EX209" s="110"/>
      <c r="EY209" s="110"/>
      <c r="EZ209" s="110"/>
      <c r="FA209" s="110"/>
      <c r="FB209" s="110"/>
      <c r="FC209" s="110"/>
      <c r="FD209" s="110"/>
      <c r="FE209" s="110"/>
      <c r="FF209" s="110"/>
      <c r="FG209" s="110"/>
      <c r="FH209" s="110"/>
      <c r="FI209" s="110"/>
      <c r="FJ209" s="110"/>
      <c r="FK209" s="110"/>
      <c r="FL209" s="110"/>
      <c r="FM209" s="110"/>
      <c r="FN209" s="110"/>
      <c r="FO209" s="110"/>
      <c r="FP209" s="110"/>
      <c r="FQ209" s="110"/>
      <c r="FR209" s="110"/>
      <c r="FS209" s="110"/>
      <c r="FT209" s="110"/>
      <c r="FU209" s="110"/>
      <c r="FV209" s="110"/>
      <c r="FW209" s="110"/>
      <c r="FX209" s="110"/>
      <c r="FY209" s="110"/>
      <c r="FZ209" s="110"/>
      <c r="GA209" s="110"/>
      <c r="GB209" s="110"/>
      <c r="GC209" s="110"/>
      <c r="GD209" s="110"/>
      <c r="GE209" s="110"/>
      <c r="GF209" s="110"/>
      <c r="GG209" s="110"/>
      <c r="GH209" s="110"/>
      <c r="GI209" s="110"/>
      <c r="GJ209" s="110"/>
      <c r="GK209" s="110"/>
      <c r="GL209" s="110"/>
      <c r="GM209" s="110"/>
      <c r="GN209" s="110"/>
      <c r="GO209" s="110"/>
      <c r="GP209" s="110"/>
      <c r="GQ209" s="110"/>
      <c r="GR209" s="110"/>
      <c r="GS209" s="110"/>
      <c r="GT209" s="110"/>
      <c r="GU209" s="110"/>
      <c r="GV209" s="110"/>
      <c r="GW209" s="110"/>
      <c r="GX209" s="110"/>
      <c r="GY209" s="110"/>
      <c r="GZ209" s="110"/>
      <c r="HA209" s="110"/>
      <c r="HB209" s="110"/>
      <c r="HC209" s="110"/>
      <c r="HD209" s="110"/>
      <c r="HE209" s="110"/>
      <c r="HF209" s="110"/>
      <c r="HG209" s="110"/>
      <c r="HH209" s="110"/>
      <c r="HI209" s="110"/>
      <c r="HJ209" s="110"/>
      <c r="HK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c r="AA210" s="110"/>
      <c r="AB210" s="110"/>
      <c r="AC210" s="110"/>
      <c r="AD210" s="110"/>
      <c r="AE210" s="110"/>
      <c r="AF210" s="110"/>
      <c r="AG210" s="110"/>
      <c r="AH210" s="110"/>
      <c r="AI210" s="110"/>
      <c r="AJ210" s="110"/>
      <c r="AK210" s="110"/>
      <c r="AL210" s="110"/>
      <c r="AM210" s="110"/>
      <c r="AN210" s="110"/>
      <c r="AO210" s="110"/>
      <c r="AP210" s="110"/>
      <c r="AQ210" s="110"/>
      <c r="AR210" s="110"/>
      <c r="AS210" s="110"/>
      <c r="AT210" s="110"/>
      <c r="AU210" s="110"/>
      <c r="AV210" s="110"/>
      <c r="AW210" s="110"/>
      <c r="AX210" s="110"/>
      <c r="AY210" s="110"/>
      <c r="AZ210" s="110"/>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0"/>
      <c r="CB210" s="110"/>
      <c r="CC210" s="110"/>
      <c r="CD210" s="110"/>
      <c r="CE210" s="110"/>
      <c r="CF210" s="110"/>
      <c r="CG210" s="110"/>
      <c r="CH210" s="110"/>
      <c r="CI210" s="110"/>
      <c r="CJ210" s="110"/>
      <c r="CK210" s="110"/>
      <c r="CL210" s="110"/>
      <c r="CM210" s="110"/>
      <c r="CN210" s="110"/>
      <c r="CO210" s="110"/>
      <c r="CP210" s="110"/>
      <c r="CQ210" s="110"/>
      <c r="CR210" s="110"/>
      <c r="CS210" s="110"/>
      <c r="CT210" s="110"/>
      <c r="CU210" s="110"/>
      <c r="CV210" s="110"/>
      <c r="CW210" s="110"/>
      <c r="CX210" s="110"/>
      <c r="CY210" s="110"/>
      <c r="CZ210" s="110"/>
      <c r="DA210" s="110"/>
      <c r="DB210" s="110"/>
      <c r="DC210" s="110"/>
      <c r="DD210" s="110"/>
      <c r="DE210" s="110"/>
      <c r="DF210" s="110"/>
      <c r="DG210" s="110"/>
      <c r="DH210" s="110"/>
      <c r="DI210" s="110"/>
      <c r="DJ210" s="110"/>
      <c r="DK210" s="110"/>
      <c r="DL210" s="110"/>
      <c r="DM210" s="110"/>
      <c r="DN210" s="110"/>
      <c r="DO210" s="110"/>
      <c r="DP210" s="110"/>
      <c r="DQ210" s="110"/>
      <c r="DR210" s="110"/>
      <c r="DS210" s="110"/>
      <c r="DT210" s="110"/>
      <c r="DU210" s="110"/>
      <c r="DV210" s="110"/>
      <c r="DW210" s="110"/>
      <c r="DX210" s="110"/>
      <c r="DY210" s="110"/>
      <c r="DZ210" s="110"/>
      <c r="EA210" s="110"/>
      <c r="EB210" s="110"/>
      <c r="EC210" s="110"/>
      <c r="ED210" s="110"/>
      <c r="EE210" s="110"/>
      <c r="EF210" s="110"/>
      <c r="EG210" s="110"/>
      <c r="EH210" s="110"/>
      <c r="EI210" s="110"/>
      <c r="EJ210" s="110"/>
      <c r="EK210" s="110"/>
      <c r="EL210" s="110"/>
      <c r="EM210" s="110"/>
      <c r="EN210" s="110"/>
      <c r="EO210" s="110"/>
      <c r="EP210" s="110"/>
      <c r="EQ210" s="110"/>
      <c r="ER210" s="110"/>
      <c r="ES210" s="110"/>
      <c r="ET210" s="110"/>
      <c r="EU210" s="110"/>
      <c r="EV210" s="110"/>
      <c r="EW210" s="110"/>
      <c r="EX210" s="110"/>
      <c r="EY210" s="110"/>
      <c r="EZ210" s="110"/>
      <c r="FA210" s="110"/>
      <c r="FB210" s="110"/>
      <c r="FC210" s="110"/>
      <c r="FD210" s="110"/>
      <c r="FE210" s="110"/>
      <c r="FF210" s="110"/>
      <c r="FG210" s="110"/>
      <c r="FH210" s="110"/>
      <c r="FI210" s="110"/>
      <c r="FJ210" s="110"/>
      <c r="FK210" s="110"/>
      <c r="FL210" s="110"/>
      <c r="FM210" s="110"/>
      <c r="FN210" s="110"/>
      <c r="FO210" s="110"/>
      <c r="FP210" s="110"/>
      <c r="FQ210" s="110"/>
      <c r="FR210" s="110"/>
      <c r="FS210" s="110"/>
      <c r="FT210" s="110"/>
      <c r="FU210" s="110"/>
      <c r="FV210" s="110"/>
      <c r="FW210" s="110"/>
      <c r="FX210" s="110"/>
      <c r="FY210" s="110"/>
      <c r="FZ210" s="110"/>
      <c r="GA210" s="110"/>
      <c r="GB210" s="110"/>
      <c r="GC210" s="110"/>
      <c r="GD210" s="110"/>
      <c r="GE210" s="110"/>
      <c r="GF210" s="110"/>
      <c r="GG210" s="110"/>
      <c r="GH210" s="110"/>
      <c r="GI210" s="110"/>
      <c r="GJ210" s="110"/>
      <c r="GK210" s="110"/>
      <c r="GL210" s="110"/>
      <c r="GM210" s="110"/>
      <c r="GN210" s="110"/>
      <c r="GO210" s="110"/>
      <c r="GP210" s="110"/>
      <c r="GQ210" s="110"/>
      <c r="GR210" s="110"/>
      <c r="GS210" s="110"/>
      <c r="GT210" s="110"/>
      <c r="GU210" s="110"/>
      <c r="GV210" s="110"/>
      <c r="GW210" s="110"/>
      <c r="GX210" s="110"/>
      <c r="GY210" s="110"/>
      <c r="GZ210" s="110"/>
      <c r="HA210" s="110"/>
      <c r="HB210" s="110"/>
      <c r="HC210" s="110"/>
      <c r="HD210" s="110"/>
      <c r="HE210" s="110"/>
      <c r="HF210" s="110"/>
      <c r="HG210" s="110"/>
      <c r="HH210" s="110"/>
      <c r="HI210" s="110"/>
      <c r="HJ210" s="110"/>
      <c r="HK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c r="AA211" s="110"/>
      <c r="AB211" s="110"/>
      <c r="AC211" s="110"/>
      <c r="AD211" s="110"/>
      <c r="AE211" s="110"/>
      <c r="AF211" s="110"/>
      <c r="AG211" s="110"/>
      <c r="AH211" s="110"/>
      <c r="AI211" s="110"/>
      <c r="AJ211" s="110"/>
      <c r="AK211" s="110"/>
      <c r="AL211" s="110"/>
      <c r="AM211" s="110"/>
      <c r="AN211" s="110"/>
      <c r="AO211" s="110"/>
      <c r="AP211" s="110"/>
      <c r="AQ211" s="110"/>
      <c r="AR211" s="110"/>
      <c r="AS211" s="110"/>
      <c r="AT211" s="110"/>
      <c r="AU211" s="110"/>
      <c r="AV211" s="110"/>
      <c r="AW211" s="110"/>
      <c r="AX211" s="110"/>
      <c r="AY211" s="110"/>
      <c r="AZ211" s="110"/>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0"/>
      <c r="CB211" s="110"/>
      <c r="CC211" s="110"/>
      <c r="CD211" s="110"/>
      <c r="CE211" s="110"/>
      <c r="CF211" s="110"/>
      <c r="CG211" s="110"/>
      <c r="CH211" s="110"/>
      <c r="CI211" s="110"/>
      <c r="CJ211" s="110"/>
      <c r="CK211" s="110"/>
      <c r="CL211" s="110"/>
      <c r="CM211" s="110"/>
      <c r="CN211" s="110"/>
      <c r="CO211" s="110"/>
      <c r="CP211" s="110"/>
      <c r="CQ211" s="110"/>
      <c r="CR211" s="110"/>
      <c r="CS211" s="110"/>
      <c r="CT211" s="110"/>
      <c r="CU211" s="110"/>
      <c r="CV211" s="110"/>
      <c r="CW211" s="110"/>
      <c r="CX211" s="110"/>
      <c r="CY211" s="110"/>
      <c r="CZ211" s="110"/>
      <c r="DA211" s="110"/>
      <c r="DB211" s="110"/>
      <c r="DC211" s="110"/>
      <c r="DD211" s="110"/>
      <c r="DE211" s="110"/>
      <c r="DF211" s="110"/>
      <c r="DG211" s="110"/>
      <c r="DH211" s="110"/>
      <c r="DI211" s="110"/>
      <c r="DJ211" s="110"/>
      <c r="DK211" s="110"/>
      <c r="DL211" s="110"/>
      <c r="DM211" s="110"/>
      <c r="DN211" s="110"/>
      <c r="DO211" s="110"/>
      <c r="DP211" s="110"/>
      <c r="DQ211" s="110"/>
      <c r="DR211" s="110"/>
      <c r="DS211" s="110"/>
      <c r="DT211" s="110"/>
      <c r="DU211" s="110"/>
      <c r="DV211" s="110"/>
      <c r="DW211" s="110"/>
      <c r="DX211" s="110"/>
      <c r="DY211" s="110"/>
      <c r="DZ211" s="110"/>
      <c r="EA211" s="110"/>
      <c r="EB211" s="110"/>
      <c r="EC211" s="110"/>
      <c r="ED211" s="110"/>
      <c r="EE211" s="110"/>
      <c r="EF211" s="110"/>
      <c r="EG211" s="110"/>
      <c r="EH211" s="110"/>
      <c r="EI211" s="110"/>
      <c r="EJ211" s="110"/>
      <c r="EK211" s="110"/>
      <c r="EL211" s="110"/>
      <c r="EM211" s="110"/>
      <c r="EN211" s="110"/>
      <c r="EO211" s="110"/>
      <c r="EP211" s="110"/>
      <c r="EQ211" s="110"/>
      <c r="ER211" s="110"/>
      <c r="ES211" s="110"/>
      <c r="ET211" s="110"/>
      <c r="EU211" s="110"/>
      <c r="EV211" s="110"/>
      <c r="EW211" s="110"/>
      <c r="EX211" s="110"/>
      <c r="EY211" s="110"/>
      <c r="EZ211" s="110"/>
      <c r="FA211" s="110"/>
      <c r="FB211" s="110"/>
      <c r="FC211" s="110"/>
      <c r="FD211" s="110"/>
      <c r="FE211" s="110"/>
      <c r="FF211" s="110"/>
      <c r="FG211" s="110"/>
      <c r="FH211" s="110"/>
      <c r="FI211" s="110"/>
      <c r="FJ211" s="110"/>
      <c r="FK211" s="110"/>
      <c r="FL211" s="110"/>
      <c r="FM211" s="110"/>
      <c r="FN211" s="110"/>
      <c r="FO211" s="110"/>
      <c r="FP211" s="110"/>
      <c r="FQ211" s="110"/>
      <c r="FR211" s="110"/>
      <c r="FS211" s="110"/>
      <c r="FT211" s="110"/>
      <c r="FU211" s="110"/>
      <c r="FV211" s="110"/>
      <c r="FW211" s="110"/>
      <c r="FX211" s="110"/>
      <c r="FY211" s="110"/>
      <c r="FZ211" s="110"/>
      <c r="GA211" s="110"/>
      <c r="GB211" s="110"/>
      <c r="GC211" s="110"/>
      <c r="GD211" s="110"/>
      <c r="GE211" s="110"/>
      <c r="GF211" s="110"/>
      <c r="GG211" s="110"/>
      <c r="GH211" s="110"/>
      <c r="GI211" s="110"/>
      <c r="GJ211" s="110"/>
      <c r="GK211" s="110"/>
      <c r="GL211" s="110"/>
      <c r="GM211" s="110"/>
      <c r="GN211" s="110"/>
      <c r="GO211" s="110"/>
      <c r="GP211" s="110"/>
      <c r="GQ211" s="110"/>
      <c r="GR211" s="110"/>
      <c r="GS211" s="110"/>
      <c r="GT211" s="110"/>
      <c r="GU211" s="110"/>
      <c r="GV211" s="110"/>
      <c r="GW211" s="110"/>
      <c r="GX211" s="110"/>
      <c r="GY211" s="110"/>
      <c r="GZ211" s="110"/>
      <c r="HA211" s="110"/>
      <c r="HB211" s="110"/>
      <c r="HC211" s="110"/>
      <c r="HD211" s="110"/>
      <c r="HE211" s="110"/>
      <c r="HF211" s="110"/>
      <c r="HG211" s="110"/>
      <c r="HH211" s="110"/>
      <c r="HI211" s="110"/>
      <c r="HJ211" s="110"/>
      <c r="HK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c r="AA212" s="110"/>
      <c r="AB212" s="110"/>
      <c r="AC212" s="110"/>
      <c r="AD212" s="110"/>
      <c r="AE212" s="110"/>
      <c r="AF212" s="110"/>
      <c r="AG212" s="110"/>
      <c r="AH212" s="110"/>
      <c r="AI212" s="110"/>
      <c r="AJ212" s="110"/>
      <c r="AK212" s="110"/>
      <c r="AL212" s="110"/>
      <c r="AM212" s="110"/>
      <c r="AN212" s="110"/>
      <c r="AO212" s="110"/>
      <c r="AP212" s="110"/>
      <c r="AQ212" s="110"/>
      <c r="AR212" s="110"/>
      <c r="AS212" s="110"/>
      <c r="AT212" s="110"/>
      <c r="AU212" s="110"/>
      <c r="AV212" s="110"/>
      <c r="AW212" s="110"/>
      <c r="AX212" s="110"/>
      <c r="AY212" s="110"/>
      <c r="AZ212" s="110"/>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0"/>
      <c r="CB212" s="110"/>
      <c r="CC212" s="110"/>
      <c r="CD212" s="110"/>
      <c r="CE212" s="110"/>
      <c r="CF212" s="110"/>
      <c r="CG212" s="110"/>
      <c r="CH212" s="110"/>
      <c r="CI212" s="110"/>
      <c r="CJ212" s="110"/>
      <c r="CK212" s="110"/>
      <c r="CL212" s="110"/>
      <c r="CM212" s="110"/>
      <c r="CN212" s="110"/>
      <c r="CO212" s="110"/>
      <c r="CP212" s="110"/>
      <c r="CQ212" s="110"/>
      <c r="CR212" s="110"/>
      <c r="CS212" s="110"/>
      <c r="CT212" s="110"/>
      <c r="CU212" s="110"/>
      <c r="CV212" s="110"/>
      <c r="CW212" s="110"/>
      <c r="CX212" s="110"/>
      <c r="CY212" s="110"/>
      <c r="CZ212" s="110"/>
      <c r="DA212" s="110"/>
      <c r="DB212" s="110"/>
      <c r="DC212" s="110"/>
      <c r="DD212" s="110"/>
      <c r="DE212" s="110"/>
      <c r="DF212" s="110"/>
      <c r="DG212" s="110"/>
      <c r="DH212" s="110"/>
      <c r="DI212" s="110"/>
      <c r="DJ212" s="110"/>
      <c r="DK212" s="110"/>
      <c r="DL212" s="110"/>
      <c r="DM212" s="110"/>
      <c r="DN212" s="110"/>
      <c r="DO212" s="110"/>
      <c r="DP212" s="110"/>
      <c r="DQ212" s="110"/>
      <c r="DR212" s="110"/>
      <c r="DS212" s="110"/>
      <c r="DT212" s="110"/>
      <c r="DU212" s="110"/>
      <c r="DV212" s="110"/>
      <c r="DW212" s="110"/>
      <c r="DX212" s="110"/>
      <c r="DY212" s="110"/>
      <c r="DZ212" s="110"/>
      <c r="EA212" s="110"/>
      <c r="EB212" s="110"/>
      <c r="EC212" s="110"/>
      <c r="ED212" s="110"/>
      <c r="EE212" s="110"/>
      <c r="EF212" s="110"/>
      <c r="EG212" s="110"/>
      <c r="EH212" s="110"/>
      <c r="EI212" s="110"/>
      <c r="EJ212" s="110"/>
      <c r="EK212" s="110"/>
      <c r="EL212" s="110"/>
      <c r="EM212" s="110"/>
      <c r="EN212" s="110"/>
      <c r="EO212" s="110"/>
      <c r="EP212" s="110"/>
      <c r="EQ212" s="110"/>
      <c r="ER212" s="110"/>
      <c r="ES212" s="110"/>
      <c r="ET212" s="110"/>
      <c r="EU212" s="110"/>
      <c r="EV212" s="110"/>
      <c r="EW212" s="110"/>
      <c r="EX212" s="110"/>
      <c r="EY212" s="110"/>
      <c r="EZ212" s="110"/>
      <c r="FA212" s="110"/>
      <c r="FB212" s="110"/>
      <c r="FC212" s="110"/>
      <c r="FD212" s="110"/>
      <c r="FE212" s="110"/>
      <c r="FF212" s="110"/>
      <c r="FG212" s="110"/>
      <c r="FH212" s="110"/>
      <c r="FI212" s="110"/>
      <c r="FJ212" s="110"/>
      <c r="FK212" s="110"/>
      <c r="FL212" s="110"/>
      <c r="FM212" s="110"/>
      <c r="FN212" s="110"/>
      <c r="FO212" s="110"/>
      <c r="FP212" s="110"/>
      <c r="FQ212" s="110"/>
      <c r="FR212" s="110"/>
      <c r="FS212" s="110"/>
      <c r="FT212" s="110"/>
      <c r="FU212" s="110"/>
      <c r="FV212" s="110"/>
      <c r="FW212" s="110"/>
      <c r="FX212" s="110"/>
      <c r="FY212" s="110"/>
      <c r="FZ212" s="110"/>
      <c r="GA212" s="110"/>
      <c r="GB212" s="110"/>
      <c r="GC212" s="110"/>
      <c r="GD212" s="110"/>
      <c r="GE212" s="110"/>
      <c r="GF212" s="110"/>
      <c r="GG212" s="110"/>
      <c r="GH212" s="110"/>
      <c r="GI212" s="110"/>
      <c r="GJ212" s="110"/>
      <c r="GK212" s="110"/>
      <c r="GL212" s="110"/>
      <c r="GM212" s="110"/>
      <c r="GN212" s="110"/>
      <c r="GO212" s="110"/>
      <c r="GP212" s="110"/>
      <c r="GQ212" s="110"/>
      <c r="GR212" s="110"/>
      <c r="GS212" s="110"/>
      <c r="GT212" s="110"/>
      <c r="GU212" s="110"/>
      <c r="GV212" s="110"/>
      <c r="GW212" s="110"/>
      <c r="GX212" s="110"/>
      <c r="GY212" s="110"/>
      <c r="GZ212" s="110"/>
      <c r="HA212" s="110"/>
      <c r="HB212" s="110"/>
      <c r="HC212" s="110"/>
      <c r="HD212" s="110"/>
      <c r="HE212" s="110"/>
      <c r="HF212" s="110"/>
      <c r="HG212" s="110"/>
      <c r="HH212" s="110"/>
      <c r="HI212" s="110"/>
      <c r="HJ212" s="110"/>
      <c r="HK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c r="AA213" s="110"/>
      <c r="AB213" s="110"/>
      <c r="AC213" s="110"/>
      <c r="AD213" s="110"/>
      <c r="AE213" s="110"/>
      <c r="AF213" s="110"/>
      <c r="AG213" s="110"/>
      <c r="AH213" s="110"/>
      <c r="AI213" s="110"/>
      <c r="AJ213" s="110"/>
      <c r="AK213" s="110"/>
      <c r="AL213" s="110"/>
      <c r="AM213" s="110"/>
      <c r="AN213" s="110"/>
      <c r="AO213" s="110"/>
      <c r="AP213" s="110"/>
      <c r="AQ213" s="110"/>
      <c r="AR213" s="110"/>
      <c r="AS213" s="110"/>
      <c r="AT213" s="110"/>
      <c r="AU213" s="110"/>
      <c r="AV213" s="110"/>
      <c r="AW213" s="110"/>
      <c r="AX213" s="110"/>
      <c r="AY213" s="110"/>
      <c r="AZ213" s="110"/>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0"/>
      <c r="CB213" s="110"/>
      <c r="CC213" s="110"/>
      <c r="CD213" s="110"/>
      <c r="CE213" s="110"/>
      <c r="CF213" s="110"/>
      <c r="CG213" s="110"/>
      <c r="CH213" s="110"/>
      <c r="CI213" s="110"/>
      <c r="CJ213" s="110"/>
      <c r="CK213" s="110"/>
      <c r="CL213" s="110"/>
      <c r="CM213" s="110"/>
      <c r="CN213" s="110"/>
      <c r="CO213" s="110"/>
      <c r="CP213" s="110"/>
      <c r="CQ213" s="110"/>
      <c r="CR213" s="110"/>
      <c r="CS213" s="110"/>
      <c r="CT213" s="110"/>
      <c r="CU213" s="110"/>
      <c r="CV213" s="110"/>
      <c r="CW213" s="110"/>
      <c r="CX213" s="110"/>
      <c r="CY213" s="110"/>
      <c r="CZ213" s="110"/>
      <c r="DA213" s="110"/>
      <c r="DB213" s="110"/>
      <c r="DC213" s="110"/>
      <c r="DD213" s="110"/>
      <c r="DE213" s="110"/>
      <c r="DF213" s="110"/>
      <c r="DG213" s="110"/>
      <c r="DH213" s="110"/>
      <c r="DI213" s="110"/>
      <c r="DJ213" s="110"/>
      <c r="DK213" s="110"/>
      <c r="DL213" s="110"/>
      <c r="DM213" s="110"/>
      <c r="DN213" s="110"/>
      <c r="DO213" s="110"/>
      <c r="DP213" s="110"/>
      <c r="DQ213" s="110"/>
      <c r="DR213" s="110"/>
      <c r="DS213" s="110"/>
      <c r="DT213" s="110"/>
      <c r="DU213" s="110"/>
      <c r="DV213" s="110"/>
      <c r="DW213" s="110"/>
      <c r="DX213" s="110"/>
      <c r="DY213" s="110"/>
      <c r="DZ213" s="110"/>
      <c r="EA213" s="110"/>
      <c r="EB213" s="110"/>
      <c r="EC213" s="110"/>
      <c r="ED213" s="110"/>
      <c r="EE213" s="110"/>
      <c r="EF213" s="110"/>
      <c r="EG213" s="110"/>
      <c r="EH213" s="110"/>
      <c r="EI213" s="110"/>
      <c r="EJ213" s="110"/>
      <c r="EK213" s="110"/>
      <c r="EL213" s="110"/>
      <c r="EM213" s="110"/>
      <c r="EN213" s="110"/>
      <c r="EO213" s="110"/>
      <c r="EP213" s="110"/>
      <c r="EQ213" s="110"/>
      <c r="ER213" s="110"/>
      <c r="ES213" s="110"/>
      <c r="ET213" s="110"/>
      <c r="EU213" s="110"/>
      <c r="EV213" s="110"/>
      <c r="EW213" s="110"/>
      <c r="EX213" s="110"/>
      <c r="EY213" s="110"/>
      <c r="EZ213" s="110"/>
      <c r="FA213" s="110"/>
      <c r="FB213" s="110"/>
      <c r="FC213" s="110"/>
      <c r="FD213" s="110"/>
      <c r="FE213" s="110"/>
      <c r="FF213" s="110"/>
      <c r="FG213" s="110"/>
      <c r="FH213" s="110"/>
      <c r="FI213" s="110"/>
      <c r="FJ213" s="110"/>
      <c r="FK213" s="110"/>
      <c r="FL213" s="110"/>
      <c r="FM213" s="110"/>
      <c r="FN213" s="110"/>
      <c r="FO213" s="110"/>
      <c r="FP213" s="110"/>
      <c r="FQ213" s="110"/>
      <c r="FR213" s="110"/>
      <c r="FS213" s="110"/>
      <c r="FT213" s="110"/>
      <c r="FU213" s="110"/>
      <c r="FV213" s="110"/>
      <c r="FW213" s="110"/>
      <c r="FX213" s="110"/>
      <c r="FY213" s="110"/>
      <c r="FZ213" s="110"/>
      <c r="GA213" s="110"/>
      <c r="GB213" s="110"/>
      <c r="GC213" s="110"/>
      <c r="GD213" s="110"/>
      <c r="GE213" s="110"/>
      <c r="GF213" s="110"/>
      <c r="GG213" s="110"/>
      <c r="GH213" s="110"/>
      <c r="GI213" s="110"/>
      <c r="GJ213" s="110"/>
      <c r="GK213" s="110"/>
      <c r="GL213" s="110"/>
      <c r="GM213" s="110"/>
      <c r="GN213" s="110"/>
      <c r="GO213" s="110"/>
      <c r="GP213" s="110"/>
      <c r="GQ213" s="110"/>
      <c r="GR213" s="110"/>
      <c r="GS213" s="110"/>
      <c r="GT213" s="110"/>
      <c r="GU213" s="110"/>
      <c r="GV213" s="110"/>
      <c r="GW213" s="110"/>
      <c r="GX213" s="110"/>
      <c r="GY213" s="110"/>
      <c r="GZ213" s="110"/>
      <c r="HA213" s="110"/>
      <c r="HB213" s="110"/>
      <c r="HC213" s="110"/>
      <c r="HD213" s="110"/>
      <c r="HE213" s="110"/>
      <c r="HF213" s="110"/>
      <c r="HG213" s="110"/>
      <c r="HH213" s="110"/>
      <c r="HI213" s="110"/>
      <c r="HJ213" s="110"/>
      <c r="HK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110"/>
      <c r="AB214" s="110"/>
      <c r="AC214" s="110"/>
      <c r="AD214" s="110"/>
      <c r="AE214" s="110"/>
      <c r="AF214" s="110"/>
      <c r="AG214" s="110"/>
      <c r="AH214" s="110"/>
      <c r="AI214" s="110"/>
      <c r="AJ214" s="110"/>
      <c r="AK214" s="110"/>
      <c r="AL214" s="110"/>
      <c r="AM214" s="110"/>
      <c r="AN214" s="110"/>
      <c r="AO214" s="110"/>
      <c r="AP214" s="110"/>
      <c r="AQ214" s="110"/>
      <c r="AR214" s="110"/>
      <c r="AS214" s="110"/>
      <c r="AT214" s="110"/>
      <c r="AU214" s="110"/>
      <c r="AV214" s="110"/>
      <c r="AW214" s="110"/>
      <c r="AX214" s="110"/>
      <c r="AY214" s="110"/>
      <c r="AZ214" s="110"/>
      <c r="BA214" s="110"/>
      <c r="BB214" s="110"/>
      <c r="BC214" s="110"/>
      <c r="BD214" s="110"/>
      <c r="BE214" s="110"/>
      <c r="BF214" s="110"/>
      <c r="BG214" s="110"/>
      <c r="BH214" s="110"/>
      <c r="BI214" s="110"/>
      <c r="BJ214" s="110"/>
      <c r="BK214" s="110"/>
      <c r="BL214" s="110"/>
      <c r="BM214" s="110"/>
      <c r="BN214" s="110"/>
      <c r="BO214" s="110"/>
      <c r="BP214" s="110"/>
      <c r="BQ214" s="110"/>
      <c r="BR214" s="110"/>
      <c r="BS214" s="110"/>
      <c r="BT214" s="110"/>
      <c r="BU214" s="110"/>
      <c r="BV214" s="110"/>
      <c r="BW214" s="110"/>
      <c r="BX214" s="110"/>
      <c r="BY214" s="110"/>
      <c r="BZ214" s="110"/>
      <c r="CA214" s="110"/>
      <c r="CB214" s="110"/>
      <c r="CC214" s="110"/>
      <c r="CD214" s="110"/>
      <c r="CE214" s="110"/>
      <c r="CF214" s="110"/>
      <c r="CG214" s="110"/>
      <c r="CH214" s="110"/>
      <c r="CI214" s="110"/>
      <c r="CJ214" s="110"/>
      <c r="CK214" s="110"/>
      <c r="CL214" s="110"/>
      <c r="CM214" s="110"/>
      <c r="CN214" s="110"/>
      <c r="CO214" s="110"/>
      <c r="CP214" s="110"/>
      <c r="CQ214" s="110"/>
      <c r="CR214" s="110"/>
      <c r="CS214" s="110"/>
      <c r="CT214" s="110"/>
      <c r="CU214" s="110"/>
      <c r="CV214" s="110"/>
      <c r="CW214" s="110"/>
      <c r="CX214" s="110"/>
      <c r="CY214" s="110"/>
      <c r="CZ214" s="110"/>
      <c r="DA214" s="110"/>
      <c r="DB214" s="110"/>
      <c r="DC214" s="110"/>
      <c r="DD214" s="110"/>
      <c r="DE214" s="110"/>
      <c r="DF214" s="110"/>
      <c r="DG214" s="110"/>
      <c r="DH214" s="110"/>
      <c r="DI214" s="110"/>
      <c r="DJ214" s="110"/>
      <c r="DK214" s="110"/>
      <c r="DL214" s="110"/>
      <c r="DM214" s="110"/>
      <c r="DN214" s="110"/>
      <c r="DO214" s="110"/>
      <c r="DP214" s="110"/>
      <c r="DQ214" s="110"/>
      <c r="DR214" s="110"/>
      <c r="DS214" s="110"/>
      <c r="DT214" s="110"/>
      <c r="DU214" s="110"/>
      <c r="DV214" s="110"/>
      <c r="DW214" s="110"/>
      <c r="DX214" s="110"/>
      <c r="DY214" s="110"/>
      <c r="DZ214" s="110"/>
      <c r="EA214" s="110"/>
      <c r="EB214" s="110"/>
      <c r="EC214" s="110"/>
      <c r="ED214" s="110"/>
      <c r="EE214" s="110"/>
      <c r="EF214" s="110"/>
      <c r="EG214" s="110"/>
      <c r="EH214" s="110"/>
      <c r="EI214" s="110"/>
      <c r="EJ214" s="110"/>
      <c r="EK214" s="110"/>
      <c r="EL214" s="110"/>
      <c r="EM214" s="110"/>
      <c r="EN214" s="110"/>
      <c r="EO214" s="110"/>
      <c r="EP214" s="110"/>
      <c r="EQ214" s="110"/>
      <c r="ER214" s="110"/>
      <c r="ES214" s="110"/>
      <c r="ET214" s="110"/>
      <c r="EU214" s="110"/>
      <c r="EV214" s="110"/>
      <c r="EW214" s="110"/>
      <c r="EX214" s="110"/>
      <c r="EY214" s="110"/>
      <c r="EZ214" s="110"/>
      <c r="FA214" s="110"/>
      <c r="FB214" s="110"/>
      <c r="FC214" s="110"/>
      <c r="FD214" s="110"/>
      <c r="FE214" s="110"/>
      <c r="FF214" s="110"/>
      <c r="FG214" s="110"/>
      <c r="FH214" s="110"/>
      <c r="FI214" s="110"/>
      <c r="FJ214" s="110"/>
      <c r="FK214" s="110"/>
      <c r="FL214" s="110"/>
      <c r="FM214" s="110"/>
      <c r="FN214" s="110"/>
      <c r="FO214" s="110"/>
      <c r="FP214" s="110"/>
      <c r="FQ214" s="110"/>
      <c r="FR214" s="110"/>
      <c r="FS214" s="110"/>
      <c r="FT214" s="110"/>
      <c r="FU214" s="110"/>
      <c r="FV214" s="110"/>
      <c r="FW214" s="110"/>
      <c r="FX214" s="110"/>
      <c r="FY214" s="110"/>
      <c r="FZ214" s="110"/>
      <c r="GA214" s="110"/>
      <c r="GB214" s="110"/>
      <c r="GC214" s="110"/>
      <c r="GD214" s="110"/>
      <c r="GE214" s="110"/>
      <c r="GF214" s="110"/>
      <c r="GG214" s="110"/>
      <c r="GH214" s="110"/>
      <c r="GI214" s="110"/>
      <c r="GJ214" s="110"/>
      <c r="GK214" s="110"/>
      <c r="GL214" s="110"/>
      <c r="GM214" s="110"/>
      <c r="GN214" s="110"/>
      <c r="GO214" s="110"/>
      <c r="GP214" s="110"/>
      <c r="GQ214" s="110"/>
      <c r="GR214" s="110"/>
      <c r="GS214" s="110"/>
      <c r="GT214" s="110"/>
      <c r="GU214" s="110"/>
      <c r="GV214" s="110"/>
      <c r="GW214" s="110"/>
      <c r="GX214" s="110"/>
      <c r="GY214" s="110"/>
      <c r="GZ214" s="110"/>
      <c r="HA214" s="110"/>
      <c r="HB214" s="110"/>
      <c r="HC214" s="110"/>
      <c r="HD214" s="110"/>
      <c r="HE214" s="110"/>
      <c r="HF214" s="110"/>
      <c r="HG214" s="110"/>
      <c r="HH214" s="110"/>
      <c r="HI214" s="110"/>
      <c r="HJ214" s="110"/>
      <c r="HK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c r="AB215" s="110"/>
      <c r="AC215" s="110"/>
      <c r="AD215" s="110"/>
      <c r="AE215" s="110"/>
      <c r="AF215" s="110"/>
      <c r="AG215" s="110"/>
      <c r="AH215" s="110"/>
      <c r="AI215" s="110"/>
      <c r="AJ215" s="110"/>
      <c r="AK215" s="110"/>
      <c r="AL215" s="110"/>
      <c r="AM215" s="110"/>
      <c r="AN215" s="110"/>
      <c r="AO215" s="110"/>
      <c r="AP215" s="110"/>
      <c r="AQ215" s="110"/>
      <c r="AR215" s="110"/>
      <c r="AS215" s="110"/>
      <c r="AT215" s="110"/>
      <c r="AU215" s="110"/>
      <c r="AV215" s="110"/>
      <c r="AW215" s="110"/>
      <c r="AX215" s="110"/>
      <c r="AY215" s="110"/>
      <c r="AZ215" s="110"/>
      <c r="BA215" s="110"/>
      <c r="BB215" s="110"/>
      <c r="BC215" s="110"/>
      <c r="BD215" s="110"/>
      <c r="BE215" s="110"/>
      <c r="BF215" s="110"/>
      <c r="BG215" s="110"/>
      <c r="BH215" s="110"/>
      <c r="BI215" s="110"/>
      <c r="BJ215" s="110"/>
      <c r="BK215" s="110"/>
      <c r="BL215" s="110"/>
      <c r="BM215" s="110"/>
      <c r="BN215" s="110"/>
      <c r="BO215" s="110"/>
      <c r="BP215" s="110"/>
      <c r="BQ215" s="110"/>
      <c r="BR215" s="110"/>
      <c r="BS215" s="110"/>
      <c r="BT215" s="110"/>
      <c r="BU215" s="110"/>
      <c r="BV215" s="110"/>
      <c r="BW215" s="110"/>
      <c r="BX215" s="110"/>
      <c r="BY215" s="110"/>
      <c r="BZ215" s="110"/>
      <c r="CA215" s="110"/>
      <c r="CB215" s="110"/>
      <c r="CC215" s="110"/>
      <c r="CD215" s="110"/>
      <c r="CE215" s="110"/>
      <c r="CF215" s="110"/>
      <c r="CG215" s="110"/>
      <c r="CH215" s="110"/>
      <c r="CI215" s="110"/>
      <c r="CJ215" s="110"/>
      <c r="CK215" s="110"/>
      <c r="CL215" s="110"/>
      <c r="CM215" s="110"/>
      <c r="CN215" s="110"/>
      <c r="CO215" s="110"/>
      <c r="CP215" s="110"/>
      <c r="CQ215" s="110"/>
      <c r="CR215" s="110"/>
      <c r="CS215" s="110"/>
      <c r="CT215" s="110"/>
      <c r="CU215" s="110"/>
      <c r="CV215" s="110"/>
      <c r="CW215" s="110"/>
      <c r="CX215" s="110"/>
      <c r="CY215" s="110"/>
      <c r="CZ215" s="110"/>
      <c r="DA215" s="110"/>
      <c r="DB215" s="110"/>
      <c r="DC215" s="110"/>
      <c r="DD215" s="110"/>
      <c r="DE215" s="110"/>
      <c r="DF215" s="110"/>
      <c r="DG215" s="110"/>
      <c r="DH215" s="110"/>
      <c r="DI215" s="110"/>
      <c r="DJ215" s="110"/>
      <c r="DK215" s="110"/>
      <c r="DL215" s="110"/>
      <c r="DM215" s="110"/>
      <c r="DN215" s="110"/>
      <c r="DO215" s="110"/>
      <c r="DP215" s="110"/>
      <c r="DQ215" s="110"/>
      <c r="DR215" s="110"/>
      <c r="DS215" s="110"/>
      <c r="DT215" s="110"/>
      <c r="DU215" s="110"/>
      <c r="DV215" s="110"/>
      <c r="DW215" s="110"/>
      <c r="DX215" s="110"/>
      <c r="DY215" s="110"/>
      <c r="DZ215" s="110"/>
      <c r="EA215" s="110"/>
      <c r="EB215" s="110"/>
      <c r="EC215" s="110"/>
      <c r="ED215" s="110"/>
      <c r="EE215" s="110"/>
      <c r="EF215" s="110"/>
      <c r="EG215" s="110"/>
      <c r="EH215" s="110"/>
      <c r="EI215" s="110"/>
      <c r="EJ215" s="110"/>
      <c r="EK215" s="110"/>
      <c r="EL215" s="110"/>
      <c r="EM215" s="110"/>
      <c r="EN215" s="110"/>
      <c r="EO215" s="110"/>
      <c r="EP215" s="110"/>
      <c r="EQ215" s="110"/>
      <c r="ER215" s="110"/>
      <c r="ES215" s="110"/>
      <c r="ET215" s="110"/>
      <c r="EU215" s="110"/>
      <c r="EV215" s="110"/>
      <c r="EW215" s="110"/>
      <c r="EX215" s="110"/>
      <c r="EY215" s="110"/>
      <c r="EZ215" s="110"/>
      <c r="FA215" s="110"/>
      <c r="FB215" s="110"/>
      <c r="FC215" s="110"/>
      <c r="FD215" s="110"/>
      <c r="FE215" s="110"/>
      <c r="FF215" s="110"/>
      <c r="FG215" s="110"/>
      <c r="FH215" s="110"/>
      <c r="FI215" s="110"/>
      <c r="FJ215" s="110"/>
      <c r="FK215" s="110"/>
      <c r="FL215" s="110"/>
      <c r="FM215" s="110"/>
      <c r="FN215" s="110"/>
      <c r="FO215" s="110"/>
      <c r="FP215" s="110"/>
      <c r="FQ215" s="110"/>
      <c r="FR215" s="110"/>
      <c r="FS215" s="110"/>
      <c r="FT215" s="110"/>
      <c r="FU215" s="110"/>
      <c r="FV215" s="110"/>
      <c r="FW215" s="110"/>
      <c r="FX215" s="110"/>
      <c r="FY215" s="110"/>
      <c r="FZ215" s="110"/>
      <c r="GA215" s="110"/>
      <c r="GB215" s="110"/>
      <c r="GC215" s="110"/>
      <c r="GD215" s="110"/>
      <c r="GE215" s="110"/>
      <c r="GF215" s="110"/>
      <c r="GG215" s="110"/>
      <c r="GH215" s="110"/>
      <c r="GI215" s="110"/>
      <c r="GJ215" s="110"/>
      <c r="GK215" s="110"/>
      <c r="GL215" s="110"/>
      <c r="GM215" s="110"/>
      <c r="GN215" s="110"/>
      <c r="GO215" s="110"/>
      <c r="GP215" s="110"/>
      <c r="GQ215" s="110"/>
      <c r="GR215" s="110"/>
      <c r="GS215" s="110"/>
      <c r="GT215" s="110"/>
      <c r="GU215" s="110"/>
      <c r="GV215" s="110"/>
      <c r="GW215" s="110"/>
      <c r="GX215" s="110"/>
      <c r="GY215" s="110"/>
      <c r="GZ215" s="110"/>
      <c r="HA215" s="110"/>
      <c r="HB215" s="110"/>
      <c r="HC215" s="110"/>
      <c r="HD215" s="110"/>
      <c r="HE215" s="110"/>
      <c r="HF215" s="110"/>
      <c r="HG215" s="110"/>
      <c r="HH215" s="110"/>
      <c r="HI215" s="110"/>
      <c r="HJ215" s="110"/>
      <c r="HK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110"/>
      <c r="AB216" s="110"/>
      <c r="AC216" s="110"/>
      <c r="AD216" s="110"/>
      <c r="AE216" s="110"/>
      <c r="AF216" s="110"/>
      <c r="AG216" s="110"/>
      <c r="AH216" s="110"/>
      <c r="AI216" s="110"/>
      <c r="AJ216" s="110"/>
      <c r="AK216" s="110"/>
      <c r="AL216" s="110"/>
      <c r="AM216" s="110"/>
      <c r="AN216" s="110"/>
      <c r="AO216" s="110"/>
      <c r="AP216" s="110"/>
      <c r="AQ216" s="110"/>
      <c r="AR216" s="110"/>
      <c r="AS216" s="110"/>
      <c r="AT216" s="110"/>
      <c r="AU216" s="110"/>
      <c r="AV216" s="110"/>
      <c r="AW216" s="110"/>
      <c r="AX216" s="110"/>
      <c r="AY216" s="110"/>
      <c r="AZ216" s="110"/>
      <c r="BA216" s="110"/>
      <c r="BB216" s="110"/>
      <c r="BC216" s="110"/>
      <c r="BD216" s="110"/>
      <c r="BE216" s="110"/>
      <c r="BF216" s="110"/>
      <c r="BG216" s="110"/>
      <c r="BH216" s="110"/>
      <c r="BI216" s="110"/>
      <c r="BJ216" s="110"/>
      <c r="BK216" s="110"/>
      <c r="BL216" s="110"/>
      <c r="BM216" s="110"/>
      <c r="BN216" s="110"/>
      <c r="BO216" s="110"/>
      <c r="BP216" s="110"/>
      <c r="BQ216" s="110"/>
      <c r="BR216" s="110"/>
      <c r="BS216" s="110"/>
      <c r="BT216" s="110"/>
      <c r="BU216" s="110"/>
      <c r="BV216" s="110"/>
      <c r="BW216" s="110"/>
      <c r="BX216" s="110"/>
      <c r="BY216" s="110"/>
      <c r="BZ216" s="110"/>
      <c r="CA216" s="110"/>
      <c r="CB216" s="110"/>
      <c r="CC216" s="110"/>
      <c r="CD216" s="110"/>
      <c r="CE216" s="110"/>
      <c r="CF216" s="110"/>
      <c r="CG216" s="110"/>
      <c r="CH216" s="110"/>
      <c r="CI216" s="110"/>
      <c r="CJ216" s="110"/>
      <c r="CK216" s="110"/>
      <c r="CL216" s="110"/>
      <c r="CM216" s="110"/>
      <c r="CN216" s="110"/>
      <c r="CO216" s="110"/>
      <c r="CP216" s="110"/>
      <c r="CQ216" s="110"/>
      <c r="CR216" s="110"/>
      <c r="CS216" s="110"/>
      <c r="CT216" s="110"/>
      <c r="CU216" s="110"/>
      <c r="CV216" s="110"/>
      <c r="CW216" s="110"/>
      <c r="CX216" s="110"/>
      <c r="CY216" s="110"/>
      <c r="CZ216" s="110"/>
      <c r="DA216" s="110"/>
      <c r="DB216" s="110"/>
      <c r="DC216" s="110"/>
      <c r="DD216" s="110"/>
      <c r="DE216" s="110"/>
      <c r="DF216" s="110"/>
      <c r="DG216" s="110"/>
      <c r="DH216" s="110"/>
      <c r="DI216" s="110"/>
      <c r="DJ216" s="110"/>
      <c r="DK216" s="110"/>
      <c r="DL216" s="110"/>
      <c r="DM216" s="110"/>
      <c r="DN216" s="110"/>
      <c r="DO216" s="110"/>
      <c r="DP216" s="110"/>
      <c r="DQ216" s="110"/>
      <c r="DR216" s="110"/>
      <c r="DS216" s="110"/>
      <c r="DT216" s="110"/>
      <c r="DU216" s="110"/>
      <c r="DV216" s="110"/>
      <c r="DW216" s="110"/>
      <c r="DX216" s="110"/>
      <c r="DY216" s="110"/>
      <c r="DZ216" s="110"/>
      <c r="EA216" s="110"/>
      <c r="EB216" s="110"/>
      <c r="EC216" s="110"/>
      <c r="ED216" s="110"/>
      <c r="EE216" s="110"/>
      <c r="EF216" s="110"/>
      <c r="EG216" s="110"/>
      <c r="EH216" s="110"/>
      <c r="EI216" s="110"/>
      <c r="EJ216" s="110"/>
      <c r="EK216" s="110"/>
      <c r="EL216" s="110"/>
      <c r="EM216" s="110"/>
      <c r="EN216" s="110"/>
      <c r="EO216" s="110"/>
      <c r="EP216" s="110"/>
      <c r="EQ216" s="110"/>
      <c r="ER216" s="110"/>
      <c r="ES216" s="110"/>
      <c r="ET216" s="110"/>
      <c r="EU216" s="110"/>
      <c r="EV216" s="110"/>
      <c r="EW216" s="110"/>
      <c r="EX216" s="110"/>
      <c r="EY216" s="110"/>
      <c r="EZ216" s="110"/>
      <c r="FA216" s="110"/>
      <c r="FB216" s="110"/>
      <c r="FC216" s="110"/>
      <c r="FD216" s="110"/>
      <c r="FE216" s="110"/>
      <c r="FF216" s="110"/>
      <c r="FG216" s="110"/>
      <c r="FH216" s="110"/>
      <c r="FI216" s="110"/>
      <c r="FJ216" s="110"/>
      <c r="FK216" s="110"/>
      <c r="FL216" s="110"/>
      <c r="FM216" s="110"/>
      <c r="FN216" s="110"/>
      <c r="FO216" s="110"/>
      <c r="FP216" s="110"/>
      <c r="FQ216" s="110"/>
      <c r="FR216" s="110"/>
      <c r="FS216" s="110"/>
      <c r="FT216" s="110"/>
      <c r="FU216" s="110"/>
      <c r="FV216" s="110"/>
      <c r="FW216" s="110"/>
      <c r="FX216" s="110"/>
      <c r="FY216" s="110"/>
      <c r="FZ216" s="110"/>
      <c r="GA216" s="110"/>
      <c r="GB216" s="110"/>
      <c r="GC216" s="110"/>
      <c r="GD216" s="110"/>
      <c r="GE216" s="110"/>
      <c r="GF216" s="110"/>
      <c r="GG216" s="110"/>
      <c r="GH216" s="110"/>
      <c r="GI216" s="110"/>
      <c r="GJ216" s="110"/>
      <c r="GK216" s="110"/>
      <c r="GL216" s="110"/>
      <c r="GM216" s="110"/>
      <c r="GN216" s="110"/>
      <c r="GO216" s="110"/>
      <c r="GP216" s="110"/>
      <c r="GQ216" s="110"/>
      <c r="GR216" s="110"/>
      <c r="GS216" s="110"/>
      <c r="GT216" s="110"/>
      <c r="GU216" s="110"/>
      <c r="GV216" s="110"/>
      <c r="GW216" s="110"/>
      <c r="GX216" s="110"/>
      <c r="GY216" s="110"/>
      <c r="GZ216" s="110"/>
      <c r="HA216" s="110"/>
      <c r="HB216" s="110"/>
      <c r="HC216" s="110"/>
      <c r="HD216" s="110"/>
      <c r="HE216" s="110"/>
      <c r="HF216" s="110"/>
      <c r="HG216" s="110"/>
      <c r="HH216" s="110"/>
      <c r="HI216" s="110"/>
      <c r="HJ216" s="110"/>
      <c r="HK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110"/>
      <c r="AB217" s="110"/>
      <c r="AC217" s="110"/>
      <c r="AD217" s="110"/>
      <c r="AE217" s="110"/>
      <c r="AF217" s="110"/>
      <c r="AG217" s="110"/>
      <c r="AH217" s="110"/>
      <c r="AI217" s="110"/>
      <c r="AJ217" s="110"/>
      <c r="AK217" s="110"/>
      <c r="AL217" s="110"/>
      <c r="AM217" s="110"/>
      <c r="AN217" s="110"/>
      <c r="AO217" s="110"/>
      <c r="AP217" s="110"/>
      <c r="AQ217" s="110"/>
      <c r="AR217" s="110"/>
      <c r="AS217" s="110"/>
      <c r="AT217" s="110"/>
      <c r="AU217" s="110"/>
      <c r="AV217" s="110"/>
      <c r="AW217" s="110"/>
      <c r="AX217" s="110"/>
      <c r="AY217" s="110"/>
      <c r="AZ217" s="110"/>
      <c r="BA217" s="110"/>
      <c r="BB217" s="110"/>
      <c r="BC217" s="110"/>
      <c r="BD217" s="110"/>
      <c r="BE217" s="110"/>
      <c r="BF217" s="110"/>
      <c r="BG217" s="110"/>
      <c r="BH217" s="110"/>
      <c r="BI217" s="110"/>
      <c r="BJ217" s="110"/>
      <c r="BK217" s="110"/>
      <c r="BL217" s="110"/>
      <c r="BM217" s="110"/>
      <c r="BN217" s="110"/>
      <c r="BO217" s="110"/>
      <c r="BP217" s="110"/>
      <c r="BQ217" s="110"/>
      <c r="BR217" s="110"/>
      <c r="BS217" s="110"/>
      <c r="BT217" s="110"/>
      <c r="BU217" s="110"/>
      <c r="BV217" s="110"/>
      <c r="BW217" s="110"/>
      <c r="BX217" s="110"/>
      <c r="BY217" s="110"/>
      <c r="BZ217" s="110"/>
      <c r="CA217" s="110"/>
      <c r="CB217" s="110"/>
      <c r="CC217" s="110"/>
      <c r="CD217" s="110"/>
      <c r="CE217" s="110"/>
      <c r="CF217" s="110"/>
      <c r="CG217" s="110"/>
      <c r="CH217" s="110"/>
      <c r="CI217" s="110"/>
      <c r="CJ217" s="110"/>
      <c r="CK217" s="110"/>
      <c r="CL217" s="110"/>
      <c r="CM217" s="110"/>
      <c r="CN217" s="110"/>
      <c r="CO217" s="110"/>
      <c r="CP217" s="110"/>
      <c r="CQ217" s="110"/>
      <c r="CR217" s="110"/>
      <c r="CS217" s="110"/>
      <c r="CT217" s="110"/>
      <c r="CU217" s="110"/>
      <c r="CV217" s="110"/>
      <c r="CW217" s="110"/>
      <c r="CX217" s="110"/>
      <c r="CY217" s="110"/>
      <c r="CZ217" s="110"/>
      <c r="DA217" s="110"/>
      <c r="DB217" s="110"/>
      <c r="DC217" s="110"/>
      <c r="DD217" s="110"/>
      <c r="DE217" s="110"/>
      <c r="DF217" s="110"/>
      <c r="DG217" s="110"/>
      <c r="DH217" s="110"/>
      <c r="DI217" s="110"/>
      <c r="DJ217" s="110"/>
      <c r="DK217" s="110"/>
      <c r="DL217" s="110"/>
      <c r="DM217" s="110"/>
      <c r="DN217" s="110"/>
      <c r="DO217" s="110"/>
      <c r="DP217" s="110"/>
      <c r="DQ217" s="110"/>
      <c r="DR217" s="110"/>
      <c r="DS217" s="110"/>
      <c r="DT217" s="110"/>
      <c r="DU217" s="110"/>
      <c r="DV217" s="110"/>
      <c r="DW217" s="110"/>
      <c r="DX217" s="110"/>
      <c r="DY217" s="110"/>
      <c r="DZ217" s="110"/>
      <c r="EA217" s="110"/>
      <c r="EB217" s="110"/>
      <c r="EC217" s="110"/>
      <c r="ED217" s="110"/>
      <c r="EE217" s="110"/>
      <c r="EF217" s="110"/>
      <c r="EG217" s="110"/>
      <c r="EH217" s="110"/>
      <c r="EI217" s="110"/>
      <c r="EJ217" s="110"/>
      <c r="EK217" s="110"/>
      <c r="EL217" s="110"/>
      <c r="EM217" s="110"/>
      <c r="EN217" s="110"/>
      <c r="EO217" s="110"/>
      <c r="EP217" s="110"/>
      <c r="EQ217" s="110"/>
      <c r="ER217" s="110"/>
      <c r="ES217" s="110"/>
      <c r="ET217" s="110"/>
      <c r="EU217" s="110"/>
      <c r="EV217" s="110"/>
      <c r="EW217" s="110"/>
      <c r="EX217" s="110"/>
      <c r="EY217" s="110"/>
      <c r="EZ217" s="110"/>
      <c r="FA217" s="110"/>
      <c r="FB217" s="110"/>
      <c r="FC217" s="110"/>
      <c r="FD217" s="110"/>
      <c r="FE217" s="110"/>
      <c r="FF217" s="110"/>
      <c r="FG217" s="110"/>
      <c r="FH217" s="110"/>
      <c r="FI217" s="110"/>
      <c r="FJ217" s="110"/>
      <c r="FK217" s="110"/>
      <c r="FL217" s="110"/>
      <c r="FM217" s="110"/>
      <c r="FN217" s="110"/>
      <c r="FO217" s="110"/>
      <c r="FP217" s="110"/>
      <c r="FQ217" s="110"/>
      <c r="FR217" s="110"/>
      <c r="FS217" s="110"/>
      <c r="FT217" s="110"/>
      <c r="FU217" s="110"/>
      <c r="FV217" s="110"/>
      <c r="FW217" s="110"/>
      <c r="FX217" s="110"/>
      <c r="FY217" s="110"/>
      <c r="FZ217" s="110"/>
      <c r="GA217" s="110"/>
      <c r="GB217" s="110"/>
      <c r="GC217" s="110"/>
      <c r="GD217" s="110"/>
      <c r="GE217" s="110"/>
      <c r="GF217" s="110"/>
      <c r="GG217" s="110"/>
      <c r="GH217" s="110"/>
      <c r="GI217" s="110"/>
      <c r="GJ217" s="110"/>
      <c r="GK217" s="110"/>
      <c r="GL217" s="110"/>
      <c r="GM217" s="110"/>
      <c r="GN217" s="110"/>
      <c r="GO217" s="110"/>
      <c r="GP217" s="110"/>
      <c r="GQ217" s="110"/>
      <c r="GR217" s="110"/>
      <c r="GS217" s="110"/>
      <c r="GT217" s="110"/>
      <c r="GU217" s="110"/>
      <c r="GV217" s="110"/>
      <c r="GW217" s="110"/>
      <c r="GX217" s="110"/>
      <c r="GY217" s="110"/>
      <c r="GZ217" s="110"/>
      <c r="HA217" s="110"/>
      <c r="HB217" s="110"/>
      <c r="HC217" s="110"/>
      <c r="HD217" s="110"/>
      <c r="HE217" s="110"/>
      <c r="HF217" s="110"/>
      <c r="HG217" s="110"/>
      <c r="HH217" s="110"/>
      <c r="HI217" s="110"/>
      <c r="HJ217" s="110"/>
      <c r="HK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110"/>
      <c r="AB218" s="110"/>
      <c r="AC218" s="110"/>
      <c r="AD218" s="110"/>
      <c r="AE218" s="110"/>
      <c r="AF218" s="110"/>
      <c r="AG218" s="110"/>
      <c r="AH218" s="110"/>
      <c r="AI218" s="110"/>
      <c r="AJ218" s="110"/>
      <c r="AK218" s="110"/>
      <c r="AL218" s="110"/>
      <c r="AM218" s="110"/>
      <c r="AN218" s="110"/>
      <c r="AO218" s="110"/>
      <c r="AP218" s="110"/>
      <c r="AQ218" s="110"/>
      <c r="AR218" s="110"/>
      <c r="AS218" s="110"/>
      <c r="AT218" s="110"/>
      <c r="AU218" s="110"/>
      <c r="AV218" s="110"/>
      <c r="AW218" s="110"/>
      <c r="AX218" s="110"/>
      <c r="AY218" s="110"/>
      <c r="AZ218" s="110"/>
      <c r="BA218" s="110"/>
      <c r="BB218" s="110"/>
      <c r="BC218" s="110"/>
      <c r="BD218" s="110"/>
      <c r="BE218" s="110"/>
      <c r="BF218" s="110"/>
      <c r="BG218" s="110"/>
      <c r="BH218" s="110"/>
      <c r="BI218" s="110"/>
      <c r="BJ218" s="110"/>
      <c r="BK218" s="110"/>
      <c r="BL218" s="110"/>
      <c r="BM218" s="110"/>
      <c r="BN218" s="110"/>
      <c r="BO218" s="110"/>
      <c r="BP218" s="110"/>
      <c r="BQ218" s="110"/>
      <c r="BR218" s="110"/>
      <c r="BS218" s="110"/>
      <c r="BT218" s="110"/>
      <c r="BU218" s="110"/>
      <c r="BV218" s="110"/>
      <c r="BW218" s="110"/>
      <c r="BX218" s="110"/>
      <c r="BY218" s="110"/>
      <c r="BZ218" s="110"/>
      <c r="CA218" s="110"/>
      <c r="CB218" s="110"/>
      <c r="CC218" s="110"/>
      <c r="CD218" s="110"/>
      <c r="CE218" s="110"/>
      <c r="CF218" s="110"/>
      <c r="CG218" s="110"/>
      <c r="CH218" s="110"/>
      <c r="CI218" s="110"/>
      <c r="CJ218" s="110"/>
      <c r="CK218" s="110"/>
      <c r="CL218" s="110"/>
      <c r="CM218" s="110"/>
      <c r="CN218" s="110"/>
      <c r="CO218" s="110"/>
      <c r="CP218" s="110"/>
      <c r="CQ218" s="110"/>
      <c r="CR218" s="110"/>
      <c r="CS218" s="110"/>
      <c r="CT218" s="110"/>
      <c r="CU218" s="110"/>
      <c r="CV218" s="110"/>
      <c r="CW218" s="110"/>
      <c r="CX218" s="110"/>
      <c r="CY218" s="110"/>
      <c r="CZ218" s="110"/>
      <c r="DA218" s="110"/>
      <c r="DB218" s="110"/>
      <c r="DC218" s="110"/>
      <c r="DD218" s="110"/>
      <c r="DE218" s="110"/>
      <c r="DF218" s="110"/>
      <c r="DG218" s="110"/>
      <c r="DH218" s="110"/>
      <c r="DI218" s="110"/>
      <c r="DJ218" s="110"/>
      <c r="DK218" s="110"/>
      <c r="DL218" s="110"/>
      <c r="DM218" s="110"/>
      <c r="DN218" s="110"/>
      <c r="DO218" s="110"/>
      <c r="DP218" s="110"/>
      <c r="DQ218" s="110"/>
      <c r="DR218" s="110"/>
      <c r="DS218" s="110"/>
      <c r="DT218" s="110"/>
      <c r="DU218" s="110"/>
      <c r="DV218" s="110"/>
      <c r="DW218" s="110"/>
      <c r="DX218" s="110"/>
      <c r="DY218" s="110"/>
      <c r="DZ218" s="110"/>
      <c r="EA218" s="110"/>
      <c r="EB218" s="110"/>
      <c r="EC218" s="110"/>
      <c r="ED218" s="110"/>
      <c r="EE218" s="110"/>
      <c r="EF218" s="110"/>
      <c r="EG218" s="110"/>
      <c r="EH218" s="110"/>
      <c r="EI218" s="110"/>
      <c r="EJ218" s="110"/>
      <c r="EK218" s="110"/>
      <c r="EL218" s="110"/>
      <c r="EM218" s="110"/>
      <c r="EN218" s="110"/>
      <c r="EO218" s="110"/>
      <c r="EP218" s="110"/>
      <c r="EQ218" s="110"/>
      <c r="ER218" s="110"/>
      <c r="ES218" s="110"/>
      <c r="ET218" s="110"/>
      <c r="EU218" s="110"/>
      <c r="EV218" s="110"/>
      <c r="EW218" s="110"/>
      <c r="EX218" s="110"/>
      <c r="EY218" s="110"/>
      <c r="EZ218" s="110"/>
      <c r="FA218" s="110"/>
      <c r="FB218" s="110"/>
      <c r="FC218" s="110"/>
      <c r="FD218" s="110"/>
      <c r="FE218" s="110"/>
      <c r="FF218" s="110"/>
      <c r="FG218" s="110"/>
      <c r="FH218" s="110"/>
      <c r="FI218" s="110"/>
      <c r="FJ218" s="110"/>
      <c r="FK218" s="110"/>
      <c r="FL218" s="110"/>
      <c r="FM218" s="110"/>
      <c r="FN218" s="110"/>
      <c r="FO218" s="110"/>
      <c r="FP218" s="110"/>
      <c r="FQ218" s="110"/>
      <c r="FR218" s="110"/>
      <c r="FS218" s="110"/>
      <c r="FT218" s="110"/>
      <c r="FU218" s="110"/>
      <c r="FV218" s="110"/>
      <c r="FW218" s="110"/>
      <c r="FX218" s="110"/>
      <c r="FY218" s="110"/>
      <c r="FZ218" s="110"/>
      <c r="GA218" s="110"/>
      <c r="GB218" s="110"/>
      <c r="GC218" s="110"/>
      <c r="GD218" s="110"/>
      <c r="GE218" s="110"/>
      <c r="GF218" s="110"/>
      <c r="GG218" s="110"/>
      <c r="GH218" s="110"/>
      <c r="GI218" s="110"/>
      <c r="GJ218" s="110"/>
      <c r="GK218" s="110"/>
      <c r="GL218" s="110"/>
      <c r="GM218" s="110"/>
      <c r="GN218" s="110"/>
      <c r="GO218" s="110"/>
      <c r="GP218" s="110"/>
      <c r="GQ218" s="110"/>
      <c r="GR218" s="110"/>
      <c r="GS218" s="110"/>
      <c r="GT218" s="110"/>
      <c r="GU218" s="110"/>
      <c r="GV218" s="110"/>
      <c r="GW218" s="110"/>
      <c r="GX218" s="110"/>
      <c r="GY218" s="110"/>
      <c r="GZ218" s="110"/>
      <c r="HA218" s="110"/>
      <c r="HB218" s="110"/>
      <c r="HC218" s="110"/>
      <c r="HD218" s="110"/>
      <c r="HE218" s="110"/>
      <c r="HF218" s="110"/>
      <c r="HG218" s="110"/>
      <c r="HH218" s="110"/>
      <c r="HI218" s="110"/>
      <c r="HJ218" s="110"/>
      <c r="HK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110"/>
      <c r="AB219" s="110"/>
      <c r="AC219" s="110"/>
      <c r="AD219" s="110"/>
      <c r="AE219" s="110"/>
      <c r="AF219" s="110"/>
      <c r="AG219" s="110"/>
      <c r="AH219" s="110"/>
      <c r="AI219" s="110"/>
      <c r="AJ219" s="110"/>
      <c r="AK219" s="110"/>
      <c r="AL219" s="110"/>
      <c r="AM219" s="110"/>
      <c r="AN219" s="110"/>
      <c r="AO219" s="110"/>
      <c r="AP219" s="110"/>
      <c r="AQ219" s="110"/>
      <c r="AR219" s="110"/>
      <c r="AS219" s="110"/>
      <c r="AT219" s="110"/>
      <c r="AU219" s="110"/>
      <c r="AV219" s="110"/>
      <c r="AW219" s="110"/>
      <c r="AX219" s="110"/>
      <c r="AY219" s="110"/>
      <c r="AZ219" s="110"/>
      <c r="BA219" s="110"/>
      <c r="BB219" s="110"/>
      <c r="BC219" s="110"/>
      <c r="BD219" s="110"/>
      <c r="BE219" s="110"/>
      <c r="BF219" s="110"/>
      <c r="BG219" s="110"/>
      <c r="BH219" s="110"/>
      <c r="BI219" s="110"/>
      <c r="BJ219" s="110"/>
      <c r="BK219" s="110"/>
      <c r="BL219" s="110"/>
      <c r="BM219" s="110"/>
      <c r="BN219" s="110"/>
      <c r="BO219" s="110"/>
      <c r="BP219" s="110"/>
      <c r="BQ219" s="110"/>
      <c r="BR219" s="110"/>
      <c r="BS219" s="110"/>
      <c r="BT219" s="110"/>
      <c r="BU219" s="110"/>
      <c r="BV219" s="110"/>
      <c r="BW219" s="110"/>
      <c r="BX219" s="110"/>
      <c r="BY219" s="110"/>
      <c r="BZ219" s="110"/>
      <c r="CA219" s="110"/>
      <c r="CB219" s="110"/>
      <c r="CC219" s="110"/>
      <c r="CD219" s="110"/>
      <c r="CE219" s="110"/>
      <c r="CF219" s="110"/>
      <c r="CG219" s="110"/>
      <c r="CH219" s="110"/>
      <c r="CI219" s="110"/>
      <c r="CJ219" s="110"/>
      <c r="CK219" s="110"/>
      <c r="CL219" s="110"/>
      <c r="CM219" s="110"/>
      <c r="CN219" s="110"/>
      <c r="CO219" s="110"/>
      <c r="CP219" s="110"/>
      <c r="CQ219" s="110"/>
      <c r="CR219" s="110"/>
      <c r="CS219" s="110"/>
      <c r="CT219" s="110"/>
      <c r="CU219" s="110"/>
      <c r="CV219" s="110"/>
      <c r="CW219" s="110"/>
      <c r="CX219" s="110"/>
      <c r="CY219" s="110"/>
      <c r="CZ219" s="110"/>
      <c r="DA219" s="110"/>
      <c r="DB219" s="110"/>
      <c r="DC219" s="110"/>
      <c r="DD219" s="110"/>
      <c r="DE219" s="110"/>
      <c r="DF219" s="110"/>
      <c r="DG219" s="110"/>
      <c r="DH219" s="110"/>
      <c r="DI219" s="110"/>
      <c r="DJ219" s="110"/>
      <c r="DK219" s="110"/>
      <c r="DL219" s="110"/>
      <c r="DM219" s="110"/>
      <c r="DN219" s="110"/>
      <c r="DO219" s="110"/>
      <c r="DP219" s="110"/>
      <c r="DQ219" s="110"/>
      <c r="DR219" s="110"/>
      <c r="DS219" s="110"/>
      <c r="DT219" s="110"/>
      <c r="DU219" s="110"/>
      <c r="DV219" s="110"/>
      <c r="DW219" s="110"/>
      <c r="DX219" s="110"/>
      <c r="DY219" s="110"/>
      <c r="DZ219" s="110"/>
      <c r="EA219" s="110"/>
      <c r="EB219" s="110"/>
      <c r="EC219" s="110"/>
      <c r="ED219" s="110"/>
      <c r="EE219" s="110"/>
      <c r="EF219" s="110"/>
      <c r="EG219" s="110"/>
      <c r="EH219" s="110"/>
      <c r="EI219" s="110"/>
      <c r="EJ219" s="110"/>
      <c r="EK219" s="110"/>
      <c r="EL219" s="110"/>
      <c r="EM219" s="110"/>
      <c r="EN219" s="110"/>
      <c r="EO219" s="110"/>
      <c r="EP219" s="110"/>
      <c r="EQ219" s="110"/>
      <c r="ER219" s="110"/>
      <c r="ES219" s="110"/>
      <c r="ET219" s="110"/>
      <c r="EU219" s="110"/>
      <c r="EV219" s="110"/>
      <c r="EW219" s="110"/>
      <c r="EX219" s="110"/>
      <c r="EY219" s="110"/>
      <c r="EZ219" s="110"/>
      <c r="FA219" s="110"/>
      <c r="FB219" s="110"/>
      <c r="FC219" s="110"/>
      <c r="FD219" s="110"/>
      <c r="FE219" s="110"/>
      <c r="FF219" s="110"/>
      <c r="FG219" s="110"/>
      <c r="FH219" s="110"/>
      <c r="FI219" s="110"/>
      <c r="FJ219" s="110"/>
      <c r="FK219" s="110"/>
      <c r="FL219" s="110"/>
      <c r="FM219" s="110"/>
      <c r="FN219" s="110"/>
      <c r="FO219" s="110"/>
      <c r="FP219" s="110"/>
      <c r="FQ219" s="110"/>
      <c r="FR219" s="110"/>
      <c r="FS219" s="110"/>
      <c r="FT219" s="110"/>
      <c r="FU219" s="110"/>
      <c r="FV219" s="110"/>
      <c r="FW219" s="110"/>
      <c r="FX219" s="110"/>
      <c r="FY219" s="110"/>
      <c r="FZ219" s="110"/>
      <c r="GA219" s="110"/>
      <c r="GB219" s="110"/>
      <c r="GC219" s="110"/>
      <c r="GD219" s="110"/>
      <c r="GE219" s="110"/>
      <c r="GF219" s="110"/>
      <c r="GG219" s="110"/>
      <c r="GH219" s="110"/>
      <c r="GI219" s="110"/>
      <c r="GJ219" s="110"/>
      <c r="GK219" s="110"/>
      <c r="GL219" s="110"/>
      <c r="GM219" s="110"/>
      <c r="GN219" s="110"/>
      <c r="GO219" s="110"/>
      <c r="GP219" s="110"/>
      <c r="GQ219" s="110"/>
      <c r="GR219" s="110"/>
      <c r="GS219" s="110"/>
      <c r="GT219" s="110"/>
      <c r="GU219" s="110"/>
      <c r="GV219" s="110"/>
      <c r="GW219" s="110"/>
      <c r="GX219" s="110"/>
      <c r="GY219" s="110"/>
      <c r="GZ219" s="110"/>
      <c r="HA219" s="110"/>
      <c r="HB219" s="110"/>
      <c r="HC219" s="110"/>
      <c r="HD219" s="110"/>
      <c r="HE219" s="110"/>
      <c r="HF219" s="110"/>
      <c r="HG219" s="110"/>
      <c r="HH219" s="110"/>
      <c r="HI219" s="110"/>
      <c r="HJ219" s="110"/>
      <c r="HK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110"/>
      <c r="AB220" s="110"/>
      <c r="AC220" s="110"/>
      <c r="AD220" s="110"/>
      <c r="AE220" s="110"/>
      <c r="AF220" s="110"/>
      <c r="AG220" s="110"/>
      <c r="AH220" s="110"/>
      <c r="AI220" s="110"/>
      <c r="AJ220" s="110"/>
      <c r="AK220" s="110"/>
      <c r="AL220" s="110"/>
      <c r="AM220" s="110"/>
      <c r="AN220" s="110"/>
      <c r="AO220" s="110"/>
      <c r="AP220" s="110"/>
      <c r="AQ220" s="110"/>
      <c r="AR220" s="110"/>
      <c r="AS220" s="110"/>
      <c r="AT220" s="110"/>
      <c r="AU220" s="110"/>
      <c r="AV220" s="110"/>
      <c r="AW220" s="110"/>
      <c r="AX220" s="110"/>
      <c r="AY220" s="110"/>
      <c r="AZ220" s="110"/>
      <c r="BA220" s="110"/>
      <c r="BB220" s="110"/>
      <c r="BC220" s="110"/>
      <c r="BD220" s="110"/>
      <c r="BE220" s="110"/>
      <c r="BF220" s="110"/>
      <c r="BG220" s="110"/>
      <c r="BH220" s="110"/>
      <c r="BI220" s="110"/>
      <c r="BJ220" s="110"/>
      <c r="BK220" s="110"/>
      <c r="BL220" s="110"/>
      <c r="BM220" s="110"/>
      <c r="BN220" s="110"/>
      <c r="BO220" s="110"/>
      <c r="BP220" s="110"/>
      <c r="BQ220" s="110"/>
      <c r="BR220" s="110"/>
      <c r="BS220" s="110"/>
      <c r="BT220" s="110"/>
      <c r="BU220" s="110"/>
      <c r="BV220" s="110"/>
      <c r="BW220" s="110"/>
      <c r="BX220" s="110"/>
      <c r="BY220" s="110"/>
      <c r="BZ220" s="110"/>
      <c r="CA220" s="110"/>
      <c r="CB220" s="110"/>
      <c r="CC220" s="110"/>
      <c r="CD220" s="110"/>
      <c r="CE220" s="110"/>
      <c r="CF220" s="110"/>
      <c r="CG220" s="110"/>
      <c r="CH220" s="110"/>
      <c r="CI220" s="110"/>
      <c r="CJ220" s="110"/>
      <c r="CK220" s="110"/>
      <c r="CL220" s="110"/>
      <c r="CM220" s="110"/>
      <c r="CN220" s="110"/>
      <c r="CO220" s="110"/>
      <c r="CP220" s="110"/>
      <c r="CQ220" s="110"/>
      <c r="CR220" s="110"/>
      <c r="CS220" s="110"/>
      <c r="CT220" s="110"/>
      <c r="CU220" s="110"/>
      <c r="CV220" s="110"/>
      <c r="CW220" s="110"/>
      <c r="CX220" s="110"/>
      <c r="CY220" s="110"/>
      <c r="CZ220" s="110"/>
      <c r="DA220" s="110"/>
      <c r="DB220" s="110"/>
      <c r="DC220" s="110"/>
      <c r="DD220" s="110"/>
      <c r="DE220" s="110"/>
      <c r="DF220" s="110"/>
      <c r="DG220" s="110"/>
      <c r="DH220" s="110"/>
      <c r="DI220" s="110"/>
      <c r="DJ220" s="110"/>
      <c r="DK220" s="110"/>
      <c r="DL220" s="110"/>
      <c r="DM220" s="110"/>
      <c r="DN220" s="110"/>
      <c r="DO220" s="110"/>
      <c r="DP220" s="110"/>
      <c r="DQ220" s="110"/>
      <c r="DR220" s="110"/>
      <c r="DS220" s="110"/>
      <c r="DT220" s="110"/>
      <c r="DU220" s="110"/>
      <c r="DV220" s="110"/>
      <c r="DW220" s="110"/>
      <c r="DX220" s="110"/>
      <c r="DY220" s="110"/>
      <c r="DZ220" s="110"/>
      <c r="EA220" s="110"/>
      <c r="EB220" s="110"/>
      <c r="EC220" s="110"/>
      <c r="ED220" s="110"/>
      <c r="EE220" s="110"/>
      <c r="EF220" s="110"/>
      <c r="EG220" s="110"/>
      <c r="EH220" s="110"/>
      <c r="EI220" s="110"/>
      <c r="EJ220" s="110"/>
      <c r="EK220" s="110"/>
      <c r="EL220" s="110"/>
      <c r="EM220" s="110"/>
      <c r="EN220" s="110"/>
      <c r="EO220" s="110"/>
      <c r="EP220" s="110"/>
      <c r="EQ220" s="110"/>
      <c r="ER220" s="110"/>
      <c r="ES220" s="110"/>
      <c r="ET220" s="110"/>
      <c r="EU220" s="110"/>
      <c r="EV220" s="110"/>
      <c r="EW220" s="110"/>
      <c r="EX220" s="110"/>
      <c r="EY220" s="110"/>
      <c r="EZ220" s="110"/>
      <c r="FA220" s="110"/>
      <c r="FB220" s="110"/>
      <c r="FC220" s="110"/>
      <c r="FD220" s="110"/>
      <c r="FE220" s="110"/>
      <c r="FF220" s="110"/>
      <c r="FG220" s="110"/>
      <c r="FH220" s="110"/>
      <c r="FI220" s="110"/>
      <c r="FJ220" s="110"/>
      <c r="FK220" s="110"/>
      <c r="FL220" s="110"/>
      <c r="FM220" s="110"/>
      <c r="FN220" s="110"/>
      <c r="FO220" s="110"/>
      <c r="FP220" s="110"/>
      <c r="FQ220" s="110"/>
      <c r="FR220" s="110"/>
      <c r="FS220" s="110"/>
      <c r="FT220" s="110"/>
      <c r="FU220" s="110"/>
      <c r="FV220" s="110"/>
      <c r="FW220" s="110"/>
      <c r="FX220" s="110"/>
      <c r="FY220" s="110"/>
      <c r="FZ220" s="110"/>
      <c r="GA220" s="110"/>
      <c r="GB220" s="110"/>
      <c r="GC220" s="110"/>
      <c r="GD220" s="110"/>
      <c r="GE220" s="110"/>
      <c r="GF220" s="110"/>
      <c r="GG220" s="110"/>
      <c r="GH220" s="110"/>
      <c r="GI220" s="110"/>
      <c r="GJ220" s="110"/>
      <c r="GK220" s="110"/>
      <c r="GL220" s="110"/>
      <c r="GM220" s="110"/>
      <c r="GN220" s="110"/>
      <c r="GO220" s="110"/>
      <c r="GP220" s="110"/>
      <c r="GQ220" s="110"/>
      <c r="GR220" s="110"/>
      <c r="GS220" s="110"/>
      <c r="GT220" s="110"/>
      <c r="GU220" s="110"/>
      <c r="GV220" s="110"/>
      <c r="GW220" s="110"/>
      <c r="GX220" s="110"/>
      <c r="GY220" s="110"/>
      <c r="GZ220" s="110"/>
      <c r="HA220" s="110"/>
      <c r="HB220" s="110"/>
      <c r="HC220" s="110"/>
      <c r="HD220" s="110"/>
      <c r="HE220" s="110"/>
      <c r="HF220" s="110"/>
      <c r="HG220" s="110"/>
      <c r="HH220" s="110"/>
      <c r="HI220" s="110"/>
      <c r="HJ220" s="110"/>
      <c r="HK220" s="110"/>
    </row>
    <row r="221" ht="15.75"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110"/>
      <c r="AB221" s="110"/>
      <c r="AC221" s="110"/>
      <c r="AD221" s="110"/>
      <c r="AE221" s="110"/>
      <c r="AF221" s="110"/>
      <c r="AG221" s="110"/>
      <c r="AH221" s="110"/>
      <c r="AI221" s="110"/>
      <c r="AJ221" s="110"/>
      <c r="AK221" s="110"/>
      <c r="AL221" s="110"/>
      <c r="AM221" s="110"/>
      <c r="AN221" s="110"/>
      <c r="AO221" s="110"/>
      <c r="AP221" s="110"/>
      <c r="AQ221" s="110"/>
      <c r="AR221" s="110"/>
      <c r="AS221" s="110"/>
      <c r="AT221" s="110"/>
      <c r="AU221" s="110"/>
      <c r="AV221" s="110"/>
      <c r="AW221" s="110"/>
      <c r="AX221" s="110"/>
      <c r="AY221" s="110"/>
      <c r="AZ221" s="110"/>
      <c r="BA221" s="110"/>
      <c r="BB221" s="110"/>
      <c r="BC221" s="110"/>
      <c r="BD221" s="110"/>
      <c r="BE221" s="110"/>
      <c r="BF221" s="110"/>
      <c r="BG221" s="110"/>
      <c r="BH221" s="110"/>
      <c r="BI221" s="110"/>
      <c r="BJ221" s="110"/>
      <c r="BK221" s="110"/>
      <c r="BL221" s="110"/>
      <c r="BM221" s="110"/>
      <c r="BN221" s="110"/>
      <c r="BO221" s="110"/>
      <c r="BP221" s="110"/>
      <c r="BQ221" s="110"/>
      <c r="BR221" s="110"/>
      <c r="BS221" s="110"/>
      <c r="BT221" s="110"/>
      <c r="BU221" s="110"/>
      <c r="BV221" s="110"/>
      <c r="BW221" s="110"/>
      <c r="BX221" s="110"/>
      <c r="BY221" s="110"/>
      <c r="BZ221" s="110"/>
      <c r="CA221" s="110"/>
      <c r="CB221" s="110"/>
      <c r="CC221" s="110"/>
      <c r="CD221" s="110"/>
      <c r="CE221" s="110"/>
      <c r="CF221" s="110"/>
      <c r="CG221" s="110"/>
      <c r="CH221" s="110"/>
      <c r="CI221" s="110"/>
      <c r="CJ221" s="110"/>
      <c r="CK221" s="110"/>
      <c r="CL221" s="110"/>
      <c r="CM221" s="110"/>
      <c r="CN221" s="110"/>
      <c r="CO221" s="110"/>
      <c r="CP221" s="110"/>
      <c r="CQ221" s="110"/>
      <c r="CR221" s="110"/>
      <c r="CS221" s="110"/>
      <c r="CT221" s="110"/>
      <c r="CU221" s="110"/>
      <c r="CV221" s="110"/>
      <c r="CW221" s="110"/>
      <c r="CX221" s="110"/>
      <c r="CY221" s="110"/>
      <c r="CZ221" s="110"/>
      <c r="DA221" s="110"/>
      <c r="DB221" s="110"/>
      <c r="DC221" s="110"/>
      <c r="DD221" s="110"/>
      <c r="DE221" s="110"/>
      <c r="DF221" s="110"/>
      <c r="DG221" s="110"/>
      <c r="DH221" s="110"/>
      <c r="DI221" s="110"/>
      <c r="DJ221" s="110"/>
      <c r="DK221" s="110"/>
      <c r="DL221" s="110"/>
      <c r="DM221" s="110"/>
      <c r="DN221" s="110"/>
      <c r="DO221" s="110"/>
      <c r="DP221" s="110"/>
      <c r="DQ221" s="110"/>
      <c r="DR221" s="110"/>
      <c r="DS221" s="110"/>
      <c r="DT221" s="110"/>
      <c r="DU221" s="110"/>
      <c r="DV221" s="110"/>
      <c r="DW221" s="110"/>
      <c r="DX221" s="110"/>
      <c r="DY221" s="110"/>
      <c r="DZ221" s="110"/>
      <c r="EA221" s="110"/>
      <c r="EB221" s="110"/>
      <c r="EC221" s="110"/>
      <c r="ED221" s="110"/>
      <c r="EE221" s="110"/>
      <c r="EF221" s="110"/>
      <c r="EG221" s="110"/>
      <c r="EH221" s="110"/>
      <c r="EI221" s="110"/>
      <c r="EJ221" s="110"/>
      <c r="EK221" s="110"/>
      <c r="EL221" s="110"/>
      <c r="EM221" s="110"/>
      <c r="EN221" s="110"/>
      <c r="EO221" s="110"/>
      <c r="EP221" s="110"/>
      <c r="EQ221" s="110"/>
      <c r="ER221" s="110"/>
      <c r="ES221" s="110"/>
      <c r="ET221" s="110"/>
      <c r="EU221" s="110"/>
      <c r="EV221" s="110"/>
      <c r="EW221" s="110"/>
      <c r="EX221" s="110"/>
      <c r="EY221" s="110"/>
      <c r="EZ221" s="110"/>
      <c r="FA221" s="110"/>
      <c r="FB221" s="110"/>
      <c r="FC221" s="110"/>
      <c r="FD221" s="110"/>
      <c r="FE221" s="110"/>
      <c r="FF221" s="110"/>
      <c r="FG221" s="110"/>
      <c r="FH221" s="110"/>
      <c r="FI221" s="110"/>
      <c r="FJ221" s="110"/>
      <c r="FK221" s="110"/>
      <c r="FL221" s="110"/>
      <c r="FM221" s="110"/>
      <c r="FN221" s="110"/>
      <c r="FO221" s="110"/>
      <c r="FP221" s="110"/>
      <c r="FQ221" s="110"/>
      <c r="FR221" s="110"/>
      <c r="FS221" s="110"/>
      <c r="FT221" s="110"/>
      <c r="FU221" s="110"/>
      <c r="FV221" s="110"/>
      <c r="FW221" s="110"/>
      <c r="FX221" s="110"/>
      <c r="FY221" s="110"/>
      <c r="FZ221" s="110"/>
      <c r="GA221" s="110"/>
      <c r="GB221" s="110"/>
      <c r="GC221" s="110"/>
      <c r="GD221" s="110"/>
      <c r="GE221" s="110"/>
      <c r="GF221" s="110"/>
      <c r="GG221" s="110"/>
      <c r="GH221" s="110"/>
      <c r="GI221" s="110"/>
      <c r="GJ221" s="110"/>
      <c r="GK221" s="110"/>
      <c r="GL221" s="110"/>
      <c r="GM221" s="110"/>
      <c r="GN221" s="110"/>
      <c r="GO221" s="110"/>
      <c r="GP221" s="110"/>
      <c r="GQ221" s="110"/>
      <c r="GR221" s="110"/>
      <c r="GS221" s="110"/>
      <c r="GT221" s="110"/>
      <c r="GU221" s="110"/>
      <c r="GV221" s="110"/>
      <c r="GW221" s="110"/>
      <c r="GX221" s="110"/>
      <c r="GY221" s="110"/>
      <c r="GZ221" s="110"/>
      <c r="HA221" s="110"/>
      <c r="HB221" s="110"/>
      <c r="HC221" s="110"/>
      <c r="HD221" s="110"/>
      <c r="HE221" s="110"/>
      <c r="HF221" s="110"/>
      <c r="HG221" s="110"/>
      <c r="HH221" s="110"/>
      <c r="HI221" s="110"/>
      <c r="HJ221" s="110"/>
      <c r="HK221" s="110"/>
    </row>
    <row r="222" ht="15.75"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110"/>
      <c r="AB222" s="110"/>
      <c r="AC222" s="110"/>
      <c r="AD222" s="110"/>
      <c r="AE222" s="110"/>
      <c r="AF222" s="110"/>
      <c r="AG222" s="110"/>
      <c r="AH222" s="110"/>
      <c r="AI222" s="110"/>
      <c r="AJ222" s="110"/>
      <c r="AK222" s="110"/>
      <c r="AL222" s="110"/>
      <c r="AM222" s="110"/>
      <c r="AN222" s="110"/>
      <c r="AO222" s="110"/>
      <c r="AP222" s="110"/>
      <c r="AQ222" s="110"/>
      <c r="AR222" s="110"/>
      <c r="AS222" s="110"/>
      <c r="AT222" s="110"/>
      <c r="AU222" s="110"/>
      <c r="AV222" s="110"/>
      <c r="AW222" s="110"/>
      <c r="AX222" s="110"/>
      <c r="AY222" s="110"/>
      <c r="AZ222" s="110"/>
      <c r="BA222" s="110"/>
      <c r="BB222" s="110"/>
      <c r="BC222" s="110"/>
      <c r="BD222" s="110"/>
      <c r="BE222" s="110"/>
      <c r="BF222" s="110"/>
      <c r="BG222" s="110"/>
      <c r="BH222" s="110"/>
      <c r="BI222" s="110"/>
      <c r="BJ222" s="110"/>
      <c r="BK222" s="110"/>
      <c r="BL222" s="110"/>
      <c r="BM222" s="110"/>
      <c r="BN222" s="110"/>
      <c r="BO222" s="110"/>
      <c r="BP222" s="110"/>
      <c r="BQ222" s="110"/>
      <c r="BR222" s="110"/>
      <c r="BS222" s="110"/>
      <c r="BT222" s="110"/>
      <c r="BU222" s="110"/>
      <c r="BV222" s="110"/>
      <c r="BW222" s="110"/>
      <c r="BX222" s="110"/>
      <c r="BY222" s="110"/>
      <c r="BZ222" s="110"/>
      <c r="CA222" s="110"/>
      <c r="CB222" s="110"/>
      <c r="CC222" s="110"/>
      <c r="CD222" s="110"/>
      <c r="CE222" s="110"/>
      <c r="CF222" s="110"/>
      <c r="CG222" s="110"/>
      <c r="CH222" s="110"/>
      <c r="CI222" s="110"/>
      <c r="CJ222" s="110"/>
      <c r="CK222" s="110"/>
      <c r="CL222" s="110"/>
      <c r="CM222" s="110"/>
      <c r="CN222" s="110"/>
      <c r="CO222" s="110"/>
      <c r="CP222" s="110"/>
      <c r="CQ222" s="110"/>
      <c r="CR222" s="110"/>
      <c r="CS222" s="110"/>
      <c r="CT222" s="110"/>
      <c r="CU222" s="110"/>
      <c r="CV222" s="110"/>
      <c r="CW222" s="110"/>
      <c r="CX222" s="110"/>
      <c r="CY222" s="110"/>
      <c r="CZ222" s="110"/>
      <c r="DA222" s="110"/>
      <c r="DB222" s="110"/>
      <c r="DC222" s="110"/>
      <c r="DD222" s="110"/>
      <c r="DE222" s="110"/>
      <c r="DF222" s="110"/>
      <c r="DG222" s="110"/>
      <c r="DH222" s="110"/>
      <c r="DI222" s="110"/>
      <c r="DJ222" s="110"/>
      <c r="DK222" s="110"/>
      <c r="DL222" s="110"/>
      <c r="DM222" s="110"/>
      <c r="DN222" s="110"/>
      <c r="DO222" s="110"/>
      <c r="DP222" s="110"/>
      <c r="DQ222" s="110"/>
      <c r="DR222" s="110"/>
      <c r="DS222" s="110"/>
      <c r="DT222" s="110"/>
      <c r="DU222" s="110"/>
      <c r="DV222" s="110"/>
      <c r="DW222" s="110"/>
      <c r="DX222" s="110"/>
      <c r="DY222" s="110"/>
      <c r="DZ222" s="110"/>
      <c r="EA222" s="110"/>
      <c r="EB222" s="110"/>
      <c r="EC222" s="110"/>
      <c r="ED222" s="110"/>
      <c r="EE222" s="110"/>
      <c r="EF222" s="110"/>
      <c r="EG222" s="110"/>
      <c r="EH222" s="110"/>
      <c r="EI222" s="110"/>
      <c r="EJ222" s="110"/>
      <c r="EK222" s="110"/>
      <c r="EL222" s="110"/>
      <c r="EM222" s="110"/>
      <c r="EN222" s="110"/>
      <c r="EO222" s="110"/>
      <c r="EP222" s="110"/>
      <c r="EQ222" s="110"/>
      <c r="ER222" s="110"/>
      <c r="ES222" s="110"/>
      <c r="ET222" s="110"/>
      <c r="EU222" s="110"/>
      <c r="EV222" s="110"/>
      <c r="EW222" s="110"/>
      <c r="EX222" s="110"/>
      <c r="EY222" s="110"/>
      <c r="EZ222" s="110"/>
      <c r="FA222" s="110"/>
      <c r="FB222" s="110"/>
      <c r="FC222" s="110"/>
      <c r="FD222" s="110"/>
      <c r="FE222" s="110"/>
      <c r="FF222" s="110"/>
      <c r="FG222" s="110"/>
      <c r="FH222" s="110"/>
      <c r="FI222" s="110"/>
      <c r="FJ222" s="110"/>
      <c r="FK222" s="110"/>
      <c r="FL222" s="110"/>
      <c r="FM222" s="110"/>
      <c r="FN222" s="110"/>
      <c r="FO222" s="110"/>
      <c r="FP222" s="110"/>
      <c r="FQ222" s="110"/>
      <c r="FR222" s="110"/>
      <c r="FS222" s="110"/>
      <c r="FT222" s="110"/>
      <c r="FU222" s="110"/>
      <c r="FV222" s="110"/>
      <c r="FW222" s="110"/>
      <c r="FX222" s="110"/>
      <c r="FY222" s="110"/>
      <c r="FZ222" s="110"/>
      <c r="GA222" s="110"/>
      <c r="GB222" s="110"/>
      <c r="GC222" s="110"/>
      <c r="GD222" s="110"/>
      <c r="GE222" s="110"/>
      <c r="GF222" s="110"/>
      <c r="GG222" s="110"/>
      <c r="GH222" s="110"/>
      <c r="GI222" s="110"/>
      <c r="GJ222" s="110"/>
      <c r="GK222" s="110"/>
      <c r="GL222" s="110"/>
      <c r="GM222" s="110"/>
      <c r="GN222" s="110"/>
      <c r="GO222" s="110"/>
      <c r="GP222" s="110"/>
      <c r="GQ222" s="110"/>
      <c r="GR222" s="110"/>
      <c r="GS222" s="110"/>
      <c r="GT222" s="110"/>
      <c r="GU222" s="110"/>
      <c r="GV222" s="110"/>
      <c r="GW222" s="110"/>
      <c r="GX222" s="110"/>
      <c r="GY222" s="110"/>
      <c r="GZ222" s="110"/>
      <c r="HA222" s="110"/>
      <c r="HB222" s="110"/>
      <c r="HC222" s="110"/>
      <c r="HD222" s="110"/>
      <c r="HE222" s="110"/>
      <c r="HF222" s="110"/>
      <c r="HG222" s="110"/>
      <c r="HH222" s="110"/>
      <c r="HI222" s="110"/>
      <c r="HJ222" s="110"/>
      <c r="HK222" s="110"/>
    </row>
    <row r="223" ht="15.75"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110"/>
      <c r="AB223" s="110"/>
      <c r="AC223" s="110"/>
      <c r="AD223" s="110"/>
      <c r="AE223" s="110"/>
      <c r="AF223" s="110"/>
      <c r="AG223" s="110"/>
      <c r="AH223" s="110"/>
      <c r="AI223" s="110"/>
      <c r="AJ223" s="110"/>
      <c r="AK223" s="110"/>
      <c r="AL223" s="110"/>
      <c r="AM223" s="110"/>
      <c r="AN223" s="110"/>
      <c r="AO223" s="110"/>
      <c r="AP223" s="110"/>
      <c r="AQ223" s="110"/>
      <c r="AR223" s="110"/>
      <c r="AS223" s="110"/>
      <c r="AT223" s="110"/>
      <c r="AU223" s="110"/>
      <c r="AV223" s="110"/>
      <c r="AW223" s="110"/>
      <c r="AX223" s="110"/>
      <c r="AY223" s="110"/>
      <c r="AZ223" s="110"/>
      <c r="BA223" s="110"/>
      <c r="BB223" s="110"/>
      <c r="BC223" s="110"/>
      <c r="BD223" s="110"/>
      <c r="BE223" s="110"/>
      <c r="BF223" s="110"/>
      <c r="BG223" s="110"/>
      <c r="BH223" s="110"/>
      <c r="BI223" s="110"/>
      <c r="BJ223" s="110"/>
      <c r="BK223" s="110"/>
      <c r="BL223" s="110"/>
      <c r="BM223" s="110"/>
      <c r="BN223" s="110"/>
      <c r="BO223" s="110"/>
      <c r="BP223" s="110"/>
      <c r="BQ223" s="110"/>
      <c r="BR223" s="110"/>
      <c r="BS223" s="110"/>
      <c r="BT223" s="110"/>
      <c r="BU223" s="110"/>
      <c r="BV223" s="110"/>
      <c r="BW223" s="110"/>
      <c r="BX223" s="110"/>
      <c r="BY223" s="110"/>
      <c r="BZ223" s="110"/>
      <c r="CA223" s="110"/>
      <c r="CB223" s="110"/>
      <c r="CC223" s="110"/>
      <c r="CD223" s="110"/>
      <c r="CE223" s="110"/>
      <c r="CF223" s="110"/>
      <c r="CG223" s="110"/>
      <c r="CH223" s="110"/>
      <c r="CI223" s="110"/>
      <c r="CJ223" s="110"/>
      <c r="CK223" s="110"/>
      <c r="CL223" s="110"/>
      <c r="CM223" s="110"/>
      <c r="CN223" s="110"/>
      <c r="CO223" s="110"/>
      <c r="CP223" s="110"/>
      <c r="CQ223" s="110"/>
      <c r="CR223" s="110"/>
      <c r="CS223" s="110"/>
      <c r="CT223" s="110"/>
      <c r="CU223" s="110"/>
      <c r="CV223" s="110"/>
      <c r="CW223" s="110"/>
      <c r="CX223" s="110"/>
      <c r="CY223" s="110"/>
      <c r="CZ223" s="110"/>
      <c r="DA223" s="110"/>
      <c r="DB223" s="110"/>
      <c r="DC223" s="110"/>
      <c r="DD223" s="110"/>
      <c r="DE223" s="110"/>
      <c r="DF223" s="110"/>
      <c r="DG223" s="110"/>
      <c r="DH223" s="110"/>
      <c r="DI223" s="110"/>
      <c r="DJ223" s="110"/>
      <c r="DK223" s="110"/>
      <c r="DL223" s="110"/>
      <c r="DM223" s="110"/>
      <c r="DN223" s="110"/>
      <c r="DO223" s="110"/>
      <c r="DP223" s="110"/>
      <c r="DQ223" s="110"/>
      <c r="DR223" s="110"/>
      <c r="DS223" s="110"/>
      <c r="DT223" s="110"/>
      <c r="DU223" s="110"/>
      <c r="DV223" s="110"/>
      <c r="DW223" s="110"/>
      <c r="DX223" s="110"/>
      <c r="DY223" s="110"/>
      <c r="DZ223" s="110"/>
      <c r="EA223" s="110"/>
      <c r="EB223" s="110"/>
      <c r="EC223" s="110"/>
      <c r="ED223" s="110"/>
      <c r="EE223" s="110"/>
      <c r="EF223" s="110"/>
      <c r="EG223" s="110"/>
      <c r="EH223" s="110"/>
      <c r="EI223" s="110"/>
      <c r="EJ223" s="110"/>
      <c r="EK223" s="110"/>
      <c r="EL223" s="110"/>
      <c r="EM223" s="110"/>
      <c r="EN223" s="110"/>
      <c r="EO223" s="110"/>
      <c r="EP223" s="110"/>
      <c r="EQ223" s="110"/>
      <c r="ER223" s="110"/>
      <c r="ES223" s="110"/>
      <c r="ET223" s="110"/>
      <c r="EU223" s="110"/>
      <c r="EV223" s="110"/>
      <c r="EW223" s="110"/>
      <c r="EX223" s="110"/>
      <c r="EY223" s="110"/>
      <c r="EZ223" s="110"/>
      <c r="FA223" s="110"/>
      <c r="FB223" s="110"/>
      <c r="FC223" s="110"/>
      <c r="FD223" s="110"/>
      <c r="FE223" s="110"/>
      <c r="FF223" s="110"/>
      <c r="FG223" s="110"/>
      <c r="FH223" s="110"/>
      <c r="FI223" s="110"/>
      <c r="FJ223" s="110"/>
      <c r="FK223" s="110"/>
      <c r="FL223" s="110"/>
      <c r="FM223" s="110"/>
      <c r="FN223" s="110"/>
      <c r="FO223" s="110"/>
      <c r="FP223" s="110"/>
      <c r="FQ223" s="110"/>
      <c r="FR223" s="110"/>
      <c r="FS223" s="110"/>
      <c r="FT223" s="110"/>
      <c r="FU223" s="110"/>
      <c r="FV223" s="110"/>
      <c r="FW223" s="110"/>
      <c r="FX223" s="110"/>
      <c r="FY223" s="110"/>
      <c r="FZ223" s="110"/>
      <c r="GA223" s="110"/>
      <c r="GB223" s="110"/>
      <c r="GC223" s="110"/>
      <c r="GD223" s="110"/>
      <c r="GE223" s="110"/>
      <c r="GF223" s="110"/>
      <c r="GG223" s="110"/>
      <c r="GH223" s="110"/>
      <c r="GI223" s="110"/>
      <c r="GJ223" s="110"/>
      <c r="GK223" s="110"/>
      <c r="GL223" s="110"/>
      <c r="GM223" s="110"/>
      <c r="GN223" s="110"/>
      <c r="GO223" s="110"/>
      <c r="GP223" s="110"/>
      <c r="GQ223" s="110"/>
      <c r="GR223" s="110"/>
      <c r="GS223" s="110"/>
      <c r="GT223" s="110"/>
      <c r="GU223" s="110"/>
      <c r="GV223" s="110"/>
      <c r="GW223" s="110"/>
      <c r="GX223" s="110"/>
      <c r="GY223" s="110"/>
      <c r="GZ223" s="110"/>
      <c r="HA223" s="110"/>
      <c r="HB223" s="110"/>
      <c r="HC223" s="110"/>
      <c r="HD223" s="110"/>
      <c r="HE223" s="110"/>
      <c r="HF223" s="110"/>
      <c r="HG223" s="110"/>
      <c r="HH223" s="110"/>
      <c r="HI223" s="110"/>
      <c r="HJ223" s="110"/>
      <c r="HK223" s="110"/>
    </row>
    <row r="224" ht="15.75"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110"/>
      <c r="AB224" s="110"/>
      <c r="AC224" s="110"/>
      <c r="AD224" s="110"/>
      <c r="AE224" s="110"/>
      <c r="AF224" s="110"/>
      <c r="AG224" s="110"/>
      <c r="AH224" s="110"/>
      <c r="AI224" s="110"/>
      <c r="AJ224" s="110"/>
      <c r="AK224" s="110"/>
      <c r="AL224" s="110"/>
      <c r="AM224" s="110"/>
      <c r="AN224" s="110"/>
      <c r="AO224" s="110"/>
      <c r="AP224" s="110"/>
      <c r="AQ224" s="110"/>
      <c r="AR224" s="110"/>
      <c r="AS224" s="110"/>
      <c r="AT224" s="110"/>
      <c r="AU224" s="110"/>
      <c r="AV224" s="110"/>
      <c r="AW224" s="110"/>
      <c r="AX224" s="110"/>
      <c r="AY224" s="110"/>
      <c r="AZ224" s="110"/>
      <c r="BA224" s="110"/>
      <c r="BB224" s="110"/>
      <c r="BC224" s="110"/>
      <c r="BD224" s="110"/>
      <c r="BE224" s="110"/>
      <c r="BF224" s="110"/>
      <c r="BG224" s="110"/>
      <c r="BH224" s="110"/>
      <c r="BI224" s="110"/>
      <c r="BJ224" s="110"/>
      <c r="BK224" s="110"/>
      <c r="BL224" s="110"/>
      <c r="BM224" s="110"/>
      <c r="BN224" s="110"/>
      <c r="BO224" s="110"/>
      <c r="BP224" s="110"/>
      <c r="BQ224" s="110"/>
      <c r="BR224" s="110"/>
      <c r="BS224" s="110"/>
      <c r="BT224" s="110"/>
      <c r="BU224" s="110"/>
      <c r="BV224" s="110"/>
      <c r="BW224" s="110"/>
      <c r="BX224" s="110"/>
      <c r="BY224" s="110"/>
      <c r="BZ224" s="110"/>
      <c r="CA224" s="110"/>
      <c r="CB224" s="110"/>
      <c r="CC224" s="110"/>
      <c r="CD224" s="110"/>
      <c r="CE224" s="110"/>
      <c r="CF224" s="110"/>
      <c r="CG224" s="110"/>
      <c r="CH224" s="110"/>
      <c r="CI224" s="110"/>
      <c r="CJ224" s="110"/>
      <c r="CK224" s="110"/>
      <c r="CL224" s="110"/>
      <c r="CM224" s="110"/>
      <c r="CN224" s="110"/>
      <c r="CO224" s="110"/>
      <c r="CP224" s="110"/>
      <c r="CQ224" s="110"/>
      <c r="CR224" s="110"/>
      <c r="CS224" s="110"/>
      <c r="CT224" s="110"/>
      <c r="CU224" s="110"/>
      <c r="CV224" s="110"/>
      <c r="CW224" s="110"/>
      <c r="CX224" s="110"/>
      <c r="CY224" s="110"/>
      <c r="CZ224" s="110"/>
      <c r="DA224" s="110"/>
      <c r="DB224" s="110"/>
      <c r="DC224" s="110"/>
      <c r="DD224" s="110"/>
      <c r="DE224" s="110"/>
      <c r="DF224" s="110"/>
      <c r="DG224" s="110"/>
      <c r="DH224" s="110"/>
      <c r="DI224" s="110"/>
      <c r="DJ224" s="110"/>
      <c r="DK224" s="110"/>
      <c r="DL224" s="110"/>
      <c r="DM224" s="110"/>
      <c r="DN224" s="110"/>
      <c r="DO224" s="110"/>
      <c r="DP224" s="110"/>
      <c r="DQ224" s="110"/>
      <c r="DR224" s="110"/>
      <c r="DS224" s="110"/>
      <c r="DT224" s="110"/>
      <c r="DU224" s="110"/>
      <c r="DV224" s="110"/>
      <c r="DW224" s="110"/>
      <c r="DX224" s="110"/>
      <c r="DY224" s="110"/>
      <c r="DZ224" s="110"/>
      <c r="EA224" s="110"/>
      <c r="EB224" s="110"/>
      <c r="EC224" s="110"/>
      <c r="ED224" s="110"/>
      <c r="EE224" s="110"/>
      <c r="EF224" s="110"/>
      <c r="EG224" s="110"/>
      <c r="EH224" s="110"/>
      <c r="EI224" s="110"/>
      <c r="EJ224" s="110"/>
      <c r="EK224" s="110"/>
      <c r="EL224" s="110"/>
      <c r="EM224" s="110"/>
      <c r="EN224" s="110"/>
      <c r="EO224" s="110"/>
      <c r="EP224" s="110"/>
      <c r="EQ224" s="110"/>
      <c r="ER224" s="110"/>
      <c r="ES224" s="110"/>
      <c r="ET224" s="110"/>
      <c r="EU224" s="110"/>
      <c r="EV224" s="110"/>
      <c r="EW224" s="110"/>
      <c r="EX224" s="110"/>
      <c r="EY224" s="110"/>
      <c r="EZ224" s="110"/>
      <c r="FA224" s="110"/>
      <c r="FB224" s="110"/>
      <c r="FC224" s="110"/>
      <c r="FD224" s="110"/>
      <c r="FE224" s="110"/>
      <c r="FF224" s="110"/>
      <c r="FG224" s="110"/>
      <c r="FH224" s="110"/>
      <c r="FI224" s="110"/>
      <c r="FJ224" s="110"/>
      <c r="FK224" s="110"/>
      <c r="FL224" s="110"/>
      <c r="FM224" s="110"/>
      <c r="FN224" s="110"/>
      <c r="FO224" s="110"/>
      <c r="FP224" s="110"/>
      <c r="FQ224" s="110"/>
      <c r="FR224" s="110"/>
      <c r="FS224" s="110"/>
      <c r="FT224" s="110"/>
      <c r="FU224" s="110"/>
      <c r="FV224" s="110"/>
      <c r="FW224" s="110"/>
      <c r="FX224" s="110"/>
      <c r="FY224" s="110"/>
      <c r="FZ224" s="110"/>
      <c r="GA224" s="110"/>
      <c r="GB224" s="110"/>
      <c r="GC224" s="110"/>
      <c r="GD224" s="110"/>
      <c r="GE224" s="110"/>
      <c r="GF224" s="110"/>
      <c r="GG224" s="110"/>
      <c r="GH224" s="110"/>
      <c r="GI224" s="110"/>
      <c r="GJ224" s="110"/>
      <c r="GK224" s="110"/>
      <c r="GL224" s="110"/>
      <c r="GM224" s="110"/>
      <c r="GN224" s="110"/>
      <c r="GO224" s="110"/>
      <c r="GP224" s="110"/>
      <c r="GQ224" s="110"/>
      <c r="GR224" s="110"/>
      <c r="GS224" s="110"/>
      <c r="GT224" s="110"/>
      <c r="GU224" s="110"/>
      <c r="GV224" s="110"/>
      <c r="GW224" s="110"/>
      <c r="GX224" s="110"/>
      <c r="GY224" s="110"/>
      <c r="GZ224" s="110"/>
      <c r="HA224" s="110"/>
      <c r="HB224" s="110"/>
      <c r="HC224" s="110"/>
      <c r="HD224" s="110"/>
      <c r="HE224" s="110"/>
      <c r="HF224" s="110"/>
      <c r="HG224" s="110"/>
      <c r="HH224" s="110"/>
      <c r="HI224" s="110"/>
      <c r="HJ224" s="110"/>
      <c r="HK224" s="110"/>
    </row>
    <row r="225" ht="15.75"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110"/>
      <c r="AB225" s="110"/>
      <c r="AC225" s="110"/>
      <c r="AD225" s="110"/>
      <c r="AE225" s="110"/>
      <c r="AF225" s="110"/>
      <c r="AG225" s="110"/>
      <c r="AH225" s="110"/>
      <c r="AI225" s="110"/>
      <c r="AJ225" s="110"/>
      <c r="AK225" s="110"/>
      <c r="AL225" s="110"/>
      <c r="AM225" s="110"/>
      <c r="AN225" s="110"/>
      <c r="AO225" s="110"/>
      <c r="AP225" s="110"/>
      <c r="AQ225" s="110"/>
      <c r="AR225" s="110"/>
      <c r="AS225" s="110"/>
      <c r="AT225" s="110"/>
      <c r="AU225" s="110"/>
      <c r="AV225" s="110"/>
      <c r="AW225" s="110"/>
      <c r="AX225" s="110"/>
      <c r="AY225" s="110"/>
      <c r="AZ225" s="110"/>
      <c r="BA225" s="110"/>
      <c r="BB225" s="110"/>
      <c r="BC225" s="110"/>
      <c r="BD225" s="110"/>
      <c r="BE225" s="110"/>
      <c r="BF225" s="110"/>
      <c r="BG225" s="110"/>
      <c r="BH225" s="110"/>
      <c r="BI225" s="110"/>
      <c r="BJ225" s="110"/>
      <c r="BK225" s="110"/>
      <c r="BL225" s="110"/>
      <c r="BM225" s="110"/>
      <c r="BN225" s="110"/>
      <c r="BO225" s="110"/>
      <c r="BP225" s="110"/>
      <c r="BQ225" s="110"/>
      <c r="BR225" s="110"/>
      <c r="BS225" s="110"/>
      <c r="BT225" s="110"/>
      <c r="BU225" s="110"/>
      <c r="BV225" s="110"/>
      <c r="BW225" s="110"/>
      <c r="BX225" s="110"/>
      <c r="BY225" s="110"/>
      <c r="BZ225" s="110"/>
      <c r="CA225" s="110"/>
      <c r="CB225" s="110"/>
      <c r="CC225" s="110"/>
      <c r="CD225" s="110"/>
      <c r="CE225" s="110"/>
      <c r="CF225" s="110"/>
      <c r="CG225" s="110"/>
      <c r="CH225" s="110"/>
      <c r="CI225" s="110"/>
      <c r="CJ225" s="110"/>
      <c r="CK225" s="110"/>
      <c r="CL225" s="110"/>
      <c r="CM225" s="110"/>
      <c r="CN225" s="110"/>
      <c r="CO225" s="110"/>
      <c r="CP225" s="110"/>
      <c r="CQ225" s="110"/>
      <c r="CR225" s="110"/>
      <c r="CS225" s="110"/>
      <c r="CT225" s="110"/>
      <c r="CU225" s="110"/>
      <c r="CV225" s="110"/>
      <c r="CW225" s="110"/>
      <c r="CX225" s="110"/>
      <c r="CY225" s="110"/>
      <c r="CZ225" s="110"/>
      <c r="DA225" s="110"/>
      <c r="DB225" s="110"/>
      <c r="DC225" s="110"/>
      <c r="DD225" s="110"/>
      <c r="DE225" s="110"/>
      <c r="DF225" s="110"/>
      <c r="DG225" s="110"/>
      <c r="DH225" s="110"/>
      <c r="DI225" s="110"/>
      <c r="DJ225" s="110"/>
      <c r="DK225" s="110"/>
      <c r="DL225" s="110"/>
      <c r="DM225" s="110"/>
      <c r="DN225" s="110"/>
      <c r="DO225" s="110"/>
      <c r="DP225" s="110"/>
      <c r="DQ225" s="110"/>
      <c r="DR225" s="110"/>
      <c r="DS225" s="110"/>
      <c r="DT225" s="110"/>
      <c r="DU225" s="110"/>
      <c r="DV225" s="110"/>
      <c r="DW225" s="110"/>
      <c r="DX225" s="110"/>
      <c r="DY225" s="110"/>
      <c r="DZ225" s="110"/>
      <c r="EA225" s="110"/>
      <c r="EB225" s="110"/>
      <c r="EC225" s="110"/>
      <c r="ED225" s="110"/>
      <c r="EE225" s="110"/>
      <c r="EF225" s="110"/>
      <c r="EG225" s="110"/>
      <c r="EH225" s="110"/>
      <c r="EI225" s="110"/>
      <c r="EJ225" s="110"/>
      <c r="EK225" s="110"/>
      <c r="EL225" s="110"/>
      <c r="EM225" s="110"/>
      <c r="EN225" s="110"/>
      <c r="EO225" s="110"/>
      <c r="EP225" s="110"/>
      <c r="EQ225" s="110"/>
      <c r="ER225" s="110"/>
      <c r="ES225" s="110"/>
      <c r="ET225" s="110"/>
      <c r="EU225" s="110"/>
      <c r="EV225" s="110"/>
      <c r="EW225" s="110"/>
      <c r="EX225" s="110"/>
      <c r="EY225" s="110"/>
      <c r="EZ225" s="110"/>
      <c r="FA225" s="110"/>
      <c r="FB225" s="110"/>
      <c r="FC225" s="110"/>
      <c r="FD225" s="110"/>
      <c r="FE225" s="110"/>
      <c r="FF225" s="110"/>
      <c r="FG225" s="110"/>
      <c r="FH225" s="110"/>
      <c r="FI225" s="110"/>
      <c r="FJ225" s="110"/>
      <c r="FK225" s="110"/>
      <c r="FL225" s="110"/>
      <c r="FM225" s="110"/>
      <c r="FN225" s="110"/>
      <c r="FO225" s="110"/>
      <c r="FP225" s="110"/>
      <c r="FQ225" s="110"/>
      <c r="FR225" s="110"/>
      <c r="FS225" s="110"/>
      <c r="FT225" s="110"/>
      <c r="FU225" s="110"/>
      <c r="FV225" s="110"/>
      <c r="FW225" s="110"/>
      <c r="FX225" s="110"/>
      <c r="FY225" s="110"/>
      <c r="FZ225" s="110"/>
      <c r="GA225" s="110"/>
      <c r="GB225" s="110"/>
      <c r="GC225" s="110"/>
      <c r="GD225" s="110"/>
      <c r="GE225" s="110"/>
      <c r="GF225" s="110"/>
      <c r="GG225" s="110"/>
      <c r="GH225" s="110"/>
      <c r="GI225" s="110"/>
      <c r="GJ225" s="110"/>
      <c r="GK225" s="110"/>
      <c r="GL225" s="110"/>
      <c r="GM225" s="110"/>
      <c r="GN225" s="110"/>
      <c r="GO225" s="110"/>
      <c r="GP225" s="110"/>
      <c r="GQ225" s="110"/>
      <c r="GR225" s="110"/>
      <c r="GS225" s="110"/>
      <c r="GT225" s="110"/>
      <c r="GU225" s="110"/>
      <c r="GV225" s="110"/>
      <c r="GW225" s="110"/>
      <c r="GX225" s="110"/>
      <c r="GY225" s="110"/>
      <c r="GZ225" s="110"/>
      <c r="HA225" s="110"/>
      <c r="HB225" s="110"/>
      <c r="HC225" s="110"/>
      <c r="HD225" s="110"/>
      <c r="HE225" s="110"/>
      <c r="HF225" s="110"/>
      <c r="HG225" s="110"/>
      <c r="HH225" s="110"/>
      <c r="HI225" s="110"/>
      <c r="HJ225" s="110"/>
      <c r="HK225" s="110"/>
    </row>
    <row r="226" ht="15.75"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110"/>
      <c r="AB226" s="110"/>
      <c r="AC226" s="110"/>
      <c r="AD226" s="110"/>
      <c r="AE226" s="110"/>
      <c r="AF226" s="110"/>
      <c r="AG226" s="110"/>
      <c r="AH226" s="110"/>
      <c r="AI226" s="110"/>
      <c r="AJ226" s="110"/>
      <c r="AK226" s="110"/>
      <c r="AL226" s="110"/>
      <c r="AM226" s="110"/>
      <c r="AN226" s="110"/>
      <c r="AO226" s="110"/>
      <c r="AP226" s="110"/>
      <c r="AQ226" s="110"/>
      <c r="AR226" s="110"/>
      <c r="AS226" s="110"/>
      <c r="AT226" s="110"/>
      <c r="AU226" s="110"/>
      <c r="AV226" s="110"/>
      <c r="AW226" s="110"/>
      <c r="AX226" s="110"/>
      <c r="AY226" s="110"/>
      <c r="AZ226" s="110"/>
      <c r="BA226" s="110"/>
      <c r="BB226" s="110"/>
      <c r="BC226" s="110"/>
      <c r="BD226" s="110"/>
      <c r="BE226" s="110"/>
      <c r="BF226" s="110"/>
      <c r="BG226" s="110"/>
      <c r="BH226" s="110"/>
      <c r="BI226" s="110"/>
      <c r="BJ226" s="110"/>
      <c r="BK226" s="110"/>
      <c r="BL226" s="110"/>
      <c r="BM226" s="110"/>
      <c r="BN226" s="110"/>
      <c r="BO226" s="110"/>
      <c r="BP226" s="110"/>
      <c r="BQ226" s="110"/>
      <c r="BR226" s="110"/>
      <c r="BS226" s="110"/>
      <c r="BT226" s="110"/>
      <c r="BU226" s="110"/>
      <c r="BV226" s="110"/>
      <c r="BW226" s="110"/>
      <c r="BX226" s="110"/>
      <c r="BY226" s="110"/>
      <c r="BZ226" s="110"/>
      <c r="CA226" s="110"/>
      <c r="CB226" s="110"/>
      <c r="CC226" s="110"/>
      <c r="CD226" s="110"/>
      <c r="CE226" s="110"/>
      <c r="CF226" s="110"/>
      <c r="CG226" s="110"/>
      <c r="CH226" s="110"/>
      <c r="CI226" s="110"/>
      <c r="CJ226" s="110"/>
      <c r="CK226" s="110"/>
      <c r="CL226" s="110"/>
      <c r="CM226" s="110"/>
      <c r="CN226" s="110"/>
      <c r="CO226" s="110"/>
      <c r="CP226" s="110"/>
      <c r="CQ226" s="110"/>
      <c r="CR226" s="110"/>
      <c r="CS226" s="110"/>
      <c r="CT226" s="110"/>
      <c r="CU226" s="110"/>
      <c r="CV226" s="110"/>
      <c r="CW226" s="110"/>
      <c r="CX226" s="110"/>
      <c r="CY226" s="110"/>
      <c r="CZ226" s="110"/>
      <c r="DA226" s="110"/>
      <c r="DB226" s="110"/>
      <c r="DC226" s="110"/>
      <c r="DD226" s="110"/>
      <c r="DE226" s="110"/>
      <c r="DF226" s="110"/>
      <c r="DG226" s="110"/>
      <c r="DH226" s="110"/>
      <c r="DI226" s="110"/>
      <c r="DJ226" s="110"/>
      <c r="DK226" s="110"/>
      <c r="DL226" s="110"/>
      <c r="DM226" s="110"/>
      <c r="DN226" s="110"/>
      <c r="DO226" s="110"/>
      <c r="DP226" s="110"/>
      <c r="DQ226" s="110"/>
      <c r="DR226" s="110"/>
      <c r="DS226" s="110"/>
      <c r="DT226" s="110"/>
      <c r="DU226" s="110"/>
      <c r="DV226" s="110"/>
      <c r="DW226" s="110"/>
      <c r="DX226" s="110"/>
      <c r="DY226" s="110"/>
      <c r="DZ226" s="110"/>
      <c r="EA226" s="110"/>
      <c r="EB226" s="110"/>
      <c r="EC226" s="110"/>
      <c r="ED226" s="110"/>
      <c r="EE226" s="110"/>
      <c r="EF226" s="110"/>
      <c r="EG226" s="110"/>
      <c r="EH226" s="110"/>
      <c r="EI226" s="110"/>
      <c r="EJ226" s="110"/>
      <c r="EK226" s="110"/>
      <c r="EL226" s="110"/>
      <c r="EM226" s="110"/>
      <c r="EN226" s="110"/>
      <c r="EO226" s="110"/>
      <c r="EP226" s="110"/>
      <c r="EQ226" s="110"/>
      <c r="ER226" s="110"/>
      <c r="ES226" s="110"/>
      <c r="ET226" s="110"/>
      <c r="EU226" s="110"/>
      <c r="EV226" s="110"/>
      <c r="EW226" s="110"/>
      <c r="EX226" s="110"/>
      <c r="EY226" s="110"/>
      <c r="EZ226" s="110"/>
      <c r="FA226" s="110"/>
      <c r="FB226" s="110"/>
      <c r="FC226" s="110"/>
      <c r="FD226" s="110"/>
      <c r="FE226" s="110"/>
      <c r="FF226" s="110"/>
      <c r="FG226" s="110"/>
      <c r="FH226" s="110"/>
      <c r="FI226" s="110"/>
      <c r="FJ226" s="110"/>
      <c r="FK226" s="110"/>
      <c r="FL226" s="110"/>
      <c r="FM226" s="110"/>
      <c r="FN226" s="110"/>
      <c r="FO226" s="110"/>
      <c r="FP226" s="110"/>
      <c r="FQ226" s="110"/>
      <c r="FR226" s="110"/>
      <c r="FS226" s="110"/>
      <c r="FT226" s="110"/>
      <c r="FU226" s="110"/>
      <c r="FV226" s="110"/>
      <c r="FW226" s="110"/>
      <c r="FX226" s="110"/>
      <c r="FY226" s="110"/>
      <c r="FZ226" s="110"/>
      <c r="GA226" s="110"/>
      <c r="GB226" s="110"/>
      <c r="GC226" s="110"/>
      <c r="GD226" s="110"/>
      <c r="GE226" s="110"/>
      <c r="GF226" s="110"/>
      <c r="GG226" s="110"/>
      <c r="GH226" s="110"/>
      <c r="GI226" s="110"/>
      <c r="GJ226" s="110"/>
      <c r="GK226" s="110"/>
      <c r="GL226" s="110"/>
      <c r="GM226" s="110"/>
      <c r="GN226" s="110"/>
      <c r="GO226" s="110"/>
      <c r="GP226" s="110"/>
      <c r="GQ226" s="110"/>
      <c r="GR226" s="110"/>
      <c r="GS226" s="110"/>
      <c r="GT226" s="110"/>
      <c r="GU226" s="110"/>
      <c r="GV226" s="110"/>
      <c r="GW226" s="110"/>
      <c r="GX226" s="110"/>
      <c r="GY226" s="110"/>
      <c r="GZ226" s="110"/>
      <c r="HA226" s="110"/>
      <c r="HB226" s="110"/>
      <c r="HC226" s="110"/>
      <c r="HD226" s="110"/>
      <c r="HE226" s="110"/>
      <c r="HF226" s="110"/>
      <c r="HG226" s="110"/>
      <c r="HH226" s="110"/>
      <c r="HI226" s="110"/>
      <c r="HJ226" s="110"/>
      <c r="HK226" s="110"/>
    </row>
    <row r="227" ht="15.75"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110"/>
      <c r="AB227" s="110"/>
      <c r="AC227" s="110"/>
      <c r="AD227" s="110"/>
      <c r="AE227" s="110"/>
      <c r="AF227" s="110"/>
      <c r="AG227" s="110"/>
      <c r="AH227" s="110"/>
      <c r="AI227" s="110"/>
      <c r="AJ227" s="110"/>
      <c r="AK227" s="110"/>
      <c r="AL227" s="110"/>
      <c r="AM227" s="110"/>
      <c r="AN227" s="110"/>
      <c r="AO227" s="110"/>
      <c r="AP227" s="110"/>
      <c r="AQ227" s="110"/>
      <c r="AR227" s="110"/>
      <c r="AS227" s="110"/>
      <c r="AT227" s="110"/>
      <c r="AU227" s="110"/>
      <c r="AV227" s="110"/>
      <c r="AW227" s="110"/>
      <c r="AX227" s="110"/>
      <c r="AY227" s="110"/>
      <c r="AZ227" s="110"/>
      <c r="BA227" s="110"/>
      <c r="BB227" s="110"/>
      <c r="BC227" s="110"/>
      <c r="BD227" s="110"/>
      <c r="BE227" s="110"/>
      <c r="BF227" s="110"/>
      <c r="BG227" s="110"/>
      <c r="BH227" s="110"/>
      <c r="BI227" s="110"/>
      <c r="BJ227" s="110"/>
      <c r="BK227" s="110"/>
      <c r="BL227" s="110"/>
      <c r="BM227" s="110"/>
      <c r="BN227" s="110"/>
      <c r="BO227" s="110"/>
      <c r="BP227" s="110"/>
      <c r="BQ227" s="110"/>
      <c r="BR227" s="110"/>
      <c r="BS227" s="110"/>
      <c r="BT227" s="110"/>
      <c r="BU227" s="110"/>
      <c r="BV227" s="110"/>
      <c r="BW227" s="110"/>
      <c r="BX227" s="110"/>
      <c r="BY227" s="110"/>
      <c r="BZ227" s="110"/>
      <c r="CA227" s="110"/>
      <c r="CB227" s="110"/>
      <c r="CC227" s="110"/>
      <c r="CD227" s="110"/>
      <c r="CE227" s="110"/>
      <c r="CF227" s="110"/>
      <c r="CG227" s="110"/>
      <c r="CH227" s="110"/>
      <c r="CI227" s="110"/>
      <c r="CJ227" s="110"/>
      <c r="CK227" s="110"/>
      <c r="CL227" s="110"/>
      <c r="CM227" s="110"/>
      <c r="CN227" s="110"/>
      <c r="CO227" s="110"/>
      <c r="CP227" s="110"/>
      <c r="CQ227" s="110"/>
      <c r="CR227" s="110"/>
      <c r="CS227" s="110"/>
      <c r="CT227" s="110"/>
      <c r="CU227" s="110"/>
      <c r="CV227" s="110"/>
      <c r="CW227" s="110"/>
      <c r="CX227" s="110"/>
      <c r="CY227" s="110"/>
      <c r="CZ227" s="110"/>
      <c r="DA227" s="110"/>
      <c r="DB227" s="110"/>
      <c r="DC227" s="110"/>
      <c r="DD227" s="110"/>
      <c r="DE227" s="110"/>
      <c r="DF227" s="110"/>
      <c r="DG227" s="110"/>
      <c r="DH227" s="110"/>
      <c r="DI227" s="110"/>
      <c r="DJ227" s="110"/>
      <c r="DK227" s="110"/>
      <c r="DL227" s="110"/>
      <c r="DM227" s="110"/>
      <c r="DN227" s="110"/>
      <c r="DO227" s="110"/>
      <c r="DP227" s="110"/>
      <c r="DQ227" s="110"/>
      <c r="DR227" s="110"/>
      <c r="DS227" s="110"/>
      <c r="DT227" s="110"/>
      <c r="DU227" s="110"/>
      <c r="DV227" s="110"/>
      <c r="DW227" s="110"/>
      <c r="DX227" s="110"/>
      <c r="DY227" s="110"/>
      <c r="DZ227" s="110"/>
      <c r="EA227" s="110"/>
      <c r="EB227" s="110"/>
      <c r="EC227" s="110"/>
      <c r="ED227" s="110"/>
      <c r="EE227" s="110"/>
      <c r="EF227" s="110"/>
      <c r="EG227" s="110"/>
      <c r="EH227" s="110"/>
      <c r="EI227" s="110"/>
      <c r="EJ227" s="110"/>
      <c r="EK227" s="110"/>
      <c r="EL227" s="110"/>
      <c r="EM227" s="110"/>
      <c r="EN227" s="110"/>
      <c r="EO227" s="110"/>
      <c r="EP227" s="110"/>
      <c r="EQ227" s="110"/>
      <c r="ER227" s="110"/>
      <c r="ES227" s="110"/>
      <c r="ET227" s="110"/>
      <c r="EU227" s="110"/>
      <c r="EV227" s="110"/>
      <c r="EW227" s="110"/>
      <c r="EX227" s="110"/>
      <c r="EY227" s="110"/>
      <c r="EZ227" s="110"/>
      <c r="FA227" s="110"/>
      <c r="FB227" s="110"/>
      <c r="FC227" s="110"/>
      <c r="FD227" s="110"/>
      <c r="FE227" s="110"/>
      <c r="FF227" s="110"/>
      <c r="FG227" s="110"/>
      <c r="FH227" s="110"/>
      <c r="FI227" s="110"/>
      <c r="FJ227" s="110"/>
      <c r="FK227" s="110"/>
      <c r="FL227" s="110"/>
      <c r="FM227" s="110"/>
      <c r="FN227" s="110"/>
      <c r="FO227" s="110"/>
      <c r="FP227" s="110"/>
      <c r="FQ227" s="110"/>
      <c r="FR227" s="110"/>
      <c r="FS227" s="110"/>
      <c r="FT227" s="110"/>
      <c r="FU227" s="110"/>
      <c r="FV227" s="110"/>
      <c r="FW227" s="110"/>
      <c r="FX227" s="110"/>
      <c r="FY227" s="110"/>
      <c r="FZ227" s="110"/>
      <c r="GA227" s="110"/>
      <c r="GB227" s="110"/>
      <c r="GC227" s="110"/>
      <c r="GD227" s="110"/>
      <c r="GE227" s="110"/>
      <c r="GF227" s="110"/>
      <c r="GG227" s="110"/>
      <c r="GH227" s="110"/>
      <c r="GI227" s="110"/>
      <c r="GJ227" s="110"/>
      <c r="GK227" s="110"/>
      <c r="GL227" s="110"/>
      <c r="GM227" s="110"/>
      <c r="GN227" s="110"/>
      <c r="GO227" s="110"/>
      <c r="GP227" s="110"/>
      <c r="GQ227" s="110"/>
      <c r="GR227" s="110"/>
      <c r="GS227" s="110"/>
      <c r="GT227" s="110"/>
      <c r="GU227" s="110"/>
      <c r="GV227" s="110"/>
      <c r="GW227" s="110"/>
      <c r="GX227" s="110"/>
      <c r="GY227" s="110"/>
      <c r="GZ227" s="110"/>
      <c r="HA227" s="110"/>
      <c r="HB227" s="110"/>
      <c r="HC227" s="110"/>
      <c r="HD227" s="110"/>
      <c r="HE227" s="110"/>
      <c r="HF227" s="110"/>
      <c r="HG227" s="110"/>
      <c r="HH227" s="110"/>
      <c r="HI227" s="110"/>
      <c r="HJ227" s="110"/>
      <c r="HK227" s="110"/>
    </row>
    <row r="228" ht="15.75"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110"/>
      <c r="AB228" s="110"/>
      <c r="AC228" s="110"/>
      <c r="AD228" s="110"/>
      <c r="AE228" s="110"/>
      <c r="AF228" s="110"/>
      <c r="AG228" s="110"/>
      <c r="AH228" s="110"/>
      <c r="AI228" s="110"/>
      <c r="AJ228" s="110"/>
      <c r="AK228" s="110"/>
      <c r="AL228" s="110"/>
      <c r="AM228" s="110"/>
      <c r="AN228" s="110"/>
      <c r="AO228" s="110"/>
      <c r="AP228" s="110"/>
      <c r="AQ228" s="110"/>
      <c r="AR228" s="110"/>
      <c r="AS228" s="110"/>
      <c r="AT228" s="110"/>
      <c r="AU228" s="110"/>
      <c r="AV228" s="110"/>
      <c r="AW228" s="110"/>
      <c r="AX228" s="110"/>
      <c r="AY228" s="110"/>
      <c r="AZ228" s="110"/>
      <c r="BA228" s="110"/>
      <c r="BB228" s="110"/>
      <c r="BC228" s="110"/>
      <c r="BD228" s="110"/>
      <c r="BE228" s="110"/>
      <c r="BF228" s="110"/>
      <c r="BG228" s="110"/>
      <c r="BH228" s="110"/>
      <c r="BI228" s="110"/>
      <c r="BJ228" s="110"/>
      <c r="BK228" s="110"/>
      <c r="BL228" s="110"/>
      <c r="BM228" s="110"/>
      <c r="BN228" s="110"/>
      <c r="BO228" s="110"/>
      <c r="BP228" s="110"/>
      <c r="BQ228" s="110"/>
      <c r="BR228" s="110"/>
      <c r="BS228" s="110"/>
      <c r="BT228" s="110"/>
      <c r="BU228" s="110"/>
      <c r="BV228" s="110"/>
      <c r="BW228" s="110"/>
      <c r="BX228" s="110"/>
      <c r="BY228" s="110"/>
      <c r="BZ228" s="110"/>
      <c r="CA228" s="110"/>
      <c r="CB228" s="110"/>
      <c r="CC228" s="110"/>
      <c r="CD228" s="110"/>
      <c r="CE228" s="110"/>
      <c r="CF228" s="110"/>
      <c r="CG228" s="110"/>
      <c r="CH228" s="110"/>
      <c r="CI228" s="110"/>
      <c r="CJ228" s="110"/>
      <c r="CK228" s="110"/>
      <c r="CL228" s="110"/>
      <c r="CM228" s="110"/>
      <c r="CN228" s="110"/>
      <c r="CO228" s="110"/>
      <c r="CP228" s="110"/>
      <c r="CQ228" s="110"/>
      <c r="CR228" s="110"/>
      <c r="CS228" s="110"/>
      <c r="CT228" s="110"/>
      <c r="CU228" s="110"/>
      <c r="CV228" s="110"/>
      <c r="CW228" s="110"/>
      <c r="CX228" s="110"/>
      <c r="CY228" s="110"/>
      <c r="CZ228" s="110"/>
      <c r="DA228" s="110"/>
      <c r="DB228" s="110"/>
      <c r="DC228" s="110"/>
      <c r="DD228" s="110"/>
      <c r="DE228" s="110"/>
      <c r="DF228" s="110"/>
      <c r="DG228" s="110"/>
      <c r="DH228" s="110"/>
      <c r="DI228" s="110"/>
      <c r="DJ228" s="110"/>
      <c r="DK228" s="110"/>
      <c r="DL228" s="110"/>
      <c r="DM228" s="110"/>
      <c r="DN228" s="110"/>
      <c r="DO228" s="110"/>
      <c r="DP228" s="110"/>
      <c r="DQ228" s="110"/>
      <c r="DR228" s="110"/>
      <c r="DS228" s="110"/>
      <c r="DT228" s="110"/>
      <c r="DU228" s="110"/>
      <c r="DV228" s="110"/>
      <c r="DW228" s="110"/>
      <c r="DX228" s="110"/>
      <c r="DY228" s="110"/>
      <c r="DZ228" s="110"/>
      <c r="EA228" s="110"/>
      <c r="EB228" s="110"/>
      <c r="EC228" s="110"/>
      <c r="ED228" s="110"/>
      <c r="EE228" s="110"/>
      <c r="EF228" s="110"/>
      <c r="EG228" s="110"/>
      <c r="EH228" s="110"/>
      <c r="EI228" s="110"/>
      <c r="EJ228" s="110"/>
      <c r="EK228" s="110"/>
      <c r="EL228" s="110"/>
      <c r="EM228" s="110"/>
      <c r="EN228" s="110"/>
      <c r="EO228" s="110"/>
      <c r="EP228" s="110"/>
      <c r="EQ228" s="110"/>
      <c r="ER228" s="110"/>
      <c r="ES228" s="110"/>
      <c r="ET228" s="110"/>
      <c r="EU228" s="110"/>
      <c r="EV228" s="110"/>
      <c r="EW228" s="110"/>
      <c r="EX228" s="110"/>
      <c r="EY228" s="110"/>
      <c r="EZ228" s="110"/>
      <c r="FA228" s="110"/>
      <c r="FB228" s="110"/>
      <c r="FC228" s="110"/>
      <c r="FD228" s="110"/>
      <c r="FE228" s="110"/>
      <c r="FF228" s="110"/>
      <c r="FG228" s="110"/>
      <c r="FH228" s="110"/>
      <c r="FI228" s="110"/>
      <c r="FJ228" s="110"/>
      <c r="FK228" s="110"/>
      <c r="FL228" s="110"/>
      <c r="FM228" s="110"/>
      <c r="FN228" s="110"/>
      <c r="FO228" s="110"/>
      <c r="FP228" s="110"/>
      <c r="FQ228" s="110"/>
      <c r="FR228" s="110"/>
      <c r="FS228" s="110"/>
      <c r="FT228" s="110"/>
      <c r="FU228" s="110"/>
      <c r="FV228" s="110"/>
      <c r="FW228" s="110"/>
      <c r="FX228" s="110"/>
      <c r="FY228" s="110"/>
      <c r="FZ228" s="110"/>
      <c r="GA228" s="110"/>
      <c r="GB228" s="110"/>
      <c r="GC228" s="110"/>
      <c r="GD228" s="110"/>
      <c r="GE228" s="110"/>
      <c r="GF228" s="110"/>
      <c r="GG228" s="110"/>
      <c r="GH228" s="110"/>
      <c r="GI228" s="110"/>
      <c r="GJ228" s="110"/>
      <c r="GK228" s="110"/>
      <c r="GL228" s="110"/>
      <c r="GM228" s="110"/>
      <c r="GN228" s="110"/>
      <c r="GO228" s="110"/>
      <c r="GP228" s="110"/>
      <c r="GQ228" s="110"/>
      <c r="GR228" s="110"/>
      <c r="GS228" s="110"/>
      <c r="GT228" s="110"/>
      <c r="GU228" s="110"/>
      <c r="GV228" s="110"/>
      <c r="GW228" s="110"/>
      <c r="GX228" s="110"/>
      <c r="GY228" s="110"/>
      <c r="GZ228" s="110"/>
      <c r="HA228" s="110"/>
      <c r="HB228" s="110"/>
      <c r="HC228" s="110"/>
      <c r="HD228" s="110"/>
      <c r="HE228" s="110"/>
      <c r="HF228" s="110"/>
      <c r="HG228" s="110"/>
      <c r="HH228" s="110"/>
      <c r="HI228" s="110"/>
      <c r="HJ228" s="110"/>
      <c r="HK228" s="110"/>
    </row>
    <row r="229" ht="15.75"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110"/>
      <c r="AB229" s="110"/>
      <c r="AC229" s="110"/>
      <c r="AD229" s="110"/>
      <c r="AE229" s="110"/>
      <c r="AF229" s="110"/>
      <c r="AG229" s="110"/>
      <c r="AH229" s="110"/>
      <c r="AI229" s="110"/>
      <c r="AJ229" s="110"/>
      <c r="AK229" s="110"/>
      <c r="AL229" s="110"/>
      <c r="AM229" s="110"/>
      <c r="AN229" s="110"/>
      <c r="AO229" s="110"/>
      <c r="AP229" s="110"/>
      <c r="AQ229" s="110"/>
      <c r="AR229" s="110"/>
      <c r="AS229" s="110"/>
      <c r="AT229" s="110"/>
      <c r="AU229" s="110"/>
      <c r="AV229" s="110"/>
      <c r="AW229" s="110"/>
      <c r="AX229" s="110"/>
      <c r="AY229" s="110"/>
      <c r="AZ229" s="110"/>
      <c r="BA229" s="110"/>
      <c r="BB229" s="110"/>
      <c r="BC229" s="110"/>
      <c r="BD229" s="110"/>
      <c r="BE229" s="110"/>
      <c r="BF229" s="110"/>
      <c r="BG229" s="110"/>
      <c r="BH229" s="110"/>
      <c r="BI229" s="110"/>
      <c r="BJ229" s="110"/>
      <c r="BK229" s="110"/>
      <c r="BL229" s="110"/>
      <c r="BM229" s="110"/>
      <c r="BN229" s="110"/>
      <c r="BO229" s="110"/>
      <c r="BP229" s="110"/>
      <c r="BQ229" s="110"/>
      <c r="BR229" s="110"/>
      <c r="BS229" s="110"/>
      <c r="BT229" s="110"/>
      <c r="BU229" s="110"/>
      <c r="BV229" s="110"/>
      <c r="BW229" s="110"/>
      <c r="BX229" s="110"/>
      <c r="BY229" s="110"/>
      <c r="BZ229" s="110"/>
      <c r="CA229" s="110"/>
      <c r="CB229" s="110"/>
      <c r="CC229" s="110"/>
      <c r="CD229" s="110"/>
      <c r="CE229" s="110"/>
      <c r="CF229" s="110"/>
      <c r="CG229" s="110"/>
      <c r="CH229" s="110"/>
      <c r="CI229" s="110"/>
      <c r="CJ229" s="110"/>
      <c r="CK229" s="110"/>
      <c r="CL229" s="110"/>
      <c r="CM229" s="110"/>
      <c r="CN229" s="110"/>
      <c r="CO229" s="110"/>
      <c r="CP229" s="110"/>
      <c r="CQ229" s="110"/>
      <c r="CR229" s="110"/>
      <c r="CS229" s="110"/>
      <c r="CT229" s="110"/>
      <c r="CU229" s="110"/>
      <c r="CV229" s="110"/>
      <c r="CW229" s="110"/>
      <c r="CX229" s="110"/>
      <c r="CY229" s="110"/>
      <c r="CZ229" s="110"/>
      <c r="DA229" s="110"/>
      <c r="DB229" s="110"/>
      <c r="DC229" s="110"/>
      <c r="DD229" s="110"/>
      <c r="DE229" s="110"/>
      <c r="DF229" s="110"/>
      <c r="DG229" s="110"/>
      <c r="DH229" s="110"/>
      <c r="DI229" s="110"/>
      <c r="DJ229" s="110"/>
      <c r="DK229" s="110"/>
      <c r="DL229" s="110"/>
      <c r="DM229" s="110"/>
      <c r="DN229" s="110"/>
      <c r="DO229" s="110"/>
      <c r="DP229" s="110"/>
      <c r="DQ229" s="110"/>
      <c r="DR229" s="110"/>
      <c r="DS229" s="110"/>
      <c r="DT229" s="110"/>
      <c r="DU229" s="110"/>
      <c r="DV229" s="110"/>
      <c r="DW229" s="110"/>
      <c r="DX229" s="110"/>
      <c r="DY229" s="110"/>
      <c r="DZ229" s="110"/>
      <c r="EA229" s="110"/>
      <c r="EB229" s="110"/>
      <c r="EC229" s="110"/>
      <c r="ED229" s="110"/>
      <c r="EE229" s="110"/>
      <c r="EF229" s="110"/>
      <c r="EG229" s="110"/>
      <c r="EH229" s="110"/>
      <c r="EI229" s="110"/>
      <c r="EJ229" s="110"/>
      <c r="EK229" s="110"/>
      <c r="EL229" s="110"/>
      <c r="EM229" s="110"/>
      <c r="EN229" s="110"/>
      <c r="EO229" s="110"/>
      <c r="EP229" s="110"/>
      <c r="EQ229" s="110"/>
      <c r="ER229" s="110"/>
      <c r="ES229" s="110"/>
      <c r="ET229" s="110"/>
      <c r="EU229" s="110"/>
      <c r="EV229" s="110"/>
      <c r="EW229" s="110"/>
      <c r="EX229" s="110"/>
      <c r="EY229" s="110"/>
      <c r="EZ229" s="110"/>
      <c r="FA229" s="110"/>
      <c r="FB229" s="110"/>
      <c r="FC229" s="110"/>
      <c r="FD229" s="110"/>
      <c r="FE229" s="110"/>
      <c r="FF229" s="110"/>
      <c r="FG229" s="110"/>
      <c r="FH229" s="110"/>
      <c r="FI229" s="110"/>
      <c r="FJ229" s="110"/>
      <c r="FK229" s="110"/>
      <c r="FL229" s="110"/>
      <c r="FM229" s="110"/>
      <c r="FN229" s="110"/>
      <c r="FO229" s="110"/>
      <c r="FP229" s="110"/>
      <c r="FQ229" s="110"/>
      <c r="FR229" s="110"/>
      <c r="FS229" s="110"/>
      <c r="FT229" s="110"/>
      <c r="FU229" s="110"/>
      <c r="FV229" s="110"/>
      <c r="FW229" s="110"/>
      <c r="FX229" s="110"/>
      <c r="FY229" s="110"/>
      <c r="FZ229" s="110"/>
      <c r="GA229" s="110"/>
      <c r="GB229" s="110"/>
      <c r="GC229" s="110"/>
      <c r="GD229" s="110"/>
      <c r="GE229" s="110"/>
      <c r="GF229" s="110"/>
      <c r="GG229" s="110"/>
      <c r="GH229" s="110"/>
      <c r="GI229" s="110"/>
      <c r="GJ229" s="110"/>
      <c r="GK229" s="110"/>
      <c r="GL229" s="110"/>
      <c r="GM229" s="110"/>
      <c r="GN229" s="110"/>
      <c r="GO229" s="110"/>
      <c r="GP229" s="110"/>
      <c r="GQ229" s="110"/>
      <c r="GR229" s="110"/>
      <c r="GS229" s="110"/>
      <c r="GT229" s="110"/>
      <c r="GU229" s="110"/>
      <c r="GV229" s="110"/>
      <c r="GW229" s="110"/>
      <c r="GX229" s="110"/>
      <c r="GY229" s="110"/>
      <c r="GZ229" s="110"/>
      <c r="HA229" s="110"/>
      <c r="HB229" s="110"/>
      <c r="HC229" s="110"/>
      <c r="HD229" s="110"/>
      <c r="HE229" s="110"/>
      <c r="HF229" s="110"/>
      <c r="HG229" s="110"/>
      <c r="HH229" s="110"/>
      <c r="HI229" s="110"/>
      <c r="HJ229" s="110"/>
      <c r="HK229" s="110"/>
    </row>
    <row r="230" ht="15.75"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110"/>
      <c r="AB230" s="110"/>
      <c r="AC230" s="110"/>
      <c r="AD230" s="110"/>
      <c r="AE230" s="110"/>
      <c r="AF230" s="110"/>
      <c r="AG230" s="110"/>
      <c r="AH230" s="110"/>
      <c r="AI230" s="110"/>
      <c r="AJ230" s="110"/>
      <c r="AK230" s="110"/>
      <c r="AL230" s="110"/>
      <c r="AM230" s="110"/>
      <c r="AN230" s="110"/>
      <c r="AO230" s="110"/>
      <c r="AP230" s="110"/>
      <c r="AQ230" s="110"/>
      <c r="AR230" s="110"/>
      <c r="AS230" s="110"/>
      <c r="AT230" s="110"/>
      <c r="AU230" s="110"/>
      <c r="AV230" s="110"/>
      <c r="AW230" s="110"/>
      <c r="AX230" s="110"/>
      <c r="AY230" s="110"/>
      <c r="AZ230" s="110"/>
      <c r="BA230" s="110"/>
      <c r="BB230" s="110"/>
      <c r="BC230" s="110"/>
      <c r="BD230" s="110"/>
      <c r="BE230" s="110"/>
      <c r="BF230" s="110"/>
      <c r="BG230" s="110"/>
      <c r="BH230" s="110"/>
      <c r="BI230" s="110"/>
      <c r="BJ230" s="110"/>
      <c r="BK230" s="110"/>
      <c r="BL230" s="110"/>
      <c r="BM230" s="110"/>
      <c r="BN230" s="110"/>
      <c r="BO230" s="110"/>
      <c r="BP230" s="110"/>
      <c r="BQ230" s="110"/>
      <c r="BR230" s="110"/>
      <c r="BS230" s="110"/>
      <c r="BT230" s="110"/>
      <c r="BU230" s="110"/>
      <c r="BV230" s="110"/>
      <c r="BW230" s="110"/>
      <c r="BX230" s="110"/>
      <c r="BY230" s="110"/>
      <c r="BZ230" s="110"/>
      <c r="CA230" s="110"/>
      <c r="CB230" s="110"/>
      <c r="CC230" s="110"/>
      <c r="CD230" s="110"/>
      <c r="CE230" s="110"/>
      <c r="CF230" s="110"/>
      <c r="CG230" s="110"/>
      <c r="CH230" s="110"/>
      <c r="CI230" s="110"/>
      <c r="CJ230" s="110"/>
      <c r="CK230" s="110"/>
      <c r="CL230" s="110"/>
      <c r="CM230" s="110"/>
      <c r="CN230" s="110"/>
      <c r="CO230" s="110"/>
      <c r="CP230" s="110"/>
      <c r="CQ230" s="110"/>
      <c r="CR230" s="110"/>
      <c r="CS230" s="110"/>
      <c r="CT230" s="110"/>
      <c r="CU230" s="110"/>
      <c r="CV230" s="110"/>
      <c r="CW230" s="110"/>
      <c r="CX230" s="110"/>
      <c r="CY230" s="110"/>
      <c r="CZ230" s="110"/>
      <c r="DA230" s="110"/>
      <c r="DB230" s="110"/>
      <c r="DC230" s="110"/>
      <c r="DD230" s="110"/>
      <c r="DE230" s="110"/>
      <c r="DF230" s="110"/>
      <c r="DG230" s="110"/>
      <c r="DH230" s="110"/>
      <c r="DI230" s="110"/>
      <c r="DJ230" s="110"/>
      <c r="DK230" s="110"/>
      <c r="DL230" s="110"/>
      <c r="DM230" s="110"/>
      <c r="DN230" s="110"/>
      <c r="DO230" s="110"/>
      <c r="DP230" s="110"/>
      <c r="DQ230" s="110"/>
      <c r="DR230" s="110"/>
      <c r="DS230" s="110"/>
      <c r="DT230" s="110"/>
      <c r="DU230" s="110"/>
      <c r="DV230" s="110"/>
      <c r="DW230" s="110"/>
      <c r="DX230" s="110"/>
      <c r="DY230" s="110"/>
      <c r="DZ230" s="110"/>
      <c r="EA230" s="110"/>
      <c r="EB230" s="110"/>
      <c r="EC230" s="110"/>
      <c r="ED230" s="110"/>
      <c r="EE230" s="110"/>
      <c r="EF230" s="110"/>
      <c r="EG230" s="110"/>
      <c r="EH230" s="110"/>
      <c r="EI230" s="110"/>
      <c r="EJ230" s="110"/>
      <c r="EK230" s="110"/>
      <c r="EL230" s="110"/>
      <c r="EM230" s="110"/>
      <c r="EN230" s="110"/>
      <c r="EO230" s="110"/>
      <c r="EP230" s="110"/>
      <c r="EQ230" s="110"/>
      <c r="ER230" s="110"/>
      <c r="ES230" s="110"/>
      <c r="ET230" s="110"/>
      <c r="EU230" s="110"/>
      <c r="EV230" s="110"/>
      <c r="EW230" s="110"/>
      <c r="EX230" s="110"/>
      <c r="EY230" s="110"/>
      <c r="EZ230" s="110"/>
      <c r="FA230" s="110"/>
      <c r="FB230" s="110"/>
      <c r="FC230" s="110"/>
      <c r="FD230" s="110"/>
      <c r="FE230" s="110"/>
      <c r="FF230" s="110"/>
      <c r="FG230" s="110"/>
      <c r="FH230" s="110"/>
      <c r="FI230" s="110"/>
      <c r="FJ230" s="110"/>
      <c r="FK230" s="110"/>
      <c r="FL230" s="110"/>
      <c r="FM230" s="110"/>
      <c r="FN230" s="110"/>
      <c r="FO230" s="110"/>
      <c r="FP230" s="110"/>
      <c r="FQ230" s="110"/>
      <c r="FR230" s="110"/>
      <c r="FS230" s="110"/>
      <c r="FT230" s="110"/>
      <c r="FU230" s="110"/>
      <c r="FV230" s="110"/>
      <c r="FW230" s="110"/>
      <c r="FX230" s="110"/>
      <c r="FY230" s="110"/>
      <c r="FZ230" s="110"/>
      <c r="GA230" s="110"/>
      <c r="GB230" s="110"/>
      <c r="GC230" s="110"/>
      <c r="GD230" s="110"/>
      <c r="GE230" s="110"/>
      <c r="GF230" s="110"/>
      <c r="GG230" s="110"/>
      <c r="GH230" s="110"/>
      <c r="GI230" s="110"/>
      <c r="GJ230" s="110"/>
      <c r="GK230" s="110"/>
      <c r="GL230" s="110"/>
      <c r="GM230" s="110"/>
      <c r="GN230" s="110"/>
      <c r="GO230" s="110"/>
      <c r="GP230" s="110"/>
      <c r="GQ230" s="110"/>
      <c r="GR230" s="110"/>
      <c r="GS230" s="110"/>
      <c r="GT230" s="110"/>
      <c r="GU230" s="110"/>
      <c r="GV230" s="110"/>
      <c r="GW230" s="110"/>
      <c r="GX230" s="110"/>
      <c r="GY230" s="110"/>
      <c r="GZ230" s="110"/>
      <c r="HA230" s="110"/>
      <c r="HB230" s="110"/>
      <c r="HC230" s="110"/>
      <c r="HD230" s="110"/>
      <c r="HE230" s="110"/>
      <c r="HF230" s="110"/>
      <c r="HG230" s="110"/>
      <c r="HH230" s="110"/>
      <c r="HI230" s="110"/>
      <c r="HJ230" s="110"/>
      <c r="HK230" s="110"/>
    </row>
    <row r="231" ht="15.75"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110"/>
      <c r="AB231" s="110"/>
      <c r="AC231" s="110"/>
      <c r="AD231" s="110"/>
      <c r="AE231" s="110"/>
      <c r="AF231" s="110"/>
      <c r="AG231" s="110"/>
      <c r="AH231" s="110"/>
      <c r="AI231" s="110"/>
      <c r="AJ231" s="110"/>
      <c r="AK231" s="110"/>
      <c r="AL231" s="110"/>
      <c r="AM231" s="110"/>
      <c r="AN231" s="110"/>
      <c r="AO231" s="110"/>
      <c r="AP231" s="110"/>
      <c r="AQ231" s="110"/>
      <c r="AR231" s="110"/>
      <c r="AS231" s="110"/>
      <c r="AT231" s="110"/>
      <c r="AU231" s="110"/>
      <c r="AV231" s="110"/>
      <c r="AW231" s="110"/>
      <c r="AX231" s="110"/>
      <c r="AY231" s="110"/>
      <c r="AZ231" s="110"/>
      <c r="BA231" s="110"/>
      <c r="BB231" s="110"/>
      <c r="BC231" s="110"/>
      <c r="BD231" s="110"/>
      <c r="BE231" s="110"/>
      <c r="BF231" s="110"/>
      <c r="BG231" s="110"/>
      <c r="BH231" s="110"/>
      <c r="BI231" s="110"/>
      <c r="BJ231" s="110"/>
      <c r="BK231" s="110"/>
      <c r="BL231" s="110"/>
      <c r="BM231" s="110"/>
      <c r="BN231" s="110"/>
      <c r="BO231" s="110"/>
      <c r="BP231" s="110"/>
      <c r="BQ231" s="110"/>
      <c r="BR231" s="110"/>
      <c r="BS231" s="110"/>
      <c r="BT231" s="110"/>
      <c r="BU231" s="110"/>
      <c r="BV231" s="110"/>
      <c r="BW231" s="110"/>
      <c r="BX231" s="110"/>
      <c r="BY231" s="110"/>
      <c r="BZ231" s="110"/>
      <c r="CA231" s="110"/>
      <c r="CB231" s="110"/>
      <c r="CC231" s="110"/>
      <c r="CD231" s="110"/>
      <c r="CE231" s="110"/>
      <c r="CF231" s="110"/>
      <c r="CG231" s="110"/>
      <c r="CH231" s="110"/>
      <c r="CI231" s="110"/>
      <c r="CJ231" s="110"/>
      <c r="CK231" s="110"/>
      <c r="CL231" s="110"/>
      <c r="CM231" s="110"/>
      <c r="CN231" s="110"/>
      <c r="CO231" s="110"/>
      <c r="CP231" s="110"/>
      <c r="CQ231" s="110"/>
      <c r="CR231" s="110"/>
      <c r="CS231" s="110"/>
      <c r="CT231" s="110"/>
      <c r="CU231" s="110"/>
      <c r="CV231" s="110"/>
      <c r="CW231" s="110"/>
      <c r="CX231" s="110"/>
      <c r="CY231" s="110"/>
      <c r="CZ231" s="110"/>
      <c r="DA231" s="110"/>
      <c r="DB231" s="110"/>
      <c r="DC231" s="110"/>
      <c r="DD231" s="110"/>
      <c r="DE231" s="110"/>
      <c r="DF231" s="110"/>
      <c r="DG231" s="110"/>
      <c r="DH231" s="110"/>
      <c r="DI231" s="110"/>
      <c r="DJ231" s="110"/>
      <c r="DK231" s="110"/>
      <c r="DL231" s="110"/>
      <c r="DM231" s="110"/>
      <c r="DN231" s="110"/>
      <c r="DO231" s="110"/>
      <c r="DP231" s="110"/>
      <c r="DQ231" s="110"/>
      <c r="DR231" s="110"/>
      <c r="DS231" s="110"/>
      <c r="DT231" s="110"/>
      <c r="DU231" s="110"/>
      <c r="DV231" s="110"/>
      <c r="DW231" s="110"/>
      <c r="DX231" s="110"/>
      <c r="DY231" s="110"/>
      <c r="DZ231" s="110"/>
      <c r="EA231" s="110"/>
      <c r="EB231" s="110"/>
      <c r="EC231" s="110"/>
      <c r="ED231" s="110"/>
      <c r="EE231" s="110"/>
      <c r="EF231" s="110"/>
      <c r="EG231" s="110"/>
      <c r="EH231" s="110"/>
      <c r="EI231" s="110"/>
      <c r="EJ231" s="110"/>
      <c r="EK231" s="110"/>
      <c r="EL231" s="110"/>
      <c r="EM231" s="110"/>
      <c r="EN231" s="110"/>
      <c r="EO231" s="110"/>
      <c r="EP231" s="110"/>
      <c r="EQ231" s="110"/>
      <c r="ER231" s="110"/>
      <c r="ES231" s="110"/>
      <c r="ET231" s="110"/>
      <c r="EU231" s="110"/>
      <c r="EV231" s="110"/>
      <c r="EW231" s="110"/>
      <c r="EX231" s="110"/>
      <c r="EY231" s="110"/>
      <c r="EZ231" s="110"/>
      <c r="FA231" s="110"/>
      <c r="FB231" s="110"/>
      <c r="FC231" s="110"/>
      <c r="FD231" s="110"/>
      <c r="FE231" s="110"/>
      <c r="FF231" s="110"/>
      <c r="FG231" s="110"/>
      <c r="FH231" s="110"/>
      <c r="FI231" s="110"/>
      <c r="FJ231" s="110"/>
      <c r="FK231" s="110"/>
      <c r="FL231" s="110"/>
      <c r="FM231" s="110"/>
      <c r="FN231" s="110"/>
      <c r="FO231" s="110"/>
      <c r="FP231" s="110"/>
      <c r="FQ231" s="110"/>
      <c r="FR231" s="110"/>
      <c r="FS231" s="110"/>
      <c r="FT231" s="110"/>
      <c r="FU231" s="110"/>
      <c r="FV231" s="110"/>
      <c r="FW231" s="110"/>
      <c r="FX231" s="110"/>
      <c r="FY231" s="110"/>
      <c r="FZ231" s="110"/>
      <c r="GA231" s="110"/>
      <c r="GB231" s="110"/>
      <c r="GC231" s="110"/>
      <c r="GD231" s="110"/>
      <c r="GE231" s="110"/>
      <c r="GF231" s="110"/>
      <c r="GG231" s="110"/>
      <c r="GH231" s="110"/>
      <c r="GI231" s="110"/>
      <c r="GJ231" s="110"/>
      <c r="GK231" s="110"/>
      <c r="GL231" s="110"/>
      <c r="GM231" s="110"/>
      <c r="GN231" s="110"/>
      <c r="GO231" s="110"/>
      <c r="GP231" s="110"/>
      <c r="GQ231" s="110"/>
      <c r="GR231" s="110"/>
      <c r="GS231" s="110"/>
      <c r="GT231" s="110"/>
      <c r="GU231" s="110"/>
      <c r="GV231" s="110"/>
      <c r="GW231" s="110"/>
      <c r="GX231" s="110"/>
      <c r="GY231" s="110"/>
      <c r="GZ231" s="110"/>
      <c r="HA231" s="110"/>
      <c r="HB231" s="110"/>
      <c r="HC231" s="110"/>
      <c r="HD231" s="110"/>
      <c r="HE231" s="110"/>
      <c r="HF231" s="110"/>
      <c r="HG231" s="110"/>
      <c r="HH231" s="110"/>
      <c r="HI231" s="110"/>
      <c r="HJ231" s="110"/>
      <c r="HK231" s="110"/>
    </row>
    <row r="232" ht="15.75"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110"/>
      <c r="AB232" s="110"/>
      <c r="AC232" s="110"/>
      <c r="AD232" s="110"/>
      <c r="AE232" s="110"/>
      <c r="AF232" s="110"/>
      <c r="AG232" s="110"/>
      <c r="AH232" s="110"/>
      <c r="AI232" s="110"/>
      <c r="AJ232" s="110"/>
      <c r="AK232" s="110"/>
      <c r="AL232" s="110"/>
      <c r="AM232" s="110"/>
      <c r="AN232" s="110"/>
      <c r="AO232" s="110"/>
      <c r="AP232" s="110"/>
      <c r="AQ232" s="110"/>
      <c r="AR232" s="110"/>
      <c r="AS232" s="110"/>
      <c r="AT232" s="110"/>
      <c r="AU232" s="110"/>
      <c r="AV232" s="110"/>
      <c r="AW232" s="110"/>
      <c r="AX232" s="110"/>
      <c r="AY232" s="110"/>
      <c r="AZ232" s="110"/>
      <c r="BA232" s="110"/>
      <c r="BB232" s="110"/>
      <c r="BC232" s="110"/>
      <c r="BD232" s="110"/>
      <c r="BE232" s="110"/>
      <c r="BF232" s="110"/>
      <c r="BG232" s="110"/>
      <c r="BH232" s="110"/>
      <c r="BI232" s="110"/>
      <c r="BJ232" s="110"/>
      <c r="BK232" s="110"/>
      <c r="BL232" s="110"/>
      <c r="BM232" s="110"/>
      <c r="BN232" s="110"/>
      <c r="BO232" s="110"/>
      <c r="BP232" s="110"/>
      <c r="BQ232" s="110"/>
      <c r="BR232" s="110"/>
      <c r="BS232" s="110"/>
      <c r="BT232" s="110"/>
      <c r="BU232" s="110"/>
      <c r="BV232" s="110"/>
      <c r="BW232" s="110"/>
      <c r="BX232" s="110"/>
      <c r="BY232" s="110"/>
      <c r="BZ232" s="110"/>
      <c r="CA232" s="110"/>
      <c r="CB232" s="110"/>
      <c r="CC232" s="110"/>
      <c r="CD232" s="110"/>
      <c r="CE232" s="110"/>
      <c r="CF232" s="110"/>
      <c r="CG232" s="110"/>
      <c r="CH232" s="110"/>
      <c r="CI232" s="110"/>
      <c r="CJ232" s="110"/>
      <c r="CK232" s="110"/>
      <c r="CL232" s="110"/>
      <c r="CM232" s="110"/>
      <c r="CN232" s="110"/>
      <c r="CO232" s="110"/>
      <c r="CP232" s="110"/>
      <c r="CQ232" s="110"/>
      <c r="CR232" s="110"/>
      <c r="CS232" s="110"/>
      <c r="CT232" s="110"/>
      <c r="CU232" s="110"/>
      <c r="CV232" s="110"/>
      <c r="CW232" s="110"/>
      <c r="CX232" s="110"/>
      <c r="CY232" s="110"/>
      <c r="CZ232" s="110"/>
      <c r="DA232" s="110"/>
      <c r="DB232" s="110"/>
      <c r="DC232" s="110"/>
      <c r="DD232" s="110"/>
      <c r="DE232" s="110"/>
      <c r="DF232" s="110"/>
      <c r="DG232" s="110"/>
      <c r="DH232" s="110"/>
      <c r="DI232" s="110"/>
      <c r="DJ232" s="110"/>
      <c r="DK232" s="110"/>
      <c r="DL232" s="110"/>
      <c r="DM232" s="110"/>
      <c r="DN232" s="110"/>
      <c r="DO232" s="110"/>
      <c r="DP232" s="110"/>
      <c r="DQ232" s="110"/>
      <c r="DR232" s="110"/>
      <c r="DS232" s="110"/>
      <c r="DT232" s="110"/>
      <c r="DU232" s="110"/>
      <c r="DV232" s="110"/>
      <c r="DW232" s="110"/>
      <c r="DX232" s="110"/>
      <c r="DY232" s="110"/>
      <c r="DZ232" s="110"/>
      <c r="EA232" s="110"/>
      <c r="EB232" s="110"/>
      <c r="EC232" s="110"/>
      <c r="ED232" s="110"/>
      <c r="EE232" s="110"/>
      <c r="EF232" s="110"/>
      <c r="EG232" s="110"/>
      <c r="EH232" s="110"/>
      <c r="EI232" s="110"/>
      <c r="EJ232" s="110"/>
      <c r="EK232" s="110"/>
      <c r="EL232" s="110"/>
      <c r="EM232" s="110"/>
      <c r="EN232" s="110"/>
      <c r="EO232" s="110"/>
      <c r="EP232" s="110"/>
      <c r="EQ232" s="110"/>
      <c r="ER232" s="110"/>
      <c r="ES232" s="110"/>
      <c r="ET232" s="110"/>
      <c r="EU232" s="110"/>
      <c r="EV232" s="110"/>
      <c r="EW232" s="110"/>
      <c r="EX232" s="110"/>
      <c r="EY232" s="110"/>
      <c r="EZ232" s="110"/>
      <c r="FA232" s="110"/>
      <c r="FB232" s="110"/>
      <c r="FC232" s="110"/>
      <c r="FD232" s="110"/>
      <c r="FE232" s="110"/>
      <c r="FF232" s="110"/>
      <c r="FG232" s="110"/>
      <c r="FH232" s="110"/>
      <c r="FI232" s="110"/>
      <c r="FJ232" s="110"/>
      <c r="FK232" s="110"/>
      <c r="FL232" s="110"/>
      <c r="FM232" s="110"/>
      <c r="FN232" s="110"/>
      <c r="FO232" s="110"/>
      <c r="FP232" s="110"/>
      <c r="FQ232" s="110"/>
      <c r="FR232" s="110"/>
      <c r="FS232" s="110"/>
      <c r="FT232" s="110"/>
      <c r="FU232" s="110"/>
      <c r="FV232" s="110"/>
      <c r="FW232" s="110"/>
      <c r="FX232" s="110"/>
      <c r="FY232" s="110"/>
      <c r="FZ232" s="110"/>
      <c r="GA232" s="110"/>
      <c r="GB232" s="110"/>
      <c r="GC232" s="110"/>
      <c r="GD232" s="110"/>
      <c r="GE232" s="110"/>
      <c r="GF232" s="110"/>
      <c r="GG232" s="110"/>
      <c r="GH232" s="110"/>
      <c r="GI232" s="110"/>
      <c r="GJ232" s="110"/>
      <c r="GK232" s="110"/>
      <c r="GL232" s="110"/>
      <c r="GM232" s="110"/>
      <c r="GN232" s="110"/>
      <c r="GO232" s="110"/>
      <c r="GP232" s="110"/>
      <c r="GQ232" s="110"/>
      <c r="GR232" s="110"/>
      <c r="GS232" s="110"/>
      <c r="GT232" s="110"/>
      <c r="GU232" s="110"/>
      <c r="GV232" s="110"/>
      <c r="GW232" s="110"/>
      <c r="GX232" s="110"/>
      <c r="GY232" s="110"/>
      <c r="GZ232" s="110"/>
      <c r="HA232" s="110"/>
      <c r="HB232" s="110"/>
      <c r="HC232" s="110"/>
      <c r="HD232" s="110"/>
      <c r="HE232" s="110"/>
      <c r="HF232" s="110"/>
      <c r="HG232" s="110"/>
      <c r="HH232" s="110"/>
      <c r="HI232" s="110"/>
      <c r="HJ232" s="110"/>
      <c r="HK232" s="110"/>
    </row>
    <row r="233" ht="15.75"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110"/>
      <c r="AB233" s="110"/>
      <c r="AC233" s="110"/>
      <c r="AD233" s="110"/>
      <c r="AE233" s="110"/>
      <c r="AF233" s="110"/>
      <c r="AG233" s="110"/>
      <c r="AH233" s="110"/>
      <c r="AI233" s="110"/>
      <c r="AJ233" s="110"/>
      <c r="AK233" s="110"/>
      <c r="AL233" s="110"/>
      <c r="AM233" s="110"/>
      <c r="AN233" s="110"/>
      <c r="AO233" s="110"/>
      <c r="AP233" s="110"/>
      <c r="AQ233" s="110"/>
      <c r="AR233" s="110"/>
      <c r="AS233" s="110"/>
      <c r="AT233" s="110"/>
      <c r="AU233" s="110"/>
      <c r="AV233" s="110"/>
      <c r="AW233" s="110"/>
      <c r="AX233" s="110"/>
      <c r="AY233" s="110"/>
      <c r="AZ233" s="110"/>
      <c r="BA233" s="110"/>
      <c r="BB233" s="110"/>
      <c r="BC233" s="110"/>
      <c r="BD233" s="110"/>
      <c r="BE233" s="110"/>
      <c r="BF233" s="110"/>
      <c r="BG233" s="110"/>
      <c r="BH233" s="110"/>
      <c r="BI233" s="110"/>
      <c r="BJ233" s="110"/>
      <c r="BK233" s="110"/>
      <c r="BL233" s="110"/>
      <c r="BM233" s="110"/>
      <c r="BN233" s="110"/>
      <c r="BO233" s="110"/>
      <c r="BP233" s="110"/>
      <c r="BQ233" s="110"/>
      <c r="BR233" s="110"/>
      <c r="BS233" s="110"/>
      <c r="BT233" s="110"/>
      <c r="BU233" s="110"/>
      <c r="BV233" s="110"/>
      <c r="BW233" s="110"/>
      <c r="BX233" s="110"/>
      <c r="BY233" s="110"/>
      <c r="BZ233" s="110"/>
      <c r="CA233" s="110"/>
      <c r="CB233" s="110"/>
      <c r="CC233" s="110"/>
      <c r="CD233" s="110"/>
      <c r="CE233" s="110"/>
      <c r="CF233" s="110"/>
      <c r="CG233" s="110"/>
      <c r="CH233" s="110"/>
      <c r="CI233" s="110"/>
      <c r="CJ233" s="110"/>
      <c r="CK233" s="110"/>
      <c r="CL233" s="110"/>
      <c r="CM233" s="110"/>
      <c r="CN233" s="110"/>
      <c r="CO233" s="110"/>
      <c r="CP233" s="110"/>
      <c r="CQ233" s="110"/>
      <c r="CR233" s="110"/>
      <c r="CS233" s="110"/>
      <c r="CT233" s="110"/>
      <c r="CU233" s="110"/>
      <c r="CV233" s="110"/>
      <c r="CW233" s="110"/>
      <c r="CX233" s="110"/>
      <c r="CY233" s="110"/>
      <c r="CZ233" s="110"/>
      <c r="DA233" s="110"/>
      <c r="DB233" s="110"/>
      <c r="DC233" s="110"/>
      <c r="DD233" s="110"/>
      <c r="DE233" s="110"/>
      <c r="DF233" s="110"/>
      <c r="DG233" s="110"/>
      <c r="DH233" s="110"/>
      <c r="DI233" s="110"/>
      <c r="DJ233" s="110"/>
      <c r="DK233" s="110"/>
      <c r="DL233" s="110"/>
      <c r="DM233" s="110"/>
      <c r="DN233" s="110"/>
      <c r="DO233" s="110"/>
      <c r="DP233" s="110"/>
      <c r="DQ233" s="110"/>
      <c r="DR233" s="110"/>
      <c r="DS233" s="110"/>
      <c r="DT233" s="110"/>
      <c r="DU233" s="110"/>
      <c r="DV233" s="110"/>
      <c r="DW233" s="110"/>
      <c r="DX233" s="110"/>
      <c r="DY233" s="110"/>
      <c r="DZ233" s="110"/>
      <c r="EA233" s="110"/>
      <c r="EB233" s="110"/>
      <c r="EC233" s="110"/>
      <c r="ED233" s="110"/>
      <c r="EE233" s="110"/>
      <c r="EF233" s="110"/>
      <c r="EG233" s="110"/>
      <c r="EH233" s="110"/>
      <c r="EI233" s="110"/>
      <c r="EJ233" s="110"/>
      <c r="EK233" s="110"/>
      <c r="EL233" s="110"/>
      <c r="EM233" s="110"/>
      <c r="EN233" s="110"/>
      <c r="EO233" s="110"/>
      <c r="EP233" s="110"/>
      <c r="EQ233" s="110"/>
      <c r="ER233" s="110"/>
      <c r="ES233" s="110"/>
      <c r="ET233" s="110"/>
      <c r="EU233" s="110"/>
      <c r="EV233" s="110"/>
      <c r="EW233" s="110"/>
      <c r="EX233" s="110"/>
      <c r="EY233" s="110"/>
      <c r="EZ233" s="110"/>
      <c r="FA233" s="110"/>
      <c r="FB233" s="110"/>
      <c r="FC233" s="110"/>
      <c r="FD233" s="110"/>
      <c r="FE233" s="110"/>
      <c r="FF233" s="110"/>
      <c r="FG233" s="110"/>
      <c r="FH233" s="110"/>
      <c r="FI233" s="110"/>
      <c r="FJ233" s="110"/>
      <c r="FK233" s="110"/>
      <c r="FL233" s="110"/>
      <c r="FM233" s="110"/>
      <c r="FN233" s="110"/>
      <c r="FO233" s="110"/>
      <c r="FP233" s="110"/>
      <c r="FQ233" s="110"/>
      <c r="FR233" s="110"/>
      <c r="FS233" s="110"/>
      <c r="FT233" s="110"/>
      <c r="FU233" s="110"/>
      <c r="FV233" s="110"/>
      <c r="FW233" s="110"/>
      <c r="FX233" s="110"/>
      <c r="FY233" s="110"/>
      <c r="FZ233" s="110"/>
      <c r="GA233" s="110"/>
      <c r="GB233" s="110"/>
      <c r="GC233" s="110"/>
      <c r="GD233" s="110"/>
      <c r="GE233" s="110"/>
      <c r="GF233" s="110"/>
      <c r="GG233" s="110"/>
      <c r="GH233" s="110"/>
      <c r="GI233" s="110"/>
      <c r="GJ233" s="110"/>
      <c r="GK233" s="110"/>
      <c r="GL233" s="110"/>
      <c r="GM233" s="110"/>
      <c r="GN233" s="110"/>
      <c r="GO233" s="110"/>
      <c r="GP233" s="110"/>
      <c r="GQ233" s="110"/>
      <c r="GR233" s="110"/>
      <c r="GS233" s="110"/>
      <c r="GT233" s="110"/>
      <c r="GU233" s="110"/>
      <c r="GV233" s="110"/>
      <c r="GW233" s="110"/>
      <c r="GX233" s="110"/>
      <c r="GY233" s="110"/>
      <c r="GZ233" s="110"/>
      <c r="HA233" s="110"/>
      <c r="HB233" s="110"/>
      <c r="HC233" s="110"/>
      <c r="HD233" s="110"/>
      <c r="HE233" s="110"/>
      <c r="HF233" s="110"/>
      <c r="HG233" s="110"/>
      <c r="HH233" s="110"/>
      <c r="HI233" s="110"/>
      <c r="HJ233" s="110"/>
      <c r="HK233" s="110"/>
    </row>
    <row r="234" ht="15.75"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c r="AB234" s="110"/>
      <c r="AC234" s="110"/>
      <c r="AD234" s="110"/>
      <c r="AE234" s="110"/>
      <c r="AF234" s="110"/>
      <c r="AG234" s="110"/>
      <c r="AH234" s="110"/>
      <c r="AI234" s="110"/>
      <c r="AJ234" s="110"/>
      <c r="AK234" s="110"/>
      <c r="AL234" s="110"/>
      <c r="AM234" s="110"/>
      <c r="AN234" s="110"/>
      <c r="AO234" s="110"/>
      <c r="AP234" s="110"/>
      <c r="AQ234" s="110"/>
      <c r="AR234" s="110"/>
      <c r="AS234" s="110"/>
      <c r="AT234" s="110"/>
      <c r="AU234" s="110"/>
      <c r="AV234" s="110"/>
      <c r="AW234" s="110"/>
      <c r="AX234" s="110"/>
      <c r="AY234" s="110"/>
      <c r="AZ234" s="110"/>
      <c r="BA234" s="110"/>
      <c r="BB234" s="110"/>
      <c r="BC234" s="110"/>
      <c r="BD234" s="110"/>
      <c r="BE234" s="110"/>
      <c r="BF234" s="110"/>
      <c r="BG234" s="110"/>
      <c r="BH234" s="110"/>
      <c r="BI234" s="110"/>
      <c r="BJ234" s="110"/>
      <c r="BK234" s="110"/>
      <c r="BL234" s="110"/>
      <c r="BM234" s="110"/>
      <c r="BN234" s="110"/>
      <c r="BO234" s="110"/>
      <c r="BP234" s="110"/>
      <c r="BQ234" s="110"/>
      <c r="BR234" s="110"/>
      <c r="BS234" s="110"/>
      <c r="BT234" s="110"/>
      <c r="BU234" s="110"/>
      <c r="BV234" s="110"/>
      <c r="BW234" s="110"/>
      <c r="BX234" s="110"/>
      <c r="BY234" s="110"/>
      <c r="BZ234" s="110"/>
      <c r="CA234" s="110"/>
      <c r="CB234" s="110"/>
      <c r="CC234" s="110"/>
      <c r="CD234" s="110"/>
      <c r="CE234" s="110"/>
      <c r="CF234" s="110"/>
      <c r="CG234" s="110"/>
      <c r="CH234" s="110"/>
      <c r="CI234" s="110"/>
      <c r="CJ234" s="110"/>
      <c r="CK234" s="110"/>
      <c r="CL234" s="110"/>
      <c r="CM234" s="110"/>
      <c r="CN234" s="110"/>
      <c r="CO234" s="110"/>
      <c r="CP234" s="110"/>
      <c r="CQ234" s="110"/>
      <c r="CR234" s="110"/>
      <c r="CS234" s="110"/>
      <c r="CT234" s="110"/>
      <c r="CU234" s="110"/>
      <c r="CV234" s="110"/>
      <c r="CW234" s="110"/>
      <c r="CX234" s="110"/>
      <c r="CY234" s="110"/>
      <c r="CZ234" s="110"/>
      <c r="DA234" s="110"/>
      <c r="DB234" s="110"/>
      <c r="DC234" s="110"/>
      <c r="DD234" s="110"/>
      <c r="DE234" s="110"/>
      <c r="DF234" s="110"/>
      <c r="DG234" s="110"/>
      <c r="DH234" s="110"/>
      <c r="DI234" s="110"/>
      <c r="DJ234" s="110"/>
      <c r="DK234" s="110"/>
      <c r="DL234" s="110"/>
      <c r="DM234" s="110"/>
      <c r="DN234" s="110"/>
      <c r="DO234" s="110"/>
      <c r="DP234" s="110"/>
      <c r="DQ234" s="110"/>
      <c r="DR234" s="110"/>
      <c r="DS234" s="110"/>
      <c r="DT234" s="110"/>
      <c r="DU234" s="110"/>
      <c r="DV234" s="110"/>
      <c r="DW234" s="110"/>
      <c r="DX234" s="110"/>
      <c r="DY234" s="110"/>
      <c r="DZ234" s="110"/>
      <c r="EA234" s="110"/>
      <c r="EB234" s="110"/>
      <c r="EC234" s="110"/>
      <c r="ED234" s="110"/>
      <c r="EE234" s="110"/>
      <c r="EF234" s="110"/>
      <c r="EG234" s="110"/>
      <c r="EH234" s="110"/>
      <c r="EI234" s="110"/>
      <c r="EJ234" s="110"/>
      <c r="EK234" s="110"/>
      <c r="EL234" s="110"/>
      <c r="EM234" s="110"/>
      <c r="EN234" s="110"/>
      <c r="EO234" s="110"/>
      <c r="EP234" s="110"/>
      <c r="EQ234" s="110"/>
      <c r="ER234" s="110"/>
      <c r="ES234" s="110"/>
      <c r="ET234" s="110"/>
      <c r="EU234" s="110"/>
      <c r="EV234" s="110"/>
      <c r="EW234" s="110"/>
      <c r="EX234" s="110"/>
      <c r="EY234" s="110"/>
      <c r="EZ234" s="110"/>
      <c r="FA234" s="110"/>
      <c r="FB234" s="110"/>
      <c r="FC234" s="110"/>
      <c r="FD234" s="110"/>
      <c r="FE234" s="110"/>
      <c r="FF234" s="110"/>
      <c r="FG234" s="110"/>
      <c r="FH234" s="110"/>
      <c r="FI234" s="110"/>
      <c r="FJ234" s="110"/>
      <c r="FK234" s="110"/>
      <c r="FL234" s="110"/>
      <c r="FM234" s="110"/>
      <c r="FN234" s="110"/>
      <c r="FO234" s="110"/>
      <c r="FP234" s="110"/>
      <c r="FQ234" s="110"/>
      <c r="FR234" s="110"/>
      <c r="FS234" s="110"/>
      <c r="FT234" s="110"/>
      <c r="FU234" s="110"/>
      <c r="FV234" s="110"/>
      <c r="FW234" s="110"/>
      <c r="FX234" s="110"/>
      <c r="FY234" s="110"/>
      <c r="FZ234" s="110"/>
      <c r="GA234" s="110"/>
      <c r="GB234" s="110"/>
      <c r="GC234" s="110"/>
      <c r="GD234" s="110"/>
      <c r="GE234" s="110"/>
      <c r="GF234" s="110"/>
      <c r="GG234" s="110"/>
      <c r="GH234" s="110"/>
      <c r="GI234" s="110"/>
      <c r="GJ234" s="110"/>
      <c r="GK234" s="110"/>
      <c r="GL234" s="110"/>
      <c r="GM234" s="110"/>
      <c r="GN234" s="110"/>
      <c r="GO234" s="110"/>
      <c r="GP234" s="110"/>
      <c r="GQ234" s="110"/>
      <c r="GR234" s="110"/>
      <c r="GS234" s="110"/>
      <c r="GT234" s="110"/>
      <c r="GU234" s="110"/>
      <c r="GV234" s="110"/>
      <c r="GW234" s="110"/>
      <c r="GX234" s="110"/>
      <c r="GY234" s="110"/>
      <c r="GZ234" s="110"/>
      <c r="HA234" s="110"/>
      <c r="HB234" s="110"/>
      <c r="HC234" s="110"/>
      <c r="HD234" s="110"/>
      <c r="HE234" s="110"/>
      <c r="HF234" s="110"/>
      <c r="HG234" s="110"/>
      <c r="HH234" s="110"/>
      <c r="HI234" s="110"/>
      <c r="HJ234" s="110"/>
      <c r="HK234" s="110"/>
    </row>
    <row r="235" ht="15.75"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c r="AD235" s="110"/>
      <c r="AE235" s="110"/>
      <c r="AF235" s="110"/>
      <c r="AG235" s="110"/>
      <c r="AH235" s="110"/>
      <c r="AI235" s="110"/>
      <c r="AJ235" s="110"/>
      <c r="AK235" s="110"/>
      <c r="AL235" s="110"/>
      <c r="AM235" s="110"/>
      <c r="AN235" s="110"/>
      <c r="AO235" s="110"/>
      <c r="AP235" s="110"/>
      <c r="AQ235" s="110"/>
      <c r="AR235" s="110"/>
      <c r="AS235" s="110"/>
      <c r="AT235" s="110"/>
      <c r="AU235" s="110"/>
      <c r="AV235" s="110"/>
      <c r="AW235" s="110"/>
      <c r="AX235" s="110"/>
      <c r="AY235" s="110"/>
      <c r="AZ235" s="110"/>
      <c r="BA235" s="110"/>
      <c r="BB235" s="110"/>
      <c r="BC235" s="110"/>
      <c r="BD235" s="110"/>
      <c r="BE235" s="110"/>
      <c r="BF235" s="110"/>
      <c r="BG235" s="110"/>
      <c r="BH235" s="110"/>
      <c r="BI235" s="110"/>
      <c r="BJ235" s="110"/>
      <c r="BK235" s="110"/>
      <c r="BL235" s="110"/>
      <c r="BM235" s="110"/>
      <c r="BN235" s="110"/>
      <c r="BO235" s="110"/>
      <c r="BP235" s="110"/>
      <c r="BQ235" s="110"/>
      <c r="BR235" s="110"/>
      <c r="BS235" s="110"/>
      <c r="BT235" s="110"/>
      <c r="BU235" s="110"/>
      <c r="BV235" s="110"/>
      <c r="BW235" s="110"/>
      <c r="BX235" s="110"/>
      <c r="BY235" s="110"/>
      <c r="BZ235" s="110"/>
      <c r="CA235" s="110"/>
      <c r="CB235" s="110"/>
      <c r="CC235" s="110"/>
      <c r="CD235" s="110"/>
      <c r="CE235" s="110"/>
      <c r="CF235" s="110"/>
      <c r="CG235" s="110"/>
      <c r="CH235" s="110"/>
      <c r="CI235" s="110"/>
      <c r="CJ235" s="110"/>
      <c r="CK235" s="110"/>
      <c r="CL235" s="110"/>
      <c r="CM235" s="110"/>
      <c r="CN235" s="110"/>
      <c r="CO235" s="110"/>
      <c r="CP235" s="110"/>
      <c r="CQ235" s="110"/>
      <c r="CR235" s="110"/>
      <c r="CS235" s="110"/>
      <c r="CT235" s="110"/>
      <c r="CU235" s="110"/>
      <c r="CV235" s="110"/>
      <c r="CW235" s="110"/>
      <c r="CX235" s="110"/>
      <c r="CY235" s="110"/>
      <c r="CZ235" s="110"/>
      <c r="DA235" s="110"/>
      <c r="DB235" s="110"/>
      <c r="DC235" s="110"/>
      <c r="DD235" s="110"/>
      <c r="DE235" s="110"/>
      <c r="DF235" s="110"/>
      <c r="DG235" s="110"/>
      <c r="DH235" s="110"/>
      <c r="DI235" s="110"/>
      <c r="DJ235" s="110"/>
      <c r="DK235" s="110"/>
      <c r="DL235" s="110"/>
      <c r="DM235" s="110"/>
      <c r="DN235" s="110"/>
      <c r="DO235" s="110"/>
      <c r="DP235" s="110"/>
      <c r="DQ235" s="110"/>
      <c r="DR235" s="110"/>
      <c r="DS235" s="110"/>
      <c r="DT235" s="110"/>
      <c r="DU235" s="110"/>
      <c r="DV235" s="110"/>
      <c r="DW235" s="110"/>
      <c r="DX235" s="110"/>
      <c r="DY235" s="110"/>
      <c r="DZ235" s="110"/>
      <c r="EA235" s="110"/>
      <c r="EB235" s="110"/>
      <c r="EC235" s="110"/>
      <c r="ED235" s="110"/>
      <c r="EE235" s="110"/>
      <c r="EF235" s="110"/>
      <c r="EG235" s="110"/>
      <c r="EH235" s="110"/>
      <c r="EI235" s="110"/>
      <c r="EJ235" s="110"/>
      <c r="EK235" s="110"/>
      <c r="EL235" s="110"/>
      <c r="EM235" s="110"/>
      <c r="EN235" s="110"/>
      <c r="EO235" s="110"/>
      <c r="EP235" s="110"/>
      <c r="EQ235" s="110"/>
      <c r="ER235" s="110"/>
      <c r="ES235" s="110"/>
      <c r="ET235" s="110"/>
      <c r="EU235" s="110"/>
      <c r="EV235" s="110"/>
      <c r="EW235" s="110"/>
      <c r="EX235" s="110"/>
      <c r="EY235" s="110"/>
      <c r="EZ235" s="110"/>
      <c r="FA235" s="110"/>
      <c r="FB235" s="110"/>
      <c r="FC235" s="110"/>
      <c r="FD235" s="110"/>
      <c r="FE235" s="110"/>
      <c r="FF235" s="110"/>
      <c r="FG235" s="110"/>
      <c r="FH235" s="110"/>
      <c r="FI235" s="110"/>
      <c r="FJ235" s="110"/>
      <c r="FK235" s="110"/>
      <c r="FL235" s="110"/>
      <c r="FM235" s="110"/>
      <c r="FN235" s="110"/>
      <c r="FO235" s="110"/>
      <c r="FP235" s="110"/>
      <c r="FQ235" s="110"/>
      <c r="FR235" s="110"/>
      <c r="FS235" s="110"/>
      <c r="FT235" s="110"/>
      <c r="FU235" s="110"/>
      <c r="FV235" s="110"/>
      <c r="FW235" s="110"/>
      <c r="FX235" s="110"/>
      <c r="FY235" s="110"/>
      <c r="FZ235" s="110"/>
      <c r="GA235" s="110"/>
      <c r="GB235" s="110"/>
      <c r="GC235" s="110"/>
      <c r="GD235" s="110"/>
      <c r="GE235" s="110"/>
      <c r="GF235" s="110"/>
      <c r="GG235" s="110"/>
      <c r="GH235" s="110"/>
      <c r="GI235" s="110"/>
      <c r="GJ235" s="110"/>
      <c r="GK235" s="110"/>
      <c r="GL235" s="110"/>
      <c r="GM235" s="110"/>
      <c r="GN235" s="110"/>
      <c r="GO235" s="110"/>
      <c r="GP235" s="110"/>
      <c r="GQ235" s="110"/>
      <c r="GR235" s="110"/>
      <c r="GS235" s="110"/>
      <c r="GT235" s="110"/>
      <c r="GU235" s="110"/>
      <c r="GV235" s="110"/>
      <c r="GW235" s="110"/>
      <c r="GX235" s="110"/>
      <c r="GY235" s="110"/>
      <c r="GZ235" s="110"/>
      <c r="HA235" s="110"/>
      <c r="HB235" s="110"/>
      <c r="HC235" s="110"/>
      <c r="HD235" s="110"/>
      <c r="HE235" s="110"/>
      <c r="HF235" s="110"/>
      <c r="HG235" s="110"/>
      <c r="HH235" s="110"/>
      <c r="HI235" s="110"/>
      <c r="HJ235" s="110"/>
      <c r="HK235" s="110"/>
    </row>
    <row r="236" ht="15.75"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110"/>
      <c r="AB236" s="110"/>
      <c r="AC236" s="110"/>
      <c r="AD236" s="110"/>
      <c r="AE236" s="110"/>
      <c r="AF236" s="110"/>
      <c r="AG236" s="110"/>
      <c r="AH236" s="110"/>
      <c r="AI236" s="110"/>
      <c r="AJ236" s="110"/>
      <c r="AK236" s="110"/>
      <c r="AL236" s="110"/>
      <c r="AM236" s="110"/>
      <c r="AN236" s="110"/>
      <c r="AO236" s="110"/>
      <c r="AP236" s="110"/>
      <c r="AQ236" s="110"/>
      <c r="AR236" s="110"/>
      <c r="AS236" s="110"/>
      <c r="AT236" s="110"/>
      <c r="AU236" s="110"/>
      <c r="AV236" s="110"/>
      <c r="AW236" s="110"/>
      <c r="AX236" s="110"/>
      <c r="AY236" s="110"/>
      <c r="AZ236" s="110"/>
      <c r="BA236" s="110"/>
      <c r="BB236" s="110"/>
      <c r="BC236" s="110"/>
      <c r="BD236" s="110"/>
      <c r="BE236" s="110"/>
      <c r="BF236" s="110"/>
      <c r="BG236" s="110"/>
      <c r="BH236" s="110"/>
      <c r="BI236" s="110"/>
      <c r="BJ236" s="110"/>
      <c r="BK236" s="110"/>
      <c r="BL236" s="110"/>
      <c r="BM236" s="110"/>
      <c r="BN236" s="110"/>
      <c r="BO236" s="110"/>
      <c r="BP236" s="110"/>
      <c r="BQ236" s="110"/>
      <c r="BR236" s="110"/>
      <c r="BS236" s="110"/>
      <c r="BT236" s="110"/>
      <c r="BU236" s="110"/>
      <c r="BV236" s="110"/>
      <c r="BW236" s="110"/>
      <c r="BX236" s="110"/>
      <c r="BY236" s="110"/>
      <c r="BZ236" s="110"/>
      <c r="CA236" s="110"/>
      <c r="CB236" s="110"/>
      <c r="CC236" s="110"/>
      <c r="CD236" s="110"/>
      <c r="CE236" s="110"/>
      <c r="CF236" s="110"/>
      <c r="CG236" s="110"/>
      <c r="CH236" s="110"/>
      <c r="CI236" s="110"/>
      <c r="CJ236" s="110"/>
      <c r="CK236" s="110"/>
      <c r="CL236" s="110"/>
      <c r="CM236" s="110"/>
      <c r="CN236" s="110"/>
      <c r="CO236" s="110"/>
      <c r="CP236" s="110"/>
      <c r="CQ236" s="110"/>
      <c r="CR236" s="110"/>
      <c r="CS236" s="110"/>
      <c r="CT236" s="110"/>
      <c r="CU236" s="110"/>
      <c r="CV236" s="110"/>
      <c r="CW236" s="110"/>
      <c r="CX236" s="110"/>
      <c r="CY236" s="110"/>
      <c r="CZ236" s="110"/>
      <c r="DA236" s="110"/>
      <c r="DB236" s="110"/>
      <c r="DC236" s="110"/>
      <c r="DD236" s="110"/>
      <c r="DE236" s="110"/>
      <c r="DF236" s="110"/>
      <c r="DG236" s="110"/>
      <c r="DH236" s="110"/>
      <c r="DI236" s="110"/>
      <c r="DJ236" s="110"/>
      <c r="DK236" s="110"/>
      <c r="DL236" s="110"/>
      <c r="DM236" s="110"/>
      <c r="DN236" s="110"/>
      <c r="DO236" s="110"/>
      <c r="DP236" s="110"/>
      <c r="DQ236" s="110"/>
      <c r="DR236" s="110"/>
      <c r="DS236" s="110"/>
      <c r="DT236" s="110"/>
      <c r="DU236" s="110"/>
      <c r="DV236" s="110"/>
      <c r="DW236" s="110"/>
      <c r="DX236" s="110"/>
      <c r="DY236" s="110"/>
      <c r="DZ236" s="110"/>
      <c r="EA236" s="110"/>
      <c r="EB236" s="110"/>
      <c r="EC236" s="110"/>
      <c r="ED236" s="110"/>
      <c r="EE236" s="110"/>
      <c r="EF236" s="110"/>
      <c r="EG236" s="110"/>
      <c r="EH236" s="110"/>
      <c r="EI236" s="110"/>
      <c r="EJ236" s="110"/>
      <c r="EK236" s="110"/>
      <c r="EL236" s="110"/>
      <c r="EM236" s="110"/>
      <c r="EN236" s="110"/>
      <c r="EO236" s="110"/>
      <c r="EP236" s="110"/>
      <c r="EQ236" s="110"/>
      <c r="ER236" s="110"/>
      <c r="ES236" s="110"/>
      <c r="ET236" s="110"/>
      <c r="EU236" s="110"/>
      <c r="EV236" s="110"/>
      <c r="EW236" s="110"/>
      <c r="EX236" s="110"/>
      <c r="EY236" s="110"/>
      <c r="EZ236" s="110"/>
      <c r="FA236" s="110"/>
      <c r="FB236" s="110"/>
      <c r="FC236" s="110"/>
      <c r="FD236" s="110"/>
      <c r="FE236" s="110"/>
      <c r="FF236" s="110"/>
      <c r="FG236" s="110"/>
      <c r="FH236" s="110"/>
      <c r="FI236" s="110"/>
      <c r="FJ236" s="110"/>
      <c r="FK236" s="110"/>
      <c r="FL236" s="110"/>
      <c r="FM236" s="110"/>
      <c r="FN236" s="110"/>
      <c r="FO236" s="110"/>
      <c r="FP236" s="110"/>
      <c r="FQ236" s="110"/>
      <c r="FR236" s="110"/>
      <c r="FS236" s="110"/>
      <c r="FT236" s="110"/>
      <c r="FU236" s="110"/>
      <c r="FV236" s="110"/>
      <c r="FW236" s="110"/>
      <c r="FX236" s="110"/>
      <c r="FY236" s="110"/>
      <c r="FZ236" s="110"/>
      <c r="GA236" s="110"/>
      <c r="GB236" s="110"/>
      <c r="GC236" s="110"/>
      <c r="GD236" s="110"/>
      <c r="GE236" s="110"/>
      <c r="GF236" s="110"/>
      <c r="GG236" s="110"/>
      <c r="GH236" s="110"/>
      <c r="GI236" s="110"/>
      <c r="GJ236" s="110"/>
      <c r="GK236" s="110"/>
      <c r="GL236" s="110"/>
      <c r="GM236" s="110"/>
      <c r="GN236" s="110"/>
      <c r="GO236" s="110"/>
      <c r="GP236" s="110"/>
      <c r="GQ236" s="110"/>
      <c r="GR236" s="110"/>
      <c r="GS236" s="110"/>
      <c r="GT236" s="110"/>
      <c r="GU236" s="110"/>
      <c r="GV236" s="110"/>
      <c r="GW236" s="110"/>
      <c r="GX236" s="110"/>
      <c r="GY236" s="110"/>
      <c r="GZ236" s="110"/>
      <c r="HA236" s="110"/>
      <c r="HB236" s="110"/>
      <c r="HC236" s="110"/>
      <c r="HD236" s="110"/>
      <c r="HE236" s="110"/>
      <c r="HF236" s="110"/>
      <c r="HG236" s="110"/>
      <c r="HH236" s="110"/>
      <c r="HI236" s="110"/>
      <c r="HJ236" s="110"/>
      <c r="HK236" s="110"/>
    </row>
    <row r="237" ht="15.75"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c r="AB237" s="110"/>
      <c r="AC237" s="110"/>
      <c r="AD237" s="110"/>
      <c r="AE237" s="110"/>
      <c r="AF237" s="110"/>
      <c r="AG237" s="110"/>
      <c r="AH237" s="110"/>
      <c r="AI237" s="110"/>
      <c r="AJ237" s="110"/>
      <c r="AK237" s="110"/>
      <c r="AL237" s="110"/>
      <c r="AM237" s="110"/>
      <c r="AN237" s="110"/>
      <c r="AO237" s="110"/>
      <c r="AP237" s="110"/>
      <c r="AQ237" s="110"/>
      <c r="AR237" s="110"/>
      <c r="AS237" s="110"/>
      <c r="AT237" s="110"/>
      <c r="AU237" s="110"/>
      <c r="AV237" s="110"/>
      <c r="AW237" s="110"/>
      <c r="AX237" s="110"/>
      <c r="AY237" s="110"/>
      <c r="AZ237" s="110"/>
      <c r="BA237" s="110"/>
      <c r="BB237" s="110"/>
      <c r="BC237" s="110"/>
      <c r="BD237" s="110"/>
      <c r="BE237" s="110"/>
      <c r="BF237" s="110"/>
      <c r="BG237" s="110"/>
      <c r="BH237" s="110"/>
      <c r="BI237" s="110"/>
      <c r="BJ237" s="110"/>
      <c r="BK237" s="110"/>
      <c r="BL237" s="110"/>
      <c r="BM237" s="110"/>
      <c r="BN237" s="110"/>
      <c r="BO237" s="110"/>
      <c r="BP237" s="110"/>
      <c r="BQ237" s="110"/>
      <c r="BR237" s="110"/>
      <c r="BS237" s="110"/>
      <c r="BT237" s="110"/>
      <c r="BU237" s="110"/>
      <c r="BV237" s="110"/>
      <c r="BW237" s="110"/>
      <c r="BX237" s="110"/>
      <c r="BY237" s="110"/>
      <c r="BZ237" s="110"/>
      <c r="CA237" s="110"/>
      <c r="CB237" s="110"/>
      <c r="CC237" s="110"/>
      <c r="CD237" s="110"/>
      <c r="CE237" s="110"/>
      <c r="CF237" s="110"/>
      <c r="CG237" s="110"/>
      <c r="CH237" s="110"/>
      <c r="CI237" s="110"/>
      <c r="CJ237" s="110"/>
      <c r="CK237" s="110"/>
      <c r="CL237" s="110"/>
      <c r="CM237" s="110"/>
      <c r="CN237" s="110"/>
      <c r="CO237" s="110"/>
      <c r="CP237" s="110"/>
      <c r="CQ237" s="110"/>
      <c r="CR237" s="110"/>
      <c r="CS237" s="110"/>
      <c r="CT237" s="110"/>
      <c r="CU237" s="110"/>
      <c r="CV237" s="110"/>
      <c r="CW237" s="110"/>
      <c r="CX237" s="110"/>
      <c r="CY237" s="110"/>
      <c r="CZ237" s="110"/>
      <c r="DA237" s="110"/>
      <c r="DB237" s="110"/>
      <c r="DC237" s="110"/>
      <c r="DD237" s="110"/>
      <c r="DE237" s="110"/>
      <c r="DF237" s="110"/>
      <c r="DG237" s="110"/>
      <c r="DH237" s="110"/>
      <c r="DI237" s="110"/>
      <c r="DJ237" s="110"/>
      <c r="DK237" s="110"/>
      <c r="DL237" s="110"/>
      <c r="DM237" s="110"/>
      <c r="DN237" s="110"/>
      <c r="DO237" s="110"/>
      <c r="DP237" s="110"/>
      <c r="DQ237" s="110"/>
      <c r="DR237" s="110"/>
      <c r="DS237" s="110"/>
      <c r="DT237" s="110"/>
      <c r="DU237" s="110"/>
      <c r="DV237" s="110"/>
      <c r="DW237" s="110"/>
      <c r="DX237" s="110"/>
      <c r="DY237" s="110"/>
      <c r="DZ237" s="110"/>
      <c r="EA237" s="110"/>
      <c r="EB237" s="110"/>
      <c r="EC237" s="110"/>
      <c r="ED237" s="110"/>
      <c r="EE237" s="110"/>
      <c r="EF237" s="110"/>
      <c r="EG237" s="110"/>
      <c r="EH237" s="110"/>
      <c r="EI237" s="110"/>
      <c r="EJ237" s="110"/>
      <c r="EK237" s="110"/>
      <c r="EL237" s="110"/>
      <c r="EM237" s="110"/>
      <c r="EN237" s="110"/>
      <c r="EO237" s="110"/>
      <c r="EP237" s="110"/>
      <c r="EQ237" s="110"/>
      <c r="ER237" s="110"/>
      <c r="ES237" s="110"/>
      <c r="ET237" s="110"/>
      <c r="EU237" s="110"/>
      <c r="EV237" s="110"/>
      <c r="EW237" s="110"/>
      <c r="EX237" s="110"/>
      <c r="EY237" s="110"/>
      <c r="EZ237" s="110"/>
      <c r="FA237" s="110"/>
      <c r="FB237" s="110"/>
      <c r="FC237" s="110"/>
      <c r="FD237" s="110"/>
      <c r="FE237" s="110"/>
      <c r="FF237" s="110"/>
      <c r="FG237" s="110"/>
      <c r="FH237" s="110"/>
      <c r="FI237" s="110"/>
      <c r="FJ237" s="110"/>
      <c r="FK237" s="110"/>
      <c r="FL237" s="110"/>
      <c r="FM237" s="110"/>
      <c r="FN237" s="110"/>
      <c r="FO237" s="110"/>
      <c r="FP237" s="110"/>
      <c r="FQ237" s="110"/>
      <c r="FR237" s="110"/>
      <c r="FS237" s="110"/>
      <c r="FT237" s="110"/>
      <c r="FU237" s="110"/>
      <c r="FV237" s="110"/>
      <c r="FW237" s="110"/>
      <c r="FX237" s="110"/>
      <c r="FY237" s="110"/>
      <c r="FZ237" s="110"/>
      <c r="GA237" s="110"/>
      <c r="GB237" s="110"/>
      <c r="GC237" s="110"/>
      <c r="GD237" s="110"/>
      <c r="GE237" s="110"/>
      <c r="GF237" s="110"/>
      <c r="GG237" s="110"/>
      <c r="GH237" s="110"/>
      <c r="GI237" s="110"/>
      <c r="GJ237" s="110"/>
      <c r="GK237" s="110"/>
      <c r="GL237" s="110"/>
      <c r="GM237" s="110"/>
      <c r="GN237" s="110"/>
      <c r="GO237" s="110"/>
      <c r="GP237" s="110"/>
      <c r="GQ237" s="110"/>
      <c r="GR237" s="110"/>
      <c r="GS237" s="110"/>
      <c r="GT237" s="110"/>
      <c r="GU237" s="110"/>
      <c r="GV237" s="110"/>
      <c r="GW237" s="110"/>
      <c r="GX237" s="110"/>
      <c r="GY237" s="110"/>
      <c r="GZ237" s="110"/>
      <c r="HA237" s="110"/>
      <c r="HB237" s="110"/>
      <c r="HC237" s="110"/>
      <c r="HD237" s="110"/>
      <c r="HE237" s="110"/>
      <c r="HF237" s="110"/>
      <c r="HG237" s="110"/>
      <c r="HH237" s="110"/>
      <c r="HI237" s="110"/>
      <c r="HJ237" s="110"/>
      <c r="HK237" s="110"/>
    </row>
    <row r="238" ht="15.75"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c r="AB238" s="110"/>
      <c r="AC238" s="110"/>
      <c r="AD238" s="110"/>
      <c r="AE238" s="110"/>
      <c r="AF238" s="110"/>
      <c r="AG238" s="110"/>
      <c r="AH238" s="110"/>
      <c r="AI238" s="110"/>
      <c r="AJ238" s="110"/>
      <c r="AK238" s="110"/>
      <c r="AL238" s="110"/>
      <c r="AM238" s="110"/>
      <c r="AN238" s="110"/>
      <c r="AO238" s="110"/>
      <c r="AP238" s="110"/>
      <c r="AQ238" s="110"/>
      <c r="AR238" s="110"/>
      <c r="AS238" s="110"/>
      <c r="AT238" s="110"/>
      <c r="AU238" s="110"/>
      <c r="AV238" s="110"/>
      <c r="AW238" s="110"/>
      <c r="AX238" s="110"/>
      <c r="AY238" s="110"/>
      <c r="AZ238" s="110"/>
      <c r="BA238" s="110"/>
      <c r="BB238" s="110"/>
      <c r="BC238" s="110"/>
      <c r="BD238" s="110"/>
      <c r="BE238" s="110"/>
      <c r="BF238" s="110"/>
      <c r="BG238" s="110"/>
      <c r="BH238" s="110"/>
      <c r="BI238" s="110"/>
      <c r="BJ238" s="110"/>
      <c r="BK238" s="110"/>
      <c r="BL238" s="110"/>
      <c r="BM238" s="110"/>
      <c r="BN238" s="110"/>
      <c r="BO238" s="110"/>
      <c r="BP238" s="110"/>
      <c r="BQ238" s="110"/>
      <c r="BR238" s="110"/>
      <c r="BS238" s="110"/>
      <c r="BT238" s="110"/>
      <c r="BU238" s="110"/>
      <c r="BV238" s="110"/>
      <c r="BW238" s="110"/>
      <c r="BX238" s="110"/>
      <c r="BY238" s="110"/>
      <c r="BZ238" s="110"/>
      <c r="CA238" s="110"/>
      <c r="CB238" s="110"/>
      <c r="CC238" s="110"/>
      <c r="CD238" s="110"/>
      <c r="CE238" s="110"/>
      <c r="CF238" s="110"/>
      <c r="CG238" s="110"/>
      <c r="CH238" s="110"/>
      <c r="CI238" s="110"/>
      <c r="CJ238" s="110"/>
      <c r="CK238" s="110"/>
      <c r="CL238" s="110"/>
      <c r="CM238" s="110"/>
      <c r="CN238" s="110"/>
      <c r="CO238" s="110"/>
      <c r="CP238" s="110"/>
      <c r="CQ238" s="110"/>
      <c r="CR238" s="110"/>
      <c r="CS238" s="110"/>
      <c r="CT238" s="110"/>
      <c r="CU238" s="110"/>
      <c r="CV238" s="110"/>
      <c r="CW238" s="110"/>
      <c r="CX238" s="110"/>
      <c r="CY238" s="110"/>
      <c r="CZ238" s="110"/>
      <c r="DA238" s="110"/>
      <c r="DB238" s="110"/>
      <c r="DC238" s="110"/>
      <c r="DD238" s="110"/>
      <c r="DE238" s="110"/>
      <c r="DF238" s="110"/>
      <c r="DG238" s="110"/>
      <c r="DH238" s="110"/>
      <c r="DI238" s="110"/>
      <c r="DJ238" s="110"/>
      <c r="DK238" s="110"/>
      <c r="DL238" s="110"/>
      <c r="DM238" s="110"/>
      <c r="DN238" s="110"/>
      <c r="DO238" s="110"/>
      <c r="DP238" s="110"/>
      <c r="DQ238" s="110"/>
      <c r="DR238" s="110"/>
      <c r="DS238" s="110"/>
      <c r="DT238" s="110"/>
      <c r="DU238" s="110"/>
      <c r="DV238" s="110"/>
      <c r="DW238" s="110"/>
      <c r="DX238" s="110"/>
      <c r="DY238" s="110"/>
      <c r="DZ238" s="110"/>
      <c r="EA238" s="110"/>
      <c r="EB238" s="110"/>
      <c r="EC238" s="110"/>
      <c r="ED238" s="110"/>
      <c r="EE238" s="110"/>
      <c r="EF238" s="110"/>
      <c r="EG238" s="110"/>
      <c r="EH238" s="110"/>
      <c r="EI238" s="110"/>
      <c r="EJ238" s="110"/>
      <c r="EK238" s="110"/>
      <c r="EL238" s="110"/>
      <c r="EM238" s="110"/>
      <c r="EN238" s="110"/>
      <c r="EO238" s="110"/>
      <c r="EP238" s="110"/>
      <c r="EQ238" s="110"/>
      <c r="ER238" s="110"/>
      <c r="ES238" s="110"/>
      <c r="ET238" s="110"/>
      <c r="EU238" s="110"/>
      <c r="EV238" s="110"/>
      <c r="EW238" s="110"/>
      <c r="EX238" s="110"/>
      <c r="EY238" s="110"/>
      <c r="EZ238" s="110"/>
      <c r="FA238" s="110"/>
      <c r="FB238" s="110"/>
      <c r="FC238" s="110"/>
      <c r="FD238" s="110"/>
      <c r="FE238" s="110"/>
      <c r="FF238" s="110"/>
      <c r="FG238" s="110"/>
      <c r="FH238" s="110"/>
      <c r="FI238" s="110"/>
      <c r="FJ238" s="110"/>
      <c r="FK238" s="110"/>
      <c r="FL238" s="110"/>
      <c r="FM238" s="110"/>
      <c r="FN238" s="110"/>
      <c r="FO238" s="110"/>
      <c r="FP238" s="110"/>
      <c r="FQ238" s="110"/>
      <c r="FR238" s="110"/>
      <c r="FS238" s="110"/>
      <c r="FT238" s="110"/>
      <c r="FU238" s="110"/>
      <c r="FV238" s="110"/>
      <c r="FW238" s="110"/>
      <c r="FX238" s="110"/>
      <c r="FY238" s="110"/>
      <c r="FZ238" s="110"/>
      <c r="GA238" s="110"/>
      <c r="GB238" s="110"/>
      <c r="GC238" s="110"/>
      <c r="GD238" s="110"/>
      <c r="GE238" s="110"/>
      <c r="GF238" s="110"/>
      <c r="GG238" s="110"/>
      <c r="GH238" s="110"/>
      <c r="GI238" s="110"/>
      <c r="GJ238" s="110"/>
      <c r="GK238" s="110"/>
      <c r="GL238" s="110"/>
      <c r="GM238" s="110"/>
      <c r="GN238" s="110"/>
      <c r="GO238" s="110"/>
      <c r="GP238" s="110"/>
      <c r="GQ238" s="110"/>
      <c r="GR238" s="110"/>
      <c r="GS238" s="110"/>
      <c r="GT238" s="110"/>
      <c r="GU238" s="110"/>
      <c r="GV238" s="110"/>
      <c r="GW238" s="110"/>
      <c r="GX238" s="110"/>
      <c r="GY238" s="110"/>
      <c r="GZ238" s="110"/>
      <c r="HA238" s="110"/>
      <c r="HB238" s="110"/>
      <c r="HC238" s="110"/>
      <c r="HD238" s="110"/>
      <c r="HE238" s="110"/>
      <c r="HF238" s="110"/>
      <c r="HG238" s="110"/>
      <c r="HH238" s="110"/>
      <c r="HI238" s="110"/>
      <c r="HJ238" s="110"/>
      <c r="HK238" s="110"/>
    </row>
    <row r="239" ht="15.75"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c r="AB239" s="110"/>
      <c r="AC239" s="110"/>
      <c r="AD239" s="110"/>
      <c r="AE239" s="110"/>
      <c r="AF239" s="110"/>
      <c r="AG239" s="110"/>
      <c r="AH239" s="110"/>
      <c r="AI239" s="110"/>
      <c r="AJ239" s="110"/>
      <c r="AK239" s="110"/>
      <c r="AL239" s="110"/>
      <c r="AM239" s="110"/>
      <c r="AN239" s="110"/>
      <c r="AO239" s="110"/>
      <c r="AP239" s="110"/>
      <c r="AQ239" s="110"/>
      <c r="AR239" s="110"/>
      <c r="AS239" s="110"/>
      <c r="AT239" s="110"/>
      <c r="AU239" s="110"/>
      <c r="AV239" s="110"/>
      <c r="AW239" s="110"/>
      <c r="AX239" s="110"/>
      <c r="AY239" s="110"/>
      <c r="AZ239" s="110"/>
      <c r="BA239" s="110"/>
      <c r="BB239" s="110"/>
      <c r="BC239" s="110"/>
      <c r="BD239" s="110"/>
      <c r="BE239" s="110"/>
      <c r="BF239" s="110"/>
      <c r="BG239" s="110"/>
      <c r="BH239" s="110"/>
      <c r="BI239" s="110"/>
      <c r="BJ239" s="110"/>
      <c r="BK239" s="110"/>
      <c r="BL239" s="110"/>
      <c r="BM239" s="110"/>
      <c r="BN239" s="110"/>
      <c r="BO239" s="110"/>
      <c r="BP239" s="110"/>
      <c r="BQ239" s="110"/>
      <c r="BR239" s="110"/>
      <c r="BS239" s="110"/>
      <c r="BT239" s="110"/>
      <c r="BU239" s="110"/>
      <c r="BV239" s="110"/>
      <c r="BW239" s="110"/>
      <c r="BX239" s="110"/>
      <c r="BY239" s="110"/>
      <c r="BZ239" s="110"/>
      <c r="CA239" s="110"/>
      <c r="CB239" s="110"/>
      <c r="CC239" s="110"/>
      <c r="CD239" s="110"/>
      <c r="CE239" s="110"/>
      <c r="CF239" s="110"/>
      <c r="CG239" s="110"/>
      <c r="CH239" s="110"/>
      <c r="CI239" s="110"/>
      <c r="CJ239" s="110"/>
      <c r="CK239" s="110"/>
      <c r="CL239" s="110"/>
      <c r="CM239" s="110"/>
      <c r="CN239" s="110"/>
      <c r="CO239" s="110"/>
      <c r="CP239" s="110"/>
      <c r="CQ239" s="110"/>
      <c r="CR239" s="110"/>
      <c r="CS239" s="110"/>
      <c r="CT239" s="110"/>
      <c r="CU239" s="110"/>
      <c r="CV239" s="110"/>
      <c r="CW239" s="110"/>
      <c r="CX239" s="110"/>
      <c r="CY239" s="110"/>
      <c r="CZ239" s="110"/>
      <c r="DA239" s="110"/>
      <c r="DB239" s="110"/>
      <c r="DC239" s="110"/>
      <c r="DD239" s="110"/>
      <c r="DE239" s="110"/>
      <c r="DF239" s="110"/>
      <c r="DG239" s="110"/>
      <c r="DH239" s="110"/>
      <c r="DI239" s="110"/>
      <c r="DJ239" s="110"/>
      <c r="DK239" s="110"/>
      <c r="DL239" s="110"/>
      <c r="DM239" s="110"/>
      <c r="DN239" s="110"/>
      <c r="DO239" s="110"/>
      <c r="DP239" s="110"/>
      <c r="DQ239" s="110"/>
      <c r="DR239" s="110"/>
      <c r="DS239" s="110"/>
      <c r="DT239" s="110"/>
      <c r="DU239" s="110"/>
      <c r="DV239" s="110"/>
      <c r="DW239" s="110"/>
      <c r="DX239" s="110"/>
      <c r="DY239" s="110"/>
      <c r="DZ239" s="110"/>
      <c r="EA239" s="110"/>
      <c r="EB239" s="110"/>
      <c r="EC239" s="110"/>
      <c r="ED239" s="110"/>
      <c r="EE239" s="110"/>
      <c r="EF239" s="110"/>
      <c r="EG239" s="110"/>
      <c r="EH239" s="110"/>
      <c r="EI239" s="110"/>
      <c r="EJ239" s="110"/>
      <c r="EK239" s="110"/>
      <c r="EL239" s="110"/>
      <c r="EM239" s="110"/>
      <c r="EN239" s="110"/>
      <c r="EO239" s="110"/>
      <c r="EP239" s="110"/>
      <c r="EQ239" s="110"/>
      <c r="ER239" s="110"/>
      <c r="ES239" s="110"/>
      <c r="ET239" s="110"/>
      <c r="EU239" s="110"/>
      <c r="EV239" s="110"/>
      <c r="EW239" s="110"/>
      <c r="EX239" s="110"/>
      <c r="EY239" s="110"/>
      <c r="EZ239" s="110"/>
      <c r="FA239" s="110"/>
      <c r="FB239" s="110"/>
      <c r="FC239" s="110"/>
      <c r="FD239" s="110"/>
      <c r="FE239" s="110"/>
      <c r="FF239" s="110"/>
      <c r="FG239" s="110"/>
      <c r="FH239" s="110"/>
      <c r="FI239" s="110"/>
      <c r="FJ239" s="110"/>
      <c r="FK239" s="110"/>
      <c r="FL239" s="110"/>
      <c r="FM239" s="110"/>
      <c r="FN239" s="110"/>
      <c r="FO239" s="110"/>
      <c r="FP239" s="110"/>
      <c r="FQ239" s="110"/>
      <c r="FR239" s="110"/>
      <c r="FS239" s="110"/>
      <c r="FT239" s="110"/>
      <c r="FU239" s="110"/>
      <c r="FV239" s="110"/>
      <c r="FW239" s="110"/>
      <c r="FX239" s="110"/>
      <c r="FY239" s="110"/>
      <c r="FZ239" s="110"/>
      <c r="GA239" s="110"/>
      <c r="GB239" s="110"/>
      <c r="GC239" s="110"/>
      <c r="GD239" s="110"/>
      <c r="GE239" s="110"/>
      <c r="GF239" s="110"/>
      <c r="GG239" s="110"/>
      <c r="GH239" s="110"/>
      <c r="GI239" s="110"/>
      <c r="GJ239" s="110"/>
      <c r="GK239" s="110"/>
      <c r="GL239" s="110"/>
      <c r="GM239" s="110"/>
      <c r="GN239" s="110"/>
      <c r="GO239" s="110"/>
      <c r="GP239" s="110"/>
      <c r="GQ239" s="110"/>
      <c r="GR239" s="110"/>
      <c r="GS239" s="110"/>
      <c r="GT239" s="110"/>
      <c r="GU239" s="110"/>
      <c r="GV239" s="110"/>
      <c r="GW239" s="110"/>
      <c r="GX239" s="110"/>
      <c r="GY239" s="110"/>
      <c r="GZ239" s="110"/>
      <c r="HA239" s="110"/>
      <c r="HB239" s="110"/>
      <c r="HC239" s="110"/>
      <c r="HD239" s="110"/>
      <c r="HE239" s="110"/>
      <c r="HF239" s="110"/>
      <c r="HG239" s="110"/>
      <c r="HH239" s="110"/>
      <c r="HI239" s="110"/>
      <c r="HJ239" s="110"/>
      <c r="HK239" s="110"/>
    </row>
    <row r="240" ht="15.75"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c r="AB240" s="110"/>
      <c r="AC240" s="110"/>
      <c r="AD240" s="110"/>
      <c r="AE240" s="110"/>
      <c r="AF240" s="110"/>
      <c r="AG240" s="110"/>
      <c r="AH240" s="110"/>
      <c r="AI240" s="110"/>
      <c r="AJ240" s="110"/>
      <c r="AK240" s="110"/>
      <c r="AL240" s="110"/>
      <c r="AM240" s="110"/>
      <c r="AN240" s="110"/>
      <c r="AO240" s="110"/>
      <c r="AP240" s="110"/>
      <c r="AQ240" s="110"/>
      <c r="AR240" s="110"/>
      <c r="AS240" s="110"/>
      <c r="AT240" s="110"/>
      <c r="AU240" s="110"/>
      <c r="AV240" s="110"/>
      <c r="AW240" s="110"/>
      <c r="AX240" s="110"/>
      <c r="AY240" s="110"/>
      <c r="AZ240" s="110"/>
      <c r="BA240" s="110"/>
      <c r="BB240" s="110"/>
      <c r="BC240" s="110"/>
      <c r="BD240" s="110"/>
      <c r="BE240" s="110"/>
      <c r="BF240" s="110"/>
      <c r="BG240" s="110"/>
      <c r="BH240" s="110"/>
      <c r="BI240" s="110"/>
      <c r="BJ240" s="110"/>
      <c r="BK240" s="110"/>
      <c r="BL240" s="110"/>
      <c r="BM240" s="110"/>
      <c r="BN240" s="110"/>
      <c r="BO240" s="110"/>
      <c r="BP240" s="110"/>
      <c r="BQ240" s="110"/>
      <c r="BR240" s="110"/>
      <c r="BS240" s="110"/>
      <c r="BT240" s="110"/>
      <c r="BU240" s="110"/>
      <c r="BV240" s="110"/>
      <c r="BW240" s="110"/>
      <c r="BX240" s="110"/>
      <c r="BY240" s="110"/>
      <c r="BZ240" s="110"/>
      <c r="CA240" s="110"/>
      <c r="CB240" s="110"/>
      <c r="CC240" s="110"/>
      <c r="CD240" s="110"/>
      <c r="CE240" s="110"/>
      <c r="CF240" s="110"/>
      <c r="CG240" s="110"/>
      <c r="CH240" s="110"/>
      <c r="CI240" s="110"/>
      <c r="CJ240" s="110"/>
      <c r="CK240" s="110"/>
      <c r="CL240" s="110"/>
      <c r="CM240" s="110"/>
      <c r="CN240" s="110"/>
      <c r="CO240" s="110"/>
      <c r="CP240" s="110"/>
      <c r="CQ240" s="110"/>
      <c r="CR240" s="110"/>
      <c r="CS240" s="110"/>
      <c r="CT240" s="110"/>
      <c r="CU240" s="110"/>
      <c r="CV240" s="110"/>
      <c r="CW240" s="110"/>
      <c r="CX240" s="110"/>
      <c r="CY240" s="110"/>
      <c r="CZ240" s="110"/>
      <c r="DA240" s="110"/>
      <c r="DB240" s="110"/>
      <c r="DC240" s="110"/>
      <c r="DD240" s="110"/>
      <c r="DE240" s="110"/>
      <c r="DF240" s="110"/>
      <c r="DG240" s="110"/>
      <c r="DH240" s="110"/>
      <c r="DI240" s="110"/>
      <c r="DJ240" s="110"/>
      <c r="DK240" s="110"/>
      <c r="DL240" s="110"/>
      <c r="DM240" s="110"/>
      <c r="DN240" s="110"/>
      <c r="DO240" s="110"/>
      <c r="DP240" s="110"/>
      <c r="DQ240" s="110"/>
      <c r="DR240" s="110"/>
      <c r="DS240" s="110"/>
      <c r="DT240" s="110"/>
      <c r="DU240" s="110"/>
      <c r="DV240" s="110"/>
      <c r="DW240" s="110"/>
      <c r="DX240" s="110"/>
      <c r="DY240" s="110"/>
      <c r="DZ240" s="110"/>
      <c r="EA240" s="110"/>
      <c r="EB240" s="110"/>
      <c r="EC240" s="110"/>
      <c r="ED240" s="110"/>
      <c r="EE240" s="110"/>
      <c r="EF240" s="110"/>
      <c r="EG240" s="110"/>
      <c r="EH240" s="110"/>
      <c r="EI240" s="110"/>
      <c r="EJ240" s="110"/>
      <c r="EK240" s="110"/>
      <c r="EL240" s="110"/>
      <c r="EM240" s="110"/>
      <c r="EN240" s="110"/>
      <c r="EO240" s="110"/>
      <c r="EP240" s="110"/>
      <c r="EQ240" s="110"/>
      <c r="ER240" s="110"/>
      <c r="ES240" s="110"/>
      <c r="ET240" s="110"/>
      <c r="EU240" s="110"/>
      <c r="EV240" s="110"/>
      <c r="EW240" s="110"/>
      <c r="EX240" s="110"/>
      <c r="EY240" s="110"/>
      <c r="EZ240" s="110"/>
      <c r="FA240" s="110"/>
      <c r="FB240" s="110"/>
      <c r="FC240" s="110"/>
      <c r="FD240" s="110"/>
      <c r="FE240" s="110"/>
      <c r="FF240" s="110"/>
      <c r="FG240" s="110"/>
      <c r="FH240" s="110"/>
      <c r="FI240" s="110"/>
      <c r="FJ240" s="110"/>
      <c r="FK240" s="110"/>
      <c r="FL240" s="110"/>
      <c r="FM240" s="110"/>
      <c r="FN240" s="110"/>
      <c r="FO240" s="110"/>
      <c r="FP240" s="110"/>
      <c r="FQ240" s="110"/>
      <c r="FR240" s="110"/>
      <c r="FS240" s="110"/>
      <c r="FT240" s="110"/>
      <c r="FU240" s="110"/>
      <c r="FV240" s="110"/>
      <c r="FW240" s="110"/>
      <c r="FX240" s="110"/>
      <c r="FY240" s="110"/>
      <c r="FZ240" s="110"/>
      <c r="GA240" s="110"/>
      <c r="GB240" s="110"/>
      <c r="GC240" s="110"/>
      <c r="GD240" s="110"/>
      <c r="GE240" s="110"/>
      <c r="GF240" s="110"/>
      <c r="GG240" s="110"/>
      <c r="GH240" s="110"/>
      <c r="GI240" s="110"/>
      <c r="GJ240" s="110"/>
      <c r="GK240" s="110"/>
      <c r="GL240" s="110"/>
      <c r="GM240" s="110"/>
      <c r="GN240" s="110"/>
      <c r="GO240" s="110"/>
      <c r="GP240" s="110"/>
      <c r="GQ240" s="110"/>
      <c r="GR240" s="110"/>
      <c r="GS240" s="110"/>
      <c r="GT240" s="110"/>
      <c r="GU240" s="110"/>
      <c r="GV240" s="110"/>
      <c r="GW240" s="110"/>
      <c r="GX240" s="110"/>
      <c r="GY240" s="110"/>
      <c r="GZ240" s="110"/>
      <c r="HA240" s="110"/>
      <c r="HB240" s="110"/>
      <c r="HC240" s="110"/>
      <c r="HD240" s="110"/>
      <c r="HE240" s="110"/>
      <c r="HF240" s="110"/>
      <c r="HG240" s="110"/>
      <c r="HH240" s="110"/>
      <c r="HI240" s="110"/>
      <c r="HJ240" s="110"/>
      <c r="HK240" s="110"/>
    </row>
    <row r="241" ht="15.75"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110"/>
      <c r="AG241" s="110"/>
      <c r="AH241" s="110"/>
      <c r="AI241" s="110"/>
      <c r="AJ241" s="110"/>
      <c r="AK241" s="110"/>
      <c r="AL241" s="110"/>
      <c r="AM241" s="110"/>
      <c r="AN241" s="110"/>
      <c r="AO241" s="110"/>
      <c r="AP241" s="110"/>
      <c r="AQ241" s="110"/>
      <c r="AR241" s="110"/>
      <c r="AS241" s="110"/>
      <c r="AT241" s="110"/>
      <c r="AU241" s="110"/>
      <c r="AV241" s="110"/>
      <c r="AW241" s="110"/>
      <c r="AX241" s="110"/>
      <c r="AY241" s="110"/>
      <c r="AZ241" s="110"/>
      <c r="BA241" s="110"/>
      <c r="BB241" s="110"/>
      <c r="BC241" s="110"/>
      <c r="BD241" s="110"/>
      <c r="BE241" s="110"/>
      <c r="BF241" s="110"/>
      <c r="BG241" s="110"/>
      <c r="BH241" s="110"/>
      <c r="BI241" s="110"/>
      <c r="BJ241" s="110"/>
      <c r="BK241" s="110"/>
      <c r="BL241" s="110"/>
      <c r="BM241" s="110"/>
      <c r="BN241" s="110"/>
      <c r="BO241" s="110"/>
      <c r="BP241" s="110"/>
      <c r="BQ241" s="110"/>
      <c r="BR241" s="110"/>
      <c r="BS241" s="110"/>
      <c r="BT241" s="110"/>
      <c r="BU241" s="110"/>
      <c r="BV241" s="110"/>
      <c r="BW241" s="110"/>
      <c r="BX241" s="110"/>
      <c r="BY241" s="110"/>
      <c r="BZ241" s="110"/>
      <c r="CA241" s="110"/>
      <c r="CB241" s="110"/>
      <c r="CC241" s="110"/>
      <c r="CD241" s="110"/>
      <c r="CE241" s="110"/>
      <c r="CF241" s="110"/>
      <c r="CG241" s="110"/>
      <c r="CH241" s="110"/>
      <c r="CI241" s="110"/>
      <c r="CJ241" s="110"/>
      <c r="CK241" s="110"/>
      <c r="CL241" s="110"/>
      <c r="CM241" s="110"/>
      <c r="CN241" s="110"/>
      <c r="CO241" s="110"/>
      <c r="CP241" s="110"/>
      <c r="CQ241" s="110"/>
      <c r="CR241" s="110"/>
      <c r="CS241" s="110"/>
      <c r="CT241" s="110"/>
      <c r="CU241" s="110"/>
      <c r="CV241" s="110"/>
      <c r="CW241" s="110"/>
      <c r="CX241" s="110"/>
      <c r="CY241" s="110"/>
      <c r="CZ241" s="110"/>
      <c r="DA241" s="110"/>
      <c r="DB241" s="110"/>
      <c r="DC241" s="110"/>
      <c r="DD241" s="110"/>
      <c r="DE241" s="110"/>
      <c r="DF241" s="110"/>
      <c r="DG241" s="110"/>
      <c r="DH241" s="110"/>
      <c r="DI241" s="110"/>
      <c r="DJ241" s="110"/>
      <c r="DK241" s="110"/>
      <c r="DL241" s="110"/>
      <c r="DM241" s="110"/>
      <c r="DN241" s="110"/>
      <c r="DO241" s="110"/>
      <c r="DP241" s="110"/>
      <c r="DQ241" s="110"/>
      <c r="DR241" s="110"/>
      <c r="DS241" s="110"/>
      <c r="DT241" s="110"/>
      <c r="DU241" s="110"/>
      <c r="DV241" s="110"/>
      <c r="DW241" s="110"/>
      <c r="DX241" s="110"/>
      <c r="DY241" s="110"/>
      <c r="DZ241" s="110"/>
      <c r="EA241" s="110"/>
      <c r="EB241" s="110"/>
      <c r="EC241" s="110"/>
      <c r="ED241" s="110"/>
      <c r="EE241" s="110"/>
      <c r="EF241" s="110"/>
      <c r="EG241" s="110"/>
      <c r="EH241" s="110"/>
      <c r="EI241" s="110"/>
      <c r="EJ241" s="110"/>
      <c r="EK241" s="110"/>
      <c r="EL241" s="110"/>
      <c r="EM241" s="110"/>
      <c r="EN241" s="110"/>
      <c r="EO241" s="110"/>
      <c r="EP241" s="110"/>
      <c r="EQ241" s="110"/>
      <c r="ER241" s="110"/>
      <c r="ES241" s="110"/>
      <c r="ET241" s="110"/>
      <c r="EU241" s="110"/>
      <c r="EV241" s="110"/>
      <c r="EW241" s="110"/>
      <c r="EX241" s="110"/>
      <c r="EY241" s="110"/>
      <c r="EZ241" s="110"/>
      <c r="FA241" s="110"/>
      <c r="FB241" s="110"/>
      <c r="FC241" s="110"/>
      <c r="FD241" s="110"/>
      <c r="FE241" s="110"/>
      <c r="FF241" s="110"/>
      <c r="FG241" s="110"/>
      <c r="FH241" s="110"/>
      <c r="FI241" s="110"/>
      <c r="FJ241" s="110"/>
      <c r="FK241" s="110"/>
      <c r="FL241" s="110"/>
      <c r="FM241" s="110"/>
      <c r="FN241" s="110"/>
      <c r="FO241" s="110"/>
      <c r="FP241" s="110"/>
      <c r="FQ241" s="110"/>
      <c r="FR241" s="110"/>
      <c r="FS241" s="110"/>
      <c r="FT241" s="110"/>
      <c r="FU241" s="110"/>
      <c r="FV241" s="110"/>
      <c r="FW241" s="110"/>
      <c r="FX241" s="110"/>
      <c r="FY241" s="110"/>
      <c r="FZ241" s="110"/>
      <c r="GA241" s="110"/>
      <c r="GB241" s="110"/>
      <c r="GC241" s="110"/>
      <c r="GD241" s="110"/>
      <c r="GE241" s="110"/>
      <c r="GF241" s="110"/>
      <c r="GG241" s="110"/>
      <c r="GH241" s="110"/>
      <c r="GI241" s="110"/>
      <c r="GJ241" s="110"/>
      <c r="GK241" s="110"/>
      <c r="GL241" s="110"/>
      <c r="GM241" s="110"/>
      <c r="GN241" s="110"/>
      <c r="GO241" s="110"/>
      <c r="GP241" s="110"/>
      <c r="GQ241" s="110"/>
      <c r="GR241" s="110"/>
      <c r="GS241" s="110"/>
      <c r="GT241" s="110"/>
      <c r="GU241" s="110"/>
      <c r="GV241" s="110"/>
      <c r="GW241" s="110"/>
      <c r="GX241" s="110"/>
      <c r="GY241" s="110"/>
      <c r="GZ241" s="110"/>
      <c r="HA241" s="110"/>
      <c r="HB241" s="110"/>
      <c r="HC241" s="110"/>
      <c r="HD241" s="110"/>
      <c r="HE241" s="110"/>
      <c r="HF241" s="110"/>
      <c r="HG241" s="110"/>
      <c r="HH241" s="110"/>
      <c r="HI241" s="110"/>
      <c r="HJ241" s="110"/>
      <c r="HK241" s="110"/>
    </row>
    <row r="242" ht="15.75"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c r="AB242" s="110"/>
      <c r="AC242" s="110"/>
      <c r="AD242" s="110"/>
      <c r="AE242" s="110"/>
      <c r="AF242" s="110"/>
      <c r="AG242" s="110"/>
      <c r="AH242" s="110"/>
      <c r="AI242" s="110"/>
      <c r="AJ242" s="110"/>
      <c r="AK242" s="110"/>
      <c r="AL242" s="110"/>
      <c r="AM242" s="110"/>
      <c r="AN242" s="110"/>
      <c r="AO242" s="110"/>
      <c r="AP242" s="110"/>
      <c r="AQ242" s="110"/>
      <c r="AR242" s="110"/>
      <c r="AS242" s="110"/>
      <c r="AT242" s="110"/>
      <c r="AU242" s="110"/>
      <c r="AV242" s="110"/>
      <c r="AW242" s="110"/>
      <c r="AX242" s="110"/>
      <c r="AY242" s="110"/>
      <c r="AZ242" s="110"/>
      <c r="BA242" s="110"/>
      <c r="BB242" s="110"/>
      <c r="BC242" s="110"/>
      <c r="BD242" s="110"/>
      <c r="BE242" s="110"/>
      <c r="BF242" s="110"/>
      <c r="BG242" s="110"/>
      <c r="BH242" s="110"/>
      <c r="BI242" s="110"/>
      <c r="BJ242" s="110"/>
      <c r="BK242" s="110"/>
      <c r="BL242" s="110"/>
      <c r="BM242" s="110"/>
      <c r="BN242" s="110"/>
      <c r="BO242" s="110"/>
      <c r="BP242" s="110"/>
      <c r="BQ242" s="110"/>
      <c r="BR242" s="110"/>
      <c r="BS242" s="110"/>
      <c r="BT242" s="110"/>
      <c r="BU242" s="110"/>
      <c r="BV242" s="110"/>
      <c r="BW242" s="110"/>
      <c r="BX242" s="110"/>
      <c r="BY242" s="110"/>
      <c r="BZ242" s="110"/>
      <c r="CA242" s="110"/>
      <c r="CB242" s="110"/>
      <c r="CC242" s="110"/>
      <c r="CD242" s="110"/>
      <c r="CE242" s="110"/>
      <c r="CF242" s="110"/>
      <c r="CG242" s="110"/>
      <c r="CH242" s="110"/>
      <c r="CI242" s="110"/>
      <c r="CJ242" s="110"/>
      <c r="CK242" s="110"/>
      <c r="CL242" s="110"/>
      <c r="CM242" s="110"/>
      <c r="CN242" s="110"/>
      <c r="CO242" s="110"/>
      <c r="CP242" s="110"/>
      <c r="CQ242" s="110"/>
      <c r="CR242" s="110"/>
      <c r="CS242" s="110"/>
      <c r="CT242" s="110"/>
      <c r="CU242" s="110"/>
      <c r="CV242" s="110"/>
      <c r="CW242" s="110"/>
      <c r="CX242" s="110"/>
      <c r="CY242" s="110"/>
      <c r="CZ242" s="110"/>
      <c r="DA242" s="110"/>
      <c r="DB242" s="110"/>
      <c r="DC242" s="110"/>
      <c r="DD242" s="110"/>
      <c r="DE242" s="110"/>
      <c r="DF242" s="110"/>
      <c r="DG242" s="110"/>
      <c r="DH242" s="110"/>
      <c r="DI242" s="110"/>
      <c r="DJ242" s="110"/>
      <c r="DK242" s="110"/>
      <c r="DL242" s="110"/>
      <c r="DM242" s="110"/>
      <c r="DN242" s="110"/>
      <c r="DO242" s="110"/>
      <c r="DP242" s="110"/>
      <c r="DQ242" s="110"/>
      <c r="DR242" s="110"/>
      <c r="DS242" s="110"/>
      <c r="DT242" s="110"/>
      <c r="DU242" s="110"/>
      <c r="DV242" s="110"/>
      <c r="DW242" s="110"/>
      <c r="DX242" s="110"/>
      <c r="DY242" s="110"/>
      <c r="DZ242" s="110"/>
      <c r="EA242" s="110"/>
      <c r="EB242" s="110"/>
      <c r="EC242" s="110"/>
      <c r="ED242" s="110"/>
      <c r="EE242" s="110"/>
      <c r="EF242" s="110"/>
      <c r="EG242" s="110"/>
      <c r="EH242" s="110"/>
      <c r="EI242" s="110"/>
      <c r="EJ242" s="110"/>
      <c r="EK242" s="110"/>
      <c r="EL242" s="110"/>
      <c r="EM242" s="110"/>
      <c r="EN242" s="110"/>
      <c r="EO242" s="110"/>
      <c r="EP242" s="110"/>
      <c r="EQ242" s="110"/>
      <c r="ER242" s="110"/>
      <c r="ES242" s="110"/>
      <c r="ET242" s="110"/>
      <c r="EU242" s="110"/>
      <c r="EV242" s="110"/>
      <c r="EW242" s="110"/>
      <c r="EX242" s="110"/>
      <c r="EY242" s="110"/>
      <c r="EZ242" s="110"/>
      <c r="FA242" s="110"/>
      <c r="FB242" s="110"/>
      <c r="FC242" s="110"/>
      <c r="FD242" s="110"/>
      <c r="FE242" s="110"/>
      <c r="FF242" s="110"/>
      <c r="FG242" s="110"/>
      <c r="FH242" s="110"/>
      <c r="FI242" s="110"/>
      <c r="FJ242" s="110"/>
      <c r="FK242" s="110"/>
      <c r="FL242" s="110"/>
      <c r="FM242" s="110"/>
      <c r="FN242" s="110"/>
      <c r="FO242" s="110"/>
      <c r="FP242" s="110"/>
      <c r="FQ242" s="110"/>
      <c r="FR242" s="110"/>
      <c r="FS242" s="110"/>
      <c r="FT242" s="110"/>
      <c r="FU242" s="110"/>
      <c r="FV242" s="110"/>
      <c r="FW242" s="110"/>
      <c r="FX242" s="110"/>
      <c r="FY242" s="110"/>
      <c r="FZ242" s="110"/>
      <c r="GA242" s="110"/>
      <c r="GB242" s="110"/>
      <c r="GC242" s="110"/>
      <c r="GD242" s="110"/>
      <c r="GE242" s="110"/>
      <c r="GF242" s="110"/>
      <c r="GG242" s="110"/>
      <c r="GH242" s="110"/>
      <c r="GI242" s="110"/>
      <c r="GJ242" s="110"/>
      <c r="GK242" s="110"/>
      <c r="GL242" s="110"/>
      <c r="GM242" s="110"/>
      <c r="GN242" s="110"/>
      <c r="GO242" s="110"/>
      <c r="GP242" s="110"/>
      <c r="GQ242" s="110"/>
      <c r="GR242" s="110"/>
      <c r="GS242" s="110"/>
      <c r="GT242" s="110"/>
      <c r="GU242" s="110"/>
      <c r="GV242" s="110"/>
      <c r="GW242" s="110"/>
      <c r="GX242" s="110"/>
      <c r="GY242" s="110"/>
      <c r="GZ242" s="110"/>
      <c r="HA242" s="110"/>
      <c r="HB242" s="110"/>
      <c r="HC242" s="110"/>
      <c r="HD242" s="110"/>
      <c r="HE242" s="110"/>
      <c r="HF242" s="110"/>
      <c r="HG242" s="110"/>
      <c r="HH242" s="110"/>
      <c r="HI242" s="110"/>
      <c r="HJ242" s="110"/>
      <c r="HK242" s="110"/>
    </row>
    <row r="243" ht="15.75"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c r="AB243" s="110"/>
      <c r="AC243" s="110"/>
      <c r="AD243" s="110"/>
      <c r="AE243" s="110"/>
      <c r="AF243" s="110"/>
      <c r="AG243" s="110"/>
      <c r="AH243" s="110"/>
      <c r="AI243" s="110"/>
      <c r="AJ243" s="110"/>
      <c r="AK243" s="110"/>
      <c r="AL243" s="110"/>
      <c r="AM243" s="110"/>
      <c r="AN243" s="110"/>
      <c r="AO243" s="110"/>
      <c r="AP243" s="110"/>
      <c r="AQ243" s="110"/>
      <c r="AR243" s="110"/>
      <c r="AS243" s="110"/>
      <c r="AT243" s="110"/>
      <c r="AU243" s="110"/>
      <c r="AV243" s="110"/>
      <c r="AW243" s="110"/>
      <c r="AX243" s="110"/>
      <c r="AY243" s="110"/>
      <c r="AZ243" s="110"/>
      <c r="BA243" s="110"/>
      <c r="BB243" s="110"/>
      <c r="BC243" s="110"/>
      <c r="BD243" s="110"/>
      <c r="BE243" s="110"/>
      <c r="BF243" s="110"/>
      <c r="BG243" s="110"/>
      <c r="BH243" s="110"/>
      <c r="BI243" s="110"/>
      <c r="BJ243" s="110"/>
      <c r="BK243" s="110"/>
      <c r="BL243" s="110"/>
      <c r="BM243" s="110"/>
      <c r="BN243" s="110"/>
      <c r="BO243" s="110"/>
      <c r="BP243" s="110"/>
      <c r="BQ243" s="110"/>
      <c r="BR243" s="110"/>
      <c r="BS243" s="110"/>
      <c r="BT243" s="110"/>
      <c r="BU243" s="110"/>
      <c r="BV243" s="110"/>
      <c r="BW243" s="110"/>
      <c r="BX243" s="110"/>
      <c r="BY243" s="110"/>
      <c r="BZ243" s="110"/>
      <c r="CA243" s="110"/>
      <c r="CB243" s="110"/>
      <c r="CC243" s="110"/>
      <c r="CD243" s="110"/>
      <c r="CE243" s="110"/>
      <c r="CF243" s="110"/>
      <c r="CG243" s="110"/>
      <c r="CH243" s="110"/>
      <c r="CI243" s="110"/>
      <c r="CJ243" s="110"/>
      <c r="CK243" s="110"/>
      <c r="CL243" s="110"/>
      <c r="CM243" s="110"/>
      <c r="CN243" s="110"/>
      <c r="CO243" s="110"/>
      <c r="CP243" s="110"/>
      <c r="CQ243" s="110"/>
      <c r="CR243" s="110"/>
      <c r="CS243" s="110"/>
      <c r="CT243" s="110"/>
      <c r="CU243" s="110"/>
      <c r="CV243" s="110"/>
      <c r="CW243" s="110"/>
      <c r="CX243" s="110"/>
      <c r="CY243" s="110"/>
      <c r="CZ243" s="110"/>
      <c r="DA243" s="110"/>
      <c r="DB243" s="110"/>
      <c r="DC243" s="110"/>
      <c r="DD243" s="110"/>
      <c r="DE243" s="110"/>
      <c r="DF243" s="110"/>
      <c r="DG243" s="110"/>
      <c r="DH243" s="110"/>
      <c r="DI243" s="110"/>
      <c r="DJ243" s="110"/>
      <c r="DK243" s="110"/>
      <c r="DL243" s="110"/>
      <c r="DM243" s="110"/>
      <c r="DN243" s="110"/>
      <c r="DO243" s="110"/>
      <c r="DP243" s="110"/>
      <c r="DQ243" s="110"/>
      <c r="DR243" s="110"/>
      <c r="DS243" s="110"/>
      <c r="DT243" s="110"/>
      <c r="DU243" s="110"/>
      <c r="DV243" s="110"/>
      <c r="DW243" s="110"/>
      <c r="DX243" s="110"/>
      <c r="DY243" s="110"/>
      <c r="DZ243" s="110"/>
      <c r="EA243" s="110"/>
      <c r="EB243" s="110"/>
      <c r="EC243" s="110"/>
      <c r="ED243" s="110"/>
      <c r="EE243" s="110"/>
      <c r="EF243" s="110"/>
      <c r="EG243" s="110"/>
      <c r="EH243" s="110"/>
      <c r="EI243" s="110"/>
      <c r="EJ243" s="110"/>
      <c r="EK243" s="110"/>
      <c r="EL243" s="110"/>
      <c r="EM243" s="110"/>
      <c r="EN243" s="110"/>
      <c r="EO243" s="110"/>
      <c r="EP243" s="110"/>
      <c r="EQ243" s="110"/>
      <c r="ER243" s="110"/>
      <c r="ES243" s="110"/>
      <c r="ET243" s="110"/>
      <c r="EU243" s="110"/>
      <c r="EV243" s="110"/>
      <c r="EW243" s="110"/>
      <c r="EX243" s="110"/>
      <c r="EY243" s="110"/>
      <c r="EZ243" s="110"/>
      <c r="FA243" s="110"/>
      <c r="FB243" s="110"/>
      <c r="FC243" s="110"/>
      <c r="FD243" s="110"/>
      <c r="FE243" s="110"/>
      <c r="FF243" s="110"/>
      <c r="FG243" s="110"/>
      <c r="FH243" s="110"/>
      <c r="FI243" s="110"/>
      <c r="FJ243" s="110"/>
      <c r="FK243" s="110"/>
      <c r="FL243" s="110"/>
      <c r="FM243" s="110"/>
      <c r="FN243" s="110"/>
      <c r="FO243" s="110"/>
      <c r="FP243" s="110"/>
      <c r="FQ243" s="110"/>
      <c r="FR243" s="110"/>
      <c r="FS243" s="110"/>
      <c r="FT243" s="110"/>
      <c r="FU243" s="110"/>
      <c r="FV243" s="110"/>
      <c r="FW243" s="110"/>
      <c r="FX243" s="110"/>
      <c r="FY243" s="110"/>
      <c r="FZ243" s="110"/>
      <c r="GA243" s="110"/>
      <c r="GB243" s="110"/>
      <c r="GC243" s="110"/>
      <c r="GD243" s="110"/>
      <c r="GE243" s="110"/>
      <c r="GF243" s="110"/>
      <c r="GG243" s="110"/>
      <c r="GH243" s="110"/>
      <c r="GI243" s="110"/>
      <c r="GJ243" s="110"/>
      <c r="GK243" s="110"/>
      <c r="GL243" s="110"/>
      <c r="GM243" s="110"/>
      <c r="GN243" s="110"/>
      <c r="GO243" s="110"/>
      <c r="GP243" s="110"/>
      <c r="GQ243" s="110"/>
      <c r="GR243" s="110"/>
      <c r="GS243" s="110"/>
      <c r="GT243" s="110"/>
      <c r="GU243" s="110"/>
      <c r="GV243" s="110"/>
      <c r="GW243" s="110"/>
      <c r="GX243" s="110"/>
      <c r="GY243" s="110"/>
      <c r="GZ243" s="110"/>
      <c r="HA243" s="110"/>
      <c r="HB243" s="110"/>
      <c r="HC243" s="110"/>
      <c r="HD243" s="110"/>
      <c r="HE243" s="110"/>
      <c r="HF243" s="110"/>
      <c r="HG243" s="110"/>
      <c r="HH243" s="110"/>
      <c r="HI243" s="110"/>
      <c r="HJ243" s="110"/>
      <c r="HK243" s="110"/>
    </row>
    <row r="244" ht="15.75"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c r="AB244" s="110"/>
      <c r="AC244" s="110"/>
      <c r="AD244" s="110"/>
      <c r="AE244" s="110"/>
      <c r="AF244" s="110"/>
      <c r="AG244" s="110"/>
      <c r="AH244" s="110"/>
      <c r="AI244" s="110"/>
      <c r="AJ244" s="110"/>
      <c r="AK244" s="110"/>
      <c r="AL244" s="110"/>
      <c r="AM244" s="110"/>
      <c r="AN244" s="110"/>
      <c r="AO244" s="110"/>
      <c r="AP244" s="110"/>
      <c r="AQ244" s="110"/>
      <c r="AR244" s="110"/>
      <c r="AS244" s="110"/>
      <c r="AT244" s="110"/>
      <c r="AU244" s="110"/>
      <c r="AV244" s="110"/>
      <c r="AW244" s="110"/>
      <c r="AX244" s="110"/>
      <c r="AY244" s="110"/>
      <c r="AZ244" s="110"/>
      <c r="BA244" s="110"/>
      <c r="BB244" s="110"/>
      <c r="BC244" s="110"/>
      <c r="BD244" s="110"/>
      <c r="BE244" s="110"/>
      <c r="BF244" s="110"/>
      <c r="BG244" s="110"/>
      <c r="BH244" s="110"/>
      <c r="BI244" s="110"/>
      <c r="BJ244" s="110"/>
      <c r="BK244" s="110"/>
      <c r="BL244" s="110"/>
      <c r="BM244" s="110"/>
      <c r="BN244" s="110"/>
      <c r="BO244" s="110"/>
      <c r="BP244" s="110"/>
      <c r="BQ244" s="110"/>
      <c r="BR244" s="110"/>
      <c r="BS244" s="110"/>
      <c r="BT244" s="110"/>
      <c r="BU244" s="110"/>
      <c r="BV244" s="110"/>
      <c r="BW244" s="110"/>
      <c r="BX244" s="110"/>
      <c r="BY244" s="110"/>
      <c r="BZ244" s="110"/>
      <c r="CA244" s="110"/>
      <c r="CB244" s="110"/>
      <c r="CC244" s="110"/>
      <c r="CD244" s="110"/>
      <c r="CE244" s="110"/>
      <c r="CF244" s="110"/>
      <c r="CG244" s="110"/>
      <c r="CH244" s="110"/>
      <c r="CI244" s="110"/>
      <c r="CJ244" s="110"/>
      <c r="CK244" s="110"/>
      <c r="CL244" s="110"/>
      <c r="CM244" s="110"/>
      <c r="CN244" s="110"/>
      <c r="CO244" s="110"/>
      <c r="CP244" s="110"/>
      <c r="CQ244" s="110"/>
      <c r="CR244" s="110"/>
      <c r="CS244" s="110"/>
      <c r="CT244" s="110"/>
      <c r="CU244" s="110"/>
      <c r="CV244" s="110"/>
      <c r="CW244" s="110"/>
      <c r="CX244" s="110"/>
      <c r="CY244" s="110"/>
      <c r="CZ244" s="110"/>
      <c r="DA244" s="110"/>
      <c r="DB244" s="110"/>
      <c r="DC244" s="110"/>
      <c r="DD244" s="110"/>
      <c r="DE244" s="110"/>
      <c r="DF244" s="110"/>
      <c r="DG244" s="110"/>
      <c r="DH244" s="110"/>
      <c r="DI244" s="110"/>
      <c r="DJ244" s="110"/>
      <c r="DK244" s="110"/>
      <c r="DL244" s="110"/>
      <c r="DM244" s="110"/>
      <c r="DN244" s="110"/>
      <c r="DO244" s="110"/>
      <c r="DP244" s="110"/>
      <c r="DQ244" s="110"/>
      <c r="DR244" s="110"/>
      <c r="DS244" s="110"/>
      <c r="DT244" s="110"/>
      <c r="DU244" s="110"/>
      <c r="DV244" s="110"/>
      <c r="DW244" s="110"/>
      <c r="DX244" s="110"/>
      <c r="DY244" s="110"/>
      <c r="DZ244" s="110"/>
      <c r="EA244" s="110"/>
      <c r="EB244" s="110"/>
      <c r="EC244" s="110"/>
      <c r="ED244" s="110"/>
      <c r="EE244" s="110"/>
      <c r="EF244" s="110"/>
      <c r="EG244" s="110"/>
      <c r="EH244" s="110"/>
      <c r="EI244" s="110"/>
      <c r="EJ244" s="110"/>
      <c r="EK244" s="110"/>
      <c r="EL244" s="110"/>
      <c r="EM244" s="110"/>
      <c r="EN244" s="110"/>
      <c r="EO244" s="110"/>
      <c r="EP244" s="110"/>
      <c r="EQ244" s="110"/>
      <c r="ER244" s="110"/>
      <c r="ES244" s="110"/>
      <c r="ET244" s="110"/>
      <c r="EU244" s="110"/>
      <c r="EV244" s="110"/>
      <c r="EW244" s="110"/>
      <c r="EX244" s="110"/>
      <c r="EY244" s="110"/>
      <c r="EZ244" s="110"/>
      <c r="FA244" s="110"/>
      <c r="FB244" s="110"/>
      <c r="FC244" s="110"/>
      <c r="FD244" s="110"/>
      <c r="FE244" s="110"/>
      <c r="FF244" s="110"/>
      <c r="FG244" s="110"/>
      <c r="FH244" s="110"/>
      <c r="FI244" s="110"/>
      <c r="FJ244" s="110"/>
      <c r="FK244" s="110"/>
      <c r="FL244" s="110"/>
      <c r="FM244" s="110"/>
      <c r="FN244" s="110"/>
      <c r="FO244" s="110"/>
      <c r="FP244" s="110"/>
      <c r="FQ244" s="110"/>
      <c r="FR244" s="110"/>
      <c r="FS244" s="110"/>
      <c r="FT244" s="110"/>
      <c r="FU244" s="110"/>
      <c r="FV244" s="110"/>
      <c r="FW244" s="110"/>
      <c r="FX244" s="110"/>
      <c r="FY244" s="110"/>
      <c r="FZ244" s="110"/>
      <c r="GA244" s="110"/>
      <c r="GB244" s="110"/>
      <c r="GC244" s="110"/>
      <c r="GD244" s="110"/>
      <c r="GE244" s="110"/>
      <c r="GF244" s="110"/>
      <c r="GG244" s="110"/>
      <c r="GH244" s="110"/>
      <c r="GI244" s="110"/>
      <c r="GJ244" s="110"/>
      <c r="GK244" s="110"/>
      <c r="GL244" s="110"/>
      <c r="GM244" s="110"/>
      <c r="GN244" s="110"/>
      <c r="GO244" s="110"/>
      <c r="GP244" s="110"/>
      <c r="GQ244" s="110"/>
      <c r="GR244" s="110"/>
      <c r="GS244" s="110"/>
      <c r="GT244" s="110"/>
      <c r="GU244" s="110"/>
      <c r="GV244" s="110"/>
      <c r="GW244" s="110"/>
      <c r="GX244" s="110"/>
      <c r="GY244" s="110"/>
      <c r="GZ244" s="110"/>
      <c r="HA244" s="110"/>
      <c r="HB244" s="110"/>
      <c r="HC244" s="110"/>
      <c r="HD244" s="110"/>
      <c r="HE244" s="110"/>
      <c r="HF244" s="110"/>
      <c r="HG244" s="110"/>
      <c r="HH244" s="110"/>
      <c r="HI244" s="110"/>
      <c r="HJ244" s="110"/>
      <c r="HK244" s="110"/>
    </row>
    <row r="245" ht="15.75"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c r="AB245" s="110"/>
      <c r="AC245" s="110"/>
      <c r="AD245" s="110"/>
      <c r="AE245" s="110"/>
      <c r="AF245" s="110"/>
      <c r="AG245" s="110"/>
      <c r="AH245" s="110"/>
      <c r="AI245" s="110"/>
      <c r="AJ245" s="110"/>
      <c r="AK245" s="110"/>
      <c r="AL245" s="110"/>
      <c r="AM245" s="110"/>
      <c r="AN245" s="110"/>
      <c r="AO245" s="110"/>
      <c r="AP245" s="110"/>
      <c r="AQ245" s="110"/>
      <c r="AR245" s="110"/>
      <c r="AS245" s="110"/>
      <c r="AT245" s="110"/>
      <c r="AU245" s="110"/>
      <c r="AV245" s="110"/>
      <c r="AW245" s="110"/>
      <c r="AX245" s="110"/>
      <c r="AY245" s="110"/>
      <c r="AZ245" s="110"/>
      <c r="BA245" s="110"/>
      <c r="BB245" s="110"/>
      <c r="BC245" s="110"/>
      <c r="BD245" s="110"/>
      <c r="BE245" s="110"/>
      <c r="BF245" s="110"/>
      <c r="BG245" s="110"/>
      <c r="BH245" s="110"/>
      <c r="BI245" s="110"/>
      <c r="BJ245" s="110"/>
      <c r="BK245" s="110"/>
      <c r="BL245" s="110"/>
      <c r="BM245" s="110"/>
      <c r="BN245" s="110"/>
      <c r="BO245" s="110"/>
      <c r="BP245" s="110"/>
      <c r="BQ245" s="110"/>
      <c r="BR245" s="110"/>
      <c r="BS245" s="110"/>
      <c r="BT245" s="110"/>
      <c r="BU245" s="110"/>
      <c r="BV245" s="110"/>
      <c r="BW245" s="110"/>
      <c r="BX245" s="110"/>
      <c r="BY245" s="110"/>
      <c r="BZ245" s="110"/>
      <c r="CA245" s="110"/>
      <c r="CB245" s="110"/>
      <c r="CC245" s="110"/>
      <c r="CD245" s="110"/>
      <c r="CE245" s="110"/>
      <c r="CF245" s="110"/>
      <c r="CG245" s="110"/>
      <c r="CH245" s="110"/>
      <c r="CI245" s="110"/>
      <c r="CJ245" s="110"/>
      <c r="CK245" s="110"/>
      <c r="CL245" s="110"/>
      <c r="CM245" s="110"/>
      <c r="CN245" s="110"/>
      <c r="CO245" s="110"/>
      <c r="CP245" s="110"/>
      <c r="CQ245" s="110"/>
      <c r="CR245" s="110"/>
      <c r="CS245" s="110"/>
      <c r="CT245" s="110"/>
      <c r="CU245" s="110"/>
      <c r="CV245" s="110"/>
      <c r="CW245" s="110"/>
      <c r="CX245" s="110"/>
      <c r="CY245" s="110"/>
      <c r="CZ245" s="110"/>
      <c r="DA245" s="110"/>
      <c r="DB245" s="110"/>
      <c r="DC245" s="110"/>
      <c r="DD245" s="110"/>
      <c r="DE245" s="110"/>
      <c r="DF245" s="110"/>
      <c r="DG245" s="110"/>
      <c r="DH245" s="110"/>
      <c r="DI245" s="110"/>
      <c r="DJ245" s="110"/>
      <c r="DK245" s="110"/>
      <c r="DL245" s="110"/>
      <c r="DM245" s="110"/>
      <c r="DN245" s="110"/>
      <c r="DO245" s="110"/>
      <c r="DP245" s="110"/>
      <c r="DQ245" s="110"/>
      <c r="DR245" s="110"/>
      <c r="DS245" s="110"/>
      <c r="DT245" s="110"/>
      <c r="DU245" s="110"/>
      <c r="DV245" s="110"/>
      <c r="DW245" s="110"/>
      <c r="DX245" s="110"/>
      <c r="DY245" s="110"/>
      <c r="DZ245" s="110"/>
      <c r="EA245" s="110"/>
      <c r="EB245" s="110"/>
      <c r="EC245" s="110"/>
      <c r="ED245" s="110"/>
      <c r="EE245" s="110"/>
      <c r="EF245" s="110"/>
      <c r="EG245" s="110"/>
      <c r="EH245" s="110"/>
      <c r="EI245" s="110"/>
      <c r="EJ245" s="110"/>
      <c r="EK245" s="110"/>
      <c r="EL245" s="110"/>
      <c r="EM245" s="110"/>
      <c r="EN245" s="110"/>
      <c r="EO245" s="110"/>
      <c r="EP245" s="110"/>
      <c r="EQ245" s="110"/>
      <c r="ER245" s="110"/>
      <c r="ES245" s="110"/>
      <c r="ET245" s="110"/>
      <c r="EU245" s="110"/>
      <c r="EV245" s="110"/>
      <c r="EW245" s="110"/>
      <c r="EX245" s="110"/>
      <c r="EY245" s="110"/>
      <c r="EZ245" s="110"/>
      <c r="FA245" s="110"/>
      <c r="FB245" s="110"/>
      <c r="FC245" s="110"/>
      <c r="FD245" s="110"/>
      <c r="FE245" s="110"/>
      <c r="FF245" s="110"/>
      <c r="FG245" s="110"/>
      <c r="FH245" s="110"/>
      <c r="FI245" s="110"/>
      <c r="FJ245" s="110"/>
      <c r="FK245" s="110"/>
      <c r="FL245" s="110"/>
      <c r="FM245" s="110"/>
      <c r="FN245" s="110"/>
      <c r="FO245" s="110"/>
      <c r="FP245" s="110"/>
      <c r="FQ245" s="110"/>
      <c r="FR245" s="110"/>
      <c r="FS245" s="110"/>
      <c r="FT245" s="110"/>
      <c r="FU245" s="110"/>
      <c r="FV245" s="110"/>
      <c r="FW245" s="110"/>
      <c r="FX245" s="110"/>
      <c r="FY245" s="110"/>
      <c r="FZ245" s="110"/>
      <c r="GA245" s="110"/>
      <c r="GB245" s="110"/>
      <c r="GC245" s="110"/>
      <c r="GD245" s="110"/>
      <c r="GE245" s="110"/>
      <c r="GF245" s="110"/>
      <c r="GG245" s="110"/>
      <c r="GH245" s="110"/>
      <c r="GI245" s="110"/>
      <c r="GJ245" s="110"/>
      <c r="GK245" s="110"/>
      <c r="GL245" s="110"/>
      <c r="GM245" s="110"/>
      <c r="GN245" s="110"/>
      <c r="GO245" s="110"/>
      <c r="GP245" s="110"/>
      <c r="GQ245" s="110"/>
      <c r="GR245" s="110"/>
      <c r="GS245" s="110"/>
      <c r="GT245" s="110"/>
      <c r="GU245" s="110"/>
      <c r="GV245" s="110"/>
      <c r="GW245" s="110"/>
      <c r="GX245" s="110"/>
      <c r="GY245" s="110"/>
      <c r="GZ245" s="110"/>
      <c r="HA245" s="110"/>
      <c r="HB245" s="110"/>
      <c r="HC245" s="110"/>
      <c r="HD245" s="110"/>
      <c r="HE245" s="110"/>
      <c r="HF245" s="110"/>
      <c r="HG245" s="110"/>
      <c r="HH245" s="110"/>
      <c r="HI245" s="110"/>
      <c r="HJ245" s="110"/>
      <c r="HK245" s="110"/>
    </row>
    <row r="246" ht="15.75"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c r="AB246" s="110"/>
      <c r="AC246" s="110"/>
      <c r="AD246" s="110"/>
      <c r="AE246" s="110"/>
      <c r="AF246" s="110"/>
      <c r="AG246" s="110"/>
      <c r="AH246" s="110"/>
      <c r="AI246" s="110"/>
      <c r="AJ246" s="110"/>
      <c r="AK246" s="110"/>
      <c r="AL246" s="110"/>
      <c r="AM246" s="110"/>
      <c r="AN246" s="110"/>
      <c r="AO246" s="110"/>
      <c r="AP246" s="110"/>
      <c r="AQ246" s="110"/>
      <c r="AR246" s="110"/>
      <c r="AS246" s="110"/>
      <c r="AT246" s="110"/>
      <c r="AU246" s="110"/>
      <c r="AV246" s="110"/>
      <c r="AW246" s="110"/>
      <c r="AX246" s="110"/>
      <c r="AY246" s="110"/>
      <c r="AZ246" s="110"/>
      <c r="BA246" s="110"/>
      <c r="BB246" s="110"/>
      <c r="BC246" s="110"/>
      <c r="BD246" s="110"/>
      <c r="BE246" s="110"/>
      <c r="BF246" s="110"/>
      <c r="BG246" s="110"/>
      <c r="BH246" s="110"/>
      <c r="BI246" s="110"/>
      <c r="BJ246" s="110"/>
      <c r="BK246" s="110"/>
      <c r="BL246" s="110"/>
      <c r="BM246" s="110"/>
      <c r="BN246" s="110"/>
      <c r="BO246" s="110"/>
      <c r="BP246" s="110"/>
      <c r="BQ246" s="110"/>
      <c r="BR246" s="110"/>
      <c r="BS246" s="110"/>
      <c r="BT246" s="110"/>
      <c r="BU246" s="110"/>
      <c r="BV246" s="110"/>
      <c r="BW246" s="110"/>
      <c r="BX246" s="110"/>
      <c r="BY246" s="110"/>
      <c r="BZ246" s="110"/>
      <c r="CA246" s="110"/>
      <c r="CB246" s="110"/>
      <c r="CC246" s="110"/>
      <c r="CD246" s="110"/>
      <c r="CE246" s="110"/>
      <c r="CF246" s="110"/>
      <c r="CG246" s="110"/>
      <c r="CH246" s="110"/>
      <c r="CI246" s="110"/>
      <c r="CJ246" s="110"/>
      <c r="CK246" s="110"/>
      <c r="CL246" s="110"/>
      <c r="CM246" s="110"/>
      <c r="CN246" s="110"/>
      <c r="CO246" s="110"/>
      <c r="CP246" s="110"/>
      <c r="CQ246" s="110"/>
      <c r="CR246" s="110"/>
      <c r="CS246" s="110"/>
      <c r="CT246" s="110"/>
      <c r="CU246" s="110"/>
      <c r="CV246" s="110"/>
      <c r="CW246" s="110"/>
      <c r="CX246" s="110"/>
      <c r="CY246" s="110"/>
      <c r="CZ246" s="110"/>
      <c r="DA246" s="110"/>
      <c r="DB246" s="110"/>
      <c r="DC246" s="110"/>
      <c r="DD246" s="110"/>
      <c r="DE246" s="110"/>
      <c r="DF246" s="110"/>
      <c r="DG246" s="110"/>
      <c r="DH246" s="110"/>
      <c r="DI246" s="110"/>
      <c r="DJ246" s="110"/>
      <c r="DK246" s="110"/>
      <c r="DL246" s="110"/>
      <c r="DM246" s="110"/>
      <c r="DN246" s="110"/>
      <c r="DO246" s="110"/>
      <c r="DP246" s="110"/>
      <c r="DQ246" s="110"/>
      <c r="DR246" s="110"/>
      <c r="DS246" s="110"/>
      <c r="DT246" s="110"/>
      <c r="DU246" s="110"/>
      <c r="DV246" s="110"/>
      <c r="DW246" s="110"/>
      <c r="DX246" s="110"/>
      <c r="DY246" s="110"/>
      <c r="DZ246" s="110"/>
      <c r="EA246" s="110"/>
      <c r="EB246" s="110"/>
      <c r="EC246" s="110"/>
      <c r="ED246" s="110"/>
      <c r="EE246" s="110"/>
      <c r="EF246" s="110"/>
      <c r="EG246" s="110"/>
      <c r="EH246" s="110"/>
      <c r="EI246" s="110"/>
      <c r="EJ246" s="110"/>
      <c r="EK246" s="110"/>
      <c r="EL246" s="110"/>
      <c r="EM246" s="110"/>
      <c r="EN246" s="110"/>
      <c r="EO246" s="110"/>
      <c r="EP246" s="110"/>
      <c r="EQ246" s="110"/>
      <c r="ER246" s="110"/>
      <c r="ES246" s="110"/>
      <c r="ET246" s="110"/>
      <c r="EU246" s="110"/>
      <c r="EV246" s="110"/>
      <c r="EW246" s="110"/>
      <c r="EX246" s="110"/>
      <c r="EY246" s="110"/>
      <c r="EZ246" s="110"/>
      <c r="FA246" s="110"/>
      <c r="FB246" s="110"/>
      <c r="FC246" s="110"/>
      <c r="FD246" s="110"/>
      <c r="FE246" s="110"/>
      <c r="FF246" s="110"/>
      <c r="FG246" s="110"/>
      <c r="FH246" s="110"/>
      <c r="FI246" s="110"/>
      <c r="FJ246" s="110"/>
      <c r="FK246" s="110"/>
      <c r="FL246" s="110"/>
      <c r="FM246" s="110"/>
      <c r="FN246" s="110"/>
      <c r="FO246" s="110"/>
      <c r="FP246" s="110"/>
      <c r="FQ246" s="110"/>
      <c r="FR246" s="110"/>
      <c r="FS246" s="110"/>
      <c r="FT246" s="110"/>
      <c r="FU246" s="110"/>
      <c r="FV246" s="110"/>
      <c r="FW246" s="110"/>
      <c r="FX246" s="110"/>
      <c r="FY246" s="110"/>
      <c r="FZ246" s="110"/>
      <c r="GA246" s="110"/>
      <c r="GB246" s="110"/>
      <c r="GC246" s="110"/>
      <c r="GD246" s="110"/>
      <c r="GE246" s="110"/>
      <c r="GF246" s="110"/>
      <c r="GG246" s="110"/>
      <c r="GH246" s="110"/>
      <c r="GI246" s="110"/>
      <c r="GJ246" s="110"/>
      <c r="GK246" s="110"/>
      <c r="GL246" s="110"/>
      <c r="GM246" s="110"/>
      <c r="GN246" s="110"/>
      <c r="GO246" s="110"/>
      <c r="GP246" s="110"/>
      <c r="GQ246" s="110"/>
      <c r="GR246" s="110"/>
      <c r="GS246" s="110"/>
      <c r="GT246" s="110"/>
      <c r="GU246" s="110"/>
      <c r="GV246" s="110"/>
      <c r="GW246" s="110"/>
      <c r="GX246" s="110"/>
      <c r="GY246" s="110"/>
      <c r="GZ246" s="110"/>
      <c r="HA246" s="110"/>
      <c r="HB246" s="110"/>
      <c r="HC246" s="110"/>
      <c r="HD246" s="110"/>
      <c r="HE246" s="110"/>
      <c r="HF246" s="110"/>
      <c r="HG246" s="110"/>
      <c r="HH246" s="110"/>
      <c r="HI246" s="110"/>
      <c r="HJ246" s="110"/>
      <c r="HK246" s="110"/>
    </row>
    <row r="247" ht="15.75"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c r="AB247" s="110"/>
      <c r="AC247" s="110"/>
      <c r="AD247" s="110"/>
      <c r="AE247" s="110"/>
      <c r="AF247" s="110"/>
      <c r="AG247" s="110"/>
      <c r="AH247" s="110"/>
      <c r="AI247" s="110"/>
      <c r="AJ247" s="110"/>
      <c r="AK247" s="110"/>
      <c r="AL247" s="110"/>
      <c r="AM247" s="110"/>
      <c r="AN247" s="110"/>
      <c r="AO247" s="110"/>
      <c r="AP247" s="110"/>
      <c r="AQ247" s="110"/>
      <c r="AR247" s="110"/>
      <c r="AS247" s="110"/>
      <c r="AT247" s="110"/>
      <c r="AU247" s="110"/>
      <c r="AV247" s="110"/>
      <c r="AW247" s="110"/>
      <c r="AX247" s="110"/>
      <c r="AY247" s="110"/>
      <c r="AZ247" s="110"/>
      <c r="BA247" s="110"/>
      <c r="BB247" s="110"/>
      <c r="BC247" s="110"/>
      <c r="BD247" s="110"/>
      <c r="BE247" s="110"/>
      <c r="BF247" s="110"/>
      <c r="BG247" s="110"/>
      <c r="BH247" s="110"/>
      <c r="BI247" s="110"/>
      <c r="BJ247" s="110"/>
      <c r="BK247" s="110"/>
      <c r="BL247" s="110"/>
      <c r="BM247" s="110"/>
      <c r="BN247" s="110"/>
      <c r="BO247" s="110"/>
      <c r="BP247" s="110"/>
      <c r="BQ247" s="110"/>
      <c r="BR247" s="110"/>
      <c r="BS247" s="110"/>
      <c r="BT247" s="110"/>
      <c r="BU247" s="110"/>
      <c r="BV247" s="110"/>
      <c r="BW247" s="110"/>
      <c r="BX247" s="110"/>
      <c r="BY247" s="110"/>
      <c r="BZ247" s="110"/>
      <c r="CA247" s="110"/>
      <c r="CB247" s="110"/>
      <c r="CC247" s="110"/>
      <c r="CD247" s="110"/>
      <c r="CE247" s="110"/>
      <c r="CF247" s="110"/>
      <c r="CG247" s="110"/>
      <c r="CH247" s="110"/>
      <c r="CI247" s="110"/>
      <c r="CJ247" s="110"/>
      <c r="CK247" s="110"/>
      <c r="CL247" s="110"/>
      <c r="CM247" s="110"/>
      <c r="CN247" s="110"/>
      <c r="CO247" s="110"/>
      <c r="CP247" s="110"/>
      <c r="CQ247" s="110"/>
      <c r="CR247" s="110"/>
      <c r="CS247" s="110"/>
      <c r="CT247" s="110"/>
      <c r="CU247" s="110"/>
      <c r="CV247" s="110"/>
      <c r="CW247" s="110"/>
      <c r="CX247" s="110"/>
      <c r="CY247" s="110"/>
      <c r="CZ247" s="110"/>
      <c r="DA247" s="110"/>
      <c r="DB247" s="110"/>
      <c r="DC247" s="110"/>
      <c r="DD247" s="110"/>
      <c r="DE247" s="110"/>
      <c r="DF247" s="110"/>
      <c r="DG247" s="110"/>
      <c r="DH247" s="110"/>
      <c r="DI247" s="110"/>
      <c r="DJ247" s="110"/>
      <c r="DK247" s="110"/>
      <c r="DL247" s="110"/>
      <c r="DM247" s="110"/>
      <c r="DN247" s="110"/>
      <c r="DO247" s="110"/>
      <c r="DP247" s="110"/>
      <c r="DQ247" s="110"/>
      <c r="DR247" s="110"/>
      <c r="DS247" s="110"/>
      <c r="DT247" s="110"/>
      <c r="DU247" s="110"/>
      <c r="DV247" s="110"/>
      <c r="DW247" s="110"/>
      <c r="DX247" s="110"/>
      <c r="DY247" s="110"/>
      <c r="DZ247" s="110"/>
      <c r="EA247" s="110"/>
      <c r="EB247" s="110"/>
      <c r="EC247" s="110"/>
      <c r="ED247" s="110"/>
      <c r="EE247" s="110"/>
      <c r="EF247" s="110"/>
      <c r="EG247" s="110"/>
      <c r="EH247" s="110"/>
      <c r="EI247" s="110"/>
      <c r="EJ247" s="110"/>
      <c r="EK247" s="110"/>
      <c r="EL247" s="110"/>
      <c r="EM247" s="110"/>
      <c r="EN247" s="110"/>
      <c r="EO247" s="110"/>
      <c r="EP247" s="110"/>
      <c r="EQ247" s="110"/>
      <c r="ER247" s="110"/>
      <c r="ES247" s="110"/>
      <c r="ET247" s="110"/>
      <c r="EU247" s="110"/>
      <c r="EV247" s="110"/>
      <c r="EW247" s="110"/>
      <c r="EX247" s="110"/>
      <c r="EY247" s="110"/>
      <c r="EZ247" s="110"/>
      <c r="FA247" s="110"/>
      <c r="FB247" s="110"/>
      <c r="FC247" s="110"/>
      <c r="FD247" s="110"/>
      <c r="FE247" s="110"/>
      <c r="FF247" s="110"/>
      <c r="FG247" s="110"/>
      <c r="FH247" s="110"/>
      <c r="FI247" s="110"/>
      <c r="FJ247" s="110"/>
      <c r="FK247" s="110"/>
      <c r="FL247" s="110"/>
      <c r="FM247" s="110"/>
      <c r="FN247" s="110"/>
      <c r="FO247" s="110"/>
      <c r="FP247" s="110"/>
      <c r="FQ247" s="110"/>
      <c r="FR247" s="110"/>
      <c r="FS247" s="110"/>
      <c r="FT247" s="110"/>
      <c r="FU247" s="110"/>
      <c r="FV247" s="110"/>
      <c r="FW247" s="110"/>
      <c r="FX247" s="110"/>
      <c r="FY247" s="110"/>
      <c r="FZ247" s="110"/>
      <c r="GA247" s="110"/>
      <c r="GB247" s="110"/>
      <c r="GC247" s="110"/>
      <c r="GD247" s="110"/>
      <c r="GE247" s="110"/>
      <c r="GF247" s="110"/>
      <c r="GG247" s="110"/>
      <c r="GH247" s="110"/>
      <c r="GI247" s="110"/>
      <c r="GJ247" s="110"/>
      <c r="GK247" s="110"/>
      <c r="GL247" s="110"/>
      <c r="GM247" s="110"/>
      <c r="GN247" s="110"/>
      <c r="GO247" s="110"/>
      <c r="GP247" s="110"/>
      <c r="GQ247" s="110"/>
      <c r="GR247" s="110"/>
      <c r="GS247" s="110"/>
      <c r="GT247" s="110"/>
      <c r="GU247" s="110"/>
      <c r="GV247" s="110"/>
      <c r="GW247" s="110"/>
      <c r="GX247" s="110"/>
      <c r="GY247" s="110"/>
      <c r="GZ247" s="110"/>
      <c r="HA247" s="110"/>
      <c r="HB247" s="110"/>
      <c r="HC247" s="110"/>
      <c r="HD247" s="110"/>
      <c r="HE247" s="110"/>
      <c r="HF247" s="110"/>
      <c r="HG247" s="110"/>
      <c r="HH247" s="110"/>
      <c r="HI247" s="110"/>
      <c r="HJ247" s="110"/>
      <c r="HK247" s="110"/>
    </row>
    <row r="248" ht="15.75"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c r="AB248" s="110"/>
      <c r="AC248" s="110"/>
      <c r="AD248" s="110"/>
      <c r="AE248" s="110"/>
      <c r="AF248" s="110"/>
      <c r="AG248" s="110"/>
      <c r="AH248" s="110"/>
      <c r="AI248" s="110"/>
      <c r="AJ248" s="110"/>
      <c r="AK248" s="110"/>
      <c r="AL248" s="110"/>
      <c r="AM248" s="110"/>
      <c r="AN248" s="110"/>
      <c r="AO248" s="110"/>
      <c r="AP248" s="110"/>
      <c r="AQ248" s="110"/>
      <c r="AR248" s="110"/>
      <c r="AS248" s="110"/>
      <c r="AT248" s="110"/>
      <c r="AU248" s="110"/>
      <c r="AV248" s="110"/>
      <c r="AW248" s="110"/>
      <c r="AX248" s="110"/>
      <c r="AY248" s="110"/>
      <c r="AZ248" s="110"/>
      <c r="BA248" s="110"/>
      <c r="BB248" s="110"/>
      <c r="BC248" s="110"/>
      <c r="BD248" s="110"/>
      <c r="BE248" s="110"/>
      <c r="BF248" s="110"/>
      <c r="BG248" s="110"/>
      <c r="BH248" s="110"/>
      <c r="BI248" s="110"/>
      <c r="BJ248" s="110"/>
      <c r="BK248" s="110"/>
      <c r="BL248" s="110"/>
      <c r="BM248" s="110"/>
      <c r="BN248" s="110"/>
      <c r="BO248" s="110"/>
      <c r="BP248" s="110"/>
      <c r="BQ248" s="110"/>
      <c r="BR248" s="110"/>
      <c r="BS248" s="110"/>
      <c r="BT248" s="110"/>
      <c r="BU248" s="110"/>
      <c r="BV248" s="110"/>
      <c r="BW248" s="110"/>
      <c r="BX248" s="110"/>
      <c r="BY248" s="110"/>
      <c r="BZ248" s="110"/>
      <c r="CA248" s="110"/>
      <c r="CB248" s="110"/>
      <c r="CC248" s="110"/>
      <c r="CD248" s="110"/>
      <c r="CE248" s="110"/>
      <c r="CF248" s="110"/>
      <c r="CG248" s="110"/>
      <c r="CH248" s="110"/>
      <c r="CI248" s="110"/>
      <c r="CJ248" s="110"/>
      <c r="CK248" s="110"/>
      <c r="CL248" s="110"/>
      <c r="CM248" s="110"/>
      <c r="CN248" s="110"/>
      <c r="CO248" s="110"/>
      <c r="CP248" s="110"/>
      <c r="CQ248" s="110"/>
      <c r="CR248" s="110"/>
      <c r="CS248" s="110"/>
      <c r="CT248" s="110"/>
      <c r="CU248" s="110"/>
      <c r="CV248" s="110"/>
      <c r="CW248" s="110"/>
      <c r="CX248" s="110"/>
      <c r="CY248" s="110"/>
      <c r="CZ248" s="110"/>
      <c r="DA248" s="110"/>
      <c r="DB248" s="110"/>
      <c r="DC248" s="110"/>
      <c r="DD248" s="110"/>
      <c r="DE248" s="110"/>
      <c r="DF248" s="110"/>
      <c r="DG248" s="110"/>
      <c r="DH248" s="110"/>
      <c r="DI248" s="110"/>
      <c r="DJ248" s="110"/>
      <c r="DK248" s="110"/>
      <c r="DL248" s="110"/>
      <c r="DM248" s="110"/>
      <c r="DN248" s="110"/>
      <c r="DO248" s="110"/>
      <c r="DP248" s="110"/>
      <c r="DQ248" s="110"/>
      <c r="DR248" s="110"/>
      <c r="DS248" s="110"/>
      <c r="DT248" s="110"/>
      <c r="DU248" s="110"/>
      <c r="DV248" s="110"/>
      <c r="DW248" s="110"/>
      <c r="DX248" s="110"/>
      <c r="DY248" s="110"/>
      <c r="DZ248" s="110"/>
      <c r="EA248" s="110"/>
      <c r="EB248" s="110"/>
      <c r="EC248" s="110"/>
      <c r="ED248" s="110"/>
      <c r="EE248" s="110"/>
      <c r="EF248" s="110"/>
      <c r="EG248" s="110"/>
      <c r="EH248" s="110"/>
      <c r="EI248" s="110"/>
      <c r="EJ248" s="110"/>
      <c r="EK248" s="110"/>
      <c r="EL248" s="110"/>
      <c r="EM248" s="110"/>
      <c r="EN248" s="110"/>
      <c r="EO248" s="110"/>
      <c r="EP248" s="110"/>
      <c r="EQ248" s="110"/>
      <c r="ER248" s="110"/>
      <c r="ES248" s="110"/>
      <c r="ET248" s="110"/>
      <c r="EU248" s="110"/>
      <c r="EV248" s="110"/>
      <c r="EW248" s="110"/>
      <c r="EX248" s="110"/>
      <c r="EY248" s="110"/>
      <c r="EZ248" s="110"/>
      <c r="FA248" s="110"/>
      <c r="FB248" s="110"/>
      <c r="FC248" s="110"/>
      <c r="FD248" s="110"/>
      <c r="FE248" s="110"/>
      <c r="FF248" s="110"/>
      <c r="FG248" s="110"/>
      <c r="FH248" s="110"/>
      <c r="FI248" s="110"/>
      <c r="FJ248" s="110"/>
      <c r="FK248" s="110"/>
      <c r="FL248" s="110"/>
      <c r="FM248" s="110"/>
      <c r="FN248" s="110"/>
      <c r="FO248" s="110"/>
      <c r="FP248" s="110"/>
      <c r="FQ248" s="110"/>
      <c r="FR248" s="110"/>
      <c r="FS248" s="110"/>
      <c r="FT248" s="110"/>
      <c r="FU248" s="110"/>
      <c r="FV248" s="110"/>
      <c r="FW248" s="110"/>
      <c r="FX248" s="110"/>
      <c r="FY248" s="110"/>
      <c r="FZ248" s="110"/>
      <c r="GA248" s="110"/>
      <c r="GB248" s="110"/>
      <c r="GC248" s="110"/>
      <c r="GD248" s="110"/>
      <c r="GE248" s="110"/>
      <c r="GF248" s="110"/>
      <c r="GG248" s="110"/>
      <c r="GH248" s="110"/>
      <c r="GI248" s="110"/>
      <c r="GJ248" s="110"/>
      <c r="GK248" s="110"/>
      <c r="GL248" s="110"/>
      <c r="GM248" s="110"/>
      <c r="GN248" s="110"/>
      <c r="GO248" s="110"/>
      <c r="GP248" s="110"/>
      <c r="GQ248" s="110"/>
      <c r="GR248" s="110"/>
      <c r="GS248" s="110"/>
      <c r="GT248" s="110"/>
      <c r="GU248" s="110"/>
      <c r="GV248" s="110"/>
      <c r="GW248" s="110"/>
      <c r="GX248" s="110"/>
      <c r="GY248" s="110"/>
      <c r="GZ248" s="110"/>
      <c r="HA248" s="110"/>
      <c r="HB248" s="110"/>
      <c r="HC248" s="110"/>
      <c r="HD248" s="110"/>
      <c r="HE248" s="110"/>
      <c r="HF248" s="110"/>
      <c r="HG248" s="110"/>
      <c r="HH248" s="110"/>
      <c r="HI248" s="110"/>
      <c r="HJ248" s="110"/>
      <c r="HK248" s="110"/>
    </row>
    <row r="249" ht="15.75"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c r="AB249" s="110"/>
      <c r="AC249" s="110"/>
      <c r="AD249" s="110"/>
      <c r="AE249" s="110"/>
      <c r="AF249" s="110"/>
      <c r="AG249" s="110"/>
      <c r="AH249" s="110"/>
      <c r="AI249" s="110"/>
      <c r="AJ249" s="110"/>
      <c r="AK249" s="110"/>
      <c r="AL249" s="110"/>
      <c r="AM249" s="110"/>
      <c r="AN249" s="110"/>
      <c r="AO249" s="110"/>
      <c r="AP249" s="110"/>
      <c r="AQ249" s="110"/>
      <c r="AR249" s="110"/>
      <c r="AS249" s="110"/>
      <c r="AT249" s="110"/>
      <c r="AU249" s="110"/>
      <c r="AV249" s="110"/>
      <c r="AW249" s="110"/>
      <c r="AX249" s="110"/>
      <c r="AY249" s="110"/>
      <c r="AZ249" s="110"/>
      <c r="BA249" s="110"/>
      <c r="BB249" s="110"/>
      <c r="BC249" s="110"/>
      <c r="BD249" s="110"/>
      <c r="BE249" s="110"/>
      <c r="BF249" s="110"/>
      <c r="BG249" s="110"/>
      <c r="BH249" s="110"/>
      <c r="BI249" s="110"/>
      <c r="BJ249" s="110"/>
      <c r="BK249" s="110"/>
      <c r="BL249" s="110"/>
      <c r="BM249" s="110"/>
      <c r="BN249" s="110"/>
      <c r="BO249" s="110"/>
      <c r="BP249" s="110"/>
      <c r="BQ249" s="110"/>
      <c r="BR249" s="110"/>
      <c r="BS249" s="110"/>
      <c r="BT249" s="110"/>
      <c r="BU249" s="110"/>
      <c r="BV249" s="110"/>
      <c r="BW249" s="110"/>
      <c r="BX249" s="110"/>
      <c r="BY249" s="110"/>
      <c r="BZ249" s="110"/>
      <c r="CA249" s="110"/>
      <c r="CB249" s="110"/>
      <c r="CC249" s="110"/>
      <c r="CD249" s="110"/>
      <c r="CE249" s="110"/>
      <c r="CF249" s="110"/>
      <c r="CG249" s="110"/>
      <c r="CH249" s="110"/>
      <c r="CI249" s="110"/>
      <c r="CJ249" s="110"/>
      <c r="CK249" s="110"/>
      <c r="CL249" s="110"/>
      <c r="CM249" s="110"/>
      <c r="CN249" s="110"/>
      <c r="CO249" s="110"/>
      <c r="CP249" s="110"/>
      <c r="CQ249" s="110"/>
      <c r="CR249" s="110"/>
      <c r="CS249" s="110"/>
      <c r="CT249" s="110"/>
      <c r="CU249" s="110"/>
      <c r="CV249" s="110"/>
      <c r="CW249" s="110"/>
      <c r="CX249" s="110"/>
      <c r="CY249" s="110"/>
      <c r="CZ249" s="110"/>
      <c r="DA249" s="110"/>
      <c r="DB249" s="110"/>
      <c r="DC249" s="110"/>
      <c r="DD249" s="110"/>
      <c r="DE249" s="110"/>
      <c r="DF249" s="110"/>
      <c r="DG249" s="110"/>
      <c r="DH249" s="110"/>
      <c r="DI249" s="110"/>
      <c r="DJ249" s="110"/>
      <c r="DK249" s="110"/>
      <c r="DL249" s="110"/>
      <c r="DM249" s="110"/>
      <c r="DN249" s="110"/>
      <c r="DO249" s="110"/>
      <c r="DP249" s="110"/>
      <c r="DQ249" s="110"/>
      <c r="DR249" s="110"/>
      <c r="DS249" s="110"/>
      <c r="DT249" s="110"/>
      <c r="DU249" s="110"/>
      <c r="DV249" s="110"/>
      <c r="DW249" s="110"/>
      <c r="DX249" s="110"/>
      <c r="DY249" s="110"/>
      <c r="DZ249" s="110"/>
      <c r="EA249" s="110"/>
      <c r="EB249" s="110"/>
      <c r="EC249" s="110"/>
      <c r="ED249" s="110"/>
      <c r="EE249" s="110"/>
      <c r="EF249" s="110"/>
      <c r="EG249" s="110"/>
      <c r="EH249" s="110"/>
      <c r="EI249" s="110"/>
      <c r="EJ249" s="110"/>
      <c r="EK249" s="110"/>
      <c r="EL249" s="110"/>
      <c r="EM249" s="110"/>
      <c r="EN249" s="110"/>
      <c r="EO249" s="110"/>
      <c r="EP249" s="110"/>
      <c r="EQ249" s="110"/>
      <c r="ER249" s="110"/>
      <c r="ES249" s="110"/>
      <c r="ET249" s="110"/>
      <c r="EU249" s="110"/>
      <c r="EV249" s="110"/>
      <c r="EW249" s="110"/>
      <c r="EX249" s="110"/>
      <c r="EY249" s="110"/>
      <c r="EZ249" s="110"/>
      <c r="FA249" s="110"/>
      <c r="FB249" s="110"/>
      <c r="FC249" s="110"/>
      <c r="FD249" s="110"/>
      <c r="FE249" s="110"/>
      <c r="FF249" s="110"/>
      <c r="FG249" s="110"/>
      <c r="FH249" s="110"/>
      <c r="FI249" s="110"/>
      <c r="FJ249" s="110"/>
      <c r="FK249" s="110"/>
      <c r="FL249" s="110"/>
      <c r="FM249" s="110"/>
      <c r="FN249" s="110"/>
      <c r="FO249" s="110"/>
      <c r="FP249" s="110"/>
      <c r="FQ249" s="110"/>
      <c r="FR249" s="110"/>
      <c r="FS249" s="110"/>
      <c r="FT249" s="110"/>
      <c r="FU249" s="110"/>
      <c r="FV249" s="110"/>
      <c r="FW249" s="110"/>
      <c r="FX249" s="110"/>
      <c r="FY249" s="110"/>
      <c r="FZ249" s="110"/>
      <c r="GA249" s="110"/>
      <c r="GB249" s="110"/>
      <c r="GC249" s="110"/>
      <c r="GD249" s="110"/>
      <c r="GE249" s="110"/>
      <c r="GF249" s="110"/>
      <c r="GG249" s="110"/>
      <c r="GH249" s="110"/>
      <c r="GI249" s="110"/>
      <c r="GJ249" s="110"/>
      <c r="GK249" s="110"/>
      <c r="GL249" s="110"/>
      <c r="GM249" s="110"/>
      <c r="GN249" s="110"/>
      <c r="GO249" s="110"/>
      <c r="GP249" s="110"/>
      <c r="GQ249" s="110"/>
      <c r="GR249" s="110"/>
      <c r="GS249" s="110"/>
      <c r="GT249" s="110"/>
      <c r="GU249" s="110"/>
      <c r="GV249" s="110"/>
      <c r="GW249" s="110"/>
      <c r="GX249" s="110"/>
      <c r="GY249" s="110"/>
      <c r="GZ249" s="110"/>
      <c r="HA249" s="110"/>
      <c r="HB249" s="110"/>
      <c r="HC249" s="110"/>
      <c r="HD249" s="110"/>
      <c r="HE249" s="110"/>
      <c r="HF249" s="110"/>
      <c r="HG249" s="110"/>
      <c r="HH249" s="110"/>
      <c r="HI249" s="110"/>
      <c r="HJ249" s="110"/>
      <c r="HK249" s="110"/>
    </row>
    <row r="250" ht="15.75"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c r="AB250" s="110"/>
      <c r="AC250" s="110"/>
      <c r="AD250" s="110"/>
      <c r="AE250" s="110"/>
      <c r="AF250" s="110"/>
      <c r="AG250" s="110"/>
      <c r="AH250" s="110"/>
      <c r="AI250" s="110"/>
      <c r="AJ250" s="110"/>
      <c r="AK250" s="110"/>
      <c r="AL250" s="110"/>
      <c r="AM250" s="110"/>
      <c r="AN250" s="110"/>
      <c r="AO250" s="110"/>
      <c r="AP250" s="110"/>
      <c r="AQ250" s="110"/>
      <c r="AR250" s="110"/>
      <c r="AS250" s="110"/>
      <c r="AT250" s="110"/>
      <c r="AU250" s="110"/>
      <c r="AV250" s="110"/>
      <c r="AW250" s="110"/>
      <c r="AX250" s="110"/>
      <c r="AY250" s="110"/>
      <c r="AZ250" s="110"/>
      <c r="BA250" s="110"/>
      <c r="BB250" s="110"/>
      <c r="BC250" s="110"/>
      <c r="BD250" s="110"/>
      <c r="BE250" s="110"/>
      <c r="BF250" s="110"/>
      <c r="BG250" s="110"/>
      <c r="BH250" s="110"/>
      <c r="BI250" s="110"/>
      <c r="BJ250" s="110"/>
      <c r="BK250" s="110"/>
      <c r="BL250" s="110"/>
      <c r="BM250" s="110"/>
      <c r="BN250" s="110"/>
      <c r="BO250" s="110"/>
      <c r="BP250" s="110"/>
      <c r="BQ250" s="110"/>
      <c r="BR250" s="110"/>
      <c r="BS250" s="110"/>
      <c r="BT250" s="110"/>
      <c r="BU250" s="110"/>
      <c r="BV250" s="110"/>
      <c r="BW250" s="110"/>
      <c r="BX250" s="110"/>
      <c r="BY250" s="110"/>
      <c r="BZ250" s="110"/>
      <c r="CA250" s="110"/>
      <c r="CB250" s="110"/>
      <c r="CC250" s="110"/>
      <c r="CD250" s="110"/>
      <c r="CE250" s="110"/>
      <c r="CF250" s="110"/>
      <c r="CG250" s="110"/>
      <c r="CH250" s="110"/>
      <c r="CI250" s="110"/>
      <c r="CJ250" s="110"/>
      <c r="CK250" s="110"/>
      <c r="CL250" s="110"/>
      <c r="CM250" s="110"/>
      <c r="CN250" s="110"/>
      <c r="CO250" s="110"/>
      <c r="CP250" s="110"/>
      <c r="CQ250" s="110"/>
      <c r="CR250" s="110"/>
      <c r="CS250" s="110"/>
      <c r="CT250" s="110"/>
      <c r="CU250" s="110"/>
      <c r="CV250" s="110"/>
      <c r="CW250" s="110"/>
      <c r="CX250" s="110"/>
      <c r="CY250" s="110"/>
      <c r="CZ250" s="110"/>
      <c r="DA250" s="110"/>
      <c r="DB250" s="110"/>
      <c r="DC250" s="110"/>
      <c r="DD250" s="110"/>
      <c r="DE250" s="110"/>
      <c r="DF250" s="110"/>
      <c r="DG250" s="110"/>
      <c r="DH250" s="110"/>
      <c r="DI250" s="110"/>
      <c r="DJ250" s="110"/>
      <c r="DK250" s="110"/>
      <c r="DL250" s="110"/>
      <c r="DM250" s="110"/>
      <c r="DN250" s="110"/>
      <c r="DO250" s="110"/>
      <c r="DP250" s="110"/>
      <c r="DQ250" s="110"/>
      <c r="DR250" s="110"/>
      <c r="DS250" s="110"/>
      <c r="DT250" s="110"/>
      <c r="DU250" s="110"/>
      <c r="DV250" s="110"/>
      <c r="DW250" s="110"/>
      <c r="DX250" s="110"/>
      <c r="DY250" s="110"/>
      <c r="DZ250" s="110"/>
      <c r="EA250" s="110"/>
      <c r="EB250" s="110"/>
      <c r="EC250" s="110"/>
      <c r="ED250" s="110"/>
      <c r="EE250" s="110"/>
      <c r="EF250" s="110"/>
      <c r="EG250" s="110"/>
      <c r="EH250" s="110"/>
      <c r="EI250" s="110"/>
      <c r="EJ250" s="110"/>
      <c r="EK250" s="110"/>
      <c r="EL250" s="110"/>
      <c r="EM250" s="110"/>
      <c r="EN250" s="110"/>
      <c r="EO250" s="110"/>
      <c r="EP250" s="110"/>
      <c r="EQ250" s="110"/>
      <c r="ER250" s="110"/>
      <c r="ES250" s="110"/>
      <c r="ET250" s="110"/>
      <c r="EU250" s="110"/>
      <c r="EV250" s="110"/>
      <c r="EW250" s="110"/>
      <c r="EX250" s="110"/>
      <c r="EY250" s="110"/>
      <c r="EZ250" s="110"/>
      <c r="FA250" s="110"/>
      <c r="FB250" s="110"/>
      <c r="FC250" s="110"/>
      <c r="FD250" s="110"/>
      <c r="FE250" s="110"/>
      <c r="FF250" s="110"/>
      <c r="FG250" s="110"/>
      <c r="FH250" s="110"/>
      <c r="FI250" s="110"/>
      <c r="FJ250" s="110"/>
      <c r="FK250" s="110"/>
      <c r="FL250" s="110"/>
      <c r="FM250" s="110"/>
      <c r="FN250" s="110"/>
      <c r="FO250" s="110"/>
      <c r="FP250" s="110"/>
      <c r="FQ250" s="110"/>
      <c r="FR250" s="110"/>
      <c r="FS250" s="110"/>
      <c r="FT250" s="110"/>
      <c r="FU250" s="110"/>
      <c r="FV250" s="110"/>
      <c r="FW250" s="110"/>
      <c r="FX250" s="110"/>
      <c r="FY250" s="110"/>
      <c r="FZ250" s="110"/>
      <c r="GA250" s="110"/>
      <c r="GB250" s="110"/>
      <c r="GC250" s="110"/>
      <c r="GD250" s="110"/>
      <c r="GE250" s="110"/>
      <c r="GF250" s="110"/>
      <c r="GG250" s="110"/>
      <c r="GH250" s="110"/>
      <c r="GI250" s="110"/>
      <c r="GJ250" s="110"/>
      <c r="GK250" s="110"/>
      <c r="GL250" s="110"/>
      <c r="GM250" s="110"/>
      <c r="GN250" s="110"/>
      <c r="GO250" s="110"/>
      <c r="GP250" s="110"/>
      <c r="GQ250" s="110"/>
      <c r="GR250" s="110"/>
      <c r="GS250" s="110"/>
      <c r="GT250" s="110"/>
      <c r="GU250" s="110"/>
      <c r="GV250" s="110"/>
      <c r="GW250" s="110"/>
      <c r="GX250" s="110"/>
      <c r="GY250" s="110"/>
      <c r="GZ250" s="110"/>
      <c r="HA250" s="110"/>
      <c r="HB250" s="110"/>
      <c r="HC250" s="110"/>
      <c r="HD250" s="110"/>
      <c r="HE250" s="110"/>
      <c r="HF250" s="110"/>
      <c r="HG250" s="110"/>
      <c r="HH250" s="110"/>
      <c r="HI250" s="110"/>
      <c r="HJ250" s="110"/>
      <c r="HK250" s="110"/>
    </row>
    <row r="251" ht="15.75"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c r="AB251" s="110"/>
      <c r="AC251" s="110"/>
      <c r="AD251" s="110"/>
      <c r="AE251" s="110"/>
      <c r="AF251" s="110"/>
      <c r="AG251" s="110"/>
      <c r="AH251" s="110"/>
      <c r="AI251" s="110"/>
      <c r="AJ251" s="110"/>
      <c r="AK251" s="110"/>
      <c r="AL251" s="110"/>
      <c r="AM251" s="110"/>
      <c r="AN251" s="110"/>
      <c r="AO251" s="110"/>
      <c r="AP251" s="110"/>
      <c r="AQ251" s="110"/>
      <c r="AR251" s="110"/>
      <c r="AS251" s="110"/>
      <c r="AT251" s="110"/>
      <c r="AU251" s="110"/>
      <c r="AV251" s="110"/>
      <c r="AW251" s="110"/>
      <c r="AX251" s="110"/>
      <c r="AY251" s="110"/>
      <c r="AZ251" s="110"/>
      <c r="BA251" s="110"/>
      <c r="BB251" s="110"/>
      <c r="BC251" s="110"/>
      <c r="BD251" s="110"/>
      <c r="BE251" s="110"/>
      <c r="BF251" s="110"/>
      <c r="BG251" s="110"/>
      <c r="BH251" s="110"/>
      <c r="BI251" s="110"/>
      <c r="BJ251" s="110"/>
      <c r="BK251" s="110"/>
      <c r="BL251" s="110"/>
      <c r="BM251" s="110"/>
      <c r="BN251" s="110"/>
      <c r="BO251" s="110"/>
      <c r="BP251" s="110"/>
      <c r="BQ251" s="110"/>
      <c r="BR251" s="110"/>
      <c r="BS251" s="110"/>
      <c r="BT251" s="110"/>
      <c r="BU251" s="110"/>
      <c r="BV251" s="110"/>
      <c r="BW251" s="110"/>
      <c r="BX251" s="110"/>
      <c r="BY251" s="110"/>
      <c r="BZ251" s="110"/>
      <c r="CA251" s="110"/>
      <c r="CB251" s="110"/>
      <c r="CC251" s="110"/>
      <c r="CD251" s="110"/>
      <c r="CE251" s="110"/>
      <c r="CF251" s="110"/>
      <c r="CG251" s="110"/>
      <c r="CH251" s="110"/>
      <c r="CI251" s="110"/>
      <c r="CJ251" s="110"/>
      <c r="CK251" s="110"/>
      <c r="CL251" s="110"/>
      <c r="CM251" s="110"/>
      <c r="CN251" s="110"/>
      <c r="CO251" s="110"/>
      <c r="CP251" s="110"/>
      <c r="CQ251" s="110"/>
      <c r="CR251" s="110"/>
      <c r="CS251" s="110"/>
      <c r="CT251" s="110"/>
      <c r="CU251" s="110"/>
      <c r="CV251" s="110"/>
      <c r="CW251" s="110"/>
      <c r="CX251" s="110"/>
      <c r="CY251" s="110"/>
      <c r="CZ251" s="110"/>
      <c r="DA251" s="110"/>
      <c r="DB251" s="110"/>
      <c r="DC251" s="110"/>
      <c r="DD251" s="110"/>
      <c r="DE251" s="110"/>
      <c r="DF251" s="110"/>
      <c r="DG251" s="110"/>
      <c r="DH251" s="110"/>
      <c r="DI251" s="110"/>
      <c r="DJ251" s="110"/>
      <c r="DK251" s="110"/>
      <c r="DL251" s="110"/>
      <c r="DM251" s="110"/>
      <c r="DN251" s="110"/>
      <c r="DO251" s="110"/>
      <c r="DP251" s="110"/>
      <c r="DQ251" s="110"/>
      <c r="DR251" s="110"/>
      <c r="DS251" s="110"/>
      <c r="DT251" s="110"/>
      <c r="DU251" s="110"/>
      <c r="DV251" s="110"/>
      <c r="DW251" s="110"/>
      <c r="DX251" s="110"/>
      <c r="DY251" s="110"/>
      <c r="DZ251" s="110"/>
      <c r="EA251" s="110"/>
      <c r="EB251" s="110"/>
      <c r="EC251" s="110"/>
      <c r="ED251" s="110"/>
      <c r="EE251" s="110"/>
      <c r="EF251" s="110"/>
      <c r="EG251" s="110"/>
      <c r="EH251" s="110"/>
      <c r="EI251" s="110"/>
      <c r="EJ251" s="110"/>
      <c r="EK251" s="110"/>
      <c r="EL251" s="110"/>
      <c r="EM251" s="110"/>
      <c r="EN251" s="110"/>
      <c r="EO251" s="110"/>
      <c r="EP251" s="110"/>
      <c r="EQ251" s="110"/>
      <c r="ER251" s="110"/>
      <c r="ES251" s="110"/>
      <c r="ET251" s="110"/>
      <c r="EU251" s="110"/>
      <c r="EV251" s="110"/>
      <c r="EW251" s="110"/>
      <c r="EX251" s="110"/>
      <c r="EY251" s="110"/>
      <c r="EZ251" s="110"/>
      <c r="FA251" s="110"/>
      <c r="FB251" s="110"/>
      <c r="FC251" s="110"/>
      <c r="FD251" s="110"/>
      <c r="FE251" s="110"/>
      <c r="FF251" s="110"/>
      <c r="FG251" s="110"/>
      <c r="FH251" s="110"/>
      <c r="FI251" s="110"/>
      <c r="FJ251" s="110"/>
      <c r="FK251" s="110"/>
      <c r="FL251" s="110"/>
      <c r="FM251" s="110"/>
      <c r="FN251" s="110"/>
      <c r="FO251" s="110"/>
      <c r="FP251" s="110"/>
      <c r="FQ251" s="110"/>
      <c r="FR251" s="110"/>
      <c r="FS251" s="110"/>
      <c r="FT251" s="110"/>
      <c r="FU251" s="110"/>
      <c r="FV251" s="110"/>
      <c r="FW251" s="110"/>
      <c r="FX251" s="110"/>
      <c r="FY251" s="110"/>
      <c r="FZ251" s="110"/>
      <c r="GA251" s="110"/>
      <c r="GB251" s="110"/>
      <c r="GC251" s="110"/>
      <c r="GD251" s="110"/>
      <c r="GE251" s="110"/>
      <c r="GF251" s="110"/>
      <c r="GG251" s="110"/>
      <c r="GH251" s="110"/>
      <c r="GI251" s="110"/>
      <c r="GJ251" s="110"/>
      <c r="GK251" s="110"/>
      <c r="GL251" s="110"/>
      <c r="GM251" s="110"/>
      <c r="GN251" s="110"/>
      <c r="GO251" s="110"/>
      <c r="GP251" s="110"/>
      <c r="GQ251" s="110"/>
      <c r="GR251" s="110"/>
      <c r="GS251" s="110"/>
      <c r="GT251" s="110"/>
      <c r="GU251" s="110"/>
      <c r="GV251" s="110"/>
      <c r="GW251" s="110"/>
      <c r="GX251" s="110"/>
      <c r="GY251" s="110"/>
      <c r="GZ251" s="110"/>
      <c r="HA251" s="110"/>
      <c r="HB251" s="110"/>
      <c r="HC251" s="110"/>
      <c r="HD251" s="110"/>
      <c r="HE251" s="110"/>
      <c r="HF251" s="110"/>
      <c r="HG251" s="110"/>
      <c r="HH251" s="110"/>
      <c r="HI251" s="110"/>
      <c r="HJ251" s="110"/>
      <c r="HK251" s="110"/>
    </row>
    <row r="252" ht="15.75"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c r="AB252" s="110"/>
      <c r="AC252" s="110"/>
      <c r="AD252" s="110"/>
      <c r="AE252" s="110"/>
      <c r="AF252" s="110"/>
      <c r="AG252" s="110"/>
      <c r="AH252" s="110"/>
      <c r="AI252" s="110"/>
      <c r="AJ252" s="110"/>
      <c r="AK252" s="110"/>
      <c r="AL252" s="110"/>
      <c r="AM252" s="110"/>
      <c r="AN252" s="110"/>
      <c r="AO252" s="110"/>
      <c r="AP252" s="110"/>
      <c r="AQ252" s="110"/>
      <c r="AR252" s="110"/>
      <c r="AS252" s="110"/>
      <c r="AT252" s="110"/>
      <c r="AU252" s="110"/>
      <c r="AV252" s="110"/>
      <c r="AW252" s="110"/>
      <c r="AX252" s="110"/>
      <c r="AY252" s="110"/>
      <c r="AZ252" s="110"/>
      <c r="BA252" s="110"/>
      <c r="BB252" s="110"/>
      <c r="BC252" s="110"/>
      <c r="BD252" s="110"/>
      <c r="BE252" s="110"/>
      <c r="BF252" s="110"/>
      <c r="BG252" s="110"/>
      <c r="BH252" s="110"/>
      <c r="BI252" s="110"/>
      <c r="BJ252" s="110"/>
      <c r="BK252" s="110"/>
      <c r="BL252" s="110"/>
      <c r="BM252" s="110"/>
      <c r="BN252" s="110"/>
      <c r="BO252" s="110"/>
      <c r="BP252" s="110"/>
      <c r="BQ252" s="110"/>
      <c r="BR252" s="110"/>
      <c r="BS252" s="110"/>
      <c r="BT252" s="110"/>
      <c r="BU252" s="110"/>
      <c r="BV252" s="110"/>
      <c r="BW252" s="110"/>
      <c r="BX252" s="110"/>
      <c r="BY252" s="110"/>
      <c r="BZ252" s="110"/>
      <c r="CA252" s="110"/>
      <c r="CB252" s="110"/>
      <c r="CC252" s="110"/>
      <c r="CD252" s="110"/>
      <c r="CE252" s="110"/>
      <c r="CF252" s="110"/>
      <c r="CG252" s="110"/>
      <c r="CH252" s="110"/>
      <c r="CI252" s="110"/>
      <c r="CJ252" s="110"/>
      <c r="CK252" s="110"/>
      <c r="CL252" s="110"/>
      <c r="CM252" s="110"/>
      <c r="CN252" s="110"/>
      <c r="CO252" s="110"/>
      <c r="CP252" s="110"/>
      <c r="CQ252" s="110"/>
      <c r="CR252" s="110"/>
      <c r="CS252" s="110"/>
      <c r="CT252" s="110"/>
      <c r="CU252" s="110"/>
      <c r="CV252" s="110"/>
      <c r="CW252" s="110"/>
      <c r="CX252" s="110"/>
      <c r="CY252" s="110"/>
      <c r="CZ252" s="110"/>
      <c r="DA252" s="110"/>
      <c r="DB252" s="110"/>
      <c r="DC252" s="110"/>
      <c r="DD252" s="110"/>
      <c r="DE252" s="110"/>
      <c r="DF252" s="110"/>
      <c r="DG252" s="110"/>
      <c r="DH252" s="110"/>
      <c r="DI252" s="110"/>
      <c r="DJ252" s="110"/>
      <c r="DK252" s="110"/>
      <c r="DL252" s="110"/>
      <c r="DM252" s="110"/>
      <c r="DN252" s="110"/>
      <c r="DO252" s="110"/>
      <c r="DP252" s="110"/>
      <c r="DQ252" s="110"/>
      <c r="DR252" s="110"/>
      <c r="DS252" s="110"/>
      <c r="DT252" s="110"/>
      <c r="DU252" s="110"/>
      <c r="DV252" s="110"/>
      <c r="DW252" s="110"/>
      <c r="DX252" s="110"/>
      <c r="DY252" s="110"/>
      <c r="DZ252" s="110"/>
      <c r="EA252" s="110"/>
      <c r="EB252" s="110"/>
      <c r="EC252" s="110"/>
      <c r="ED252" s="110"/>
      <c r="EE252" s="110"/>
      <c r="EF252" s="110"/>
      <c r="EG252" s="110"/>
      <c r="EH252" s="110"/>
      <c r="EI252" s="110"/>
      <c r="EJ252" s="110"/>
      <c r="EK252" s="110"/>
      <c r="EL252" s="110"/>
      <c r="EM252" s="110"/>
      <c r="EN252" s="110"/>
      <c r="EO252" s="110"/>
      <c r="EP252" s="110"/>
      <c r="EQ252" s="110"/>
      <c r="ER252" s="110"/>
      <c r="ES252" s="110"/>
      <c r="ET252" s="110"/>
      <c r="EU252" s="110"/>
      <c r="EV252" s="110"/>
      <c r="EW252" s="110"/>
      <c r="EX252" s="110"/>
      <c r="EY252" s="110"/>
      <c r="EZ252" s="110"/>
      <c r="FA252" s="110"/>
      <c r="FB252" s="110"/>
      <c r="FC252" s="110"/>
      <c r="FD252" s="110"/>
      <c r="FE252" s="110"/>
      <c r="FF252" s="110"/>
      <c r="FG252" s="110"/>
      <c r="FH252" s="110"/>
      <c r="FI252" s="110"/>
      <c r="FJ252" s="110"/>
      <c r="FK252" s="110"/>
      <c r="FL252" s="110"/>
      <c r="FM252" s="110"/>
      <c r="FN252" s="110"/>
      <c r="FO252" s="110"/>
      <c r="FP252" s="110"/>
      <c r="FQ252" s="110"/>
      <c r="FR252" s="110"/>
      <c r="FS252" s="110"/>
      <c r="FT252" s="110"/>
      <c r="FU252" s="110"/>
      <c r="FV252" s="110"/>
      <c r="FW252" s="110"/>
      <c r="FX252" s="110"/>
      <c r="FY252" s="110"/>
      <c r="FZ252" s="110"/>
      <c r="GA252" s="110"/>
      <c r="GB252" s="110"/>
      <c r="GC252" s="110"/>
      <c r="GD252" s="110"/>
      <c r="GE252" s="110"/>
      <c r="GF252" s="110"/>
      <c r="GG252" s="110"/>
      <c r="GH252" s="110"/>
      <c r="GI252" s="110"/>
      <c r="GJ252" s="110"/>
      <c r="GK252" s="110"/>
      <c r="GL252" s="110"/>
      <c r="GM252" s="110"/>
      <c r="GN252" s="110"/>
      <c r="GO252" s="110"/>
      <c r="GP252" s="110"/>
      <c r="GQ252" s="110"/>
      <c r="GR252" s="110"/>
      <c r="GS252" s="110"/>
      <c r="GT252" s="110"/>
      <c r="GU252" s="110"/>
      <c r="GV252" s="110"/>
      <c r="GW252" s="110"/>
      <c r="GX252" s="110"/>
      <c r="GY252" s="110"/>
      <c r="GZ252" s="110"/>
      <c r="HA252" s="110"/>
      <c r="HB252" s="110"/>
      <c r="HC252" s="110"/>
      <c r="HD252" s="110"/>
      <c r="HE252" s="110"/>
      <c r="HF252" s="110"/>
      <c r="HG252" s="110"/>
      <c r="HH252" s="110"/>
      <c r="HI252" s="110"/>
      <c r="HJ252" s="110"/>
      <c r="HK252" s="110"/>
    </row>
    <row r="253" ht="15.75"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c r="AB253" s="110"/>
      <c r="AC253" s="110"/>
      <c r="AD253" s="110"/>
      <c r="AE253" s="110"/>
      <c r="AF253" s="110"/>
      <c r="AG253" s="110"/>
      <c r="AH253" s="110"/>
      <c r="AI253" s="110"/>
      <c r="AJ253" s="110"/>
      <c r="AK253" s="110"/>
      <c r="AL253" s="110"/>
      <c r="AM253" s="110"/>
      <c r="AN253" s="110"/>
      <c r="AO253" s="110"/>
      <c r="AP253" s="110"/>
      <c r="AQ253" s="110"/>
      <c r="AR253" s="110"/>
      <c r="AS253" s="110"/>
      <c r="AT253" s="110"/>
      <c r="AU253" s="110"/>
      <c r="AV253" s="110"/>
      <c r="AW253" s="110"/>
      <c r="AX253" s="110"/>
      <c r="AY253" s="110"/>
      <c r="AZ253" s="110"/>
      <c r="BA253" s="110"/>
      <c r="BB253" s="110"/>
      <c r="BC253" s="110"/>
      <c r="BD253" s="110"/>
      <c r="BE253" s="110"/>
      <c r="BF253" s="110"/>
      <c r="BG253" s="110"/>
      <c r="BH253" s="110"/>
      <c r="BI253" s="110"/>
      <c r="BJ253" s="110"/>
      <c r="BK253" s="110"/>
      <c r="BL253" s="110"/>
      <c r="BM253" s="110"/>
      <c r="BN253" s="110"/>
      <c r="BO253" s="110"/>
      <c r="BP253" s="110"/>
      <c r="BQ253" s="110"/>
      <c r="BR253" s="110"/>
      <c r="BS253" s="110"/>
      <c r="BT253" s="110"/>
      <c r="BU253" s="110"/>
      <c r="BV253" s="110"/>
      <c r="BW253" s="110"/>
      <c r="BX253" s="110"/>
      <c r="BY253" s="110"/>
      <c r="BZ253" s="110"/>
      <c r="CA253" s="110"/>
      <c r="CB253" s="110"/>
      <c r="CC253" s="110"/>
      <c r="CD253" s="110"/>
      <c r="CE253" s="110"/>
      <c r="CF253" s="110"/>
      <c r="CG253" s="110"/>
      <c r="CH253" s="110"/>
      <c r="CI253" s="110"/>
      <c r="CJ253" s="110"/>
      <c r="CK253" s="110"/>
      <c r="CL253" s="110"/>
      <c r="CM253" s="110"/>
      <c r="CN253" s="110"/>
      <c r="CO253" s="110"/>
      <c r="CP253" s="110"/>
      <c r="CQ253" s="110"/>
      <c r="CR253" s="110"/>
      <c r="CS253" s="110"/>
      <c r="CT253" s="110"/>
      <c r="CU253" s="110"/>
      <c r="CV253" s="110"/>
      <c r="CW253" s="110"/>
      <c r="CX253" s="110"/>
      <c r="CY253" s="110"/>
      <c r="CZ253" s="110"/>
      <c r="DA253" s="110"/>
      <c r="DB253" s="110"/>
      <c r="DC253" s="110"/>
      <c r="DD253" s="110"/>
      <c r="DE253" s="110"/>
      <c r="DF253" s="110"/>
      <c r="DG253" s="110"/>
      <c r="DH253" s="110"/>
      <c r="DI253" s="110"/>
      <c r="DJ253" s="110"/>
      <c r="DK253" s="110"/>
      <c r="DL253" s="110"/>
      <c r="DM253" s="110"/>
      <c r="DN253" s="110"/>
      <c r="DO253" s="110"/>
      <c r="DP253" s="110"/>
      <c r="DQ253" s="110"/>
      <c r="DR253" s="110"/>
      <c r="DS253" s="110"/>
      <c r="DT253" s="110"/>
      <c r="DU253" s="110"/>
      <c r="DV253" s="110"/>
      <c r="DW253" s="110"/>
      <c r="DX253" s="110"/>
      <c r="DY253" s="110"/>
      <c r="DZ253" s="110"/>
      <c r="EA253" s="110"/>
      <c r="EB253" s="110"/>
      <c r="EC253" s="110"/>
      <c r="ED253" s="110"/>
      <c r="EE253" s="110"/>
      <c r="EF253" s="110"/>
      <c r="EG253" s="110"/>
      <c r="EH253" s="110"/>
      <c r="EI253" s="110"/>
      <c r="EJ253" s="110"/>
      <c r="EK253" s="110"/>
      <c r="EL253" s="110"/>
      <c r="EM253" s="110"/>
      <c r="EN253" s="110"/>
      <c r="EO253" s="110"/>
      <c r="EP253" s="110"/>
      <c r="EQ253" s="110"/>
      <c r="ER253" s="110"/>
      <c r="ES253" s="110"/>
      <c r="ET253" s="110"/>
      <c r="EU253" s="110"/>
      <c r="EV253" s="110"/>
      <c r="EW253" s="110"/>
      <c r="EX253" s="110"/>
      <c r="EY253" s="110"/>
      <c r="EZ253" s="110"/>
      <c r="FA253" s="110"/>
      <c r="FB253" s="110"/>
      <c r="FC253" s="110"/>
      <c r="FD253" s="110"/>
      <c r="FE253" s="110"/>
      <c r="FF253" s="110"/>
      <c r="FG253" s="110"/>
      <c r="FH253" s="110"/>
      <c r="FI253" s="110"/>
      <c r="FJ253" s="110"/>
      <c r="FK253" s="110"/>
      <c r="FL253" s="110"/>
      <c r="FM253" s="110"/>
      <c r="FN253" s="110"/>
      <c r="FO253" s="110"/>
      <c r="FP253" s="110"/>
      <c r="FQ253" s="110"/>
      <c r="FR253" s="110"/>
      <c r="FS253" s="110"/>
      <c r="FT253" s="110"/>
      <c r="FU253" s="110"/>
      <c r="FV253" s="110"/>
      <c r="FW253" s="110"/>
      <c r="FX253" s="110"/>
      <c r="FY253" s="110"/>
      <c r="FZ253" s="110"/>
      <c r="GA253" s="110"/>
      <c r="GB253" s="110"/>
      <c r="GC253" s="110"/>
      <c r="GD253" s="110"/>
      <c r="GE253" s="110"/>
      <c r="GF253" s="110"/>
      <c r="GG253" s="110"/>
      <c r="GH253" s="110"/>
      <c r="GI253" s="110"/>
      <c r="GJ253" s="110"/>
      <c r="GK253" s="110"/>
      <c r="GL253" s="110"/>
      <c r="GM253" s="110"/>
      <c r="GN253" s="110"/>
      <c r="GO253" s="110"/>
      <c r="GP253" s="110"/>
      <c r="GQ253" s="110"/>
      <c r="GR253" s="110"/>
      <c r="GS253" s="110"/>
      <c r="GT253" s="110"/>
      <c r="GU253" s="110"/>
      <c r="GV253" s="110"/>
      <c r="GW253" s="110"/>
      <c r="GX253" s="110"/>
      <c r="GY253" s="110"/>
      <c r="GZ253" s="110"/>
      <c r="HA253" s="110"/>
      <c r="HB253" s="110"/>
      <c r="HC253" s="110"/>
      <c r="HD253" s="110"/>
      <c r="HE253" s="110"/>
      <c r="HF253" s="110"/>
      <c r="HG253" s="110"/>
      <c r="HH253" s="110"/>
      <c r="HI253" s="110"/>
      <c r="HJ253" s="110"/>
      <c r="HK253" s="110"/>
    </row>
    <row r="254" ht="15.75"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c r="AB254" s="110"/>
      <c r="AC254" s="110"/>
      <c r="AD254" s="110"/>
      <c r="AE254" s="110"/>
      <c r="AF254" s="110"/>
      <c r="AG254" s="110"/>
      <c r="AH254" s="110"/>
      <c r="AI254" s="110"/>
      <c r="AJ254" s="110"/>
      <c r="AK254" s="110"/>
      <c r="AL254" s="110"/>
      <c r="AM254" s="110"/>
      <c r="AN254" s="110"/>
      <c r="AO254" s="110"/>
      <c r="AP254" s="110"/>
      <c r="AQ254" s="110"/>
      <c r="AR254" s="110"/>
      <c r="AS254" s="110"/>
      <c r="AT254" s="110"/>
      <c r="AU254" s="110"/>
      <c r="AV254" s="110"/>
      <c r="AW254" s="110"/>
      <c r="AX254" s="110"/>
      <c r="AY254" s="110"/>
      <c r="AZ254" s="110"/>
      <c r="BA254" s="110"/>
      <c r="BB254" s="110"/>
      <c r="BC254" s="110"/>
      <c r="BD254" s="110"/>
      <c r="BE254" s="110"/>
      <c r="BF254" s="110"/>
      <c r="BG254" s="110"/>
      <c r="BH254" s="110"/>
      <c r="BI254" s="110"/>
      <c r="BJ254" s="110"/>
      <c r="BK254" s="110"/>
      <c r="BL254" s="110"/>
      <c r="BM254" s="110"/>
      <c r="BN254" s="110"/>
      <c r="BO254" s="110"/>
      <c r="BP254" s="110"/>
      <c r="BQ254" s="110"/>
      <c r="BR254" s="110"/>
      <c r="BS254" s="110"/>
      <c r="BT254" s="110"/>
      <c r="BU254" s="110"/>
      <c r="BV254" s="110"/>
      <c r="BW254" s="110"/>
      <c r="BX254" s="110"/>
      <c r="BY254" s="110"/>
      <c r="BZ254" s="110"/>
      <c r="CA254" s="110"/>
      <c r="CB254" s="110"/>
      <c r="CC254" s="110"/>
      <c r="CD254" s="110"/>
      <c r="CE254" s="110"/>
      <c r="CF254" s="110"/>
      <c r="CG254" s="110"/>
      <c r="CH254" s="110"/>
      <c r="CI254" s="110"/>
      <c r="CJ254" s="110"/>
      <c r="CK254" s="110"/>
      <c r="CL254" s="110"/>
      <c r="CM254" s="110"/>
      <c r="CN254" s="110"/>
      <c r="CO254" s="110"/>
      <c r="CP254" s="110"/>
      <c r="CQ254" s="110"/>
      <c r="CR254" s="110"/>
      <c r="CS254" s="110"/>
      <c r="CT254" s="110"/>
      <c r="CU254" s="110"/>
      <c r="CV254" s="110"/>
      <c r="CW254" s="110"/>
      <c r="CX254" s="110"/>
      <c r="CY254" s="110"/>
      <c r="CZ254" s="110"/>
      <c r="DA254" s="110"/>
      <c r="DB254" s="110"/>
      <c r="DC254" s="110"/>
      <c r="DD254" s="110"/>
      <c r="DE254" s="110"/>
      <c r="DF254" s="110"/>
      <c r="DG254" s="110"/>
      <c r="DH254" s="110"/>
      <c r="DI254" s="110"/>
      <c r="DJ254" s="110"/>
      <c r="DK254" s="110"/>
      <c r="DL254" s="110"/>
      <c r="DM254" s="110"/>
      <c r="DN254" s="110"/>
      <c r="DO254" s="110"/>
      <c r="DP254" s="110"/>
      <c r="DQ254" s="110"/>
      <c r="DR254" s="110"/>
      <c r="DS254" s="110"/>
      <c r="DT254" s="110"/>
      <c r="DU254" s="110"/>
      <c r="DV254" s="110"/>
      <c r="DW254" s="110"/>
      <c r="DX254" s="110"/>
      <c r="DY254" s="110"/>
      <c r="DZ254" s="110"/>
      <c r="EA254" s="110"/>
      <c r="EB254" s="110"/>
      <c r="EC254" s="110"/>
      <c r="ED254" s="110"/>
      <c r="EE254" s="110"/>
      <c r="EF254" s="110"/>
      <c r="EG254" s="110"/>
      <c r="EH254" s="110"/>
      <c r="EI254" s="110"/>
      <c r="EJ254" s="110"/>
      <c r="EK254" s="110"/>
      <c r="EL254" s="110"/>
      <c r="EM254" s="110"/>
      <c r="EN254" s="110"/>
      <c r="EO254" s="110"/>
      <c r="EP254" s="110"/>
      <c r="EQ254" s="110"/>
      <c r="ER254" s="110"/>
      <c r="ES254" s="110"/>
      <c r="ET254" s="110"/>
      <c r="EU254" s="110"/>
      <c r="EV254" s="110"/>
      <c r="EW254" s="110"/>
      <c r="EX254" s="110"/>
      <c r="EY254" s="110"/>
      <c r="EZ254" s="110"/>
      <c r="FA254" s="110"/>
      <c r="FB254" s="110"/>
      <c r="FC254" s="110"/>
      <c r="FD254" s="110"/>
      <c r="FE254" s="110"/>
      <c r="FF254" s="110"/>
      <c r="FG254" s="110"/>
      <c r="FH254" s="110"/>
      <c r="FI254" s="110"/>
      <c r="FJ254" s="110"/>
      <c r="FK254" s="110"/>
      <c r="FL254" s="110"/>
      <c r="FM254" s="110"/>
      <c r="FN254" s="110"/>
      <c r="FO254" s="110"/>
      <c r="FP254" s="110"/>
      <c r="FQ254" s="110"/>
      <c r="FR254" s="110"/>
      <c r="FS254" s="110"/>
      <c r="FT254" s="110"/>
      <c r="FU254" s="110"/>
      <c r="FV254" s="110"/>
      <c r="FW254" s="110"/>
      <c r="FX254" s="110"/>
      <c r="FY254" s="110"/>
      <c r="FZ254" s="110"/>
      <c r="GA254" s="110"/>
      <c r="GB254" s="110"/>
      <c r="GC254" s="110"/>
      <c r="GD254" s="110"/>
      <c r="GE254" s="110"/>
      <c r="GF254" s="110"/>
      <c r="GG254" s="110"/>
      <c r="GH254" s="110"/>
      <c r="GI254" s="110"/>
      <c r="GJ254" s="110"/>
      <c r="GK254" s="110"/>
      <c r="GL254" s="110"/>
      <c r="GM254" s="110"/>
      <c r="GN254" s="110"/>
      <c r="GO254" s="110"/>
      <c r="GP254" s="110"/>
      <c r="GQ254" s="110"/>
      <c r="GR254" s="110"/>
      <c r="GS254" s="110"/>
      <c r="GT254" s="110"/>
      <c r="GU254" s="110"/>
      <c r="GV254" s="110"/>
      <c r="GW254" s="110"/>
      <c r="GX254" s="110"/>
      <c r="GY254" s="110"/>
      <c r="GZ254" s="110"/>
      <c r="HA254" s="110"/>
      <c r="HB254" s="110"/>
      <c r="HC254" s="110"/>
      <c r="HD254" s="110"/>
      <c r="HE254" s="110"/>
      <c r="HF254" s="110"/>
      <c r="HG254" s="110"/>
      <c r="HH254" s="110"/>
      <c r="HI254" s="110"/>
      <c r="HJ254" s="110"/>
      <c r="HK254" s="110"/>
    </row>
    <row r="255" ht="15.75"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c r="AB255" s="110"/>
      <c r="AC255" s="110"/>
      <c r="AD255" s="110"/>
      <c r="AE255" s="110"/>
      <c r="AF255" s="110"/>
      <c r="AG255" s="110"/>
      <c r="AH255" s="110"/>
      <c r="AI255" s="110"/>
      <c r="AJ255" s="110"/>
      <c r="AK255" s="110"/>
      <c r="AL255" s="110"/>
      <c r="AM255" s="110"/>
      <c r="AN255" s="110"/>
      <c r="AO255" s="110"/>
      <c r="AP255" s="110"/>
      <c r="AQ255" s="110"/>
      <c r="AR255" s="110"/>
      <c r="AS255" s="110"/>
      <c r="AT255" s="110"/>
      <c r="AU255" s="110"/>
      <c r="AV255" s="110"/>
      <c r="AW255" s="110"/>
      <c r="AX255" s="110"/>
      <c r="AY255" s="110"/>
      <c r="AZ255" s="110"/>
      <c r="BA255" s="110"/>
      <c r="BB255" s="110"/>
      <c r="BC255" s="110"/>
      <c r="BD255" s="110"/>
      <c r="BE255" s="110"/>
      <c r="BF255" s="110"/>
      <c r="BG255" s="110"/>
      <c r="BH255" s="110"/>
      <c r="BI255" s="110"/>
      <c r="BJ255" s="110"/>
      <c r="BK255" s="110"/>
      <c r="BL255" s="110"/>
      <c r="BM255" s="110"/>
      <c r="BN255" s="110"/>
      <c r="BO255" s="110"/>
      <c r="BP255" s="110"/>
      <c r="BQ255" s="110"/>
      <c r="BR255" s="110"/>
      <c r="BS255" s="110"/>
      <c r="BT255" s="110"/>
      <c r="BU255" s="110"/>
      <c r="BV255" s="110"/>
      <c r="BW255" s="110"/>
      <c r="BX255" s="110"/>
      <c r="BY255" s="110"/>
      <c r="BZ255" s="110"/>
      <c r="CA255" s="110"/>
      <c r="CB255" s="110"/>
      <c r="CC255" s="110"/>
      <c r="CD255" s="110"/>
      <c r="CE255" s="110"/>
      <c r="CF255" s="110"/>
      <c r="CG255" s="110"/>
      <c r="CH255" s="110"/>
      <c r="CI255" s="110"/>
      <c r="CJ255" s="110"/>
      <c r="CK255" s="110"/>
      <c r="CL255" s="110"/>
      <c r="CM255" s="110"/>
      <c r="CN255" s="110"/>
      <c r="CO255" s="110"/>
      <c r="CP255" s="110"/>
      <c r="CQ255" s="110"/>
      <c r="CR255" s="110"/>
      <c r="CS255" s="110"/>
      <c r="CT255" s="110"/>
      <c r="CU255" s="110"/>
      <c r="CV255" s="110"/>
      <c r="CW255" s="110"/>
      <c r="CX255" s="110"/>
      <c r="CY255" s="110"/>
      <c r="CZ255" s="110"/>
      <c r="DA255" s="110"/>
      <c r="DB255" s="110"/>
      <c r="DC255" s="110"/>
      <c r="DD255" s="110"/>
      <c r="DE255" s="110"/>
      <c r="DF255" s="110"/>
      <c r="DG255" s="110"/>
      <c r="DH255" s="110"/>
      <c r="DI255" s="110"/>
      <c r="DJ255" s="110"/>
      <c r="DK255" s="110"/>
      <c r="DL255" s="110"/>
      <c r="DM255" s="110"/>
      <c r="DN255" s="110"/>
      <c r="DO255" s="110"/>
      <c r="DP255" s="110"/>
      <c r="DQ255" s="110"/>
      <c r="DR255" s="110"/>
      <c r="DS255" s="110"/>
      <c r="DT255" s="110"/>
      <c r="DU255" s="110"/>
      <c r="DV255" s="110"/>
      <c r="DW255" s="110"/>
      <c r="DX255" s="110"/>
      <c r="DY255" s="110"/>
      <c r="DZ255" s="110"/>
      <c r="EA255" s="110"/>
      <c r="EB255" s="110"/>
      <c r="EC255" s="110"/>
      <c r="ED255" s="110"/>
      <c r="EE255" s="110"/>
      <c r="EF255" s="110"/>
      <c r="EG255" s="110"/>
      <c r="EH255" s="110"/>
      <c r="EI255" s="110"/>
      <c r="EJ255" s="110"/>
      <c r="EK255" s="110"/>
      <c r="EL255" s="110"/>
      <c r="EM255" s="110"/>
      <c r="EN255" s="110"/>
      <c r="EO255" s="110"/>
      <c r="EP255" s="110"/>
      <c r="EQ255" s="110"/>
      <c r="ER255" s="110"/>
      <c r="ES255" s="110"/>
      <c r="ET255" s="110"/>
      <c r="EU255" s="110"/>
      <c r="EV255" s="110"/>
      <c r="EW255" s="110"/>
      <c r="EX255" s="110"/>
      <c r="EY255" s="110"/>
      <c r="EZ255" s="110"/>
      <c r="FA255" s="110"/>
      <c r="FB255" s="110"/>
      <c r="FC255" s="110"/>
      <c r="FD255" s="110"/>
      <c r="FE255" s="110"/>
      <c r="FF255" s="110"/>
      <c r="FG255" s="110"/>
      <c r="FH255" s="110"/>
      <c r="FI255" s="110"/>
      <c r="FJ255" s="110"/>
      <c r="FK255" s="110"/>
      <c r="FL255" s="110"/>
      <c r="FM255" s="110"/>
      <c r="FN255" s="110"/>
      <c r="FO255" s="110"/>
      <c r="FP255" s="110"/>
      <c r="FQ255" s="110"/>
      <c r="FR255" s="110"/>
      <c r="FS255" s="110"/>
      <c r="FT255" s="110"/>
      <c r="FU255" s="110"/>
      <c r="FV255" s="110"/>
      <c r="FW255" s="110"/>
      <c r="FX255" s="110"/>
      <c r="FY255" s="110"/>
      <c r="FZ255" s="110"/>
      <c r="GA255" s="110"/>
      <c r="GB255" s="110"/>
      <c r="GC255" s="110"/>
      <c r="GD255" s="110"/>
      <c r="GE255" s="110"/>
      <c r="GF255" s="110"/>
      <c r="GG255" s="110"/>
      <c r="GH255" s="110"/>
      <c r="GI255" s="110"/>
      <c r="GJ255" s="110"/>
      <c r="GK255" s="110"/>
      <c r="GL255" s="110"/>
      <c r="GM255" s="110"/>
      <c r="GN255" s="110"/>
      <c r="GO255" s="110"/>
      <c r="GP255" s="110"/>
      <c r="GQ255" s="110"/>
      <c r="GR255" s="110"/>
      <c r="GS255" s="110"/>
      <c r="GT255" s="110"/>
      <c r="GU255" s="110"/>
      <c r="GV255" s="110"/>
      <c r="GW255" s="110"/>
      <c r="GX255" s="110"/>
      <c r="GY255" s="110"/>
      <c r="GZ255" s="110"/>
      <c r="HA255" s="110"/>
      <c r="HB255" s="110"/>
      <c r="HC255" s="110"/>
      <c r="HD255" s="110"/>
      <c r="HE255" s="110"/>
      <c r="HF255" s="110"/>
      <c r="HG255" s="110"/>
      <c r="HH255" s="110"/>
      <c r="HI255" s="110"/>
      <c r="HJ255" s="110"/>
      <c r="HK255" s="110"/>
    </row>
    <row r="256" ht="15.75"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c r="AB256" s="110"/>
      <c r="AC256" s="110"/>
      <c r="AD256" s="110"/>
      <c r="AE256" s="110"/>
      <c r="AF256" s="110"/>
      <c r="AG256" s="110"/>
      <c r="AH256" s="110"/>
      <c r="AI256" s="110"/>
      <c r="AJ256" s="110"/>
      <c r="AK256" s="110"/>
      <c r="AL256" s="110"/>
      <c r="AM256" s="110"/>
      <c r="AN256" s="110"/>
      <c r="AO256" s="110"/>
      <c r="AP256" s="110"/>
      <c r="AQ256" s="110"/>
      <c r="AR256" s="110"/>
      <c r="AS256" s="110"/>
      <c r="AT256" s="110"/>
      <c r="AU256" s="110"/>
      <c r="AV256" s="110"/>
      <c r="AW256" s="110"/>
      <c r="AX256" s="110"/>
      <c r="AY256" s="110"/>
      <c r="AZ256" s="110"/>
      <c r="BA256" s="110"/>
      <c r="BB256" s="110"/>
      <c r="BC256" s="110"/>
      <c r="BD256" s="110"/>
      <c r="BE256" s="110"/>
      <c r="BF256" s="110"/>
      <c r="BG256" s="110"/>
      <c r="BH256" s="110"/>
      <c r="BI256" s="110"/>
      <c r="BJ256" s="110"/>
      <c r="BK256" s="110"/>
      <c r="BL256" s="110"/>
      <c r="BM256" s="110"/>
      <c r="BN256" s="110"/>
      <c r="BO256" s="110"/>
      <c r="BP256" s="110"/>
      <c r="BQ256" s="110"/>
      <c r="BR256" s="110"/>
      <c r="BS256" s="110"/>
      <c r="BT256" s="110"/>
      <c r="BU256" s="110"/>
      <c r="BV256" s="110"/>
      <c r="BW256" s="110"/>
      <c r="BX256" s="110"/>
      <c r="BY256" s="110"/>
      <c r="BZ256" s="110"/>
      <c r="CA256" s="110"/>
      <c r="CB256" s="110"/>
      <c r="CC256" s="110"/>
      <c r="CD256" s="110"/>
      <c r="CE256" s="110"/>
      <c r="CF256" s="110"/>
      <c r="CG256" s="110"/>
      <c r="CH256" s="110"/>
      <c r="CI256" s="110"/>
      <c r="CJ256" s="110"/>
      <c r="CK256" s="110"/>
      <c r="CL256" s="110"/>
      <c r="CM256" s="110"/>
      <c r="CN256" s="110"/>
      <c r="CO256" s="110"/>
      <c r="CP256" s="110"/>
      <c r="CQ256" s="110"/>
      <c r="CR256" s="110"/>
      <c r="CS256" s="110"/>
      <c r="CT256" s="110"/>
      <c r="CU256" s="110"/>
      <c r="CV256" s="110"/>
      <c r="CW256" s="110"/>
      <c r="CX256" s="110"/>
      <c r="CY256" s="110"/>
      <c r="CZ256" s="110"/>
      <c r="DA256" s="110"/>
      <c r="DB256" s="110"/>
      <c r="DC256" s="110"/>
      <c r="DD256" s="110"/>
      <c r="DE256" s="110"/>
      <c r="DF256" s="110"/>
      <c r="DG256" s="110"/>
      <c r="DH256" s="110"/>
      <c r="DI256" s="110"/>
      <c r="DJ256" s="110"/>
      <c r="DK256" s="110"/>
      <c r="DL256" s="110"/>
      <c r="DM256" s="110"/>
      <c r="DN256" s="110"/>
      <c r="DO256" s="110"/>
      <c r="DP256" s="110"/>
      <c r="DQ256" s="110"/>
      <c r="DR256" s="110"/>
      <c r="DS256" s="110"/>
      <c r="DT256" s="110"/>
      <c r="DU256" s="110"/>
      <c r="DV256" s="110"/>
      <c r="DW256" s="110"/>
      <c r="DX256" s="110"/>
      <c r="DY256" s="110"/>
      <c r="DZ256" s="110"/>
      <c r="EA256" s="110"/>
      <c r="EB256" s="110"/>
      <c r="EC256" s="110"/>
      <c r="ED256" s="110"/>
      <c r="EE256" s="110"/>
      <c r="EF256" s="110"/>
      <c r="EG256" s="110"/>
      <c r="EH256" s="110"/>
      <c r="EI256" s="110"/>
      <c r="EJ256" s="110"/>
      <c r="EK256" s="110"/>
      <c r="EL256" s="110"/>
      <c r="EM256" s="110"/>
      <c r="EN256" s="110"/>
      <c r="EO256" s="110"/>
      <c r="EP256" s="110"/>
      <c r="EQ256" s="110"/>
      <c r="ER256" s="110"/>
      <c r="ES256" s="110"/>
      <c r="ET256" s="110"/>
      <c r="EU256" s="110"/>
      <c r="EV256" s="110"/>
      <c r="EW256" s="110"/>
      <c r="EX256" s="110"/>
      <c r="EY256" s="110"/>
      <c r="EZ256" s="110"/>
      <c r="FA256" s="110"/>
      <c r="FB256" s="110"/>
      <c r="FC256" s="110"/>
      <c r="FD256" s="110"/>
      <c r="FE256" s="110"/>
      <c r="FF256" s="110"/>
      <c r="FG256" s="110"/>
      <c r="FH256" s="110"/>
      <c r="FI256" s="110"/>
      <c r="FJ256" s="110"/>
      <c r="FK256" s="110"/>
      <c r="FL256" s="110"/>
      <c r="FM256" s="110"/>
      <c r="FN256" s="110"/>
      <c r="FO256" s="110"/>
      <c r="FP256" s="110"/>
      <c r="FQ256" s="110"/>
      <c r="FR256" s="110"/>
      <c r="FS256" s="110"/>
      <c r="FT256" s="110"/>
      <c r="FU256" s="110"/>
      <c r="FV256" s="110"/>
      <c r="FW256" s="110"/>
      <c r="FX256" s="110"/>
      <c r="FY256" s="110"/>
      <c r="FZ256" s="110"/>
      <c r="GA256" s="110"/>
      <c r="GB256" s="110"/>
      <c r="GC256" s="110"/>
      <c r="GD256" s="110"/>
      <c r="GE256" s="110"/>
      <c r="GF256" s="110"/>
      <c r="GG256" s="110"/>
      <c r="GH256" s="110"/>
      <c r="GI256" s="110"/>
      <c r="GJ256" s="110"/>
      <c r="GK256" s="110"/>
      <c r="GL256" s="110"/>
      <c r="GM256" s="110"/>
      <c r="GN256" s="110"/>
      <c r="GO256" s="110"/>
      <c r="GP256" s="110"/>
      <c r="GQ256" s="110"/>
      <c r="GR256" s="110"/>
      <c r="GS256" s="110"/>
      <c r="GT256" s="110"/>
      <c r="GU256" s="110"/>
      <c r="GV256" s="110"/>
      <c r="GW256" s="110"/>
      <c r="GX256" s="110"/>
      <c r="GY256" s="110"/>
      <c r="GZ256" s="110"/>
      <c r="HA256" s="110"/>
      <c r="HB256" s="110"/>
      <c r="HC256" s="110"/>
      <c r="HD256" s="110"/>
      <c r="HE256" s="110"/>
      <c r="HF256" s="110"/>
      <c r="HG256" s="110"/>
      <c r="HH256" s="110"/>
      <c r="HI256" s="110"/>
      <c r="HJ256" s="110"/>
      <c r="HK256" s="110"/>
    </row>
    <row r="257" ht="15.75"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c r="AB257" s="110"/>
      <c r="AC257" s="110"/>
      <c r="AD257" s="110"/>
      <c r="AE257" s="110"/>
      <c r="AF257" s="110"/>
      <c r="AG257" s="110"/>
      <c r="AH257" s="110"/>
      <c r="AI257" s="110"/>
      <c r="AJ257" s="110"/>
      <c r="AK257" s="110"/>
      <c r="AL257" s="110"/>
      <c r="AM257" s="110"/>
      <c r="AN257" s="110"/>
      <c r="AO257" s="110"/>
      <c r="AP257" s="110"/>
      <c r="AQ257" s="110"/>
      <c r="AR257" s="110"/>
      <c r="AS257" s="110"/>
      <c r="AT257" s="110"/>
      <c r="AU257" s="110"/>
      <c r="AV257" s="110"/>
      <c r="AW257" s="110"/>
      <c r="AX257" s="110"/>
      <c r="AY257" s="110"/>
      <c r="AZ257" s="110"/>
      <c r="BA257" s="110"/>
      <c r="BB257" s="110"/>
      <c r="BC257" s="110"/>
      <c r="BD257" s="110"/>
      <c r="BE257" s="110"/>
      <c r="BF257" s="110"/>
      <c r="BG257" s="110"/>
      <c r="BH257" s="110"/>
      <c r="BI257" s="110"/>
      <c r="BJ257" s="110"/>
      <c r="BK257" s="110"/>
      <c r="BL257" s="110"/>
      <c r="BM257" s="110"/>
      <c r="BN257" s="110"/>
      <c r="BO257" s="110"/>
      <c r="BP257" s="110"/>
      <c r="BQ257" s="110"/>
      <c r="BR257" s="110"/>
      <c r="BS257" s="110"/>
      <c r="BT257" s="110"/>
      <c r="BU257" s="110"/>
      <c r="BV257" s="110"/>
      <c r="BW257" s="110"/>
      <c r="BX257" s="110"/>
      <c r="BY257" s="110"/>
      <c r="BZ257" s="110"/>
      <c r="CA257" s="110"/>
      <c r="CB257" s="110"/>
      <c r="CC257" s="110"/>
      <c r="CD257" s="110"/>
      <c r="CE257" s="110"/>
      <c r="CF257" s="110"/>
      <c r="CG257" s="110"/>
      <c r="CH257" s="110"/>
      <c r="CI257" s="110"/>
      <c r="CJ257" s="110"/>
      <c r="CK257" s="110"/>
      <c r="CL257" s="110"/>
      <c r="CM257" s="110"/>
      <c r="CN257" s="110"/>
      <c r="CO257" s="110"/>
      <c r="CP257" s="110"/>
      <c r="CQ257" s="110"/>
      <c r="CR257" s="110"/>
      <c r="CS257" s="110"/>
      <c r="CT257" s="110"/>
      <c r="CU257" s="110"/>
      <c r="CV257" s="110"/>
      <c r="CW257" s="110"/>
      <c r="CX257" s="110"/>
      <c r="CY257" s="110"/>
      <c r="CZ257" s="110"/>
      <c r="DA257" s="110"/>
      <c r="DB257" s="110"/>
      <c r="DC257" s="110"/>
      <c r="DD257" s="110"/>
      <c r="DE257" s="110"/>
      <c r="DF257" s="110"/>
      <c r="DG257" s="110"/>
      <c r="DH257" s="110"/>
      <c r="DI257" s="110"/>
      <c r="DJ257" s="110"/>
      <c r="DK257" s="110"/>
      <c r="DL257" s="110"/>
      <c r="DM257" s="110"/>
      <c r="DN257" s="110"/>
      <c r="DO257" s="110"/>
      <c r="DP257" s="110"/>
      <c r="DQ257" s="110"/>
      <c r="DR257" s="110"/>
      <c r="DS257" s="110"/>
      <c r="DT257" s="110"/>
      <c r="DU257" s="110"/>
      <c r="DV257" s="110"/>
      <c r="DW257" s="110"/>
      <c r="DX257" s="110"/>
      <c r="DY257" s="110"/>
      <c r="DZ257" s="110"/>
      <c r="EA257" s="110"/>
      <c r="EB257" s="110"/>
      <c r="EC257" s="110"/>
      <c r="ED257" s="110"/>
      <c r="EE257" s="110"/>
      <c r="EF257" s="110"/>
      <c r="EG257" s="110"/>
      <c r="EH257" s="110"/>
      <c r="EI257" s="110"/>
      <c r="EJ257" s="110"/>
      <c r="EK257" s="110"/>
      <c r="EL257" s="110"/>
      <c r="EM257" s="110"/>
      <c r="EN257" s="110"/>
      <c r="EO257" s="110"/>
      <c r="EP257" s="110"/>
      <c r="EQ257" s="110"/>
      <c r="ER257" s="110"/>
      <c r="ES257" s="110"/>
      <c r="ET257" s="110"/>
      <c r="EU257" s="110"/>
      <c r="EV257" s="110"/>
      <c r="EW257" s="110"/>
      <c r="EX257" s="110"/>
      <c r="EY257" s="110"/>
      <c r="EZ257" s="110"/>
      <c r="FA257" s="110"/>
      <c r="FB257" s="110"/>
      <c r="FC257" s="110"/>
      <c r="FD257" s="110"/>
      <c r="FE257" s="110"/>
      <c r="FF257" s="110"/>
      <c r="FG257" s="110"/>
      <c r="FH257" s="110"/>
      <c r="FI257" s="110"/>
      <c r="FJ257" s="110"/>
      <c r="FK257" s="110"/>
      <c r="FL257" s="110"/>
      <c r="FM257" s="110"/>
      <c r="FN257" s="110"/>
      <c r="FO257" s="110"/>
      <c r="FP257" s="110"/>
      <c r="FQ257" s="110"/>
      <c r="FR257" s="110"/>
      <c r="FS257" s="110"/>
      <c r="FT257" s="110"/>
      <c r="FU257" s="110"/>
      <c r="FV257" s="110"/>
      <c r="FW257" s="110"/>
      <c r="FX257" s="110"/>
      <c r="FY257" s="110"/>
      <c r="FZ257" s="110"/>
      <c r="GA257" s="110"/>
      <c r="GB257" s="110"/>
      <c r="GC257" s="110"/>
      <c r="GD257" s="110"/>
      <c r="GE257" s="110"/>
      <c r="GF257" s="110"/>
      <c r="GG257" s="110"/>
      <c r="GH257" s="110"/>
      <c r="GI257" s="110"/>
      <c r="GJ257" s="110"/>
      <c r="GK257" s="110"/>
      <c r="GL257" s="110"/>
      <c r="GM257" s="110"/>
      <c r="GN257" s="110"/>
      <c r="GO257" s="110"/>
      <c r="GP257" s="110"/>
      <c r="GQ257" s="110"/>
      <c r="GR257" s="110"/>
      <c r="GS257" s="110"/>
      <c r="GT257" s="110"/>
      <c r="GU257" s="110"/>
      <c r="GV257" s="110"/>
      <c r="GW257" s="110"/>
      <c r="GX257" s="110"/>
      <c r="GY257" s="110"/>
      <c r="GZ257" s="110"/>
      <c r="HA257" s="110"/>
      <c r="HB257" s="110"/>
      <c r="HC257" s="110"/>
      <c r="HD257" s="110"/>
      <c r="HE257" s="110"/>
      <c r="HF257" s="110"/>
      <c r="HG257" s="110"/>
      <c r="HH257" s="110"/>
      <c r="HI257" s="110"/>
      <c r="HJ257" s="110"/>
      <c r="HK257" s="110"/>
    </row>
    <row r="258" ht="15.75"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0"/>
      <c r="AC258" s="110"/>
      <c r="AD258" s="110"/>
      <c r="AE258" s="110"/>
      <c r="AF258" s="110"/>
      <c r="AG258" s="110"/>
      <c r="AH258" s="110"/>
      <c r="AI258" s="110"/>
      <c r="AJ258" s="110"/>
      <c r="AK258" s="110"/>
      <c r="AL258" s="110"/>
      <c r="AM258" s="110"/>
      <c r="AN258" s="110"/>
      <c r="AO258" s="110"/>
      <c r="AP258" s="110"/>
      <c r="AQ258" s="110"/>
      <c r="AR258" s="110"/>
      <c r="AS258" s="110"/>
      <c r="AT258" s="110"/>
      <c r="AU258" s="110"/>
      <c r="AV258" s="110"/>
      <c r="AW258" s="110"/>
      <c r="AX258" s="110"/>
      <c r="AY258" s="110"/>
      <c r="AZ258" s="110"/>
      <c r="BA258" s="110"/>
      <c r="BB258" s="110"/>
      <c r="BC258" s="110"/>
      <c r="BD258" s="110"/>
      <c r="BE258" s="110"/>
      <c r="BF258" s="110"/>
      <c r="BG258" s="110"/>
      <c r="BH258" s="110"/>
      <c r="BI258" s="110"/>
      <c r="BJ258" s="110"/>
      <c r="BK258" s="110"/>
      <c r="BL258" s="110"/>
      <c r="BM258" s="110"/>
      <c r="BN258" s="110"/>
      <c r="BO258" s="110"/>
      <c r="BP258" s="110"/>
      <c r="BQ258" s="110"/>
      <c r="BR258" s="110"/>
      <c r="BS258" s="110"/>
      <c r="BT258" s="110"/>
      <c r="BU258" s="110"/>
      <c r="BV258" s="110"/>
      <c r="BW258" s="110"/>
      <c r="BX258" s="110"/>
      <c r="BY258" s="110"/>
      <c r="BZ258" s="110"/>
      <c r="CA258" s="110"/>
      <c r="CB258" s="110"/>
      <c r="CC258" s="110"/>
      <c r="CD258" s="110"/>
      <c r="CE258" s="110"/>
      <c r="CF258" s="110"/>
      <c r="CG258" s="110"/>
      <c r="CH258" s="110"/>
      <c r="CI258" s="110"/>
      <c r="CJ258" s="110"/>
      <c r="CK258" s="110"/>
      <c r="CL258" s="110"/>
      <c r="CM258" s="110"/>
      <c r="CN258" s="110"/>
      <c r="CO258" s="110"/>
      <c r="CP258" s="110"/>
      <c r="CQ258" s="110"/>
      <c r="CR258" s="110"/>
      <c r="CS258" s="110"/>
      <c r="CT258" s="110"/>
      <c r="CU258" s="110"/>
      <c r="CV258" s="110"/>
      <c r="CW258" s="110"/>
      <c r="CX258" s="110"/>
      <c r="CY258" s="110"/>
      <c r="CZ258" s="110"/>
      <c r="DA258" s="110"/>
      <c r="DB258" s="110"/>
      <c r="DC258" s="110"/>
      <c r="DD258" s="110"/>
      <c r="DE258" s="110"/>
      <c r="DF258" s="110"/>
      <c r="DG258" s="110"/>
      <c r="DH258" s="110"/>
      <c r="DI258" s="110"/>
      <c r="DJ258" s="110"/>
      <c r="DK258" s="110"/>
      <c r="DL258" s="110"/>
      <c r="DM258" s="110"/>
      <c r="DN258" s="110"/>
      <c r="DO258" s="110"/>
      <c r="DP258" s="110"/>
      <c r="DQ258" s="110"/>
      <c r="DR258" s="110"/>
      <c r="DS258" s="110"/>
      <c r="DT258" s="110"/>
      <c r="DU258" s="110"/>
      <c r="DV258" s="110"/>
      <c r="DW258" s="110"/>
      <c r="DX258" s="110"/>
      <c r="DY258" s="110"/>
      <c r="DZ258" s="110"/>
      <c r="EA258" s="110"/>
      <c r="EB258" s="110"/>
      <c r="EC258" s="110"/>
      <c r="ED258" s="110"/>
      <c r="EE258" s="110"/>
      <c r="EF258" s="110"/>
      <c r="EG258" s="110"/>
      <c r="EH258" s="110"/>
      <c r="EI258" s="110"/>
      <c r="EJ258" s="110"/>
      <c r="EK258" s="110"/>
      <c r="EL258" s="110"/>
      <c r="EM258" s="110"/>
      <c r="EN258" s="110"/>
      <c r="EO258" s="110"/>
      <c r="EP258" s="110"/>
      <c r="EQ258" s="110"/>
      <c r="ER258" s="110"/>
      <c r="ES258" s="110"/>
      <c r="ET258" s="110"/>
      <c r="EU258" s="110"/>
      <c r="EV258" s="110"/>
      <c r="EW258" s="110"/>
      <c r="EX258" s="110"/>
      <c r="EY258" s="110"/>
      <c r="EZ258" s="110"/>
      <c r="FA258" s="110"/>
      <c r="FB258" s="110"/>
      <c r="FC258" s="110"/>
      <c r="FD258" s="110"/>
      <c r="FE258" s="110"/>
      <c r="FF258" s="110"/>
      <c r="FG258" s="110"/>
      <c r="FH258" s="110"/>
      <c r="FI258" s="110"/>
      <c r="FJ258" s="110"/>
      <c r="FK258" s="110"/>
      <c r="FL258" s="110"/>
      <c r="FM258" s="110"/>
      <c r="FN258" s="110"/>
      <c r="FO258" s="110"/>
      <c r="FP258" s="110"/>
      <c r="FQ258" s="110"/>
      <c r="FR258" s="110"/>
      <c r="FS258" s="110"/>
      <c r="FT258" s="110"/>
      <c r="FU258" s="110"/>
      <c r="FV258" s="110"/>
      <c r="FW258" s="110"/>
      <c r="FX258" s="110"/>
      <c r="FY258" s="110"/>
      <c r="FZ258" s="110"/>
      <c r="GA258" s="110"/>
      <c r="GB258" s="110"/>
      <c r="GC258" s="110"/>
      <c r="GD258" s="110"/>
      <c r="GE258" s="110"/>
      <c r="GF258" s="110"/>
      <c r="GG258" s="110"/>
      <c r="GH258" s="110"/>
      <c r="GI258" s="110"/>
      <c r="GJ258" s="110"/>
      <c r="GK258" s="110"/>
      <c r="GL258" s="110"/>
      <c r="GM258" s="110"/>
      <c r="GN258" s="110"/>
      <c r="GO258" s="110"/>
      <c r="GP258" s="110"/>
      <c r="GQ258" s="110"/>
      <c r="GR258" s="110"/>
      <c r="GS258" s="110"/>
      <c r="GT258" s="110"/>
      <c r="GU258" s="110"/>
      <c r="GV258" s="110"/>
      <c r="GW258" s="110"/>
      <c r="GX258" s="110"/>
      <c r="GY258" s="110"/>
      <c r="GZ258" s="110"/>
      <c r="HA258" s="110"/>
      <c r="HB258" s="110"/>
      <c r="HC258" s="110"/>
      <c r="HD258" s="110"/>
      <c r="HE258" s="110"/>
      <c r="HF258" s="110"/>
      <c r="HG258" s="110"/>
      <c r="HH258" s="110"/>
      <c r="HI258" s="110"/>
      <c r="HJ258" s="110"/>
      <c r="HK258" s="110"/>
    </row>
    <row r="259" ht="15.75"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c r="AB259" s="110"/>
      <c r="AC259" s="110"/>
      <c r="AD259" s="110"/>
      <c r="AE259" s="110"/>
      <c r="AF259" s="110"/>
      <c r="AG259" s="110"/>
      <c r="AH259" s="110"/>
      <c r="AI259" s="110"/>
      <c r="AJ259" s="110"/>
      <c r="AK259" s="110"/>
      <c r="AL259" s="110"/>
      <c r="AM259" s="110"/>
      <c r="AN259" s="110"/>
      <c r="AO259" s="110"/>
      <c r="AP259" s="110"/>
      <c r="AQ259" s="110"/>
      <c r="AR259" s="110"/>
      <c r="AS259" s="110"/>
      <c r="AT259" s="110"/>
      <c r="AU259" s="110"/>
      <c r="AV259" s="110"/>
      <c r="AW259" s="110"/>
      <c r="AX259" s="110"/>
      <c r="AY259" s="110"/>
      <c r="AZ259" s="110"/>
      <c r="BA259" s="110"/>
      <c r="BB259" s="110"/>
      <c r="BC259" s="110"/>
      <c r="BD259" s="110"/>
      <c r="BE259" s="110"/>
      <c r="BF259" s="110"/>
      <c r="BG259" s="110"/>
      <c r="BH259" s="110"/>
      <c r="BI259" s="110"/>
      <c r="BJ259" s="110"/>
      <c r="BK259" s="110"/>
      <c r="BL259" s="110"/>
      <c r="BM259" s="110"/>
      <c r="BN259" s="110"/>
      <c r="BO259" s="110"/>
      <c r="BP259" s="110"/>
      <c r="BQ259" s="110"/>
      <c r="BR259" s="110"/>
      <c r="BS259" s="110"/>
      <c r="BT259" s="110"/>
      <c r="BU259" s="110"/>
      <c r="BV259" s="110"/>
      <c r="BW259" s="110"/>
      <c r="BX259" s="110"/>
      <c r="BY259" s="110"/>
      <c r="BZ259" s="110"/>
      <c r="CA259" s="110"/>
      <c r="CB259" s="110"/>
      <c r="CC259" s="110"/>
      <c r="CD259" s="110"/>
      <c r="CE259" s="110"/>
      <c r="CF259" s="110"/>
      <c r="CG259" s="110"/>
      <c r="CH259" s="110"/>
      <c r="CI259" s="110"/>
      <c r="CJ259" s="110"/>
      <c r="CK259" s="110"/>
      <c r="CL259" s="110"/>
      <c r="CM259" s="110"/>
      <c r="CN259" s="110"/>
      <c r="CO259" s="110"/>
      <c r="CP259" s="110"/>
      <c r="CQ259" s="110"/>
      <c r="CR259" s="110"/>
      <c r="CS259" s="110"/>
      <c r="CT259" s="110"/>
      <c r="CU259" s="110"/>
      <c r="CV259" s="110"/>
      <c r="CW259" s="110"/>
      <c r="CX259" s="110"/>
      <c r="CY259" s="110"/>
      <c r="CZ259" s="110"/>
      <c r="DA259" s="110"/>
      <c r="DB259" s="110"/>
      <c r="DC259" s="110"/>
      <c r="DD259" s="110"/>
      <c r="DE259" s="110"/>
      <c r="DF259" s="110"/>
      <c r="DG259" s="110"/>
      <c r="DH259" s="110"/>
      <c r="DI259" s="110"/>
      <c r="DJ259" s="110"/>
      <c r="DK259" s="110"/>
      <c r="DL259" s="110"/>
      <c r="DM259" s="110"/>
      <c r="DN259" s="110"/>
      <c r="DO259" s="110"/>
      <c r="DP259" s="110"/>
      <c r="DQ259" s="110"/>
      <c r="DR259" s="110"/>
      <c r="DS259" s="110"/>
      <c r="DT259" s="110"/>
      <c r="DU259" s="110"/>
      <c r="DV259" s="110"/>
      <c r="DW259" s="110"/>
      <c r="DX259" s="110"/>
      <c r="DY259" s="110"/>
      <c r="DZ259" s="110"/>
      <c r="EA259" s="110"/>
      <c r="EB259" s="110"/>
      <c r="EC259" s="110"/>
      <c r="ED259" s="110"/>
      <c r="EE259" s="110"/>
      <c r="EF259" s="110"/>
      <c r="EG259" s="110"/>
      <c r="EH259" s="110"/>
      <c r="EI259" s="110"/>
      <c r="EJ259" s="110"/>
      <c r="EK259" s="110"/>
      <c r="EL259" s="110"/>
      <c r="EM259" s="110"/>
      <c r="EN259" s="110"/>
      <c r="EO259" s="110"/>
      <c r="EP259" s="110"/>
      <c r="EQ259" s="110"/>
      <c r="ER259" s="110"/>
      <c r="ES259" s="110"/>
      <c r="ET259" s="110"/>
      <c r="EU259" s="110"/>
      <c r="EV259" s="110"/>
      <c r="EW259" s="110"/>
      <c r="EX259" s="110"/>
      <c r="EY259" s="110"/>
      <c r="EZ259" s="110"/>
      <c r="FA259" s="110"/>
      <c r="FB259" s="110"/>
      <c r="FC259" s="110"/>
      <c r="FD259" s="110"/>
      <c r="FE259" s="110"/>
      <c r="FF259" s="110"/>
      <c r="FG259" s="110"/>
      <c r="FH259" s="110"/>
      <c r="FI259" s="110"/>
      <c r="FJ259" s="110"/>
      <c r="FK259" s="110"/>
      <c r="FL259" s="110"/>
      <c r="FM259" s="110"/>
      <c r="FN259" s="110"/>
      <c r="FO259" s="110"/>
      <c r="FP259" s="110"/>
      <c r="FQ259" s="110"/>
      <c r="FR259" s="110"/>
      <c r="FS259" s="110"/>
      <c r="FT259" s="110"/>
      <c r="FU259" s="110"/>
      <c r="FV259" s="110"/>
      <c r="FW259" s="110"/>
      <c r="FX259" s="110"/>
      <c r="FY259" s="110"/>
      <c r="FZ259" s="110"/>
      <c r="GA259" s="110"/>
      <c r="GB259" s="110"/>
      <c r="GC259" s="110"/>
      <c r="GD259" s="110"/>
      <c r="GE259" s="110"/>
      <c r="GF259" s="110"/>
      <c r="GG259" s="110"/>
      <c r="GH259" s="110"/>
      <c r="GI259" s="110"/>
      <c r="GJ259" s="110"/>
      <c r="GK259" s="110"/>
      <c r="GL259" s="110"/>
      <c r="GM259" s="110"/>
      <c r="GN259" s="110"/>
      <c r="GO259" s="110"/>
      <c r="GP259" s="110"/>
      <c r="GQ259" s="110"/>
      <c r="GR259" s="110"/>
      <c r="GS259" s="110"/>
      <c r="GT259" s="110"/>
      <c r="GU259" s="110"/>
      <c r="GV259" s="110"/>
      <c r="GW259" s="110"/>
      <c r="GX259" s="110"/>
      <c r="GY259" s="110"/>
      <c r="GZ259" s="110"/>
      <c r="HA259" s="110"/>
      <c r="HB259" s="110"/>
      <c r="HC259" s="110"/>
      <c r="HD259" s="110"/>
      <c r="HE259" s="110"/>
      <c r="HF259" s="110"/>
      <c r="HG259" s="110"/>
      <c r="HH259" s="110"/>
      <c r="HI259" s="110"/>
      <c r="HJ259" s="110"/>
      <c r="HK259" s="110"/>
    </row>
    <row r="260" ht="15.75"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c r="AB260" s="110"/>
      <c r="AC260" s="110"/>
      <c r="AD260" s="110"/>
      <c r="AE260" s="110"/>
      <c r="AF260" s="110"/>
      <c r="AG260" s="110"/>
      <c r="AH260" s="110"/>
      <c r="AI260" s="110"/>
      <c r="AJ260" s="110"/>
      <c r="AK260" s="110"/>
      <c r="AL260" s="110"/>
      <c r="AM260" s="110"/>
      <c r="AN260" s="110"/>
      <c r="AO260" s="110"/>
      <c r="AP260" s="110"/>
      <c r="AQ260" s="110"/>
      <c r="AR260" s="110"/>
      <c r="AS260" s="110"/>
      <c r="AT260" s="110"/>
      <c r="AU260" s="110"/>
      <c r="AV260" s="110"/>
      <c r="AW260" s="110"/>
      <c r="AX260" s="110"/>
      <c r="AY260" s="110"/>
      <c r="AZ260" s="110"/>
      <c r="BA260" s="110"/>
      <c r="BB260" s="110"/>
      <c r="BC260" s="110"/>
      <c r="BD260" s="110"/>
      <c r="BE260" s="110"/>
      <c r="BF260" s="110"/>
      <c r="BG260" s="110"/>
      <c r="BH260" s="110"/>
      <c r="BI260" s="110"/>
      <c r="BJ260" s="110"/>
      <c r="BK260" s="110"/>
      <c r="BL260" s="110"/>
      <c r="BM260" s="110"/>
      <c r="BN260" s="110"/>
      <c r="BO260" s="110"/>
      <c r="BP260" s="110"/>
      <c r="BQ260" s="110"/>
      <c r="BR260" s="110"/>
      <c r="BS260" s="110"/>
      <c r="BT260" s="110"/>
      <c r="BU260" s="110"/>
      <c r="BV260" s="110"/>
      <c r="BW260" s="110"/>
      <c r="BX260" s="110"/>
      <c r="BY260" s="110"/>
      <c r="BZ260" s="110"/>
      <c r="CA260" s="110"/>
      <c r="CB260" s="110"/>
      <c r="CC260" s="110"/>
      <c r="CD260" s="110"/>
      <c r="CE260" s="110"/>
      <c r="CF260" s="110"/>
      <c r="CG260" s="110"/>
      <c r="CH260" s="110"/>
      <c r="CI260" s="110"/>
      <c r="CJ260" s="110"/>
      <c r="CK260" s="110"/>
      <c r="CL260" s="110"/>
      <c r="CM260" s="110"/>
      <c r="CN260" s="110"/>
      <c r="CO260" s="110"/>
      <c r="CP260" s="110"/>
      <c r="CQ260" s="110"/>
      <c r="CR260" s="110"/>
      <c r="CS260" s="110"/>
      <c r="CT260" s="110"/>
      <c r="CU260" s="110"/>
      <c r="CV260" s="110"/>
      <c r="CW260" s="110"/>
      <c r="CX260" s="110"/>
      <c r="CY260" s="110"/>
      <c r="CZ260" s="110"/>
      <c r="DA260" s="110"/>
      <c r="DB260" s="110"/>
      <c r="DC260" s="110"/>
      <c r="DD260" s="110"/>
      <c r="DE260" s="110"/>
      <c r="DF260" s="110"/>
      <c r="DG260" s="110"/>
      <c r="DH260" s="110"/>
      <c r="DI260" s="110"/>
      <c r="DJ260" s="110"/>
      <c r="DK260" s="110"/>
      <c r="DL260" s="110"/>
      <c r="DM260" s="110"/>
      <c r="DN260" s="110"/>
      <c r="DO260" s="110"/>
      <c r="DP260" s="110"/>
      <c r="DQ260" s="110"/>
      <c r="DR260" s="110"/>
      <c r="DS260" s="110"/>
      <c r="DT260" s="110"/>
      <c r="DU260" s="110"/>
      <c r="DV260" s="110"/>
      <c r="DW260" s="110"/>
      <c r="DX260" s="110"/>
      <c r="DY260" s="110"/>
      <c r="DZ260" s="110"/>
      <c r="EA260" s="110"/>
      <c r="EB260" s="110"/>
      <c r="EC260" s="110"/>
      <c r="ED260" s="110"/>
      <c r="EE260" s="110"/>
      <c r="EF260" s="110"/>
      <c r="EG260" s="110"/>
      <c r="EH260" s="110"/>
      <c r="EI260" s="110"/>
      <c r="EJ260" s="110"/>
      <c r="EK260" s="110"/>
      <c r="EL260" s="110"/>
      <c r="EM260" s="110"/>
      <c r="EN260" s="110"/>
      <c r="EO260" s="110"/>
      <c r="EP260" s="110"/>
      <c r="EQ260" s="110"/>
      <c r="ER260" s="110"/>
      <c r="ES260" s="110"/>
      <c r="ET260" s="110"/>
      <c r="EU260" s="110"/>
      <c r="EV260" s="110"/>
      <c r="EW260" s="110"/>
      <c r="EX260" s="110"/>
      <c r="EY260" s="110"/>
      <c r="EZ260" s="110"/>
      <c r="FA260" s="110"/>
      <c r="FB260" s="110"/>
      <c r="FC260" s="110"/>
      <c r="FD260" s="110"/>
      <c r="FE260" s="110"/>
      <c r="FF260" s="110"/>
      <c r="FG260" s="110"/>
      <c r="FH260" s="110"/>
      <c r="FI260" s="110"/>
      <c r="FJ260" s="110"/>
      <c r="FK260" s="110"/>
      <c r="FL260" s="110"/>
      <c r="FM260" s="110"/>
      <c r="FN260" s="110"/>
      <c r="FO260" s="110"/>
      <c r="FP260" s="110"/>
      <c r="FQ260" s="110"/>
      <c r="FR260" s="110"/>
      <c r="FS260" s="110"/>
      <c r="FT260" s="110"/>
      <c r="FU260" s="110"/>
      <c r="FV260" s="110"/>
      <c r="FW260" s="110"/>
      <c r="FX260" s="110"/>
      <c r="FY260" s="110"/>
      <c r="FZ260" s="110"/>
      <c r="GA260" s="110"/>
      <c r="GB260" s="110"/>
      <c r="GC260" s="110"/>
      <c r="GD260" s="110"/>
      <c r="GE260" s="110"/>
      <c r="GF260" s="110"/>
      <c r="GG260" s="110"/>
      <c r="GH260" s="110"/>
      <c r="GI260" s="110"/>
      <c r="GJ260" s="110"/>
      <c r="GK260" s="110"/>
      <c r="GL260" s="110"/>
      <c r="GM260" s="110"/>
      <c r="GN260" s="110"/>
      <c r="GO260" s="110"/>
      <c r="GP260" s="110"/>
      <c r="GQ260" s="110"/>
      <c r="GR260" s="110"/>
      <c r="GS260" s="110"/>
      <c r="GT260" s="110"/>
      <c r="GU260" s="110"/>
      <c r="GV260" s="110"/>
      <c r="GW260" s="110"/>
      <c r="GX260" s="110"/>
      <c r="GY260" s="110"/>
      <c r="GZ260" s="110"/>
      <c r="HA260" s="110"/>
      <c r="HB260" s="110"/>
      <c r="HC260" s="110"/>
      <c r="HD260" s="110"/>
      <c r="HE260" s="110"/>
      <c r="HF260" s="110"/>
      <c r="HG260" s="110"/>
      <c r="HH260" s="110"/>
      <c r="HI260" s="110"/>
      <c r="HJ260" s="110"/>
      <c r="HK260" s="110"/>
    </row>
    <row r="261" ht="15.75"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c r="AB261" s="110"/>
      <c r="AC261" s="110"/>
      <c r="AD261" s="110"/>
      <c r="AE261" s="110"/>
      <c r="AF261" s="110"/>
      <c r="AG261" s="110"/>
      <c r="AH261" s="110"/>
      <c r="AI261" s="110"/>
      <c r="AJ261" s="110"/>
      <c r="AK261" s="110"/>
      <c r="AL261" s="110"/>
      <c r="AM261" s="110"/>
      <c r="AN261" s="110"/>
      <c r="AO261" s="110"/>
      <c r="AP261" s="110"/>
      <c r="AQ261" s="110"/>
      <c r="AR261" s="110"/>
      <c r="AS261" s="110"/>
      <c r="AT261" s="110"/>
      <c r="AU261" s="110"/>
      <c r="AV261" s="110"/>
      <c r="AW261" s="110"/>
      <c r="AX261" s="110"/>
      <c r="AY261" s="110"/>
      <c r="AZ261" s="110"/>
      <c r="BA261" s="110"/>
      <c r="BB261" s="110"/>
      <c r="BC261" s="110"/>
      <c r="BD261" s="110"/>
      <c r="BE261" s="110"/>
      <c r="BF261" s="110"/>
      <c r="BG261" s="110"/>
      <c r="BH261" s="110"/>
      <c r="BI261" s="110"/>
      <c r="BJ261" s="110"/>
      <c r="BK261" s="110"/>
      <c r="BL261" s="110"/>
      <c r="BM261" s="110"/>
      <c r="BN261" s="110"/>
      <c r="BO261" s="110"/>
      <c r="BP261" s="110"/>
      <c r="BQ261" s="110"/>
      <c r="BR261" s="110"/>
      <c r="BS261" s="110"/>
      <c r="BT261" s="110"/>
      <c r="BU261" s="110"/>
      <c r="BV261" s="110"/>
      <c r="BW261" s="110"/>
      <c r="BX261" s="110"/>
      <c r="BY261" s="110"/>
      <c r="BZ261" s="110"/>
      <c r="CA261" s="110"/>
      <c r="CB261" s="110"/>
      <c r="CC261" s="110"/>
      <c r="CD261" s="110"/>
      <c r="CE261" s="110"/>
      <c r="CF261" s="110"/>
      <c r="CG261" s="110"/>
      <c r="CH261" s="110"/>
      <c r="CI261" s="110"/>
      <c r="CJ261" s="110"/>
      <c r="CK261" s="110"/>
      <c r="CL261" s="110"/>
      <c r="CM261" s="110"/>
      <c r="CN261" s="110"/>
      <c r="CO261" s="110"/>
      <c r="CP261" s="110"/>
      <c r="CQ261" s="110"/>
      <c r="CR261" s="110"/>
      <c r="CS261" s="110"/>
      <c r="CT261" s="110"/>
      <c r="CU261" s="110"/>
      <c r="CV261" s="110"/>
      <c r="CW261" s="110"/>
      <c r="CX261" s="110"/>
      <c r="CY261" s="110"/>
      <c r="CZ261" s="110"/>
      <c r="DA261" s="110"/>
      <c r="DB261" s="110"/>
      <c r="DC261" s="110"/>
      <c r="DD261" s="110"/>
      <c r="DE261" s="110"/>
      <c r="DF261" s="110"/>
      <c r="DG261" s="110"/>
      <c r="DH261" s="110"/>
      <c r="DI261" s="110"/>
      <c r="DJ261" s="110"/>
      <c r="DK261" s="110"/>
      <c r="DL261" s="110"/>
      <c r="DM261" s="110"/>
      <c r="DN261" s="110"/>
      <c r="DO261" s="110"/>
      <c r="DP261" s="110"/>
      <c r="DQ261" s="110"/>
      <c r="DR261" s="110"/>
      <c r="DS261" s="110"/>
      <c r="DT261" s="110"/>
      <c r="DU261" s="110"/>
      <c r="DV261" s="110"/>
      <c r="DW261" s="110"/>
      <c r="DX261" s="110"/>
      <c r="DY261" s="110"/>
      <c r="DZ261" s="110"/>
      <c r="EA261" s="110"/>
      <c r="EB261" s="110"/>
      <c r="EC261" s="110"/>
      <c r="ED261" s="110"/>
      <c r="EE261" s="110"/>
      <c r="EF261" s="110"/>
      <c r="EG261" s="110"/>
      <c r="EH261" s="110"/>
      <c r="EI261" s="110"/>
      <c r="EJ261" s="110"/>
      <c r="EK261" s="110"/>
      <c r="EL261" s="110"/>
      <c r="EM261" s="110"/>
      <c r="EN261" s="110"/>
      <c r="EO261" s="110"/>
      <c r="EP261" s="110"/>
      <c r="EQ261" s="110"/>
      <c r="ER261" s="110"/>
      <c r="ES261" s="110"/>
      <c r="ET261" s="110"/>
      <c r="EU261" s="110"/>
      <c r="EV261" s="110"/>
      <c r="EW261" s="110"/>
      <c r="EX261" s="110"/>
      <c r="EY261" s="110"/>
      <c r="EZ261" s="110"/>
      <c r="FA261" s="110"/>
      <c r="FB261" s="110"/>
      <c r="FC261" s="110"/>
      <c r="FD261" s="110"/>
      <c r="FE261" s="110"/>
      <c r="FF261" s="110"/>
      <c r="FG261" s="110"/>
      <c r="FH261" s="110"/>
      <c r="FI261" s="110"/>
      <c r="FJ261" s="110"/>
      <c r="FK261" s="110"/>
      <c r="FL261" s="110"/>
      <c r="FM261" s="110"/>
      <c r="FN261" s="110"/>
      <c r="FO261" s="110"/>
      <c r="FP261" s="110"/>
      <c r="FQ261" s="110"/>
      <c r="FR261" s="110"/>
      <c r="FS261" s="110"/>
      <c r="FT261" s="110"/>
      <c r="FU261" s="110"/>
      <c r="FV261" s="110"/>
      <c r="FW261" s="110"/>
      <c r="FX261" s="110"/>
      <c r="FY261" s="110"/>
      <c r="FZ261" s="110"/>
      <c r="GA261" s="110"/>
      <c r="GB261" s="110"/>
      <c r="GC261" s="110"/>
      <c r="GD261" s="110"/>
      <c r="GE261" s="110"/>
      <c r="GF261" s="110"/>
      <c r="GG261" s="110"/>
      <c r="GH261" s="110"/>
      <c r="GI261" s="110"/>
      <c r="GJ261" s="110"/>
      <c r="GK261" s="110"/>
      <c r="GL261" s="110"/>
      <c r="GM261" s="110"/>
      <c r="GN261" s="110"/>
      <c r="GO261" s="110"/>
      <c r="GP261" s="110"/>
      <c r="GQ261" s="110"/>
      <c r="GR261" s="110"/>
      <c r="GS261" s="110"/>
      <c r="GT261" s="110"/>
      <c r="GU261" s="110"/>
      <c r="GV261" s="110"/>
      <c r="GW261" s="110"/>
      <c r="GX261" s="110"/>
      <c r="GY261" s="110"/>
      <c r="GZ261" s="110"/>
      <c r="HA261" s="110"/>
      <c r="HB261" s="110"/>
      <c r="HC261" s="110"/>
      <c r="HD261" s="110"/>
      <c r="HE261" s="110"/>
      <c r="HF261" s="110"/>
      <c r="HG261" s="110"/>
      <c r="HH261" s="110"/>
      <c r="HI261" s="110"/>
      <c r="HJ261" s="110"/>
      <c r="HK261" s="110"/>
    </row>
    <row r="262" ht="15.75"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c r="AB262" s="110"/>
      <c r="AC262" s="110"/>
      <c r="AD262" s="110"/>
      <c r="AE262" s="110"/>
      <c r="AF262" s="110"/>
      <c r="AG262" s="110"/>
      <c r="AH262" s="110"/>
      <c r="AI262" s="110"/>
      <c r="AJ262" s="110"/>
      <c r="AK262" s="110"/>
      <c r="AL262" s="110"/>
      <c r="AM262" s="110"/>
      <c r="AN262" s="110"/>
      <c r="AO262" s="110"/>
      <c r="AP262" s="110"/>
      <c r="AQ262" s="110"/>
      <c r="AR262" s="110"/>
      <c r="AS262" s="110"/>
      <c r="AT262" s="110"/>
      <c r="AU262" s="110"/>
      <c r="AV262" s="110"/>
      <c r="AW262" s="110"/>
      <c r="AX262" s="110"/>
      <c r="AY262" s="110"/>
      <c r="AZ262" s="110"/>
      <c r="BA262" s="110"/>
      <c r="BB262" s="110"/>
      <c r="BC262" s="110"/>
      <c r="BD262" s="110"/>
      <c r="BE262" s="110"/>
      <c r="BF262" s="110"/>
      <c r="BG262" s="110"/>
      <c r="BH262" s="110"/>
      <c r="BI262" s="110"/>
      <c r="BJ262" s="110"/>
      <c r="BK262" s="110"/>
      <c r="BL262" s="110"/>
      <c r="BM262" s="110"/>
      <c r="BN262" s="110"/>
      <c r="BO262" s="110"/>
      <c r="BP262" s="110"/>
      <c r="BQ262" s="110"/>
      <c r="BR262" s="110"/>
      <c r="BS262" s="110"/>
      <c r="BT262" s="110"/>
      <c r="BU262" s="110"/>
      <c r="BV262" s="110"/>
      <c r="BW262" s="110"/>
      <c r="BX262" s="110"/>
      <c r="BY262" s="110"/>
      <c r="BZ262" s="110"/>
      <c r="CA262" s="110"/>
      <c r="CB262" s="110"/>
      <c r="CC262" s="110"/>
      <c r="CD262" s="110"/>
      <c r="CE262" s="110"/>
      <c r="CF262" s="110"/>
      <c r="CG262" s="110"/>
      <c r="CH262" s="110"/>
      <c r="CI262" s="110"/>
      <c r="CJ262" s="110"/>
      <c r="CK262" s="110"/>
      <c r="CL262" s="110"/>
      <c r="CM262" s="110"/>
      <c r="CN262" s="110"/>
      <c r="CO262" s="110"/>
      <c r="CP262" s="110"/>
      <c r="CQ262" s="110"/>
      <c r="CR262" s="110"/>
      <c r="CS262" s="110"/>
      <c r="CT262" s="110"/>
      <c r="CU262" s="110"/>
      <c r="CV262" s="110"/>
      <c r="CW262" s="110"/>
      <c r="CX262" s="110"/>
      <c r="CY262" s="110"/>
      <c r="CZ262" s="110"/>
      <c r="DA262" s="110"/>
      <c r="DB262" s="110"/>
      <c r="DC262" s="110"/>
      <c r="DD262" s="110"/>
      <c r="DE262" s="110"/>
      <c r="DF262" s="110"/>
      <c r="DG262" s="110"/>
      <c r="DH262" s="110"/>
      <c r="DI262" s="110"/>
      <c r="DJ262" s="110"/>
      <c r="DK262" s="110"/>
      <c r="DL262" s="110"/>
      <c r="DM262" s="110"/>
      <c r="DN262" s="110"/>
      <c r="DO262" s="110"/>
      <c r="DP262" s="110"/>
      <c r="DQ262" s="110"/>
      <c r="DR262" s="110"/>
      <c r="DS262" s="110"/>
      <c r="DT262" s="110"/>
      <c r="DU262" s="110"/>
      <c r="DV262" s="110"/>
      <c r="DW262" s="110"/>
      <c r="DX262" s="110"/>
      <c r="DY262" s="110"/>
      <c r="DZ262" s="110"/>
      <c r="EA262" s="110"/>
      <c r="EB262" s="110"/>
      <c r="EC262" s="110"/>
      <c r="ED262" s="110"/>
      <c r="EE262" s="110"/>
      <c r="EF262" s="110"/>
      <c r="EG262" s="110"/>
      <c r="EH262" s="110"/>
      <c r="EI262" s="110"/>
      <c r="EJ262" s="110"/>
      <c r="EK262" s="110"/>
      <c r="EL262" s="110"/>
      <c r="EM262" s="110"/>
      <c r="EN262" s="110"/>
      <c r="EO262" s="110"/>
      <c r="EP262" s="110"/>
      <c r="EQ262" s="110"/>
      <c r="ER262" s="110"/>
      <c r="ES262" s="110"/>
      <c r="ET262" s="110"/>
      <c r="EU262" s="110"/>
      <c r="EV262" s="110"/>
      <c r="EW262" s="110"/>
      <c r="EX262" s="110"/>
      <c r="EY262" s="110"/>
      <c r="EZ262" s="110"/>
      <c r="FA262" s="110"/>
      <c r="FB262" s="110"/>
      <c r="FC262" s="110"/>
      <c r="FD262" s="110"/>
      <c r="FE262" s="110"/>
      <c r="FF262" s="110"/>
      <c r="FG262" s="110"/>
      <c r="FH262" s="110"/>
      <c r="FI262" s="110"/>
      <c r="FJ262" s="110"/>
      <c r="FK262" s="110"/>
      <c r="FL262" s="110"/>
      <c r="FM262" s="110"/>
      <c r="FN262" s="110"/>
      <c r="FO262" s="110"/>
      <c r="FP262" s="110"/>
      <c r="FQ262" s="110"/>
      <c r="FR262" s="110"/>
      <c r="FS262" s="110"/>
      <c r="FT262" s="110"/>
      <c r="FU262" s="110"/>
      <c r="FV262" s="110"/>
      <c r="FW262" s="110"/>
      <c r="FX262" s="110"/>
      <c r="FY262" s="110"/>
      <c r="FZ262" s="110"/>
      <c r="GA262" s="110"/>
      <c r="GB262" s="110"/>
      <c r="GC262" s="110"/>
      <c r="GD262" s="110"/>
      <c r="GE262" s="110"/>
      <c r="GF262" s="110"/>
      <c r="GG262" s="110"/>
      <c r="GH262" s="110"/>
      <c r="GI262" s="110"/>
      <c r="GJ262" s="110"/>
      <c r="GK262" s="110"/>
      <c r="GL262" s="110"/>
      <c r="GM262" s="110"/>
      <c r="GN262" s="110"/>
      <c r="GO262" s="110"/>
      <c r="GP262" s="110"/>
      <c r="GQ262" s="110"/>
      <c r="GR262" s="110"/>
      <c r="GS262" s="110"/>
      <c r="GT262" s="110"/>
      <c r="GU262" s="110"/>
      <c r="GV262" s="110"/>
      <c r="GW262" s="110"/>
      <c r="GX262" s="110"/>
      <c r="GY262" s="110"/>
      <c r="GZ262" s="110"/>
      <c r="HA262" s="110"/>
      <c r="HB262" s="110"/>
      <c r="HC262" s="110"/>
      <c r="HD262" s="110"/>
      <c r="HE262" s="110"/>
      <c r="HF262" s="110"/>
      <c r="HG262" s="110"/>
      <c r="HH262" s="110"/>
      <c r="HI262" s="110"/>
      <c r="HJ262" s="110"/>
      <c r="HK262" s="110"/>
    </row>
    <row r="263" ht="15.75"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c r="AB263" s="110"/>
      <c r="AC263" s="110"/>
      <c r="AD263" s="110"/>
      <c r="AE263" s="110"/>
      <c r="AF263" s="110"/>
      <c r="AG263" s="110"/>
      <c r="AH263" s="110"/>
      <c r="AI263" s="110"/>
      <c r="AJ263" s="110"/>
      <c r="AK263" s="110"/>
      <c r="AL263" s="110"/>
      <c r="AM263" s="110"/>
      <c r="AN263" s="110"/>
      <c r="AO263" s="110"/>
      <c r="AP263" s="110"/>
      <c r="AQ263" s="110"/>
      <c r="AR263" s="110"/>
      <c r="AS263" s="110"/>
      <c r="AT263" s="110"/>
      <c r="AU263" s="110"/>
      <c r="AV263" s="110"/>
      <c r="AW263" s="110"/>
      <c r="AX263" s="110"/>
      <c r="AY263" s="110"/>
      <c r="AZ263" s="110"/>
      <c r="BA263" s="110"/>
      <c r="BB263" s="110"/>
      <c r="BC263" s="110"/>
      <c r="BD263" s="110"/>
      <c r="BE263" s="110"/>
      <c r="BF263" s="110"/>
      <c r="BG263" s="110"/>
      <c r="BH263" s="110"/>
      <c r="BI263" s="110"/>
      <c r="BJ263" s="110"/>
      <c r="BK263" s="110"/>
      <c r="BL263" s="110"/>
      <c r="BM263" s="110"/>
      <c r="BN263" s="110"/>
      <c r="BO263" s="110"/>
      <c r="BP263" s="110"/>
      <c r="BQ263" s="110"/>
      <c r="BR263" s="110"/>
      <c r="BS263" s="110"/>
      <c r="BT263" s="110"/>
      <c r="BU263" s="110"/>
      <c r="BV263" s="110"/>
      <c r="BW263" s="110"/>
      <c r="BX263" s="110"/>
      <c r="BY263" s="110"/>
      <c r="BZ263" s="110"/>
      <c r="CA263" s="110"/>
      <c r="CB263" s="110"/>
      <c r="CC263" s="110"/>
      <c r="CD263" s="110"/>
      <c r="CE263" s="110"/>
      <c r="CF263" s="110"/>
      <c r="CG263" s="110"/>
      <c r="CH263" s="110"/>
      <c r="CI263" s="110"/>
      <c r="CJ263" s="110"/>
      <c r="CK263" s="110"/>
      <c r="CL263" s="110"/>
      <c r="CM263" s="110"/>
      <c r="CN263" s="110"/>
      <c r="CO263" s="110"/>
      <c r="CP263" s="110"/>
      <c r="CQ263" s="110"/>
      <c r="CR263" s="110"/>
      <c r="CS263" s="110"/>
      <c r="CT263" s="110"/>
      <c r="CU263" s="110"/>
      <c r="CV263" s="110"/>
      <c r="CW263" s="110"/>
      <c r="CX263" s="110"/>
      <c r="CY263" s="110"/>
      <c r="CZ263" s="110"/>
      <c r="DA263" s="110"/>
      <c r="DB263" s="110"/>
      <c r="DC263" s="110"/>
      <c r="DD263" s="110"/>
      <c r="DE263" s="110"/>
      <c r="DF263" s="110"/>
      <c r="DG263" s="110"/>
      <c r="DH263" s="110"/>
      <c r="DI263" s="110"/>
      <c r="DJ263" s="110"/>
      <c r="DK263" s="110"/>
      <c r="DL263" s="110"/>
      <c r="DM263" s="110"/>
      <c r="DN263" s="110"/>
      <c r="DO263" s="110"/>
      <c r="DP263" s="110"/>
      <c r="DQ263" s="110"/>
      <c r="DR263" s="110"/>
      <c r="DS263" s="110"/>
      <c r="DT263" s="110"/>
      <c r="DU263" s="110"/>
      <c r="DV263" s="110"/>
      <c r="DW263" s="110"/>
      <c r="DX263" s="110"/>
      <c r="DY263" s="110"/>
      <c r="DZ263" s="110"/>
      <c r="EA263" s="110"/>
      <c r="EB263" s="110"/>
      <c r="EC263" s="110"/>
      <c r="ED263" s="110"/>
      <c r="EE263" s="110"/>
      <c r="EF263" s="110"/>
      <c r="EG263" s="110"/>
      <c r="EH263" s="110"/>
      <c r="EI263" s="110"/>
      <c r="EJ263" s="110"/>
      <c r="EK263" s="110"/>
      <c r="EL263" s="110"/>
      <c r="EM263" s="110"/>
      <c r="EN263" s="110"/>
      <c r="EO263" s="110"/>
      <c r="EP263" s="110"/>
      <c r="EQ263" s="110"/>
      <c r="ER263" s="110"/>
      <c r="ES263" s="110"/>
      <c r="ET263" s="110"/>
      <c r="EU263" s="110"/>
      <c r="EV263" s="110"/>
      <c r="EW263" s="110"/>
      <c r="EX263" s="110"/>
      <c r="EY263" s="110"/>
      <c r="EZ263" s="110"/>
      <c r="FA263" s="110"/>
      <c r="FB263" s="110"/>
      <c r="FC263" s="110"/>
      <c r="FD263" s="110"/>
      <c r="FE263" s="110"/>
      <c r="FF263" s="110"/>
      <c r="FG263" s="110"/>
      <c r="FH263" s="110"/>
      <c r="FI263" s="110"/>
      <c r="FJ263" s="110"/>
      <c r="FK263" s="110"/>
      <c r="FL263" s="110"/>
      <c r="FM263" s="110"/>
      <c r="FN263" s="110"/>
      <c r="FO263" s="110"/>
      <c r="FP263" s="110"/>
      <c r="FQ263" s="110"/>
      <c r="FR263" s="110"/>
      <c r="FS263" s="110"/>
      <c r="FT263" s="110"/>
      <c r="FU263" s="110"/>
      <c r="FV263" s="110"/>
      <c r="FW263" s="110"/>
      <c r="FX263" s="110"/>
      <c r="FY263" s="110"/>
      <c r="FZ263" s="110"/>
      <c r="GA263" s="110"/>
      <c r="GB263" s="110"/>
      <c r="GC263" s="110"/>
      <c r="GD263" s="110"/>
      <c r="GE263" s="110"/>
      <c r="GF263" s="110"/>
      <c r="GG263" s="110"/>
      <c r="GH263" s="110"/>
      <c r="GI263" s="110"/>
      <c r="GJ263" s="110"/>
      <c r="GK263" s="110"/>
      <c r="GL263" s="110"/>
      <c r="GM263" s="110"/>
      <c r="GN263" s="110"/>
      <c r="GO263" s="110"/>
      <c r="GP263" s="110"/>
      <c r="GQ263" s="110"/>
      <c r="GR263" s="110"/>
      <c r="GS263" s="110"/>
      <c r="GT263" s="110"/>
      <c r="GU263" s="110"/>
      <c r="GV263" s="110"/>
      <c r="GW263" s="110"/>
      <c r="GX263" s="110"/>
      <c r="GY263" s="110"/>
      <c r="GZ263" s="110"/>
      <c r="HA263" s="110"/>
      <c r="HB263" s="110"/>
      <c r="HC263" s="110"/>
      <c r="HD263" s="110"/>
      <c r="HE263" s="110"/>
      <c r="HF263" s="110"/>
      <c r="HG263" s="110"/>
      <c r="HH263" s="110"/>
      <c r="HI263" s="110"/>
      <c r="HJ263" s="110"/>
      <c r="HK263" s="110"/>
    </row>
    <row r="264" ht="15.75"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c r="AB264" s="110"/>
      <c r="AC264" s="110"/>
      <c r="AD264" s="110"/>
      <c r="AE264" s="110"/>
      <c r="AF264" s="110"/>
      <c r="AG264" s="110"/>
      <c r="AH264" s="110"/>
      <c r="AI264" s="110"/>
      <c r="AJ264" s="110"/>
      <c r="AK264" s="110"/>
      <c r="AL264" s="110"/>
      <c r="AM264" s="110"/>
      <c r="AN264" s="110"/>
      <c r="AO264" s="110"/>
      <c r="AP264" s="110"/>
      <c r="AQ264" s="110"/>
      <c r="AR264" s="110"/>
      <c r="AS264" s="110"/>
      <c r="AT264" s="110"/>
      <c r="AU264" s="110"/>
      <c r="AV264" s="110"/>
      <c r="AW264" s="110"/>
      <c r="AX264" s="110"/>
      <c r="AY264" s="110"/>
      <c r="AZ264" s="110"/>
      <c r="BA264" s="110"/>
      <c r="BB264" s="110"/>
      <c r="BC264" s="110"/>
      <c r="BD264" s="110"/>
      <c r="BE264" s="110"/>
      <c r="BF264" s="110"/>
      <c r="BG264" s="110"/>
      <c r="BH264" s="110"/>
      <c r="BI264" s="110"/>
      <c r="BJ264" s="110"/>
      <c r="BK264" s="110"/>
      <c r="BL264" s="110"/>
      <c r="BM264" s="110"/>
      <c r="BN264" s="110"/>
      <c r="BO264" s="110"/>
      <c r="BP264" s="110"/>
      <c r="BQ264" s="110"/>
      <c r="BR264" s="110"/>
      <c r="BS264" s="110"/>
      <c r="BT264" s="110"/>
      <c r="BU264" s="110"/>
      <c r="BV264" s="110"/>
      <c r="BW264" s="110"/>
      <c r="BX264" s="110"/>
      <c r="BY264" s="110"/>
      <c r="BZ264" s="110"/>
      <c r="CA264" s="110"/>
      <c r="CB264" s="110"/>
      <c r="CC264" s="110"/>
      <c r="CD264" s="110"/>
      <c r="CE264" s="110"/>
      <c r="CF264" s="110"/>
      <c r="CG264" s="110"/>
      <c r="CH264" s="110"/>
      <c r="CI264" s="110"/>
      <c r="CJ264" s="110"/>
      <c r="CK264" s="110"/>
      <c r="CL264" s="110"/>
      <c r="CM264" s="110"/>
      <c r="CN264" s="110"/>
      <c r="CO264" s="110"/>
      <c r="CP264" s="110"/>
      <c r="CQ264" s="110"/>
      <c r="CR264" s="110"/>
      <c r="CS264" s="110"/>
      <c r="CT264" s="110"/>
      <c r="CU264" s="110"/>
      <c r="CV264" s="110"/>
      <c r="CW264" s="110"/>
      <c r="CX264" s="110"/>
      <c r="CY264" s="110"/>
      <c r="CZ264" s="110"/>
      <c r="DA264" s="110"/>
      <c r="DB264" s="110"/>
      <c r="DC264" s="110"/>
      <c r="DD264" s="110"/>
      <c r="DE264" s="110"/>
      <c r="DF264" s="110"/>
      <c r="DG264" s="110"/>
      <c r="DH264" s="110"/>
      <c r="DI264" s="110"/>
      <c r="DJ264" s="110"/>
      <c r="DK264" s="110"/>
      <c r="DL264" s="110"/>
      <c r="DM264" s="110"/>
      <c r="DN264" s="110"/>
      <c r="DO264" s="110"/>
      <c r="DP264" s="110"/>
      <c r="DQ264" s="110"/>
      <c r="DR264" s="110"/>
      <c r="DS264" s="110"/>
      <c r="DT264" s="110"/>
      <c r="DU264" s="110"/>
      <c r="DV264" s="110"/>
      <c r="DW264" s="110"/>
      <c r="DX264" s="110"/>
      <c r="DY264" s="110"/>
      <c r="DZ264" s="110"/>
      <c r="EA264" s="110"/>
      <c r="EB264" s="110"/>
      <c r="EC264" s="110"/>
      <c r="ED264" s="110"/>
      <c r="EE264" s="110"/>
      <c r="EF264" s="110"/>
      <c r="EG264" s="110"/>
      <c r="EH264" s="110"/>
      <c r="EI264" s="110"/>
      <c r="EJ264" s="110"/>
      <c r="EK264" s="110"/>
      <c r="EL264" s="110"/>
      <c r="EM264" s="110"/>
      <c r="EN264" s="110"/>
      <c r="EO264" s="110"/>
      <c r="EP264" s="110"/>
      <c r="EQ264" s="110"/>
      <c r="ER264" s="110"/>
      <c r="ES264" s="110"/>
      <c r="ET264" s="110"/>
      <c r="EU264" s="110"/>
      <c r="EV264" s="110"/>
      <c r="EW264" s="110"/>
      <c r="EX264" s="110"/>
      <c r="EY264" s="110"/>
      <c r="EZ264" s="110"/>
      <c r="FA264" s="110"/>
      <c r="FB264" s="110"/>
      <c r="FC264" s="110"/>
      <c r="FD264" s="110"/>
      <c r="FE264" s="110"/>
      <c r="FF264" s="110"/>
      <c r="FG264" s="110"/>
      <c r="FH264" s="110"/>
      <c r="FI264" s="110"/>
      <c r="FJ264" s="110"/>
      <c r="FK264" s="110"/>
      <c r="FL264" s="110"/>
      <c r="FM264" s="110"/>
      <c r="FN264" s="110"/>
      <c r="FO264" s="110"/>
      <c r="FP264" s="110"/>
      <c r="FQ264" s="110"/>
      <c r="FR264" s="110"/>
      <c r="FS264" s="110"/>
      <c r="FT264" s="110"/>
      <c r="FU264" s="110"/>
      <c r="FV264" s="110"/>
      <c r="FW264" s="110"/>
      <c r="FX264" s="110"/>
      <c r="FY264" s="110"/>
      <c r="FZ264" s="110"/>
      <c r="GA264" s="110"/>
      <c r="GB264" s="110"/>
      <c r="GC264" s="110"/>
      <c r="GD264" s="110"/>
      <c r="GE264" s="110"/>
      <c r="GF264" s="110"/>
      <c r="GG264" s="110"/>
      <c r="GH264" s="110"/>
      <c r="GI264" s="110"/>
      <c r="GJ264" s="110"/>
      <c r="GK264" s="110"/>
      <c r="GL264" s="110"/>
      <c r="GM264" s="110"/>
      <c r="GN264" s="110"/>
      <c r="GO264" s="110"/>
      <c r="GP264" s="110"/>
      <c r="GQ264" s="110"/>
      <c r="GR264" s="110"/>
      <c r="GS264" s="110"/>
      <c r="GT264" s="110"/>
      <c r="GU264" s="110"/>
      <c r="GV264" s="110"/>
      <c r="GW264" s="110"/>
      <c r="GX264" s="110"/>
      <c r="GY264" s="110"/>
      <c r="GZ264" s="110"/>
      <c r="HA264" s="110"/>
      <c r="HB264" s="110"/>
      <c r="HC264" s="110"/>
      <c r="HD264" s="110"/>
      <c r="HE264" s="110"/>
      <c r="HF264" s="110"/>
      <c r="HG264" s="110"/>
      <c r="HH264" s="110"/>
      <c r="HI264" s="110"/>
      <c r="HJ264" s="110"/>
      <c r="HK264" s="110"/>
    </row>
    <row r="265" ht="15.75"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c r="AB265" s="110"/>
      <c r="AC265" s="110"/>
      <c r="AD265" s="110"/>
      <c r="AE265" s="110"/>
      <c r="AF265" s="110"/>
      <c r="AG265" s="110"/>
      <c r="AH265" s="110"/>
      <c r="AI265" s="110"/>
      <c r="AJ265" s="110"/>
      <c r="AK265" s="110"/>
      <c r="AL265" s="110"/>
      <c r="AM265" s="110"/>
      <c r="AN265" s="110"/>
      <c r="AO265" s="110"/>
      <c r="AP265" s="110"/>
      <c r="AQ265" s="110"/>
      <c r="AR265" s="110"/>
      <c r="AS265" s="110"/>
      <c r="AT265" s="110"/>
      <c r="AU265" s="110"/>
      <c r="AV265" s="110"/>
      <c r="AW265" s="110"/>
      <c r="AX265" s="110"/>
      <c r="AY265" s="110"/>
      <c r="AZ265" s="110"/>
      <c r="BA265" s="110"/>
      <c r="BB265" s="110"/>
      <c r="BC265" s="110"/>
      <c r="BD265" s="110"/>
      <c r="BE265" s="110"/>
      <c r="BF265" s="110"/>
      <c r="BG265" s="110"/>
      <c r="BH265" s="110"/>
      <c r="BI265" s="110"/>
      <c r="BJ265" s="110"/>
      <c r="BK265" s="110"/>
      <c r="BL265" s="110"/>
      <c r="BM265" s="110"/>
      <c r="BN265" s="110"/>
      <c r="BO265" s="110"/>
      <c r="BP265" s="110"/>
      <c r="BQ265" s="110"/>
      <c r="BR265" s="110"/>
      <c r="BS265" s="110"/>
      <c r="BT265" s="110"/>
      <c r="BU265" s="110"/>
      <c r="BV265" s="110"/>
      <c r="BW265" s="110"/>
      <c r="BX265" s="110"/>
      <c r="BY265" s="110"/>
      <c r="BZ265" s="110"/>
      <c r="CA265" s="110"/>
      <c r="CB265" s="110"/>
      <c r="CC265" s="110"/>
      <c r="CD265" s="110"/>
      <c r="CE265" s="110"/>
      <c r="CF265" s="110"/>
      <c r="CG265" s="110"/>
      <c r="CH265" s="110"/>
      <c r="CI265" s="110"/>
      <c r="CJ265" s="110"/>
      <c r="CK265" s="110"/>
      <c r="CL265" s="110"/>
      <c r="CM265" s="110"/>
      <c r="CN265" s="110"/>
      <c r="CO265" s="110"/>
      <c r="CP265" s="110"/>
      <c r="CQ265" s="110"/>
      <c r="CR265" s="110"/>
      <c r="CS265" s="110"/>
      <c r="CT265" s="110"/>
      <c r="CU265" s="110"/>
      <c r="CV265" s="110"/>
      <c r="CW265" s="110"/>
      <c r="CX265" s="110"/>
      <c r="CY265" s="110"/>
      <c r="CZ265" s="110"/>
      <c r="DA265" s="110"/>
      <c r="DB265" s="110"/>
      <c r="DC265" s="110"/>
      <c r="DD265" s="110"/>
      <c r="DE265" s="110"/>
      <c r="DF265" s="110"/>
      <c r="DG265" s="110"/>
      <c r="DH265" s="110"/>
      <c r="DI265" s="110"/>
      <c r="DJ265" s="110"/>
      <c r="DK265" s="110"/>
      <c r="DL265" s="110"/>
      <c r="DM265" s="110"/>
      <c r="DN265" s="110"/>
      <c r="DO265" s="110"/>
      <c r="DP265" s="110"/>
      <c r="DQ265" s="110"/>
      <c r="DR265" s="110"/>
      <c r="DS265" s="110"/>
      <c r="DT265" s="110"/>
      <c r="DU265" s="110"/>
      <c r="DV265" s="110"/>
      <c r="DW265" s="110"/>
      <c r="DX265" s="110"/>
      <c r="DY265" s="110"/>
      <c r="DZ265" s="110"/>
      <c r="EA265" s="110"/>
      <c r="EB265" s="110"/>
      <c r="EC265" s="110"/>
      <c r="ED265" s="110"/>
      <c r="EE265" s="110"/>
      <c r="EF265" s="110"/>
      <c r="EG265" s="110"/>
      <c r="EH265" s="110"/>
      <c r="EI265" s="110"/>
      <c r="EJ265" s="110"/>
      <c r="EK265" s="110"/>
      <c r="EL265" s="110"/>
      <c r="EM265" s="110"/>
      <c r="EN265" s="110"/>
      <c r="EO265" s="110"/>
      <c r="EP265" s="110"/>
      <c r="EQ265" s="110"/>
      <c r="ER265" s="110"/>
      <c r="ES265" s="110"/>
      <c r="ET265" s="110"/>
      <c r="EU265" s="110"/>
      <c r="EV265" s="110"/>
      <c r="EW265" s="110"/>
      <c r="EX265" s="110"/>
      <c r="EY265" s="110"/>
      <c r="EZ265" s="110"/>
      <c r="FA265" s="110"/>
      <c r="FB265" s="110"/>
      <c r="FC265" s="110"/>
      <c r="FD265" s="110"/>
      <c r="FE265" s="110"/>
      <c r="FF265" s="110"/>
      <c r="FG265" s="110"/>
      <c r="FH265" s="110"/>
      <c r="FI265" s="110"/>
      <c r="FJ265" s="110"/>
      <c r="FK265" s="110"/>
      <c r="FL265" s="110"/>
      <c r="FM265" s="110"/>
      <c r="FN265" s="110"/>
      <c r="FO265" s="110"/>
      <c r="FP265" s="110"/>
      <c r="FQ265" s="110"/>
      <c r="FR265" s="110"/>
      <c r="FS265" s="110"/>
      <c r="FT265" s="110"/>
      <c r="FU265" s="110"/>
      <c r="FV265" s="110"/>
      <c r="FW265" s="110"/>
      <c r="FX265" s="110"/>
      <c r="FY265" s="110"/>
      <c r="FZ265" s="110"/>
      <c r="GA265" s="110"/>
      <c r="GB265" s="110"/>
      <c r="GC265" s="110"/>
      <c r="GD265" s="110"/>
      <c r="GE265" s="110"/>
      <c r="GF265" s="110"/>
      <c r="GG265" s="110"/>
      <c r="GH265" s="110"/>
      <c r="GI265" s="110"/>
      <c r="GJ265" s="110"/>
      <c r="GK265" s="110"/>
      <c r="GL265" s="110"/>
      <c r="GM265" s="110"/>
      <c r="GN265" s="110"/>
      <c r="GO265" s="110"/>
      <c r="GP265" s="110"/>
      <c r="GQ265" s="110"/>
      <c r="GR265" s="110"/>
      <c r="GS265" s="110"/>
      <c r="GT265" s="110"/>
      <c r="GU265" s="110"/>
      <c r="GV265" s="110"/>
      <c r="GW265" s="110"/>
      <c r="GX265" s="110"/>
      <c r="GY265" s="110"/>
      <c r="GZ265" s="110"/>
      <c r="HA265" s="110"/>
      <c r="HB265" s="110"/>
      <c r="HC265" s="110"/>
      <c r="HD265" s="110"/>
      <c r="HE265" s="110"/>
      <c r="HF265" s="110"/>
      <c r="HG265" s="110"/>
      <c r="HH265" s="110"/>
      <c r="HI265" s="110"/>
      <c r="HJ265" s="110"/>
      <c r="HK265" s="110"/>
    </row>
    <row r="266" ht="15.75"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c r="AB266" s="110"/>
      <c r="AC266" s="110"/>
      <c r="AD266" s="110"/>
      <c r="AE266" s="110"/>
      <c r="AF266" s="110"/>
      <c r="AG266" s="110"/>
      <c r="AH266" s="110"/>
      <c r="AI266" s="110"/>
      <c r="AJ266" s="110"/>
      <c r="AK266" s="110"/>
      <c r="AL266" s="110"/>
      <c r="AM266" s="110"/>
      <c r="AN266" s="110"/>
      <c r="AO266" s="110"/>
      <c r="AP266" s="110"/>
      <c r="AQ266" s="110"/>
      <c r="AR266" s="110"/>
      <c r="AS266" s="110"/>
      <c r="AT266" s="110"/>
      <c r="AU266" s="110"/>
      <c r="AV266" s="110"/>
      <c r="AW266" s="110"/>
      <c r="AX266" s="110"/>
      <c r="AY266" s="110"/>
      <c r="AZ266" s="110"/>
      <c r="BA266" s="110"/>
      <c r="BB266" s="110"/>
      <c r="BC266" s="110"/>
      <c r="BD266" s="110"/>
      <c r="BE266" s="110"/>
      <c r="BF266" s="110"/>
      <c r="BG266" s="110"/>
      <c r="BH266" s="110"/>
      <c r="BI266" s="110"/>
      <c r="BJ266" s="110"/>
      <c r="BK266" s="110"/>
      <c r="BL266" s="110"/>
      <c r="BM266" s="110"/>
      <c r="BN266" s="110"/>
      <c r="BO266" s="110"/>
      <c r="BP266" s="110"/>
      <c r="BQ266" s="110"/>
      <c r="BR266" s="110"/>
      <c r="BS266" s="110"/>
      <c r="BT266" s="110"/>
      <c r="BU266" s="110"/>
      <c r="BV266" s="110"/>
      <c r="BW266" s="110"/>
      <c r="BX266" s="110"/>
      <c r="BY266" s="110"/>
      <c r="BZ266" s="110"/>
      <c r="CA266" s="110"/>
      <c r="CB266" s="110"/>
      <c r="CC266" s="110"/>
      <c r="CD266" s="110"/>
      <c r="CE266" s="110"/>
      <c r="CF266" s="110"/>
      <c r="CG266" s="110"/>
      <c r="CH266" s="110"/>
      <c r="CI266" s="110"/>
      <c r="CJ266" s="110"/>
      <c r="CK266" s="110"/>
      <c r="CL266" s="110"/>
      <c r="CM266" s="110"/>
      <c r="CN266" s="110"/>
      <c r="CO266" s="110"/>
      <c r="CP266" s="110"/>
      <c r="CQ266" s="110"/>
      <c r="CR266" s="110"/>
      <c r="CS266" s="110"/>
      <c r="CT266" s="110"/>
      <c r="CU266" s="110"/>
      <c r="CV266" s="110"/>
      <c r="CW266" s="110"/>
      <c r="CX266" s="110"/>
      <c r="CY266" s="110"/>
      <c r="CZ266" s="110"/>
      <c r="DA266" s="110"/>
      <c r="DB266" s="110"/>
      <c r="DC266" s="110"/>
      <c r="DD266" s="110"/>
      <c r="DE266" s="110"/>
      <c r="DF266" s="110"/>
      <c r="DG266" s="110"/>
      <c r="DH266" s="110"/>
      <c r="DI266" s="110"/>
      <c r="DJ266" s="110"/>
      <c r="DK266" s="110"/>
      <c r="DL266" s="110"/>
      <c r="DM266" s="110"/>
      <c r="DN266" s="110"/>
      <c r="DO266" s="110"/>
      <c r="DP266" s="110"/>
      <c r="DQ266" s="110"/>
      <c r="DR266" s="110"/>
      <c r="DS266" s="110"/>
      <c r="DT266" s="110"/>
      <c r="DU266" s="110"/>
      <c r="DV266" s="110"/>
      <c r="DW266" s="110"/>
      <c r="DX266" s="110"/>
      <c r="DY266" s="110"/>
      <c r="DZ266" s="110"/>
      <c r="EA266" s="110"/>
      <c r="EB266" s="110"/>
      <c r="EC266" s="110"/>
      <c r="ED266" s="110"/>
      <c r="EE266" s="110"/>
      <c r="EF266" s="110"/>
      <c r="EG266" s="110"/>
      <c r="EH266" s="110"/>
      <c r="EI266" s="110"/>
      <c r="EJ266" s="110"/>
      <c r="EK266" s="110"/>
      <c r="EL266" s="110"/>
      <c r="EM266" s="110"/>
      <c r="EN266" s="110"/>
      <c r="EO266" s="110"/>
      <c r="EP266" s="110"/>
      <c r="EQ266" s="110"/>
      <c r="ER266" s="110"/>
      <c r="ES266" s="110"/>
      <c r="ET266" s="110"/>
      <c r="EU266" s="110"/>
      <c r="EV266" s="110"/>
      <c r="EW266" s="110"/>
      <c r="EX266" s="110"/>
      <c r="EY266" s="110"/>
      <c r="EZ266" s="110"/>
      <c r="FA266" s="110"/>
      <c r="FB266" s="110"/>
      <c r="FC266" s="110"/>
      <c r="FD266" s="110"/>
      <c r="FE266" s="110"/>
      <c r="FF266" s="110"/>
      <c r="FG266" s="110"/>
      <c r="FH266" s="110"/>
      <c r="FI266" s="110"/>
      <c r="FJ266" s="110"/>
      <c r="FK266" s="110"/>
      <c r="FL266" s="110"/>
      <c r="FM266" s="110"/>
      <c r="FN266" s="110"/>
      <c r="FO266" s="110"/>
      <c r="FP266" s="110"/>
      <c r="FQ266" s="110"/>
      <c r="FR266" s="110"/>
      <c r="FS266" s="110"/>
      <c r="FT266" s="110"/>
      <c r="FU266" s="110"/>
      <c r="FV266" s="110"/>
      <c r="FW266" s="110"/>
      <c r="FX266" s="110"/>
      <c r="FY266" s="110"/>
      <c r="FZ266" s="110"/>
      <c r="GA266" s="110"/>
      <c r="GB266" s="110"/>
      <c r="GC266" s="110"/>
      <c r="GD266" s="110"/>
      <c r="GE266" s="110"/>
      <c r="GF266" s="110"/>
      <c r="GG266" s="110"/>
      <c r="GH266" s="110"/>
      <c r="GI266" s="110"/>
      <c r="GJ266" s="110"/>
      <c r="GK266" s="110"/>
      <c r="GL266" s="110"/>
      <c r="GM266" s="110"/>
      <c r="GN266" s="110"/>
      <c r="GO266" s="110"/>
      <c r="GP266" s="110"/>
      <c r="GQ266" s="110"/>
      <c r="GR266" s="110"/>
      <c r="GS266" s="110"/>
      <c r="GT266" s="110"/>
      <c r="GU266" s="110"/>
      <c r="GV266" s="110"/>
      <c r="GW266" s="110"/>
      <c r="GX266" s="110"/>
      <c r="GY266" s="110"/>
      <c r="GZ266" s="110"/>
      <c r="HA266" s="110"/>
      <c r="HB266" s="110"/>
      <c r="HC266" s="110"/>
      <c r="HD266" s="110"/>
      <c r="HE266" s="110"/>
      <c r="HF266" s="110"/>
      <c r="HG266" s="110"/>
      <c r="HH266" s="110"/>
      <c r="HI266" s="110"/>
      <c r="HJ266" s="110"/>
      <c r="HK266" s="110"/>
    </row>
    <row r="267" ht="15.75"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c r="AB267" s="110"/>
      <c r="AC267" s="110"/>
      <c r="AD267" s="110"/>
      <c r="AE267" s="110"/>
      <c r="AF267" s="110"/>
      <c r="AG267" s="110"/>
      <c r="AH267" s="110"/>
      <c r="AI267" s="110"/>
      <c r="AJ267" s="110"/>
      <c r="AK267" s="110"/>
      <c r="AL267" s="110"/>
      <c r="AM267" s="110"/>
      <c r="AN267" s="110"/>
      <c r="AO267" s="110"/>
      <c r="AP267" s="110"/>
      <c r="AQ267" s="110"/>
      <c r="AR267" s="110"/>
      <c r="AS267" s="110"/>
      <c r="AT267" s="110"/>
      <c r="AU267" s="110"/>
      <c r="AV267" s="110"/>
      <c r="AW267" s="110"/>
      <c r="AX267" s="110"/>
      <c r="AY267" s="110"/>
      <c r="AZ267" s="110"/>
      <c r="BA267" s="110"/>
      <c r="BB267" s="110"/>
      <c r="BC267" s="110"/>
      <c r="BD267" s="110"/>
      <c r="BE267" s="110"/>
      <c r="BF267" s="110"/>
      <c r="BG267" s="110"/>
      <c r="BH267" s="110"/>
      <c r="BI267" s="110"/>
      <c r="BJ267" s="110"/>
      <c r="BK267" s="110"/>
      <c r="BL267" s="110"/>
      <c r="BM267" s="110"/>
      <c r="BN267" s="110"/>
      <c r="BO267" s="110"/>
      <c r="BP267" s="110"/>
      <c r="BQ267" s="110"/>
      <c r="BR267" s="110"/>
      <c r="BS267" s="110"/>
      <c r="BT267" s="110"/>
      <c r="BU267" s="110"/>
      <c r="BV267" s="110"/>
      <c r="BW267" s="110"/>
      <c r="BX267" s="110"/>
      <c r="BY267" s="110"/>
      <c r="BZ267" s="110"/>
      <c r="CA267" s="110"/>
      <c r="CB267" s="110"/>
      <c r="CC267" s="110"/>
      <c r="CD267" s="110"/>
      <c r="CE267" s="110"/>
      <c r="CF267" s="110"/>
      <c r="CG267" s="110"/>
      <c r="CH267" s="110"/>
      <c r="CI267" s="110"/>
      <c r="CJ267" s="110"/>
      <c r="CK267" s="110"/>
      <c r="CL267" s="110"/>
      <c r="CM267" s="110"/>
      <c r="CN267" s="110"/>
      <c r="CO267" s="110"/>
      <c r="CP267" s="110"/>
      <c r="CQ267" s="110"/>
      <c r="CR267" s="110"/>
      <c r="CS267" s="110"/>
      <c r="CT267" s="110"/>
      <c r="CU267" s="110"/>
      <c r="CV267" s="110"/>
      <c r="CW267" s="110"/>
      <c r="CX267" s="110"/>
      <c r="CY267" s="110"/>
      <c r="CZ267" s="110"/>
      <c r="DA267" s="110"/>
      <c r="DB267" s="110"/>
      <c r="DC267" s="110"/>
      <c r="DD267" s="110"/>
      <c r="DE267" s="110"/>
      <c r="DF267" s="110"/>
      <c r="DG267" s="110"/>
      <c r="DH267" s="110"/>
      <c r="DI267" s="110"/>
      <c r="DJ267" s="110"/>
      <c r="DK267" s="110"/>
      <c r="DL267" s="110"/>
      <c r="DM267" s="110"/>
      <c r="DN267" s="110"/>
      <c r="DO267" s="110"/>
      <c r="DP267" s="110"/>
      <c r="DQ267" s="110"/>
      <c r="DR267" s="110"/>
      <c r="DS267" s="110"/>
      <c r="DT267" s="110"/>
      <c r="DU267" s="110"/>
      <c r="DV267" s="110"/>
      <c r="DW267" s="110"/>
      <c r="DX267" s="110"/>
      <c r="DY267" s="110"/>
      <c r="DZ267" s="110"/>
      <c r="EA267" s="110"/>
      <c r="EB267" s="110"/>
      <c r="EC267" s="110"/>
      <c r="ED267" s="110"/>
      <c r="EE267" s="110"/>
      <c r="EF267" s="110"/>
      <c r="EG267" s="110"/>
      <c r="EH267" s="110"/>
      <c r="EI267" s="110"/>
      <c r="EJ267" s="110"/>
      <c r="EK267" s="110"/>
      <c r="EL267" s="110"/>
      <c r="EM267" s="110"/>
      <c r="EN267" s="110"/>
      <c r="EO267" s="110"/>
      <c r="EP267" s="110"/>
      <c r="EQ267" s="110"/>
      <c r="ER267" s="110"/>
      <c r="ES267" s="110"/>
      <c r="ET267" s="110"/>
      <c r="EU267" s="110"/>
      <c r="EV267" s="110"/>
      <c r="EW267" s="110"/>
      <c r="EX267" s="110"/>
      <c r="EY267" s="110"/>
      <c r="EZ267" s="110"/>
      <c r="FA267" s="110"/>
      <c r="FB267" s="110"/>
      <c r="FC267" s="110"/>
      <c r="FD267" s="110"/>
      <c r="FE267" s="110"/>
      <c r="FF267" s="110"/>
      <c r="FG267" s="110"/>
      <c r="FH267" s="110"/>
      <c r="FI267" s="110"/>
      <c r="FJ267" s="110"/>
      <c r="FK267" s="110"/>
      <c r="FL267" s="110"/>
      <c r="FM267" s="110"/>
      <c r="FN267" s="110"/>
      <c r="FO267" s="110"/>
      <c r="FP267" s="110"/>
      <c r="FQ267" s="110"/>
      <c r="FR267" s="110"/>
      <c r="FS267" s="110"/>
      <c r="FT267" s="110"/>
      <c r="FU267" s="110"/>
      <c r="FV267" s="110"/>
      <c r="FW267" s="110"/>
      <c r="FX267" s="110"/>
      <c r="FY267" s="110"/>
      <c r="FZ267" s="110"/>
      <c r="GA267" s="110"/>
      <c r="GB267" s="110"/>
      <c r="GC267" s="110"/>
      <c r="GD267" s="110"/>
      <c r="GE267" s="110"/>
      <c r="GF267" s="110"/>
      <c r="GG267" s="110"/>
      <c r="GH267" s="110"/>
      <c r="GI267" s="110"/>
      <c r="GJ267" s="110"/>
      <c r="GK267" s="110"/>
      <c r="GL267" s="110"/>
      <c r="GM267" s="110"/>
      <c r="GN267" s="110"/>
      <c r="GO267" s="110"/>
      <c r="GP267" s="110"/>
      <c r="GQ267" s="110"/>
      <c r="GR267" s="110"/>
      <c r="GS267" s="110"/>
      <c r="GT267" s="110"/>
      <c r="GU267" s="110"/>
      <c r="GV267" s="110"/>
      <c r="GW267" s="110"/>
      <c r="GX267" s="110"/>
      <c r="GY267" s="110"/>
      <c r="GZ267" s="110"/>
      <c r="HA267" s="110"/>
      <c r="HB267" s="110"/>
      <c r="HC267" s="110"/>
      <c r="HD267" s="110"/>
      <c r="HE267" s="110"/>
      <c r="HF267" s="110"/>
      <c r="HG267" s="110"/>
      <c r="HH267" s="110"/>
      <c r="HI267" s="110"/>
      <c r="HJ267" s="110"/>
      <c r="HK267" s="110"/>
    </row>
    <row r="268" ht="15.75"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c r="AB268" s="110"/>
      <c r="AC268" s="110"/>
      <c r="AD268" s="110"/>
      <c r="AE268" s="110"/>
      <c r="AF268" s="110"/>
      <c r="AG268" s="110"/>
      <c r="AH268" s="110"/>
      <c r="AI268" s="110"/>
      <c r="AJ268" s="110"/>
      <c r="AK268" s="110"/>
      <c r="AL268" s="110"/>
      <c r="AM268" s="110"/>
      <c r="AN268" s="110"/>
      <c r="AO268" s="110"/>
      <c r="AP268" s="110"/>
      <c r="AQ268" s="110"/>
      <c r="AR268" s="110"/>
      <c r="AS268" s="110"/>
      <c r="AT268" s="110"/>
      <c r="AU268" s="110"/>
      <c r="AV268" s="110"/>
      <c r="AW268" s="110"/>
      <c r="AX268" s="110"/>
      <c r="AY268" s="110"/>
      <c r="AZ268" s="110"/>
      <c r="BA268" s="110"/>
      <c r="BB268" s="110"/>
      <c r="BC268" s="110"/>
      <c r="BD268" s="110"/>
      <c r="BE268" s="110"/>
      <c r="BF268" s="110"/>
      <c r="BG268" s="110"/>
      <c r="BH268" s="110"/>
      <c r="BI268" s="110"/>
      <c r="BJ268" s="110"/>
      <c r="BK268" s="110"/>
      <c r="BL268" s="110"/>
      <c r="BM268" s="110"/>
      <c r="BN268" s="110"/>
      <c r="BO268" s="110"/>
      <c r="BP268" s="110"/>
      <c r="BQ268" s="110"/>
      <c r="BR268" s="110"/>
      <c r="BS268" s="110"/>
      <c r="BT268" s="110"/>
      <c r="BU268" s="110"/>
      <c r="BV268" s="110"/>
      <c r="BW268" s="110"/>
      <c r="BX268" s="110"/>
      <c r="BY268" s="110"/>
      <c r="BZ268" s="110"/>
      <c r="CA268" s="110"/>
      <c r="CB268" s="110"/>
      <c r="CC268" s="110"/>
      <c r="CD268" s="110"/>
      <c r="CE268" s="110"/>
      <c r="CF268" s="110"/>
      <c r="CG268" s="110"/>
      <c r="CH268" s="110"/>
      <c r="CI268" s="110"/>
      <c r="CJ268" s="110"/>
      <c r="CK268" s="110"/>
      <c r="CL268" s="110"/>
      <c r="CM268" s="110"/>
      <c r="CN268" s="110"/>
      <c r="CO268" s="110"/>
      <c r="CP268" s="110"/>
      <c r="CQ268" s="110"/>
      <c r="CR268" s="110"/>
      <c r="CS268" s="110"/>
      <c r="CT268" s="110"/>
      <c r="CU268" s="110"/>
      <c r="CV268" s="110"/>
      <c r="CW268" s="110"/>
      <c r="CX268" s="110"/>
      <c r="CY268" s="110"/>
      <c r="CZ268" s="110"/>
      <c r="DA268" s="110"/>
      <c r="DB268" s="110"/>
      <c r="DC268" s="110"/>
      <c r="DD268" s="110"/>
      <c r="DE268" s="110"/>
      <c r="DF268" s="110"/>
      <c r="DG268" s="110"/>
      <c r="DH268" s="110"/>
      <c r="DI268" s="110"/>
      <c r="DJ268" s="110"/>
      <c r="DK268" s="110"/>
      <c r="DL268" s="110"/>
      <c r="DM268" s="110"/>
      <c r="DN268" s="110"/>
      <c r="DO268" s="110"/>
      <c r="DP268" s="110"/>
      <c r="DQ268" s="110"/>
      <c r="DR268" s="110"/>
      <c r="DS268" s="110"/>
      <c r="DT268" s="110"/>
      <c r="DU268" s="110"/>
      <c r="DV268" s="110"/>
      <c r="DW268" s="110"/>
      <c r="DX268" s="110"/>
      <c r="DY268" s="110"/>
      <c r="DZ268" s="110"/>
      <c r="EA268" s="110"/>
      <c r="EB268" s="110"/>
      <c r="EC268" s="110"/>
      <c r="ED268" s="110"/>
      <c r="EE268" s="110"/>
      <c r="EF268" s="110"/>
      <c r="EG268" s="110"/>
      <c r="EH268" s="110"/>
      <c r="EI268" s="110"/>
      <c r="EJ268" s="110"/>
      <c r="EK268" s="110"/>
      <c r="EL268" s="110"/>
      <c r="EM268" s="110"/>
      <c r="EN268" s="110"/>
      <c r="EO268" s="110"/>
      <c r="EP268" s="110"/>
      <c r="EQ268" s="110"/>
      <c r="ER268" s="110"/>
      <c r="ES268" s="110"/>
      <c r="ET268" s="110"/>
      <c r="EU268" s="110"/>
      <c r="EV268" s="110"/>
      <c r="EW268" s="110"/>
      <c r="EX268" s="110"/>
      <c r="EY268" s="110"/>
      <c r="EZ268" s="110"/>
      <c r="FA268" s="110"/>
      <c r="FB268" s="110"/>
      <c r="FC268" s="110"/>
      <c r="FD268" s="110"/>
      <c r="FE268" s="110"/>
      <c r="FF268" s="110"/>
      <c r="FG268" s="110"/>
      <c r="FH268" s="110"/>
      <c r="FI268" s="110"/>
      <c r="FJ268" s="110"/>
      <c r="FK268" s="110"/>
      <c r="FL268" s="110"/>
      <c r="FM268" s="110"/>
      <c r="FN268" s="110"/>
      <c r="FO268" s="110"/>
      <c r="FP268" s="110"/>
      <c r="FQ268" s="110"/>
      <c r="FR268" s="110"/>
      <c r="FS268" s="110"/>
      <c r="FT268" s="110"/>
      <c r="FU268" s="110"/>
      <c r="FV268" s="110"/>
      <c r="FW268" s="110"/>
      <c r="FX268" s="110"/>
      <c r="FY268" s="110"/>
      <c r="FZ268" s="110"/>
      <c r="GA268" s="110"/>
      <c r="GB268" s="110"/>
      <c r="GC268" s="110"/>
      <c r="GD268" s="110"/>
      <c r="GE268" s="110"/>
      <c r="GF268" s="110"/>
      <c r="GG268" s="110"/>
      <c r="GH268" s="110"/>
      <c r="GI268" s="110"/>
      <c r="GJ268" s="110"/>
      <c r="GK268" s="110"/>
      <c r="GL268" s="110"/>
      <c r="GM268" s="110"/>
      <c r="GN268" s="110"/>
      <c r="GO268" s="110"/>
      <c r="GP268" s="110"/>
      <c r="GQ268" s="110"/>
      <c r="GR268" s="110"/>
      <c r="GS268" s="110"/>
      <c r="GT268" s="110"/>
      <c r="GU268" s="110"/>
      <c r="GV268" s="110"/>
      <c r="GW268" s="110"/>
      <c r="GX268" s="110"/>
      <c r="GY268" s="110"/>
      <c r="GZ268" s="110"/>
      <c r="HA268" s="110"/>
      <c r="HB268" s="110"/>
      <c r="HC268" s="110"/>
      <c r="HD268" s="110"/>
      <c r="HE268" s="110"/>
      <c r="HF268" s="110"/>
      <c r="HG268" s="110"/>
      <c r="HH268" s="110"/>
      <c r="HI268" s="110"/>
      <c r="HJ268" s="110"/>
      <c r="HK268" s="110"/>
    </row>
    <row r="269" ht="15.75"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c r="AB269" s="110"/>
      <c r="AC269" s="110"/>
      <c r="AD269" s="110"/>
      <c r="AE269" s="110"/>
      <c r="AF269" s="110"/>
      <c r="AG269" s="110"/>
      <c r="AH269" s="110"/>
      <c r="AI269" s="110"/>
      <c r="AJ269" s="110"/>
      <c r="AK269" s="110"/>
      <c r="AL269" s="110"/>
      <c r="AM269" s="110"/>
      <c r="AN269" s="110"/>
      <c r="AO269" s="110"/>
      <c r="AP269" s="110"/>
      <c r="AQ269" s="110"/>
      <c r="AR269" s="110"/>
      <c r="AS269" s="110"/>
      <c r="AT269" s="110"/>
      <c r="AU269" s="110"/>
      <c r="AV269" s="110"/>
      <c r="AW269" s="110"/>
      <c r="AX269" s="110"/>
      <c r="AY269" s="110"/>
      <c r="AZ269" s="110"/>
      <c r="BA269" s="110"/>
      <c r="BB269" s="110"/>
      <c r="BC269" s="110"/>
      <c r="BD269" s="110"/>
      <c r="BE269" s="110"/>
      <c r="BF269" s="110"/>
      <c r="BG269" s="110"/>
      <c r="BH269" s="110"/>
      <c r="BI269" s="110"/>
      <c r="BJ269" s="110"/>
      <c r="BK269" s="110"/>
      <c r="BL269" s="110"/>
      <c r="BM269" s="110"/>
      <c r="BN269" s="110"/>
      <c r="BO269" s="110"/>
      <c r="BP269" s="110"/>
      <c r="BQ269" s="110"/>
      <c r="BR269" s="110"/>
      <c r="BS269" s="110"/>
      <c r="BT269" s="110"/>
      <c r="BU269" s="110"/>
      <c r="BV269" s="110"/>
      <c r="BW269" s="110"/>
      <c r="BX269" s="110"/>
      <c r="BY269" s="110"/>
      <c r="BZ269" s="110"/>
      <c r="CA269" s="110"/>
      <c r="CB269" s="110"/>
      <c r="CC269" s="110"/>
      <c r="CD269" s="110"/>
      <c r="CE269" s="110"/>
      <c r="CF269" s="110"/>
      <c r="CG269" s="110"/>
      <c r="CH269" s="110"/>
      <c r="CI269" s="110"/>
      <c r="CJ269" s="110"/>
      <c r="CK269" s="110"/>
      <c r="CL269" s="110"/>
      <c r="CM269" s="110"/>
      <c r="CN269" s="110"/>
      <c r="CO269" s="110"/>
      <c r="CP269" s="110"/>
      <c r="CQ269" s="110"/>
      <c r="CR269" s="110"/>
      <c r="CS269" s="110"/>
      <c r="CT269" s="110"/>
      <c r="CU269" s="110"/>
      <c r="CV269" s="110"/>
      <c r="CW269" s="110"/>
      <c r="CX269" s="110"/>
      <c r="CY269" s="110"/>
      <c r="CZ269" s="110"/>
      <c r="DA269" s="110"/>
      <c r="DB269" s="110"/>
      <c r="DC269" s="110"/>
      <c r="DD269" s="110"/>
      <c r="DE269" s="110"/>
      <c r="DF269" s="110"/>
      <c r="DG269" s="110"/>
      <c r="DH269" s="110"/>
      <c r="DI269" s="110"/>
      <c r="DJ269" s="110"/>
      <c r="DK269" s="110"/>
      <c r="DL269" s="110"/>
      <c r="DM269" s="110"/>
      <c r="DN269" s="110"/>
      <c r="DO269" s="110"/>
      <c r="DP269" s="110"/>
      <c r="DQ269" s="110"/>
      <c r="DR269" s="110"/>
      <c r="DS269" s="110"/>
      <c r="DT269" s="110"/>
      <c r="DU269" s="110"/>
      <c r="DV269" s="110"/>
      <c r="DW269" s="110"/>
      <c r="DX269" s="110"/>
      <c r="DY269" s="110"/>
      <c r="DZ269" s="110"/>
      <c r="EA269" s="110"/>
      <c r="EB269" s="110"/>
      <c r="EC269" s="110"/>
      <c r="ED269" s="110"/>
      <c r="EE269" s="110"/>
      <c r="EF269" s="110"/>
      <c r="EG269" s="110"/>
      <c r="EH269" s="110"/>
      <c r="EI269" s="110"/>
      <c r="EJ269" s="110"/>
      <c r="EK269" s="110"/>
      <c r="EL269" s="110"/>
      <c r="EM269" s="110"/>
      <c r="EN269" s="110"/>
      <c r="EO269" s="110"/>
      <c r="EP269" s="110"/>
      <c r="EQ269" s="110"/>
      <c r="ER269" s="110"/>
      <c r="ES269" s="110"/>
      <c r="ET269" s="110"/>
      <c r="EU269" s="110"/>
      <c r="EV269" s="110"/>
      <c r="EW269" s="110"/>
      <c r="EX269" s="110"/>
      <c r="EY269" s="110"/>
      <c r="EZ269" s="110"/>
      <c r="FA269" s="110"/>
      <c r="FB269" s="110"/>
      <c r="FC269" s="110"/>
      <c r="FD269" s="110"/>
      <c r="FE269" s="110"/>
      <c r="FF269" s="110"/>
      <c r="FG269" s="110"/>
      <c r="FH269" s="110"/>
      <c r="FI269" s="110"/>
      <c r="FJ269" s="110"/>
      <c r="FK269" s="110"/>
      <c r="FL269" s="110"/>
      <c r="FM269" s="110"/>
      <c r="FN269" s="110"/>
      <c r="FO269" s="110"/>
      <c r="FP269" s="110"/>
      <c r="FQ269" s="110"/>
      <c r="FR269" s="110"/>
      <c r="FS269" s="110"/>
      <c r="FT269" s="110"/>
      <c r="FU269" s="110"/>
      <c r="FV269" s="110"/>
      <c r="FW269" s="110"/>
      <c r="FX269" s="110"/>
      <c r="FY269" s="110"/>
      <c r="FZ269" s="110"/>
      <c r="GA269" s="110"/>
      <c r="GB269" s="110"/>
      <c r="GC269" s="110"/>
      <c r="GD269" s="110"/>
      <c r="GE269" s="110"/>
      <c r="GF269" s="110"/>
      <c r="GG269" s="110"/>
      <c r="GH269" s="110"/>
      <c r="GI269" s="110"/>
      <c r="GJ269" s="110"/>
      <c r="GK269" s="110"/>
      <c r="GL269" s="110"/>
      <c r="GM269" s="110"/>
      <c r="GN269" s="110"/>
      <c r="GO269" s="110"/>
      <c r="GP269" s="110"/>
      <c r="GQ269" s="110"/>
      <c r="GR269" s="110"/>
      <c r="GS269" s="110"/>
      <c r="GT269" s="110"/>
      <c r="GU269" s="110"/>
      <c r="GV269" s="110"/>
      <c r="GW269" s="110"/>
      <c r="GX269" s="110"/>
      <c r="GY269" s="110"/>
      <c r="GZ269" s="110"/>
      <c r="HA269" s="110"/>
      <c r="HB269" s="110"/>
      <c r="HC269" s="110"/>
      <c r="HD269" s="110"/>
      <c r="HE269" s="110"/>
      <c r="HF269" s="110"/>
      <c r="HG269" s="110"/>
      <c r="HH269" s="110"/>
      <c r="HI269" s="110"/>
      <c r="HJ269" s="110"/>
      <c r="HK269" s="110"/>
    </row>
    <row r="270" ht="15.75"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c r="AB270" s="110"/>
      <c r="AC270" s="110"/>
      <c r="AD270" s="110"/>
      <c r="AE270" s="110"/>
      <c r="AF270" s="110"/>
      <c r="AG270" s="110"/>
      <c r="AH270" s="110"/>
      <c r="AI270" s="110"/>
      <c r="AJ270" s="110"/>
      <c r="AK270" s="110"/>
      <c r="AL270" s="110"/>
      <c r="AM270" s="110"/>
      <c r="AN270" s="110"/>
      <c r="AO270" s="110"/>
      <c r="AP270" s="110"/>
      <c r="AQ270" s="110"/>
      <c r="AR270" s="110"/>
      <c r="AS270" s="110"/>
      <c r="AT270" s="110"/>
      <c r="AU270" s="110"/>
      <c r="AV270" s="110"/>
      <c r="AW270" s="110"/>
      <c r="AX270" s="110"/>
      <c r="AY270" s="110"/>
      <c r="AZ270" s="110"/>
      <c r="BA270" s="110"/>
      <c r="BB270" s="110"/>
      <c r="BC270" s="110"/>
      <c r="BD270" s="110"/>
      <c r="BE270" s="110"/>
      <c r="BF270" s="110"/>
      <c r="BG270" s="110"/>
      <c r="BH270" s="110"/>
      <c r="BI270" s="110"/>
      <c r="BJ270" s="110"/>
      <c r="BK270" s="110"/>
      <c r="BL270" s="110"/>
      <c r="BM270" s="110"/>
      <c r="BN270" s="110"/>
      <c r="BO270" s="110"/>
      <c r="BP270" s="110"/>
      <c r="BQ270" s="110"/>
      <c r="BR270" s="110"/>
      <c r="BS270" s="110"/>
      <c r="BT270" s="110"/>
      <c r="BU270" s="110"/>
      <c r="BV270" s="110"/>
      <c r="BW270" s="110"/>
      <c r="BX270" s="110"/>
      <c r="BY270" s="110"/>
      <c r="BZ270" s="110"/>
      <c r="CA270" s="110"/>
      <c r="CB270" s="110"/>
      <c r="CC270" s="110"/>
      <c r="CD270" s="110"/>
      <c r="CE270" s="110"/>
      <c r="CF270" s="110"/>
      <c r="CG270" s="110"/>
      <c r="CH270" s="110"/>
      <c r="CI270" s="110"/>
      <c r="CJ270" s="110"/>
      <c r="CK270" s="110"/>
      <c r="CL270" s="110"/>
      <c r="CM270" s="110"/>
      <c r="CN270" s="110"/>
      <c r="CO270" s="110"/>
      <c r="CP270" s="110"/>
      <c r="CQ270" s="110"/>
      <c r="CR270" s="110"/>
      <c r="CS270" s="110"/>
      <c r="CT270" s="110"/>
      <c r="CU270" s="110"/>
      <c r="CV270" s="110"/>
      <c r="CW270" s="110"/>
      <c r="CX270" s="110"/>
      <c r="CY270" s="110"/>
      <c r="CZ270" s="110"/>
      <c r="DA270" s="110"/>
      <c r="DB270" s="110"/>
      <c r="DC270" s="110"/>
      <c r="DD270" s="110"/>
      <c r="DE270" s="110"/>
      <c r="DF270" s="110"/>
      <c r="DG270" s="110"/>
      <c r="DH270" s="110"/>
      <c r="DI270" s="110"/>
      <c r="DJ270" s="110"/>
      <c r="DK270" s="110"/>
      <c r="DL270" s="110"/>
      <c r="DM270" s="110"/>
      <c r="DN270" s="110"/>
      <c r="DO270" s="110"/>
      <c r="DP270" s="110"/>
      <c r="DQ270" s="110"/>
      <c r="DR270" s="110"/>
      <c r="DS270" s="110"/>
      <c r="DT270" s="110"/>
      <c r="DU270" s="110"/>
      <c r="DV270" s="110"/>
      <c r="DW270" s="110"/>
      <c r="DX270" s="110"/>
      <c r="DY270" s="110"/>
      <c r="DZ270" s="110"/>
      <c r="EA270" s="110"/>
      <c r="EB270" s="110"/>
      <c r="EC270" s="110"/>
      <c r="ED270" s="110"/>
      <c r="EE270" s="110"/>
      <c r="EF270" s="110"/>
      <c r="EG270" s="110"/>
      <c r="EH270" s="110"/>
      <c r="EI270" s="110"/>
      <c r="EJ270" s="110"/>
      <c r="EK270" s="110"/>
      <c r="EL270" s="110"/>
      <c r="EM270" s="110"/>
      <c r="EN270" s="110"/>
      <c r="EO270" s="110"/>
      <c r="EP270" s="110"/>
      <c r="EQ270" s="110"/>
      <c r="ER270" s="110"/>
      <c r="ES270" s="110"/>
      <c r="ET270" s="110"/>
      <c r="EU270" s="110"/>
      <c r="EV270" s="110"/>
      <c r="EW270" s="110"/>
      <c r="EX270" s="110"/>
      <c r="EY270" s="110"/>
      <c r="EZ270" s="110"/>
      <c r="FA270" s="110"/>
      <c r="FB270" s="110"/>
      <c r="FC270" s="110"/>
      <c r="FD270" s="110"/>
      <c r="FE270" s="110"/>
      <c r="FF270" s="110"/>
      <c r="FG270" s="110"/>
      <c r="FH270" s="110"/>
      <c r="FI270" s="110"/>
      <c r="FJ270" s="110"/>
      <c r="FK270" s="110"/>
      <c r="FL270" s="110"/>
      <c r="FM270" s="110"/>
      <c r="FN270" s="110"/>
      <c r="FO270" s="110"/>
      <c r="FP270" s="110"/>
      <c r="FQ270" s="110"/>
      <c r="FR270" s="110"/>
      <c r="FS270" s="110"/>
      <c r="FT270" s="110"/>
      <c r="FU270" s="110"/>
      <c r="FV270" s="110"/>
      <c r="FW270" s="110"/>
      <c r="FX270" s="110"/>
      <c r="FY270" s="110"/>
      <c r="FZ270" s="110"/>
      <c r="GA270" s="110"/>
      <c r="GB270" s="110"/>
      <c r="GC270" s="110"/>
      <c r="GD270" s="110"/>
      <c r="GE270" s="110"/>
      <c r="GF270" s="110"/>
      <c r="GG270" s="110"/>
      <c r="GH270" s="110"/>
      <c r="GI270" s="110"/>
      <c r="GJ270" s="110"/>
      <c r="GK270" s="110"/>
      <c r="GL270" s="110"/>
      <c r="GM270" s="110"/>
      <c r="GN270" s="110"/>
      <c r="GO270" s="110"/>
      <c r="GP270" s="110"/>
      <c r="GQ270" s="110"/>
      <c r="GR270" s="110"/>
      <c r="GS270" s="110"/>
      <c r="GT270" s="110"/>
      <c r="GU270" s="110"/>
      <c r="GV270" s="110"/>
      <c r="GW270" s="110"/>
      <c r="GX270" s="110"/>
      <c r="GY270" s="110"/>
      <c r="GZ270" s="110"/>
      <c r="HA270" s="110"/>
      <c r="HB270" s="110"/>
      <c r="HC270" s="110"/>
      <c r="HD270" s="110"/>
      <c r="HE270" s="110"/>
      <c r="HF270" s="110"/>
      <c r="HG270" s="110"/>
      <c r="HH270" s="110"/>
      <c r="HI270" s="110"/>
      <c r="HJ270" s="110"/>
      <c r="HK270" s="110"/>
    </row>
    <row r="271" ht="15.75"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c r="AB271" s="110"/>
      <c r="AC271" s="110"/>
      <c r="AD271" s="110"/>
      <c r="AE271" s="110"/>
      <c r="AF271" s="110"/>
      <c r="AG271" s="110"/>
      <c r="AH271" s="110"/>
      <c r="AI271" s="110"/>
      <c r="AJ271" s="110"/>
      <c r="AK271" s="110"/>
      <c r="AL271" s="110"/>
      <c r="AM271" s="110"/>
      <c r="AN271" s="110"/>
      <c r="AO271" s="110"/>
      <c r="AP271" s="110"/>
      <c r="AQ271" s="110"/>
      <c r="AR271" s="110"/>
      <c r="AS271" s="110"/>
      <c r="AT271" s="110"/>
      <c r="AU271" s="110"/>
      <c r="AV271" s="110"/>
      <c r="AW271" s="110"/>
      <c r="AX271" s="110"/>
      <c r="AY271" s="110"/>
      <c r="AZ271" s="110"/>
      <c r="BA271" s="110"/>
      <c r="BB271" s="110"/>
      <c r="BC271" s="110"/>
      <c r="BD271" s="110"/>
      <c r="BE271" s="110"/>
      <c r="BF271" s="110"/>
      <c r="BG271" s="110"/>
      <c r="BH271" s="110"/>
      <c r="BI271" s="110"/>
      <c r="BJ271" s="110"/>
      <c r="BK271" s="110"/>
      <c r="BL271" s="110"/>
      <c r="BM271" s="110"/>
      <c r="BN271" s="110"/>
      <c r="BO271" s="110"/>
      <c r="BP271" s="110"/>
      <c r="BQ271" s="110"/>
      <c r="BR271" s="110"/>
      <c r="BS271" s="110"/>
      <c r="BT271" s="110"/>
      <c r="BU271" s="110"/>
      <c r="BV271" s="110"/>
      <c r="BW271" s="110"/>
      <c r="BX271" s="110"/>
      <c r="BY271" s="110"/>
      <c r="BZ271" s="110"/>
      <c r="CA271" s="110"/>
      <c r="CB271" s="110"/>
      <c r="CC271" s="110"/>
      <c r="CD271" s="110"/>
      <c r="CE271" s="110"/>
      <c r="CF271" s="110"/>
      <c r="CG271" s="110"/>
      <c r="CH271" s="110"/>
      <c r="CI271" s="110"/>
      <c r="CJ271" s="110"/>
      <c r="CK271" s="110"/>
      <c r="CL271" s="110"/>
      <c r="CM271" s="110"/>
      <c r="CN271" s="110"/>
      <c r="CO271" s="110"/>
      <c r="CP271" s="110"/>
      <c r="CQ271" s="110"/>
      <c r="CR271" s="110"/>
      <c r="CS271" s="110"/>
      <c r="CT271" s="110"/>
      <c r="CU271" s="110"/>
      <c r="CV271" s="110"/>
      <c r="CW271" s="110"/>
      <c r="CX271" s="110"/>
      <c r="CY271" s="110"/>
      <c r="CZ271" s="110"/>
      <c r="DA271" s="110"/>
      <c r="DB271" s="110"/>
      <c r="DC271" s="110"/>
      <c r="DD271" s="110"/>
      <c r="DE271" s="110"/>
      <c r="DF271" s="110"/>
      <c r="DG271" s="110"/>
      <c r="DH271" s="110"/>
      <c r="DI271" s="110"/>
      <c r="DJ271" s="110"/>
      <c r="DK271" s="110"/>
      <c r="DL271" s="110"/>
      <c r="DM271" s="110"/>
      <c r="DN271" s="110"/>
      <c r="DO271" s="110"/>
      <c r="DP271" s="110"/>
      <c r="DQ271" s="110"/>
      <c r="DR271" s="110"/>
      <c r="DS271" s="110"/>
      <c r="DT271" s="110"/>
      <c r="DU271" s="110"/>
      <c r="DV271" s="110"/>
      <c r="DW271" s="110"/>
      <c r="DX271" s="110"/>
      <c r="DY271" s="110"/>
      <c r="DZ271" s="110"/>
      <c r="EA271" s="110"/>
      <c r="EB271" s="110"/>
      <c r="EC271" s="110"/>
      <c r="ED271" s="110"/>
      <c r="EE271" s="110"/>
      <c r="EF271" s="110"/>
      <c r="EG271" s="110"/>
      <c r="EH271" s="110"/>
      <c r="EI271" s="110"/>
      <c r="EJ271" s="110"/>
      <c r="EK271" s="110"/>
      <c r="EL271" s="110"/>
      <c r="EM271" s="110"/>
      <c r="EN271" s="110"/>
      <c r="EO271" s="110"/>
      <c r="EP271" s="110"/>
      <c r="EQ271" s="110"/>
      <c r="ER271" s="110"/>
      <c r="ES271" s="110"/>
      <c r="ET271" s="110"/>
      <c r="EU271" s="110"/>
      <c r="EV271" s="110"/>
      <c r="EW271" s="110"/>
      <c r="EX271" s="110"/>
      <c r="EY271" s="110"/>
      <c r="EZ271" s="110"/>
      <c r="FA271" s="110"/>
      <c r="FB271" s="110"/>
      <c r="FC271" s="110"/>
      <c r="FD271" s="110"/>
      <c r="FE271" s="110"/>
      <c r="FF271" s="110"/>
      <c r="FG271" s="110"/>
      <c r="FH271" s="110"/>
      <c r="FI271" s="110"/>
      <c r="FJ271" s="110"/>
      <c r="FK271" s="110"/>
      <c r="FL271" s="110"/>
      <c r="FM271" s="110"/>
      <c r="FN271" s="110"/>
      <c r="FO271" s="110"/>
      <c r="FP271" s="110"/>
      <c r="FQ271" s="110"/>
      <c r="FR271" s="110"/>
      <c r="FS271" s="110"/>
      <c r="FT271" s="110"/>
      <c r="FU271" s="110"/>
      <c r="FV271" s="110"/>
      <c r="FW271" s="110"/>
      <c r="FX271" s="110"/>
      <c r="FY271" s="110"/>
      <c r="FZ271" s="110"/>
      <c r="GA271" s="110"/>
      <c r="GB271" s="110"/>
      <c r="GC271" s="110"/>
      <c r="GD271" s="110"/>
      <c r="GE271" s="110"/>
      <c r="GF271" s="110"/>
      <c r="GG271" s="110"/>
      <c r="GH271" s="110"/>
      <c r="GI271" s="110"/>
      <c r="GJ271" s="110"/>
      <c r="GK271" s="110"/>
      <c r="GL271" s="110"/>
      <c r="GM271" s="110"/>
      <c r="GN271" s="110"/>
      <c r="GO271" s="110"/>
      <c r="GP271" s="110"/>
      <c r="GQ271" s="110"/>
      <c r="GR271" s="110"/>
      <c r="GS271" s="110"/>
      <c r="GT271" s="110"/>
      <c r="GU271" s="110"/>
      <c r="GV271" s="110"/>
      <c r="GW271" s="110"/>
      <c r="GX271" s="110"/>
      <c r="GY271" s="110"/>
      <c r="GZ271" s="110"/>
      <c r="HA271" s="110"/>
      <c r="HB271" s="110"/>
      <c r="HC271" s="110"/>
      <c r="HD271" s="110"/>
      <c r="HE271" s="110"/>
      <c r="HF271" s="110"/>
      <c r="HG271" s="110"/>
      <c r="HH271" s="110"/>
      <c r="HI271" s="110"/>
      <c r="HJ271" s="110"/>
      <c r="HK271" s="110"/>
    </row>
    <row r="272" ht="15.75"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c r="AB272" s="110"/>
      <c r="AC272" s="110"/>
      <c r="AD272" s="110"/>
      <c r="AE272" s="110"/>
      <c r="AF272" s="110"/>
      <c r="AG272" s="110"/>
      <c r="AH272" s="110"/>
      <c r="AI272" s="110"/>
      <c r="AJ272" s="110"/>
      <c r="AK272" s="110"/>
      <c r="AL272" s="110"/>
      <c r="AM272" s="110"/>
      <c r="AN272" s="110"/>
      <c r="AO272" s="110"/>
      <c r="AP272" s="110"/>
      <c r="AQ272" s="110"/>
      <c r="AR272" s="110"/>
      <c r="AS272" s="110"/>
      <c r="AT272" s="110"/>
      <c r="AU272" s="110"/>
      <c r="AV272" s="110"/>
      <c r="AW272" s="110"/>
      <c r="AX272" s="110"/>
      <c r="AY272" s="110"/>
      <c r="AZ272" s="110"/>
      <c r="BA272" s="110"/>
      <c r="BB272" s="110"/>
      <c r="BC272" s="110"/>
      <c r="BD272" s="110"/>
      <c r="BE272" s="110"/>
      <c r="BF272" s="110"/>
      <c r="BG272" s="110"/>
      <c r="BH272" s="110"/>
      <c r="BI272" s="110"/>
      <c r="BJ272" s="110"/>
      <c r="BK272" s="110"/>
      <c r="BL272" s="110"/>
      <c r="BM272" s="110"/>
      <c r="BN272" s="110"/>
      <c r="BO272" s="110"/>
      <c r="BP272" s="110"/>
      <c r="BQ272" s="110"/>
      <c r="BR272" s="110"/>
      <c r="BS272" s="110"/>
      <c r="BT272" s="110"/>
      <c r="BU272" s="110"/>
      <c r="BV272" s="110"/>
      <c r="BW272" s="110"/>
      <c r="BX272" s="110"/>
      <c r="BY272" s="110"/>
      <c r="BZ272" s="110"/>
      <c r="CA272" s="110"/>
      <c r="CB272" s="110"/>
      <c r="CC272" s="110"/>
      <c r="CD272" s="110"/>
      <c r="CE272" s="110"/>
      <c r="CF272" s="110"/>
      <c r="CG272" s="110"/>
      <c r="CH272" s="110"/>
      <c r="CI272" s="110"/>
      <c r="CJ272" s="110"/>
      <c r="CK272" s="110"/>
      <c r="CL272" s="110"/>
      <c r="CM272" s="110"/>
      <c r="CN272" s="110"/>
      <c r="CO272" s="110"/>
      <c r="CP272" s="110"/>
      <c r="CQ272" s="110"/>
      <c r="CR272" s="110"/>
      <c r="CS272" s="110"/>
      <c r="CT272" s="110"/>
      <c r="CU272" s="110"/>
      <c r="CV272" s="110"/>
      <c r="CW272" s="110"/>
      <c r="CX272" s="110"/>
      <c r="CY272" s="110"/>
      <c r="CZ272" s="110"/>
      <c r="DA272" s="110"/>
      <c r="DB272" s="110"/>
      <c r="DC272" s="110"/>
      <c r="DD272" s="110"/>
      <c r="DE272" s="110"/>
      <c r="DF272" s="110"/>
      <c r="DG272" s="110"/>
      <c r="DH272" s="110"/>
      <c r="DI272" s="110"/>
      <c r="DJ272" s="110"/>
      <c r="DK272" s="110"/>
      <c r="DL272" s="110"/>
      <c r="DM272" s="110"/>
      <c r="DN272" s="110"/>
      <c r="DO272" s="110"/>
      <c r="DP272" s="110"/>
      <c r="DQ272" s="110"/>
      <c r="DR272" s="110"/>
      <c r="DS272" s="110"/>
      <c r="DT272" s="110"/>
      <c r="DU272" s="110"/>
      <c r="DV272" s="110"/>
      <c r="DW272" s="110"/>
      <c r="DX272" s="110"/>
      <c r="DY272" s="110"/>
      <c r="DZ272" s="110"/>
      <c r="EA272" s="110"/>
      <c r="EB272" s="110"/>
      <c r="EC272" s="110"/>
      <c r="ED272" s="110"/>
      <c r="EE272" s="110"/>
      <c r="EF272" s="110"/>
      <c r="EG272" s="110"/>
      <c r="EH272" s="110"/>
      <c r="EI272" s="110"/>
      <c r="EJ272" s="110"/>
      <c r="EK272" s="110"/>
      <c r="EL272" s="110"/>
      <c r="EM272" s="110"/>
      <c r="EN272" s="110"/>
      <c r="EO272" s="110"/>
      <c r="EP272" s="110"/>
      <c r="EQ272" s="110"/>
      <c r="ER272" s="110"/>
      <c r="ES272" s="110"/>
      <c r="ET272" s="110"/>
      <c r="EU272" s="110"/>
      <c r="EV272" s="110"/>
      <c r="EW272" s="110"/>
      <c r="EX272" s="110"/>
      <c r="EY272" s="110"/>
      <c r="EZ272" s="110"/>
      <c r="FA272" s="110"/>
      <c r="FB272" s="110"/>
      <c r="FC272" s="110"/>
      <c r="FD272" s="110"/>
      <c r="FE272" s="110"/>
      <c r="FF272" s="110"/>
      <c r="FG272" s="110"/>
      <c r="FH272" s="110"/>
      <c r="FI272" s="110"/>
      <c r="FJ272" s="110"/>
      <c r="FK272" s="110"/>
      <c r="FL272" s="110"/>
      <c r="FM272" s="110"/>
      <c r="FN272" s="110"/>
      <c r="FO272" s="110"/>
      <c r="FP272" s="110"/>
      <c r="FQ272" s="110"/>
      <c r="FR272" s="110"/>
      <c r="FS272" s="110"/>
      <c r="FT272" s="110"/>
      <c r="FU272" s="110"/>
      <c r="FV272" s="110"/>
      <c r="FW272" s="110"/>
      <c r="FX272" s="110"/>
      <c r="FY272" s="110"/>
      <c r="FZ272" s="110"/>
      <c r="GA272" s="110"/>
      <c r="GB272" s="110"/>
      <c r="GC272" s="110"/>
      <c r="GD272" s="110"/>
      <c r="GE272" s="110"/>
      <c r="GF272" s="110"/>
      <c r="GG272" s="110"/>
      <c r="GH272" s="110"/>
      <c r="GI272" s="110"/>
      <c r="GJ272" s="110"/>
      <c r="GK272" s="110"/>
      <c r="GL272" s="110"/>
      <c r="GM272" s="110"/>
      <c r="GN272" s="110"/>
      <c r="GO272" s="110"/>
      <c r="GP272" s="110"/>
      <c r="GQ272" s="110"/>
      <c r="GR272" s="110"/>
      <c r="GS272" s="110"/>
      <c r="GT272" s="110"/>
      <c r="GU272" s="110"/>
      <c r="GV272" s="110"/>
      <c r="GW272" s="110"/>
      <c r="GX272" s="110"/>
      <c r="GY272" s="110"/>
      <c r="GZ272" s="110"/>
      <c r="HA272" s="110"/>
      <c r="HB272" s="110"/>
      <c r="HC272" s="110"/>
      <c r="HD272" s="110"/>
      <c r="HE272" s="110"/>
      <c r="HF272" s="110"/>
      <c r="HG272" s="110"/>
      <c r="HH272" s="110"/>
      <c r="HI272" s="110"/>
      <c r="HJ272" s="110"/>
      <c r="HK272" s="110"/>
    </row>
    <row r="273" ht="15.75"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c r="AB273" s="110"/>
      <c r="AC273" s="110"/>
      <c r="AD273" s="110"/>
      <c r="AE273" s="110"/>
      <c r="AF273" s="110"/>
      <c r="AG273" s="110"/>
      <c r="AH273" s="110"/>
      <c r="AI273" s="110"/>
      <c r="AJ273" s="110"/>
      <c r="AK273" s="110"/>
      <c r="AL273" s="110"/>
      <c r="AM273" s="110"/>
      <c r="AN273" s="110"/>
      <c r="AO273" s="110"/>
      <c r="AP273" s="110"/>
      <c r="AQ273" s="110"/>
      <c r="AR273" s="110"/>
      <c r="AS273" s="110"/>
      <c r="AT273" s="110"/>
      <c r="AU273" s="110"/>
      <c r="AV273" s="110"/>
      <c r="AW273" s="110"/>
      <c r="AX273" s="110"/>
      <c r="AY273" s="110"/>
      <c r="AZ273" s="110"/>
      <c r="BA273" s="110"/>
      <c r="BB273" s="110"/>
      <c r="BC273" s="110"/>
      <c r="BD273" s="110"/>
      <c r="BE273" s="110"/>
      <c r="BF273" s="110"/>
      <c r="BG273" s="110"/>
      <c r="BH273" s="110"/>
      <c r="BI273" s="110"/>
      <c r="BJ273" s="110"/>
      <c r="BK273" s="110"/>
      <c r="BL273" s="110"/>
      <c r="BM273" s="110"/>
      <c r="BN273" s="110"/>
      <c r="BO273" s="110"/>
      <c r="BP273" s="110"/>
      <c r="BQ273" s="110"/>
      <c r="BR273" s="110"/>
      <c r="BS273" s="110"/>
      <c r="BT273" s="110"/>
      <c r="BU273" s="110"/>
      <c r="BV273" s="110"/>
      <c r="BW273" s="110"/>
      <c r="BX273" s="110"/>
      <c r="BY273" s="110"/>
      <c r="BZ273" s="110"/>
      <c r="CA273" s="110"/>
      <c r="CB273" s="110"/>
      <c r="CC273" s="110"/>
      <c r="CD273" s="110"/>
      <c r="CE273" s="110"/>
      <c r="CF273" s="110"/>
      <c r="CG273" s="110"/>
      <c r="CH273" s="110"/>
      <c r="CI273" s="110"/>
      <c r="CJ273" s="110"/>
      <c r="CK273" s="110"/>
      <c r="CL273" s="110"/>
      <c r="CM273" s="110"/>
      <c r="CN273" s="110"/>
      <c r="CO273" s="110"/>
      <c r="CP273" s="110"/>
      <c r="CQ273" s="110"/>
      <c r="CR273" s="110"/>
      <c r="CS273" s="110"/>
      <c r="CT273" s="110"/>
      <c r="CU273" s="110"/>
      <c r="CV273" s="110"/>
      <c r="CW273" s="110"/>
      <c r="CX273" s="110"/>
      <c r="CY273" s="110"/>
      <c r="CZ273" s="110"/>
      <c r="DA273" s="110"/>
      <c r="DB273" s="110"/>
      <c r="DC273" s="110"/>
      <c r="DD273" s="110"/>
      <c r="DE273" s="110"/>
      <c r="DF273" s="110"/>
      <c r="DG273" s="110"/>
      <c r="DH273" s="110"/>
      <c r="DI273" s="110"/>
      <c r="DJ273" s="110"/>
      <c r="DK273" s="110"/>
      <c r="DL273" s="110"/>
      <c r="DM273" s="110"/>
      <c r="DN273" s="110"/>
      <c r="DO273" s="110"/>
      <c r="DP273" s="110"/>
      <c r="DQ273" s="110"/>
      <c r="DR273" s="110"/>
      <c r="DS273" s="110"/>
      <c r="DT273" s="110"/>
      <c r="DU273" s="110"/>
      <c r="DV273" s="110"/>
      <c r="DW273" s="110"/>
      <c r="DX273" s="110"/>
      <c r="DY273" s="110"/>
      <c r="DZ273" s="110"/>
      <c r="EA273" s="110"/>
      <c r="EB273" s="110"/>
      <c r="EC273" s="110"/>
      <c r="ED273" s="110"/>
      <c r="EE273" s="110"/>
      <c r="EF273" s="110"/>
      <c r="EG273" s="110"/>
      <c r="EH273" s="110"/>
      <c r="EI273" s="110"/>
      <c r="EJ273" s="110"/>
      <c r="EK273" s="110"/>
      <c r="EL273" s="110"/>
      <c r="EM273" s="110"/>
      <c r="EN273" s="110"/>
      <c r="EO273" s="110"/>
      <c r="EP273" s="110"/>
      <c r="EQ273" s="110"/>
      <c r="ER273" s="110"/>
      <c r="ES273" s="110"/>
      <c r="ET273" s="110"/>
      <c r="EU273" s="110"/>
      <c r="EV273" s="110"/>
      <c r="EW273" s="110"/>
      <c r="EX273" s="110"/>
      <c r="EY273" s="110"/>
      <c r="EZ273" s="110"/>
      <c r="FA273" s="110"/>
      <c r="FB273" s="110"/>
      <c r="FC273" s="110"/>
      <c r="FD273" s="110"/>
      <c r="FE273" s="110"/>
      <c r="FF273" s="110"/>
      <c r="FG273" s="110"/>
      <c r="FH273" s="110"/>
      <c r="FI273" s="110"/>
      <c r="FJ273" s="110"/>
      <c r="FK273" s="110"/>
      <c r="FL273" s="110"/>
      <c r="FM273" s="110"/>
      <c r="FN273" s="110"/>
      <c r="FO273" s="110"/>
      <c r="FP273" s="110"/>
      <c r="FQ273" s="110"/>
      <c r="FR273" s="110"/>
      <c r="FS273" s="110"/>
      <c r="FT273" s="110"/>
      <c r="FU273" s="110"/>
      <c r="FV273" s="110"/>
      <c r="FW273" s="110"/>
      <c r="FX273" s="110"/>
      <c r="FY273" s="110"/>
      <c r="FZ273" s="110"/>
      <c r="GA273" s="110"/>
      <c r="GB273" s="110"/>
      <c r="GC273" s="110"/>
      <c r="GD273" s="110"/>
      <c r="GE273" s="110"/>
      <c r="GF273" s="110"/>
      <c r="GG273" s="110"/>
      <c r="GH273" s="110"/>
      <c r="GI273" s="110"/>
      <c r="GJ273" s="110"/>
      <c r="GK273" s="110"/>
      <c r="GL273" s="110"/>
      <c r="GM273" s="110"/>
      <c r="GN273" s="110"/>
      <c r="GO273" s="110"/>
      <c r="GP273" s="110"/>
      <c r="GQ273" s="110"/>
      <c r="GR273" s="110"/>
      <c r="GS273" s="110"/>
      <c r="GT273" s="110"/>
      <c r="GU273" s="110"/>
      <c r="GV273" s="110"/>
      <c r="GW273" s="110"/>
      <c r="GX273" s="110"/>
      <c r="GY273" s="110"/>
      <c r="GZ273" s="110"/>
      <c r="HA273" s="110"/>
      <c r="HB273" s="110"/>
      <c r="HC273" s="110"/>
      <c r="HD273" s="110"/>
      <c r="HE273" s="110"/>
      <c r="HF273" s="110"/>
      <c r="HG273" s="110"/>
      <c r="HH273" s="110"/>
      <c r="HI273" s="110"/>
      <c r="HJ273" s="110"/>
      <c r="HK273" s="110"/>
    </row>
    <row r="274" ht="15.75"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c r="AB274" s="110"/>
      <c r="AC274" s="110"/>
      <c r="AD274" s="110"/>
      <c r="AE274" s="110"/>
      <c r="AF274" s="110"/>
      <c r="AG274" s="110"/>
      <c r="AH274" s="110"/>
      <c r="AI274" s="110"/>
      <c r="AJ274" s="110"/>
      <c r="AK274" s="110"/>
      <c r="AL274" s="110"/>
      <c r="AM274" s="110"/>
      <c r="AN274" s="110"/>
      <c r="AO274" s="110"/>
      <c r="AP274" s="110"/>
      <c r="AQ274" s="110"/>
      <c r="AR274" s="110"/>
      <c r="AS274" s="110"/>
      <c r="AT274" s="110"/>
      <c r="AU274" s="110"/>
      <c r="AV274" s="110"/>
      <c r="AW274" s="110"/>
      <c r="AX274" s="110"/>
      <c r="AY274" s="110"/>
      <c r="AZ274" s="110"/>
      <c r="BA274" s="110"/>
      <c r="BB274" s="110"/>
      <c r="BC274" s="110"/>
      <c r="BD274" s="110"/>
      <c r="BE274" s="110"/>
      <c r="BF274" s="110"/>
      <c r="BG274" s="110"/>
      <c r="BH274" s="110"/>
      <c r="BI274" s="110"/>
      <c r="BJ274" s="110"/>
      <c r="BK274" s="110"/>
      <c r="BL274" s="110"/>
      <c r="BM274" s="110"/>
      <c r="BN274" s="110"/>
      <c r="BO274" s="110"/>
      <c r="BP274" s="110"/>
      <c r="BQ274" s="110"/>
      <c r="BR274" s="110"/>
      <c r="BS274" s="110"/>
      <c r="BT274" s="110"/>
      <c r="BU274" s="110"/>
      <c r="BV274" s="110"/>
      <c r="BW274" s="110"/>
      <c r="BX274" s="110"/>
      <c r="BY274" s="110"/>
      <c r="BZ274" s="110"/>
      <c r="CA274" s="110"/>
      <c r="CB274" s="110"/>
      <c r="CC274" s="110"/>
      <c r="CD274" s="110"/>
      <c r="CE274" s="110"/>
      <c r="CF274" s="110"/>
      <c r="CG274" s="110"/>
      <c r="CH274" s="110"/>
      <c r="CI274" s="110"/>
      <c r="CJ274" s="110"/>
      <c r="CK274" s="110"/>
      <c r="CL274" s="110"/>
      <c r="CM274" s="110"/>
      <c r="CN274" s="110"/>
      <c r="CO274" s="110"/>
      <c r="CP274" s="110"/>
      <c r="CQ274" s="110"/>
      <c r="CR274" s="110"/>
      <c r="CS274" s="110"/>
      <c r="CT274" s="110"/>
      <c r="CU274" s="110"/>
      <c r="CV274" s="110"/>
      <c r="CW274" s="110"/>
      <c r="CX274" s="110"/>
      <c r="CY274" s="110"/>
      <c r="CZ274" s="110"/>
      <c r="DA274" s="110"/>
      <c r="DB274" s="110"/>
      <c r="DC274" s="110"/>
      <c r="DD274" s="110"/>
      <c r="DE274" s="110"/>
      <c r="DF274" s="110"/>
      <c r="DG274" s="110"/>
      <c r="DH274" s="110"/>
      <c r="DI274" s="110"/>
      <c r="DJ274" s="110"/>
      <c r="DK274" s="110"/>
      <c r="DL274" s="110"/>
      <c r="DM274" s="110"/>
      <c r="DN274" s="110"/>
      <c r="DO274" s="110"/>
      <c r="DP274" s="110"/>
      <c r="DQ274" s="110"/>
      <c r="DR274" s="110"/>
      <c r="DS274" s="110"/>
      <c r="DT274" s="110"/>
      <c r="DU274" s="110"/>
      <c r="DV274" s="110"/>
      <c r="DW274" s="110"/>
      <c r="DX274" s="110"/>
      <c r="DY274" s="110"/>
      <c r="DZ274" s="110"/>
      <c r="EA274" s="110"/>
      <c r="EB274" s="110"/>
      <c r="EC274" s="110"/>
      <c r="ED274" s="110"/>
      <c r="EE274" s="110"/>
      <c r="EF274" s="110"/>
      <c r="EG274" s="110"/>
      <c r="EH274" s="110"/>
      <c r="EI274" s="110"/>
      <c r="EJ274" s="110"/>
      <c r="EK274" s="110"/>
      <c r="EL274" s="110"/>
      <c r="EM274" s="110"/>
      <c r="EN274" s="110"/>
      <c r="EO274" s="110"/>
      <c r="EP274" s="110"/>
      <c r="EQ274" s="110"/>
      <c r="ER274" s="110"/>
      <c r="ES274" s="110"/>
      <c r="ET274" s="110"/>
      <c r="EU274" s="110"/>
      <c r="EV274" s="110"/>
      <c r="EW274" s="110"/>
      <c r="EX274" s="110"/>
      <c r="EY274" s="110"/>
      <c r="EZ274" s="110"/>
      <c r="FA274" s="110"/>
      <c r="FB274" s="110"/>
      <c r="FC274" s="110"/>
      <c r="FD274" s="110"/>
      <c r="FE274" s="110"/>
      <c r="FF274" s="110"/>
      <c r="FG274" s="110"/>
      <c r="FH274" s="110"/>
      <c r="FI274" s="110"/>
      <c r="FJ274" s="110"/>
      <c r="FK274" s="110"/>
      <c r="FL274" s="110"/>
      <c r="FM274" s="110"/>
      <c r="FN274" s="110"/>
      <c r="FO274" s="110"/>
      <c r="FP274" s="110"/>
      <c r="FQ274" s="110"/>
      <c r="FR274" s="110"/>
      <c r="FS274" s="110"/>
      <c r="FT274" s="110"/>
      <c r="FU274" s="110"/>
      <c r="FV274" s="110"/>
      <c r="FW274" s="110"/>
      <c r="FX274" s="110"/>
      <c r="FY274" s="110"/>
      <c r="FZ274" s="110"/>
      <c r="GA274" s="110"/>
      <c r="GB274" s="110"/>
      <c r="GC274" s="110"/>
      <c r="GD274" s="110"/>
      <c r="GE274" s="110"/>
      <c r="GF274" s="110"/>
      <c r="GG274" s="110"/>
      <c r="GH274" s="110"/>
      <c r="GI274" s="110"/>
      <c r="GJ274" s="110"/>
      <c r="GK274" s="110"/>
      <c r="GL274" s="110"/>
      <c r="GM274" s="110"/>
      <c r="GN274" s="110"/>
      <c r="GO274" s="110"/>
      <c r="GP274" s="110"/>
      <c r="GQ274" s="110"/>
      <c r="GR274" s="110"/>
      <c r="GS274" s="110"/>
      <c r="GT274" s="110"/>
      <c r="GU274" s="110"/>
      <c r="GV274" s="110"/>
      <c r="GW274" s="110"/>
      <c r="GX274" s="110"/>
      <c r="GY274" s="110"/>
      <c r="GZ274" s="110"/>
      <c r="HA274" s="110"/>
      <c r="HB274" s="110"/>
      <c r="HC274" s="110"/>
      <c r="HD274" s="110"/>
      <c r="HE274" s="110"/>
      <c r="HF274" s="110"/>
      <c r="HG274" s="110"/>
      <c r="HH274" s="110"/>
      <c r="HI274" s="110"/>
      <c r="HJ274" s="110"/>
      <c r="HK274" s="110"/>
    </row>
    <row r="275" ht="15.75"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c r="AB275" s="110"/>
      <c r="AC275" s="110"/>
      <c r="AD275" s="110"/>
      <c r="AE275" s="110"/>
      <c r="AF275" s="110"/>
      <c r="AG275" s="110"/>
      <c r="AH275" s="110"/>
      <c r="AI275" s="110"/>
      <c r="AJ275" s="110"/>
      <c r="AK275" s="110"/>
      <c r="AL275" s="110"/>
      <c r="AM275" s="110"/>
      <c r="AN275" s="110"/>
      <c r="AO275" s="110"/>
      <c r="AP275" s="110"/>
      <c r="AQ275" s="110"/>
      <c r="AR275" s="110"/>
      <c r="AS275" s="110"/>
      <c r="AT275" s="110"/>
      <c r="AU275" s="110"/>
      <c r="AV275" s="110"/>
      <c r="AW275" s="110"/>
      <c r="AX275" s="110"/>
      <c r="AY275" s="110"/>
      <c r="AZ275" s="110"/>
      <c r="BA275" s="110"/>
      <c r="BB275" s="110"/>
      <c r="BC275" s="110"/>
      <c r="BD275" s="110"/>
      <c r="BE275" s="110"/>
      <c r="BF275" s="110"/>
      <c r="BG275" s="110"/>
      <c r="BH275" s="110"/>
      <c r="BI275" s="110"/>
      <c r="BJ275" s="110"/>
      <c r="BK275" s="110"/>
      <c r="BL275" s="110"/>
      <c r="BM275" s="110"/>
      <c r="BN275" s="110"/>
      <c r="BO275" s="110"/>
      <c r="BP275" s="110"/>
      <c r="BQ275" s="110"/>
      <c r="BR275" s="110"/>
      <c r="BS275" s="110"/>
      <c r="BT275" s="110"/>
      <c r="BU275" s="110"/>
      <c r="BV275" s="110"/>
      <c r="BW275" s="110"/>
      <c r="BX275" s="110"/>
      <c r="BY275" s="110"/>
      <c r="BZ275" s="110"/>
      <c r="CA275" s="110"/>
      <c r="CB275" s="110"/>
      <c r="CC275" s="110"/>
      <c r="CD275" s="110"/>
      <c r="CE275" s="110"/>
      <c r="CF275" s="110"/>
      <c r="CG275" s="110"/>
      <c r="CH275" s="110"/>
      <c r="CI275" s="110"/>
      <c r="CJ275" s="110"/>
      <c r="CK275" s="110"/>
      <c r="CL275" s="110"/>
      <c r="CM275" s="110"/>
      <c r="CN275" s="110"/>
      <c r="CO275" s="110"/>
      <c r="CP275" s="110"/>
      <c r="CQ275" s="110"/>
      <c r="CR275" s="110"/>
      <c r="CS275" s="110"/>
      <c r="CT275" s="110"/>
      <c r="CU275" s="110"/>
      <c r="CV275" s="110"/>
      <c r="CW275" s="110"/>
      <c r="CX275" s="110"/>
      <c r="CY275" s="110"/>
      <c r="CZ275" s="110"/>
      <c r="DA275" s="110"/>
      <c r="DB275" s="110"/>
      <c r="DC275" s="110"/>
      <c r="DD275" s="110"/>
      <c r="DE275" s="110"/>
      <c r="DF275" s="110"/>
      <c r="DG275" s="110"/>
      <c r="DH275" s="110"/>
      <c r="DI275" s="110"/>
      <c r="DJ275" s="110"/>
      <c r="DK275" s="110"/>
      <c r="DL275" s="110"/>
      <c r="DM275" s="110"/>
      <c r="DN275" s="110"/>
      <c r="DO275" s="110"/>
      <c r="DP275" s="110"/>
      <c r="DQ275" s="110"/>
      <c r="DR275" s="110"/>
      <c r="DS275" s="110"/>
      <c r="DT275" s="110"/>
      <c r="DU275" s="110"/>
      <c r="DV275" s="110"/>
      <c r="DW275" s="110"/>
      <c r="DX275" s="110"/>
      <c r="DY275" s="110"/>
      <c r="DZ275" s="110"/>
      <c r="EA275" s="110"/>
      <c r="EB275" s="110"/>
      <c r="EC275" s="110"/>
      <c r="ED275" s="110"/>
      <c r="EE275" s="110"/>
      <c r="EF275" s="110"/>
      <c r="EG275" s="110"/>
      <c r="EH275" s="110"/>
      <c r="EI275" s="110"/>
      <c r="EJ275" s="110"/>
      <c r="EK275" s="110"/>
      <c r="EL275" s="110"/>
      <c r="EM275" s="110"/>
      <c r="EN275" s="110"/>
      <c r="EO275" s="110"/>
      <c r="EP275" s="110"/>
      <c r="EQ275" s="110"/>
      <c r="ER275" s="110"/>
      <c r="ES275" s="110"/>
      <c r="ET275" s="110"/>
      <c r="EU275" s="110"/>
      <c r="EV275" s="110"/>
      <c r="EW275" s="110"/>
      <c r="EX275" s="110"/>
      <c r="EY275" s="110"/>
      <c r="EZ275" s="110"/>
      <c r="FA275" s="110"/>
      <c r="FB275" s="110"/>
      <c r="FC275" s="110"/>
      <c r="FD275" s="110"/>
      <c r="FE275" s="110"/>
      <c r="FF275" s="110"/>
      <c r="FG275" s="110"/>
      <c r="FH275" s="110"/>
      <c r="FI275" s="110"/>
      <c r="FJ275" s="110"/>
      <c r="FK275" s="110"/>
      <c r="FL275" s="110"/>
      <c r="FM275" s="110"/>
      <c r="FN275" s="110"/>
      <c r="FO275" s="110"/>
      <c r="FP275" s="110"/>
      <c r="FQ275" s="110"/>
      <c r="FR275" s="110"/>
      <c r="FS275" s="110"/>
      <c r="FT275" s="110"/>
      <c r="FU275" s="110"/>
      <c r="FV275" s="110"/>
      <c r="FW275" s="110"/>
      <c r="FX275" s="110"/>
      <c r="FY275" s="110"/>
      <c r="FZ275" s="110"/>
      <c r="GA275" s="110"/>
      <c r="GB275" s="110"/>
      <c r="GC275" s="110"/>
      <c r="GD275" s="110"/>
      <c r="GE275" s="110"/>
      <c r="GF275" s="110"/>
      <c r="GG275" s="110"/>
      <c r="GH275" s="110"/>
      <c r="GI275" s="110"/>
      <c r="GJ275" s="110"/>
      <c r="GK275" s="110"/>
      <c r="GL275" s="110"/>
      <c r="GM275" s="110"/>
      <c r="GN275" s="110"/>
      <c r="GO275" s="110"/>
      <c r="GP275" s="110"/>
      <c r="GQ275" s="110"/>
      <c r="GR275" s="110"/>
      <c r="GS275" s="110"/>
      <c r="GT275" s="110"/>
      <c r="GU275" s="110"/>
      <c r="GV275" s="110"/>
      <c r="GW275" s="110"/>
      <c r="GX275" s="110"/>
      <c r="GY275" s="110"/>
      <c r="GZ275" s="110"/>
      <c r="HA275" s="110"/>
      <c r="HB275" s="110"/>
      <c r="HC275" s="110"/>
      <c r="HD275" s="110"/>
      <c r="HE275" s="110"/>
      <c r="HF275" s="110"/>
      <c r="HG275" s="110"/>
      <c r="HH275" s="110"/>
      <c r="HI275" s="110"/>
      <c r="HJ275" s="110"/>
      <c r="HK275" s="110"/>
    </row>
    <row r="276" ht="15.75"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c r="AB276" s="110"/>
      <c r="AC276" s="110"/>
      <c r="AD276" s="110"/>
      <c r="AE276" s="110"/>
      <c r="AF276" s="110"/>
      <c r="AG276" s="110"/>
      <c r="AH276" s="110"/>
      <c r="AI276" s="110"/>
      <c r="AJ276" s="110"/>
      <c r="AK276" s="110"/>
      <c r="AL276" s="110"/>
      <c r="AM276" s="110"/>
      <c r="AN276" s="110"/>
      <c r="AO276" s="110"/>
      <c r="AP276" s="110"/>
      <c r="AQ276" s="110"/>
      <c r="AR276" s="110"/>
      <c r="AS276" s="110"/>
      <c r="AT276" s="110"/>
      <c r="AU276" s="110"/>
      <c r="AV276" s="110"/>
      <c r="AW276" s="110"/>
      <c r="AX276" s="110"/>
      <c r="AY276" s="110"/>
      <c r="AZ276" s="110"/>
      <c r="BA276" s="110"/>
      <c r="BB276" s="110"/>
      <c r="BC276" s="110"/>
      <c r="BD276" s="110"/>
      <c r="BE276" s="110"/>
      <c r="BF276" s="110"/>
      <c r="BG276" s="110"/>
      <c r="BH276" s="110"/>
      <c r="BI276" s="110"/>
      <c r="BJ276" s="110"/>
      <c r="BK276" s="110"/>
      <c r="BL276" s="110"/>
      <c r="BM276" s="110"/>
      <c r="BN276" s="110"/>
      <c r="BO276" s="110"/>
      <c r="BP276" s="110"/>
      <c r="BQ276" s="110"/>
      <c r="BR276" s="110"/>
      <c r="BS276" s="110"/>
      <c r="BT276" s="110"/>
      <c r="BU276" s="110"/>
      <c r="BV276" s="110"/>
      <c r="BW276" s="110"/>
      <c r="BX276" s="110"/>
      <c r="BY276" s="110"/>
      <c r="BZ276" s="110"/>
      <c r="CA276" s="110"/>
      <c r="CB276" s="110"/>
      <c r="CC276" s="110"/>
      <c r="CD276" s="110"/>
      <c r="CE276" s="110"/>
      <c r="CF276" s="110"/>
      <c r="CG276" s="110"/>
      <c r="CH276" s="110"/>
      <c r="CI276" s="110"/>
      <c r="CJ276" s="110"/>
      <c r="CK276" s="110"/>
      <c r="CL276" s="110"/>
      <c r="CM276" s="110"/>
      <c r="CN276" s="110"/>
      <c r="CO276" s="110"/>
      <c r="CP276" s="110"/>
      <c r="CQ276" s="110"/>
      <c r="CR276" s="110"/>
      <c r="CS276" s="110"/>
      <c r="CT276" s="110"/>
      <c r="CU276" s="110"/>
      <c r="CV276" s="110"/>
      <c r="CW276" s="110"/>
      <c r="CX276" s="110"/>
      <c r="CY276" s="110"/>
      <c r="CZ276" s="110"/>
      <c r="DA276" s="110"/>
      <c r="DB276" s="110"/>
      <c r="DC276" s="110"/>
      <c r="DD276" s="110"/>
      <c r="DE276" s="110"/>
      <c r="DF276" s="110"/>
      <c r="DG276" s="110"/>
      <c r="DH276" s="110"/>
      <c r="DI276" s="110"/>
      <c r="DJ276" s="110"/>
      <c r="DK276" s="110"/>
      <c r="DL276" s="110"/>
      <c r="DM276" s="110"/>
      <c r="DN276" s="110"/>
      <c r="DO276" s="110"/>
      <c r="DP276" s="110"/>
      <c r="DQ276" s="110"/>
      <c r="DR276" s="110"/>
      <c r="DS276" s="110"/>
      <c r="DT276" s="110"/>
      <c r="DU276" s="110"/>
      <c r="DV276" s="110"/>
      <c r="DW276" s="110"/>
      <c r="DX276" s="110"/>
      <c r="DY276" s="110"/>
      <c r="DZ276" s="110"/>
      <c r="EA276" s="110"/>
      <c r="EB276" s="110"/>
      <c r="EC276" s="110"/>
      <c r="ED276" s="110"/>
      <c r="EE276" s="110"/>
      <c r="EF276" s="110"/>
      <c r="EG276" s="110"/>
      <c r="EH276" s="110"/>
      <c r="EI276" s="110"/>
      <c r="EJ276" s="110"/>
      <c r="EK276" s="110"/>
      <c r="EL276" s="110"/>
      <c r="EM276" s="110"/>
      <c r="EN276" s="110"/>
      <c r="EO276" s="110"/>
      <c r="EP276" s="110"/>
      <c r="EQ276" s="110"/>
      <c r="ER276" s="110"/>
      <c r="ES276" s="110"/>
      <c r="ET276" s="110"/>
      <c r="EU276" s="110"/>
      <c r="EV276" s="110"/>
      <c r="EW276" s="110"/>
      <c r="EX276" s="110"/>
      <c r="EY276" s="110"/>
      <c r="EZ276" s="110"/>
      <c r="FA276" s="110"/>
      <c r="FB276" s="110"/>
      <c r="FC276" s="110"/>
      <c r="FD276" s="110"/>
      <c r="FE276" s="110"/>
      <c r="FF276" s="110"/>
      <c r="FG276" s="110"/>
      <c r="FH276" s="110"/>
      <c r="FI276" s="110"/>
      <c r="FJ276" s="110"/>
      <c r="FK276" s="110"/>
      <c r="FL276" s="110"/>
      <c r="FM276" s="110"/>
      <c r="FN276" s="110"/>
      <c r="FO276" s="110"/>
      <c r="FP276" s="110"/>
      <c r="FQ276" s="110"/>
      <c r="FR276" s="110"/>
      <c r="FS276" s="110"/>
      <c r="FT276" s="110"/>
      <c r="FU276" s="110"/>
      <c r="FV276" s="110"/>
      <c r="FW276" s="110"/>
      <c r="FX276" s="110"/>
      <c r="FY276" s="110"/>
      <c r="FZ276" s="110"/>
      <c r="GA276" s="110"/>
      <c r="GB276" s="110"/>
      <c r="GC276" s="110"/>
      <c r="GD276" s="110"/>
      <c r="GE276" s="110"/>
      <c r="GF276" s="110"/>
      <c r="GG276" s="110"/>
      <c r="GH276" s="110"/>
      <c r="GI276" s="110"/>
      <c r="GJ276" s="110"/>
      <c r="GK276" s="110"/>
      <c r="GL276" s="110"/>
      <c r="GM276" s="110"/>
      <c r="GN276" s="110"/>
      <c r="GO276" s="110"/>
      <c r="GP276" s="110"/>
      <c r="GQ276" s="110"/>
      <c r="GR276" s="110"/>
      <c r="GS276" s="110"/>
      <c r="GT276" s="110"/>
      <c r="GU276" s="110"/>
      <c r="GV276" s="110"/>
      <c r="GW276" s="110"/>
      <c r="GX276" s="110"/>
      <c r="GY276" s="110"/>
      <c r="GZ276" s="110"/>
      <c r="HA276" s="110"/>
      <c r="HB276" s="110"/>
      <c r="HC276" s="110"/>
      <c r="HD276" s="110"/>
      <c r="HE276" s="110"/>
      <c r="HF276" s="110"/>
      <c r="HG276" s="110"/>
      <c r="HH276" s="110"/>
      <c r="HI276" s="110"/>
      <c r="HJ276" s="110"/>
      <c r="HK276" s="110"/>
    </row>
    <row r="277" ht="15.75"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c r="AB277" s="110"/>
      <c r="AC277" s="110"/>
      <c r="AD277" s="110"/>
      <c r="AE277" s="110"/>
      <c r="AF277" s="110"/>
      <c r="AG277" s="110"/>
      <c r="AH277" s="110"/>
      <c r="AI277" s="110"/>
      <c r="AJ277" s="110"/>
      <c r="AK277" s="110"/>
      <c r="AL277" s="110"/>
      <c r="AM277" s="110"/>
      <c r="AN277" s="110"/>
      <c r="AO277" s="110"/>
      <c r="AP277" s="110"/>
      <c r="AQ277" s="110"/>
      <c r="AR277" s="110"/>
      <c r="AS277" s="110"/>
      <c r="AT277" s="110"/>
      <c r="AU277" s="110"/>
      <c r="AV277" s="110"/>
      <c r="AW277" s="110"/>
      <c r="AX277" s="110"/>
      <c r="AY277" s="110"/>
      <c r="AZ277" s="110"/>
      <c r="BA277" s="110"/>
      <c r="BB277" s="110"/>
      <c r="BC277" s="110"/>
      <c r="BD277" s="110"/>
      <c r="BE277" s="110"/>
      <c r="BF277" s="110"/>
      <c r="BG277" s="110"/>
      <c r="BH277" s="110"/>
      <c r="BI277" s="110"/>
      <c r="BJ277" s="110"/>
      <c r="BK277" s="110"/>
      <c r="BL277" s="110"/>
      <c r="BM277" s="110"/>
      <c r="BN277" s="110"/>
      <c r="BO277" s="110"/>
      <c r="BP277" s="110"/>
      <c r="BQ277" s="110"/>
      <c r="BR277" s="110"/>
      <c r="BS277" s="110"/>
      <c r="BT277" s="110"/>
      <c r="BU277" s="110"/>
      <c r="BV277" s="110"/>
      <c r="BW277" s="110"/>
      <c r="BX277" s="110"/>
      <c r="BY277" s="110"/>
      <c r="BZ277" s="110"/>
      <c r="CA277" s="110"/>
      <c r="CB277" s="110"/>
      <c r="CC277" s="110"/>
      <c r="CD277" s="110"/>
      <c r="CE277" s="110"/>
      <c r="CF277" s="110"/>
      <c r="CG277" s="110"/>
      <c r="CH277" s="110"/>
      <c r="CI277" s="110"/>
      <c r="CJ277" s="110"/>
      <c r="CK277" s="110"/>
      <c r="CL277" s="110"/>
      <c r="CM277" s="110"/>
      <c r="CN277" s="110"/>
      <c r="CO277" s="110"/>
      <c r="CP277" s="110"/>
      <c r="CQ277" s="110"/>
      <c r="CR277" s="110"/>
      <c r="CS277" s="110"/>
      <c r="CT277" s="110"/>
      <c r="CU277" s="110"/>
      <c r="CV277" s="110"/>
      <c r="CW277" s="110"/>
      <c r="CX277" s="110"/>
      <c r="CY277" s="110"/>
      <c r="CZ277" s="110"/>
      <c r="DA277" s="110"/>
      <c r="DB277" s="110"/>
      <c r="DC277" s="110"/>
      <c r="DD277" s="110"/>
      <c r="DE277" s="110"/>
      <c r="DF277" s="110"/>
      <c r="DG277" s="110"/>
      <c r="DH277" s="110"/>
      <c r="DI277" s="110"/>
      <c r="DJ277" s="110"/>
      <c r="DK277" s="110"/>
      <c r="DL277" s="110"/>
      <c r="DM277" s="110"/>
      <c r="DN277" s="110"/>
      <c r="DO277" s="110"/>
      <c r="DP277" s="110"/>
      <c r="DQ277" s="110"/>
      <c r="DR277" s="110"/>
      <c r="DS277" s="110"/>
      <c r="DT277" s="110"/>
      <c r="DU277" s="110"/>
      <c r="DV277" s="110"/>
      <c r="DW277" s="110"/>
      <c r="DX277" s="110"/>
      <c r="DY277" s="110"/>
      <c r="DZ277" s="110"/>
      <c r="EA277" s="110"/>
      <c r="EB277" s="110"/>
      <c r="EC277" s="110"/>
      <c r="ED277" s="110"/>
      <c r="EE277" s="110"/>
      <c r="EF277" s="110"/>
      <c r="EG277" s="110"/>
      <c r="EH277" s="110"/>
      <c r="EI277" s="110"/>
      <c r="EJ277" s="110"/>
      <c r="EK277" s="110"/>
      <c r="EL277" s="110"/>
      <c r="EM277" s="110"/>
      <c r="EN277" s="110"/>
      <c r="EO277" s="110"/>
      <c r="EP277" s="110"/>
      <c r="EQ277" s="110"/>
      <c r="ER277" s="110"/>
      <c r="ES277" s="110"/>
      <c r="ET277" s="110"/>
      <c r="EU277" s="110"/>
      <c r="EV277" s="110"/>
      <c r="EW277" s="110"/>
      <c r="EX277" s="110"/>
      <c r="EY277" s="110"/>
      <c r="EZ277" s="110"/>
      <c r="FA277" s="110"/>
      <c r="FB277" s="110"/>
      <c r="FC277" s="110"/>
      <c r="FD277" s="110"/>
      <c r="FE277" s="110"/>
      <c r="FF277" s="110"/>
      <c r="FG277" s="110"/>
      <c r="FH277" s="110"/>
      <c r="FI277" s="110"/>
      <c r="FJ277" s="110"/>
      <c r="FK277" s="110"/>
      <c r="FL277" s="110"/>
      <c r="FM277" s="110"/>
      <c r="FN277" s="110"/>
      <c r="FO277" s="110"/>
      <c r="FP277" s="110"/>
      <c r="FQ277" s="110"/>
      <c r="FR277" s="110"/>
      <c r="FS277" s="110"/>
      <c r="FT277" s="110"/>
      <c r="FU277" s="110"/>
      <c r="FV277" s="110"/>
      <c r="FW277" s="110"/>
      <c r="FX277" s="110"/>
      <c r="FY277" s="110"/>
      <c r="FZ277" s="110"/>
      <c r="GA277" s="110"/>
      <c r="GB277" s="110"/>
      <c r="GC277" s="110"/>
      <c r="GD277" s="110"/>
      <c r="GE277" s="110"/>
      <c r="GF277" s="110"/>
      <c r="GG277" s="110"/>
      <c r="GH277" s="110"/>
      <c r="GI277" s="110"/>
      <c r="GJ277" s="110"/>
      <c r="GK277" s="110"/>
      <c r="GL277" s="110"/>
      <c r="GM277" s="110"/>
      <c r="GN277" s="110"/>
      <c r="GO277" s="110"/>
      <c r="GP277" s="110"/>
      <c r="GQ277" s="110"/>
      <c r="GR277" s="110"/>
      <c r="GS277" s="110"/>
      <c r="GT277" s="110"/>
      <c r="GU277" s="110"/>
      <c r="GV277" s="110"/>
      <c r="GW277" s="110"/>
      <c r="GX277" s="110"/>
      <c r="GY277" s="110"/>
      <c r="GZ277" s="110"/>
      <c r="HA277" s="110"/>
      <c r="HB277" s="110"/>
      <c r="HC277" s="110"/>
      <c r="HD277" s="110"/>
      <c r="HE277" s="110"/>
      <c r="HF277" s="110"/>
      <c r="HG277" s="110"/>
      <c r="HH277" s="110"/>
      <c r="HI277" s="110"/>
      <c r="HJ277" s="110"/>
      <c r="HK277" s="110"/>
    </row>
    <row r="278" ht="15.75"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c r="AB278" s="110"/>
      <c r="AC278" s="110"/>
      <c r="AD278" s="110"/>
      <c r="AE278" s="110"/>
      <c r="AF278" s="110"/>
      <c r="AG278" s="110"/>
      <c r="AH278" s="110"/>
      <c r="AI278" s="110"/>
      <c r="AJ278" s="110"/>
      <c r="AK278" s="110"/>
      <c r="AL278" s="110"/>
      <c r="AM278" s="110"/>
      <c r="AN278" s="110"/>
      <c r="AO278" s="110"/>
      <c r="AP278" s="110"/>
      <c r="AQ278" s="110"/>
      <c r="AR278" s="110"/>
      <c r="AS278" s="110"/>
      <c r="AT278" s="110"/>
      <c r="AU278" s="110"/>
      <c r="AV278" s="110"/>
      <c r="AW278" s="110"/>
      <c r="AX278" s="110"/>
      <c r="AY278" s="110"/>
      <c r="AZ278" s="110"/>
      <c r="BA278" s="110"/>
      <c r="BB278" s="110"/>
      <c r="BC278" s="110"/>
      <c r="BD278" s="110"/>
      <c r="BE278" s="110"/>
      <c r="BF278" s="110"/>
      <c r="BG278" s="110"/>
      <c r="BH278" s="110"/>
      <c r="BI278" s="110"/>
      <c r="BJ278" s="110"/>
      <c r="BK278" s="110"/>
      <c r="BL278" s="110"/>
      <c r="BM278" s="110"/>
      <c r="BN278" s="110"/>
      <c r="BO278" s="110"/>
      <c r="BP278" s="110"/>
      <c r="BQ278" s="110"/>
      <c r="BR278" s="110"/>
      <c r="BS278" s="110"/>
      <c r="BT278" s="110"/>
      <c r="BU278" s="110"/>
      <c r="BV278" s="110"/>
      <c r="BW278" s="110"/>
      <c r="BX278" s="110"/>
      <c r="BY278" s="110"/>
      <c r="BZ278" s="110"/>
      <c r="CA278" s="110"/>
      <c r="CB278" s="110"/>
      <c r="CC278" s="110"/>
      <c r="CD278" s="110"/>
      <c r="CE278" s="110"/>
      <c r="CF278" s="110"/>
      <c r="CG278" s="110"/>
      <c r="CH278" s="110"/>
      <c r="CI278" s="110"/>
      <c r="CJ278" s="110"/>
      <c r="CK278" s="110"/>
      <c r="CL278" s="110"/>
      <c r="CM278" s="110"/>
      <c r="CN278" s="110"/>
      <c r="CO278" s="110"/>
      <c r="CP278" s="110"/>
      <c r="CQ278" s="110"/>
      <c r="CR278" s="110"/>
      <c r="CS278" s="110"/>
      <c r="CT278" s="110"/>
      <c r="CU278" s="110"/>
      <c r="CV278" s="110"/>
      <c r="CW278" s="110"/>
      <c r="CX278" s="110"/>
      <c r="CY278" s="110"/>
      <c r="CZ278" s="110"/>
      <c r="DA278" s="110"/>
      <c r="DB278" s="110"/>
      <c r="DC278" s="110"/>
      <c r="DD278" s="110"/>
      <c r="DE278" s="110"/>
      <c r="DF278" s="110"/>
      <c r="DG278" s="110"/>
      <c r="DH278" s="110"/>
      <c r="DI278" s="110"/>
      <c r="DJ278" s="110"/>
      <c r="DK278" s="110"/>
      <c r="DL278" s="110"/>
      <c r="DM278" s="110"/>
      <c r="DN278" s="110"/>
      <c r="DO278" s="110"/>
      <c r="DP278" s="110"/>
      <c r="DQ278" s="110"/>
      <c r="DR278" s="110"/>
      <c r="DS278" s="110"/>
      <c r="DT278" s="110"/>
      <c r="DU278" s="110"/>
      <c r="DV278" s="110"/>
      <c r="DW278" s="110"/>
      <c r="DX278" s="110"/>
      <c r="DY278" s="110"/>
      <c r="DZ278" s="110"/>
      <c r="EA278" s="110"/>
      <c r="EB278" s="110"/>
      <c r="EC278" s="110"/>
      <c r="ED278" s="110"/>
      <c r="EE278" s="110"/>
      <c r="EF278" s="110"/>
      <c r="EG278" s="110"/>
      <c r="EH278" s="110"/>
      <c r="EI278" s="110"/>
      <c r="EJ278" s="110"/>
      <c r="EK278" s="110"/>
      <c r="EL278" s="110"/>
      <c r="EM278" s="110"/>
      <c r="EN278" s="110"/>
      <c r="EO278" s="110"/>
      <c r="EP278" s="110"/>
      <c r="EQ278" s="110"/>
      <c r="ER278" s="110"/>
      <c r="ES278" s="110"/>
      <c r="ET278" s="110"/>
      <c r="EU278" s="110"/>
      <c r="EV278" s="110"/>
      <c r="EW278" s="110"/>
      <c r="EX278" s="110"/>
      <c r="EY278" s="110"/>
      <c r="EZ278" s="110"/>
      <c r="FA278" s="110"/>
      <c r="FB278" s="110"/>
      <c r="FC278" s="110"/>
      <c r="FD278" s="110"/>
      <c r="FE278" s="110"/>
      <c r="FF278" s="110"/>
      <c r="FG278" s="110"/>
      <c r="FH278" s="110"/>
      <c r="FI278" s="110"/>
      <c r="FJ278" s="110"/>
      <c r="FK278" s="110"/>
      <c r="FL278" s="110"/>
      <c r="FM278" s="110"/>
      <c r="FN278" s="110"/>
      <c r="FO278" s="110"/>
      <c r="FP278" s="110"/>
      <c r="FQ278" s="110"/>
      <c r="FR278" s="110"/>
      <c r="FS278" s="110"/>
      <c r="FT278" s="110"/>
      <c r="FU278" s="110"/>
      <c r="FV278" s="110"/>
      <c r="FW278" s="110"/>
      <c r="FX278" s="110"/>
      <c r="FY278" s="110"/>
      <c r="FZ278" s="110"/>
      <c r="GA278" s="110"/>
      <c r="GB278" s="110"/>
      <c r="GC278" s="110"/>
      <c r="GD278" s="110"/>
      <c r="GE278" s="110"/>
      <c r="GF278" s="110"/>
      <c r="GG278" s="110"/>
      <c r="GH278" s="110"/>
      <c r="GI278" s="110"/>
      <c r="GJ278" s="110"/>
      <c r="GK278" s="110"/>
      <c r="GL278" s="110"/>
      <c r="GM278" s="110"/>
      <c r="GN278" s="110"/>
      <c r="GO278" s="110"/>
      <c r="GP278" s="110"/>
      <c r="GQ278" s="110"/>
      <c r="GR278" s="110"/>
      <c r="GS278" s="110"/>
      <c r="GT278" s="110"/>
      <c r="GU278" s="110"/>
      <c r="GV278" s="110"/>
      <c r="GW278" s="110"/>
      <c r="GX278" s="110"/>
      <c r="GY278" s="110"/>
      <c r="GZ278" s="110"/>
      <c r="HA278" s="110"/>
      <c r="HB278" s="110"/>
      <c r="HC278" s="110"/>
      <c r="HD278" s="110"/>
      <c r="HE278" s="110"/>
      <c r="HF278" s="110"/>
      <c r="HG278" s="110"/>
      <c r="HH278" s="110"/>
      <c r="HI278" s="110"/>
      <c r="HJ278" s="110"/>
      <c r="HK278" s="110"/>
    </row>
    <row r="279" ht="15.75"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c r="AB279" s="110"/>
      <c r="AC279" s="110"/>
      <c r="AD279" s="110"/>
      <c r="AE279" s="110"/>
      <c r="AF279" s="110"/>
      <c r="AG279" s="110"/>
      <c r="AH279" s="110"/>
      <c r="AI279" s="110"/>
      <c r="AJ279" s="110"/>
      <c r="AK279" s="110"/>
      <c r="AL279" s="110"/>
      <c r="AM279" s="110"/>
      <c r="AN279" s="110"/>
      <c r="AO279" s="110"/>
      <c r="AP279" s="110"/>
      <c r="AQ279" s="110"/>
      <c r="AR279" s="110"/>
      <c r="AS279" s="110"/>
      <c r="AT279" s="110"/>
      <c r="AU279" s="110"/>
      <c r="AV279" s="110"/>
      <c r="AW279" s="110"/>
      <c r="AX279" s="110"/>
      <c r="AY279" s="110"/>
      <c r="AZ279" s="110"/>
      <c r="BA279" s="110"/>
      <c r="BB279" s="110"/>
      <c r="BC279" s="110"/>
      <c r="BD279" s="110"/>
      <c r="BE279" s="110"/>
      <c r="BF279" s="110"/>
      <c r="BG279" s="110"/>
      <c r="BH279" s="110"/>
      <c r="BI279" s="110"/>
      <c r="BJ279" s="110"/>
      <c r="BK279" s="110"/>
      <c r="BL279" s="110"/>
      <c r="BM279" s="110"/>
      <c r="BN279" s="110"/>
      <c r="BO279" s="110"/>
      <c r="BP279" s="110"/>
      <c r="BQ279" s="110"/>
      <c r="BR279" s="110"/>
      <c r="BS279" s="110"/>
      <c r="BT279" s="110"/>
      <c r="BU279" s="110"/>
      <c r="BV279" s="110"/>
      <c r="BW279" s="110"/>
      <c r="BX279" s="110"/>
      <c r="BY279" s="110"/>
      <c r="BZ279" s="110"/>
      <c r="CA279" s="110"/>
      <c r="CB279" s="110"/>
      <c r="CC279" s="110"/>
      <c r="CD279" s="110"/>
      <c r="CE279" s="110"/>
      <c r="CF279" s="110"/>
      <c r="CG279" s="110"/>
      <c r="CH279" s="110"/>
      <c r="CI279" s="110"/>
      <c r="CJ279" s="110"/>
      <c r="CK279" s="110"/>
      <c r="CL279" s="110"/>
      <c r="CM279" s="110"/>
      <c r="CN279" s="110"/>
      <c r="CO279" s="110"/>
      <c r="CP279" s="110"/>
      <c r="CQ279" s="110"/>
      <c r="CR279" s="110"/>
      <c r="CS279" s="110"/>
      <c r="CT279" s="110"/>
      <c r="CU279" s="110"/>
      <c r="CV279" s="110"/>
      <c r="CW279" s="110"/>
      <c r="CX279" s="110"/>
      <c r="CY279" s="110"/>
      <c r="CZ279" s="110"/>
      <c r="DA279" s="110"/>
      <c r="DB279" s="110"/>
      <c r="DC279" s="110"/>
      <c r="DD279" s="110"/>
      <c r="DE279" s="110"/>
      <c r="DF279" s="110"/>
      <c r="DG279" s="110"/>
      <c r="DH279" s="110"/>
      <c r="DI279" s="110"/>
      <c r="DJ279" s="110"/>
      <c r="DK279" s="110"/>
      <c r="DL279" s="110"/>
      <c r="DM279" s="110"/>
      <c r="DN279" s="110"/>
      <c r="DO279" s="110"/>
      <c r="DP279" s="110"/>
      <c r="DQ279" s="110"/>
      <c r="DR279" s="110"/>
      <c r="DS279" s="110"/>
      <c r="DT279" s="110"/>
      <c r="DU279" s="110"/>
      <c r="DV279" s="110"/>
      <c r="DW279" s="110"/>
      <c r="DX279" s="110"/>
      <c r="DY279" s="110"/>
      <c r="DZ279" s="110"/>
      <c r="EA279" s="110"/>
      <c r="EB279" s="110"/>
      <c r="EC279" s="110"/>
      <c r="ED279" s="110"/>
      <c r="EE279" s="110"/>
      <c r="EF279" s="110"/>
      <c r="EG279" s="110"/>
      <c r="EH279" s="110"/>
      <c r="EI279" s="110"/>
      <c r="EJ279" s="110"/>
      <c r="EK279" s="110"/>
      <c r="EL279" s="110"/>
      <c r="EM279" s="110"/>
      <c r="EN279" s="110"/>
      <c r="EO279" s="110"/>
      <c r="EP279" s="110"/>
      <c r="EQ279" s="110"/>
      <c r="ER279" s="110"/>
      <c r="ES279" s="110"/>
      <c r="ET279" s="110"/>
      <c r="EU279" s="110"/>
      <c r="EV279" s="110"/>
      <c r="EW279" s="110"/>
      <c r="EX279" s="110"/>
      <c r="EY279" s="110"/>
      <c r="EZ279" s="110"/>
      <c r="FA279" s="110"/>
      <c r="FB279" s="110"/>
      <c r="FC279" s="110"/>
      <c r="FD279" s="110"/>
      <c r="FE279" s="110"/>
      <c r="FF279" s="110"/>
      <c r="FG279" s="110"/>
      <c r="FH279" s="110"/>
      <c r="FI279" s="110"/>
      <c r="FJ279" s="110"/>
      <c r="FK279" s="110"/>
      <c r="FL279" s="110"/>
      <c r="FM279" s="110"/>
      <c r="FN279" s="110"/>
      <c r="FO279" s="110"/>
      <c r="FP279" s="110"/>
      <c r="FQ279" s="110"/>
      <c r="FR279" s="110"/>
      <c r="FS279" s="110"/>
      <c r="FT279" s="110"/>
      <c r="FU279" s="110"/>
      <c r="FV279" s="110"/>
      <c r="FW279" s="110"/>
      <c r="FX279" s="110"/>
      <c r="FY279" s="110"/>
      <c r="FZ279" s="110"/>
      <c r="GA279" s="110"/>
      <c r="GB279" s="110"/>
      <c r="GC279" s="110"/>
      <c r="GD279" s="110"/>
      <c r="GE279" s="110"/>
      <c r="GF279" s="110"/>
      <c r="GG279" s="110"/>
      <c r="GH279" s="110"/>
      <c r="GI279" s="110"/>
      <c r="GJ279" s="110"/>
      <c r="GK279" s="110"/>
      <c r="GL279" s="110"/>
      <c r="GM279" s="110"/>
      <c r="GN279" s="110"/>
      <c r="GO279" s="110"/>
      <c r="GP279" s="110"/>
      <c r="GQ279" s="110"/>
      <c r="GR279" s="110"/>
      <c r="GS279" s="110"/>
      <c r="GT279" s="110"/>
      <c r="GU279" s="110"/>
      <c r="GV279" s="110"/>
      <c r="GW279" s="110"/>
      <c r="GX279" s="110"/>
      <c r="GY279" s="110"/>
      <c r="GZ279" s="110"/>
      <c r="HA279" s="110"/>
      <c r="HB279" s="110"/>
      <c r="HC279" s="110"/>
      <c r="HD279" s="110"/>
      <c r="HE279" s="110"/>
      <c r="HF279" s="110"/>
      <c r="HG279" s="110"/>
      <c r="HH279" s="110"/>
      <c r="HI279" s="110"/>
      <c r="HJ279" s="110"/>
      <c r="HK279" s="110"/>
    </row>
    <row r="280" ht="15.75"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c r="AB280" s="110"/>
      <c r="AC280" s="110"/>
      <c r="AD280" s="110"/>
      <c r="AE280" s="110"/>
      <c r="AF280" s="110"/>
      <c r="AG280" s="110"/>
      <c r="AH280" s="110"/>
      <c r="AI280" s="110"/>
      <c r="AJ280" s="110"/>
      <c r="AK280" s="110"/>
      <c r="AL280" s="110"/>
      <c r="AM280" s="110"/>
      <c r="AN280" s="110"/>
      <c r="AO280" s="110"/>
      <c r="AP280" s="110"/>
      <c r="AQ280" s="110"/>
      <c r="AR280" s="110"/>
      <c r="AS280" s="110"/>
      <c r="AT280" s="110"/>
      <c r="AU280" s="110"/>
      <c r="AV280" s="110"/>
      <c r="AW280" s="110"/>
      <c r="AX280" s="110"/>
      <c r="AY280" s="110"/>
      <c r="AZ280" s="110"/>
      <c r="BA280" s="110"/>
      <c r="BB280" s="110"/>
      <c r="BC280" s="110"/>
      <c r="BD280" s="110"/>
      <c r="BE280" s="110"/>
      <c r="BF280" s="110"/>
      <c r="BG280" s="110"/>
      <c r="BH280" s="110"/>
      <c r="BI280" s="110"/>
      <c r="BJ280" s="110"/>
      <c r="BK280" s="110"/>
      <c r="BL280" s="110"/>
      <c r="BM280" s="110"/>
      <c r="BN280" s="110"/>
      <c r="BO280" s="110"/>
      <c r="BP280" s="110"/>
      <c r="BQ280" s="110"/>
      <c r="BR280" s="110"/>
      <c r="BS280" s="110"/>
      <c r="BT280" s="110"/>
      <c r="BU280" s="110"/>
      <c r="BV280" s="110"/>
      <c r="BW280" s="110"/>
      <c r="BX280" s="110"/>
      <c r="BY280" s="110"/>
      <c r="BZ280" s="110"/>
      <c r="CA280" s="110"/>
      <c r="CB280" s="110"/>
      <c r="CC280" s="110"/>
      <c r="CD280" s="110"/>
      <c r="CE280" s="110"/>
      <c r="CF280" s="110"/>
      <c r="CG280" s="110"/>
      <c r="CH280" s="110"/>
      <c r="CI280" s="110"/>
      <c r="CJ280" s="110"/>
      <c r="CK280" s="110"/>
      <c r="CL280" s="110"/>
      <c r="CM280" s="110"/>
      <c r="CN280" s="110"/>
      <c r="CO280" s="110"/>
      <c r="CP280" s="110"/>
      <c r="CQ280" s="110"/>
      <c r="CR280" s="110"/>
      <c r="CS280" s="110"/>
      <c r="CT280" s="110"/>
      <c r="CU280" s="110"/>
      <c r="CV280" s="110"/>
      <c r="CW280" s="110"/>
      <c r="CX280" s="110"/>
      <c r="CY280" s="110"/>
      <c r="CZ280" s="110"/>
      <c r="DA280" s="110"/>
      <c r="DB280" s="110"/>
      <c r="DC280" s="110"/>
      <c r="DD280" s="110"/>
      <c r="DE280" s="110"/>
      <c r="DF280" s="110"/>
      <c r="DG280" s="110"/>
      <c r="DH280" s="110"/>
      <c r="DI280" s="110"/>
      <c r="DJ280" s="110"/>
      <c r="DK280" s="110"/>
      <c r="DL280" s="110"/>
      <c r="DM280" s="110"/>
      <c r="DN280" s="110"/>
      <c r="DO280" s="110"/>
      <c r="DP280" s="110"/>
      <c r="DQ280" s="110"/>
      <c r="DR280" s="110"/>
      <c r="DS280" s="110"/>
      <c r="DT280" s="110"/>
      <c r="DU280" s="110"/>
      <c r="DV280" s="110"/>
      <c r="DW280" s="110"/>
      <c r="DX280" s="110"/>
      <c r="DY280" s="110"/>
      <c r="DZ280" s="110"/>
      <c r="EA280" s="110"/>
      <c r="EB280" s="110"/>
      <c r="EC280" s="110"/>
      <c r="ED280" s="110"/>
      <c r="EE280" s="110"/>
      <c r="EF280" s="110"/>
      <c r="EG280" s="110"/>
      <c r="EH280" s="110"/>
      <c r="EI280" s="110"/>
      <c r="EJ280" s="110"/>
      <c r="EK280" s="110"/>
      <c r="EL280" s="110"/>
      <c r="EM280" s="110"/>
      <c r="EN280" s="110"/>
      <c r="EO280" s="110"/>
      <c r="EP280" s="110"/>
      <c r="EQ280" s="110"/>
      <c r="ER280" s="110"/>
      <c r="ES280" s="110"/>
      <c r="ET280" s="110"/>
      <c r="EU280" s="110"/>
      <c r="EV280" s="110"/>
      <c r="EW280" s="110"/>
      <c r="EX280" s="110"/>
      <c r="EY280" s="110"/>
      <c r="EZ280" s="110"/>
      <c r="FA280" s="110"/>
      <c r="FB280" s="110"/>
      <c r="FC280" s="110"/>
      <c r="FD280" s="110"/>
      <c r="FE280" s="110"/>
      <c r="FF280" s="110"/>
      <c r="FG280" s="110"/>
      <c r="FH280" s="110"/>
      <c r="FI280" s="110"/>
      <c r="FJ280" s="110"/>
      <c r="FK280" s="110"/>
      <c r="FL280" s="110"/>
      <c r="FM280" s="110"/>
      <c r="FN280" s="110"/>
      <c r="FO280" s="110"/>
      <c r="FP280" s="110"/>
      <c r="FQ280" s="110"/>
      <c r="FR280" s="110"/>
      <c r="FS280" s="110"/>
      <c r="FT280" s="110"/>
      <c r="FU280" s="110"/>
      <c r="FV280" s="110"/>
      <c r="FW280" s="110"/>
      <c r="FX280" s="110"/>
      <c r="FY280" s="110"/>
      <c r="FZ280" s="110"/>
      <c r="GA280" s="110"/>
      <c r="GB280" s="110"/>
      <c r="GC280" s="110"/>
      <c r="GD280" s="110"/>
      <c r="GE280" s="110"/>
      <c r="GF280" s="110"/>
      <c r="GG280" s="110"/>
      <c r="GH280" s="110"/>
      <c r="GI280" s="110"/>
      <c r="GJ280" s="110"/>
      <c r="GK280" s="110"/>
      <c r="GL280" s="110"/>
      <c r="GM280" s="110"/>
      <c r="GN280" s="110"/>
      <c r="GO280" s="110"/>
      <c r="GP280" s="110"/>
      <c r="GQ280" s="110"/>
      <c r="GR280" s="110"/>
      <c r="GS280" s="110"/>
      <c r="GT280" s="110"/>
      <c r="GU280" s="110"/>
      <c r="GV280" s="110"/>
      <c r="GW280" s="110"/>
      <c r="GX280" s="110"/>
      <c r="GY280" s="110"/>
      <c r="GZ280" s="110"/>
      <c r="HA280" s="110"/>
      <c r="HB280" s="110"/>
      <c r="HC280" s="110"/>
      <c r="HD280" s="110"/>
      <c r="HE280" s="110"/>
      <c r="HF280" s="110"/>
      <c r="HG280" s="110"/>
      <c r="HH280" s="110"/>
      <c r="HI280" s="110"/>
      <c r="HJ280" s="110"/>
      <c r="HK280" s="110"/>
    </row>
    <row r="281" ht="15.75"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c r="AB281" s="110"/>
      <c r="AC281" s="110"/>
      <c r="AD281" s="110"/>
      <c r="AE281" s="110"/>
      <c r="AF281" s="110"/>
      <c r="AG281" s="110"/>
      <c r="AH281" s="110"/>
      <c r="AI281" s="110"/>
      <c r="AJ281" s="110"/>
      <c r="AK281" s="110"/>
      <c r="AL281" s="110"/>
      <c r="AM281" s="110"/>
      <c r="AN281" s="110"/>
      <c r="AO281" s="110"/>
      <c r="AP281" s="110"/>
      <c r="AQ281" s="110"/>
      <c r="AR281" s="110"/>
      <c r="AS281" s="110"/>
      <c r="AT281" s="110"/>
      <c r="AU281" s="110"/>
      <c r="AV281" s="110"/>
      <c r="AW281" s="110"/>
      <c r="AX281" s="110"/>
      <c r="AY281" s="110"/>
      <c r="AZ281" s="110"/>
      <c r="BA281" s="110"/>
      <c r="BB281" s="110"/>
      <c r="BC281" s="110"/>
      <c r="BD281" s="110"/>
      <c r="BE281" s="110"/>
      <c r="BF281" s="110"/>
      <c r="BG281" s="110"/>
      <c r="BH281" s="110"/>
      <c r="BI281" s="110"/>
      <c r="BJ281" s="110"/>
      <c r="BK281" s="110"/>
      <c r="BL281" s="110"/>
      <c r="BM281" s="110"/>
      <c r="BN281" s="110"/>
      <c r="BO281" s="110"/>
      <c r="BP281" s="110"/>
      <c r="BQ281" s="110"/>
      <c r="BR281" s="110"/>
      <c r="BS281" s="110"/>
      <c r="BT281" s="110"/>
      <c r="BU281" s="110"/>
      <c r="BV281" s="110"/>
      <c r="BW281" s="110"/>
      <c r="BX281" s="110"/>
      <c r="BY281" s="110"/>
      <c r="BZ281" s="110"/>
      <c r="CA281" s="110"/>
      <c r="CB281" s="110"/>
      <c r="CC281" s="110"/>
      <c r="CD281" s="110"/>
      <c r="CE281" s="110"/>
      <c r="CF281" s="110"/>
      <c r="CG281" s="110"/>
      <c r="CH281" s="110"/>
      <c r="CI281" s="110"/>
      <c r="CJ281" s="110"/>
      <c r="CK281" s="110"/>
      <c r="CL281" s="110"/>
      <c r="CM281" s="110"/>
      <c r="CN281" s="110"/>
      <c r="CO281" s="110"/>
      <c r="CP281" s="110"/>
      <c r="CQ281" s="110"/>
      <c r="CR281" s="110"/>
      <c r="CS281" s="110"/>
      <c r="CT281" s="110"/>
      <c r="CU281" s="110"/>
      <c r="CV281" s="110"/>
      <c r="CW281" s="110"/>
      <c r="CX281" s="110"/>
      <c r="CY281" s="110"/>
      <c r="CZ281" s="110"/>
      <c r="DA281" s="110"/>
      <c r="DB281" s="110"/>
      <c r="DC281" s="110"/>
      <c r="DD281" s="110"/>
      <c r="DE281" s="110"/>
      <c r="DF281" s="110"/>
      <c r="DG281" s="110"/>
      <c r="DH281" s="110"/>
      <c r="DI281" s="110"/>
      <c r="DJ281" s="110"/>
      <c r="DK281" s="110"/>
      <c r="DL281" s="110"/>
      <c r="DM281" s="110"/>
      <c r="DN281" s="110"/>
      <c r="DO281" s="110"/>
      <c r="DP281" s="110"/>
      <c r="DQ281" s="110"/>
      <c r="DR281" s="110"/>
      <c r="DS281" s="110"/>
      <c r="DT281" s="110"/>
      <c r="DU281" s="110"/>
      <c r="DV281" s="110"/>
      <c r="DW281" s="110"/>
      <c r="DX281" s="110"/>
      <c r="DY281" s="110"/>
      <c r="DZ281" s="110"/>
      <c r="EA281" s="110"/>
      <c r="EB281" s="110"/>
      <c r="EC281" s="110"/>
      <c r="ED281" s="110"/>
      <c r="EE281" s="110"/>
      <c r="EF281" s="110"/>
      <c r="EG281" s="110"/>
      <c r="EH281" s="110"/>
      <c r="EI281" s="110"/>
      <c r="EJ281" s="110"/>
      <c r="EK281" s="110"/>
      <c r="EL281" s="110"/>
      <c r="EM281" s="110"/>
      <c r="EN281" s="110"/>
      <c r="EO281" s="110"/>
      <c r="EP281" s="110"/>
      <c r="EQ281" s="110"/>
      <c r="ER281" s="110"/>
      <c r="ES281" s="110"/>
      <c r="ET281" s="110"/>
      <c r="EU281" s="110"/>
      <c r="EV281" s="110"/>
      <c r="EW281" s="110"/>
      <c r="EX281" s="110"/>
      <c r="EY281" s="110"/>
      <c r="EZ281" s="110"/>
      <c r="FA281" s="110"/>
      <c r="FB281" s="110"/>
      <c r="FC281" s="110"/>
      <c r="FD281" s="110"/>
      <c r="FE281" s="110"/>
      <c r="FF281" s="110"/>
      <c r="FG281" s="110"/>
      <c r="FH281" s="110"/>
      <c r="FI281" s="110"/>
      <c r="FJ281" s="110"/>
      <c r="FK281" s="110"/>
      <c r="FL281" s="110"/>
      <c r="FM281" s="110"/>
      <c r="FN281" s="110"/>
      <c r="FO281" s="110"/>
      <c r="FP281" s="110"/>
      <c r="FQ281" s="110"/>
      <c r="FR281" s="110"/>
      <c r="FS281" s="110"/>
      <c r="FT281" s="110"/>
      <c r="FU281" s="110"/>
      <c r="FV281" s="110"/>
      <c r="FW281" s="110"/>
      <c r="FX281" s="110"/>
      <c r="FY281" s="110"/>
      <c r="FZ281" s="110"/>
      <c r="GA281" s="110"/>
      <c r="GB281" s="110"/>
      <c r="GC281" s="110"/>
      <c r="GD281" s="110"/>
      <c r="GE281" s="110"/>
      <c r="GF281" s="110"/>
      <c r="GG281" s="110"/>
      <c r="GH281" s="110"/>
      <c r="GI281" s="110"/>
      <c r="GJ281" s="110"/>
      <c r="GK281" s="110"/>
      <c r="GL281" s="110"/>
      <c r="GM281" s="110"/>
      <c r="GN281" s="110"/>
      <c r="GO281" s="110"/>
      <c r="GP281" s="110"/>
      <c r="GQ281" s="110"/>
      <c r="GR281" s="110"/>
      <c r="GS281" s="110"/>
      <c r="GT281" s="110"/>
      <c r="GU281" s="110"/>
      <c r="GV281" s="110"/>
      <c r="GW281" s="110"/>
      <c r="GX281" s="110"/>
      <c r="GY281" s="110"/>
      <c r="GZ281" s="110"/>
      <c r="HA281" s="110"/>
      <c r="HB281" s="110"/>
      <c r="HC281" s="110"/>
      <c r="HD281" s="110"/>
      <c r="HE281" s="110"/>
      <c r="HF281" s="110"/>
      <c r="HG281" s="110"/>
      <c r="HH281" s="110"/>
      <c r="HI281" s="110"/>
      <c r="HJ281" s="110"/>
      <c r="HK281" s="110"/>
    </row>
    <row r="282" ht="15.75"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c r="AB282" s="110"/>
      <c r="AC282" s="110"/>
      <c r="AD282" s="110"/>
      <c r="AE282" s="110"/>
      <c r="AF282" s="110"/>
      <c r="AG282" s="110"/>
      <c r="AH282" s="110"/>
      <c r="AI282" s="110"/>
      <c r="AJ282" s="110"/>
      <c r="AK282" s="110"/>
      <c r="AL282" s="110"/>
      <c r="AM282" s="110"/>
      <c r="AN282" s="110"/>
      <c r="AO282" s="110"/>
      <c r="AP282" s="110"/>
      <c r="AQ282" s="110"/>
      <c r="AR282" s="110"/>
      <c r="AS282" s="110"/>
      <c r="AT282" s="110"/>
      <c r="AU282" s="110"/>
      <c r="AV282" s="110"/>
      <c r="AW282" s="110"/>
      <c r="AX282" s="110"/>
      <c r="AY282" s="110"/>
      <c r="AZ282" s="110"/>
      <c r="BA282" s="110"/>
      <c r="BB282" s="110"/>
      <c r="BC282" s="110"/>
      <c r="BD282" s="110"/>
      <c r="BE282" s="110"/>
      <c r="BF282" s="110"/>
      <c r="BG282" s="110"/>
      <c r="BH282" s="110"/>
      <c r="BI282" s="110"/>
      <c r="BJ282" s="110"/>
      <c r="BK282" s="110"/>
      <c r="BL282" s="110"/>
      <c r="BM282" s="110"/>
      <c r="BN282" s="110"/>
      <c r="BO282" s="110"/>
      <c r="BP282" s="110"/>
      <c r="BQ282" s="110"/>
      <c r="BR282" s="110"/>
      <c r="BS282" s="110"/>
      <c r="BT282" s="110"/>
      <c r="BU282" s="110"/>
      <c r="BV282" s="110"/>
      <c r="BW282" s="110"/>
      <c r="BX282" s="110"/>
      <c r="BY282" s="110"/>
      <c r="BZ282" s="110"/>
      <c r="CA282" s="110"/>
      <c r="CB282" s="110"/>
      <c r="CC282" s="110"/>
      <c r="CD282" s="110"/>
      <c r="CE282" s="110"/>
      <c r="CF282" s="110"/>
      <c r="CG282" s="110"/>
      <c r="CH282" s="110"/>
      <c r="CI282" s="110"/>
      <c r="CJ282" s="110"/>
      <c r="CK282" s="110"/>
      <c r="CL282" s="110"/>
      <c r="CM282" s="110"/>
      <c r="CN282" s="110"/>
      <c r="CO282" s="110"/>
      <c r="CP282" s="110"/>
      <c r="CQ282" s="110"/>
      <c r="CR282" s="110"/>
      <c r="CS282" s="110"/>
      <c r="CT282" s="110"/>
      <c r="CU282" s="110"/>
      <c r="CV282" s="110"/>
      <c r="CW282" s="110"/>
      <c r="CX282" s="110"/>
      <c r="CY282" s="110"/>
      <c r="CZ282" s="110"/>
      <c r="DA282" s="110"/>
      <c r="DB282" s="110"/>
      <c r="DC282" s="110"/>
      <c r="DD282" s="110"/>
      <c r="DE282" s="110"/>
      <c r="DF282" s="110"/>
      <c r="DG282" s="110"/>
      <c r="DH282" s="110"/>
      <c r="DI282" s="110"/>
      <c r="DJ282" s="110"/>
      <c r="DK282" s="110"/>
      <c r="DL282" s="110"/>
      <c r="DM282" s="110"/>
      <c r="DN282" s="110"/>
      <c r="DO282" s="110"/>
      <c r="DP282" s="110"/>
      <c r="DQ282" s="110"/>
      <c r="DR282" s="110"/>
      <c r="DS282" s="110"/>
      <c r="DT282" s="110"/>
      <c r="DU282" s="110"/>
      <c r="DV282" s="110"/>
      <c r="DW282" s="110"/>
      <c r="DX282" s="110"/>
      <c r="DY282" s="110"/>
      <c r="DZ282" s="110"/>
      <c r="EA282" s="110"/>
      <c r="EB282" s="110"/>
      <c r="EC282" s="110"/>
      <c r="ED282" s="110"/>
      <c r="EE282" s="110"/>
      <c r="EF282" s="110"/>
      <c r="EG282" s="110"/>
      <c r="EH282" s="110"/>
      <c r="EI282" s="110"/>
      <c r="EJ282" s="110"/>
      <c r="EK282" s="110"/>
      <c r="EL282" s="110"/>
      <c r="EM282" s="110"/>
      <c r="EN282" s="110"/>
      <c r="EO282" s="110"/>
      <c r="EP282" s="110"/>
      <c r="EQ282" s="110"/>
      <c r="ER282" s="110"/>
      <c r="ES282" s="110"/>
      <c r="ET282" s="110"/>
      <c r="EU282" s="110"/>
      <c r="EV282" s="110"/>
      <c r="EW282" s="110"/>
      <c r="EX282" s="110"/>
      <c r="EY282" s="110"/>
      <c r="EZ282" s="110"/>
      <c r="FA282" s="110"/>
      <c r="FB282" s="110"/>
      <c r="FC282" s="110"/>
      <c r="FD282" s="110"/>
      <c r="FE282" s="110"/>
      <c r="FF282" s="110"/>
      <c r="FG282" s="110"/>
      <c r="FH282" s="110"/>
      <c r="FI282" s="110"/>
      <c r="FJ282" s="110"/>
      <c r="FK282" s="110"/>
      <c r="FL282" s="110"/>
      <c r="FM282" s="110"/>
      <c r="FN282" s="110"/>
      <c r="FO282" s="110"/>
      <c r="FP282" s="110"/>
      <c r="FQ282" s="110"/>
      <c r="FR282" s="110"/>
      <c r="FS282" s="110"/>
      <c r="FT282" s="110"/>
      <c r="FU282" s="110"/>
      <c r="FV282" s="110"/>
      <c r="FW282" s="110"/>
      <c r="FX282" s="110"/>
      <c r="FY282" s="110"/>
      <c r="FZ282" s="110"/>
      <c r="GA282" s="110"/>
      <c r="GB282" s="110"/>
      <c r="GC282" s="110"/>
      <c r="GD282" s="110"/>
      <c r="GE282" s="110"/>
      <c r="GF282" s="110"/>
      <c r="GG282" s="110"/>
      <c r="GH282" s="110"/>
      <c r="GI282" s="110"/>
      <c r="GJ282" s="110"/>
      <c r="GK282" s="110"/>
      <c r="GL282" s="110"/>
      <c r="GM282" s="110"/>
      <c r="GN282" s="110"/>
      <c r="GO282" s="110"/>
      <c r="GP282" s="110"/>
      <c r="GQ282" s="110"/>
      <c r="GR282" s="110"/>
      <c r="GS282" s="110"/>
      <c r="GT282" s="110"/>
      <c r="GU282" s="110"/>
      <c r="GV282" s="110"/>
      <c r="GW282" s="110"/>
      <c r="GX282" s="110"/>
      <c r="GY282" s="110"/>
      <c r="GZ282" s="110"/>
      <c r="HA282" s="110"/>
      <c r="HB282" s="110"/>
      <c r="HC282" s="110"/>
      <c r="HD282" s="110"/>
      <c r="HE282" s="110"/>
      <c r="HF282" s="110"/>
      <c r="HG282" s="110"/>
      <c r="HH282" s="110"/>
      <c r="HI282" s="110"/>
      <c r="HJ282" s="110"/>
      <c r="HK282" s="110"/>
    </row>
    <row r="283" ht="15.75"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c r="AB283" s="110"/>
      <c r="AC283" s="110"/>
      <c r="AD283" s="110"/>
      <c r="AE283" s="110"/>
      <c r="AF283" s="110"/>
      <c r="AG283" s="110"/>
      <c r="AH283" s="110"/>
      <c r="AI283" s="110"/>
      <c r="AJ283" s="110"/>
      <c r="AK283" s="110"/>
      <c r="AL283" s="110"/>
      <c r="AM283" s="110"/>
      <c r="AN283" s="110"/>
      <c r="AO283" s="110"/>
      <c r="AP283" s="110"/>
      <c r="AQ283" s="110"/>
      <c r="AR283" s="110"/>
      <c r="AS283" s="110"/>
      <c r="AT283" s="110"/>
      <c r="AU283" s="110"/>
      <c r="AV283" s="110"/>
      <c r="AW283" s="110"/>
      <c r="AX283" s="110"/>
      <c r="AY283" s="110"/>
      <c r="AZ283" s="110"/>
      <c r="BA283" s="110"/>
      <c r="BB283" s="110"/>
      <c r="BC283" s="110"/>
      <c r="BD283" s="110"/>
      <c r="BE283" s="110"/>
      <c r="BF283" s="110"/>
      <c r="BG283" s="110"/>
      <c r="BH283" s="110"/>
      <c r="BI283" s="110"/>
      <c r="BJ283" s="110"/>
      <c r="BK283" s="110"/>
      <c r="BL283" s="110"/>
      <c r="BM283" s="110"/>
      <c r="BN283" s="110"/>
      <c r="BO283" s="110"/>
      <c r="BP283" s="110"/>
      <c r="BQ283" s="110"/>
      <c r="BR283" s="110"/>
      <c r="BS283" s="110"/>
      <c r="BT283" s="110"/>
      <c r="BU283" s="110"/>
      <c r="BV283" s="110"/>
      <c r="BW283" s="110"/>
      <c r="BX283" s="110"/>
      <c r="BY283" s="110"/>
      <c r="BZ283" s="110"/>
      <c r="CA283" s="110"/>
      <c r="CB283" s="110"/>
      <c r="CC283" s="110"/>
      <c r="CD283" s="110"/>
      <c r="CE283" s="110"/>
      <c r="CF283" s="110"/>
      <c r="CG283" s="110"/>
      <c r="CH283" s="110"/>
      <c r="CI283" s="110"/>
      <c r="CJ283" s="110"/>
      <c r="CK283" s="110"/>
      <c r="CL283" s="110"/>
      <c r="CM283" s="110"/>
      <c r="CN283" s="110"/>
      <c r="CO283" s="110"/>
      <c r="CP283" s="110"/>
      <c r="CQ283" s="110"/>
      <c r="CR283" s="110"/>
      <c r="CS283" s="110"/>
      <c r="CT283" s="110"/>
      <c r="CU283" s="110"/>
      <c r="CV283" s="110"/>
      <c r="CW283" s="110"/>
      <c r="CX283" s="110"/>
      <c r="CY283" s="110"/>
      <c r="CZ283" s="110"/>
      <c r="DA283" s="110"/>
      <c r="DB283" s="110"/>
      <c r="DC283" s="110"/>
      <c r="DD283" s="110"/>
      <c r="DE283" s="110"/>
      <c r="DF283" s="110"/>
      <c r="DG283" s="110"/>
      <c r="DH283" s="110"/>
      <c r="DI283" s="110"/>
      <c r="DJ283" s="110"/>
      <c r="DK283" s="110"/>
      <c r="DL283" s="110"/>
      <c r="DM283" s="110"/>
      <c r="DN283" s="110"/>
      <c r="DO283" s="110"/>
      <c r="DP283" s="110"/>
      <c r="DQ283" s="110"/>
      <c r="DR283" s="110"/>
      <c r="DS283" s="110"/>
      <c r="DT283" s="110"/>
      <c r="DU283" s="110"/>
      <c r="DV283" s="110"/>
      <c r="DW283" s="110"/>
      <c r="DX283" s="110"/>
      <c r="DY283" s="110"/>
      <c r="DZ283" s="110"/>
      <c r="EA283" s="110"/>
      <c r="EB283" s="110"/>
      <c r="EC283" s="110"/>
      <c r="ED283" s="110"/>
      <c r="EE283" s="110"/>
      <c r="EF283" s="110"/>
      <c r="EG283" s="110"/>
      <c r="EH283" s="110"/>
      <c r="EI283" s="110"/>
      <c r="EJ283" s="110"/>
      <c r="EK283" s="110"/>
      <c r="EL283" s="110"/>
      <c r="EM283" s="110"/>
      <c r="EN283" s="110"/>
      <c r="EO283" s="110"/>
      <c r="EP283" s="110"/>
      <c r="EQ283" s="110"/>
      <c r="ER283" s="110"/>
      <c r="ES283" s="110"/>
      <c r="ET283" s="110"/>
      <c r="EU283" s="110"/>
      <c r="EV283" s="110"/>
      <c r="EW283" s="110"/>
      <c r="EX283" s="110"/>
      <c r="EY283" s="110"/>
      <c r="EZ283" s="110"/>
      <c r="FA283" s="110"/>
      <c r="FB283" s="110"/>
      <c r="FC283" s="110"/>
      <c r="FD283" s="110"/>
      <c r="FE283" s="110"/>
      <c r="FF283" s="110"/>
      <c r="FG283" s="110"/>
      <c r="FH283" s="110"/>
      <c r="FI283" s="110"/>
      <c r="FJ283" s="110"/>
      <c r="FK283" s="110"/>
      <c r="FL283" s="110"/>
      <c r="FM283" s="110"/>
      <c r="FN283" s="110"/>
      <c r="FO283" s="110"/>
      <c r="FP283" s="110"/>
      <c r="FQ283" s="110"/>
      <c r="FR283" s="110"/>
      <c r="FS283" s="110"/>
      <c r="FT283" s="110"/>
      <c r="FU283" s="110"/>
      <c r="FV283" s="110"/>
      <c r="FW283" s="110"/>
      <c r="FX283" s="110"/>
      <c r="FY283" s="110"/>
      <c r="FZ283" s="110"/>
      <c r="GA283" s="110"/>
      <c r="GB283" s="110"/>
      <c r="GC283" s="110"/>
      <c r="GD283" s="110"/>
      <c r="GE283" s="110"/>
      <c r="GF283" s="110"/>
      <c r="GG283" s="110"/>
      <c r="GH283" s="110"/>
      <c r="GI283" s="110"/>
      <c r="GJ283" s="110"/>
      <c r="GK283" s="110"/>
      <c r="GL283" s="110"/>
      <c r="GM283" s="110"/>
      <c r="GN283" s="110"/>
      <c r="GO283" s="110"/>
      <c r="GP283" s="110"/>
      <c r="GQ283" s="110"/>
      <c r="GR283" s="110"/>
      <c r="GS283" s="110"/>
      <c r="GT283" s="110"/>
      <c r="GU283" s="110"/>
      <c r="GV283" s="110"/>
      <c r="GW283" s="110"/>
      <c r="GX283" s="110"/>
      <c r="GY283" s="110"/>
      <c r="GZ283" s="110"/>
      <c r="HA283" s="110"/>
      <c r="HB283" s="110"/>
      <c r="HC283" s="110"/>
      <c r="HD283" s="110"/>
      <c r="HE283" s="110"/>
      <c r="HF283" s="110"/>
      <c r="HG283" s="110"/>
      <c r="HH283" s="110"/>
      <c r="HI283" s="110"/>
      <c r="HJ283" s="110"/>
      <c r="HK283" s="110"/>
    </row>
    <row r="284" ht="15.75"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c r="AB284" s="110"/>
      <c r="AC284" s="110"/>
      <c r="AD284" s="110"/>
      <c r="AE284" s="110"/>
      <c r="AF284" s="110"/>
      <c r="AG284" s="110"/>
      <c r="AH284" s="110"/>
      <c r="AI284" s="110"/>
      <c r="AJ284" s="110"/>
      <c r="AK284" s="110"/>
      <c r="AL284" s="110"/>
      <c r="AM284" s="110"/>
      <c r="AN284" s="110"/>
      <c r="AO284" s="110"/>
      <c r="AP284" s="110"/>
      <c r="AQ284" s="110"/>
      <c r="AR284" s="110"/>
      <c r="AS284" s="110"/>
      <c r="AT284" s="110"/>
      <c r="AU284" s="110"/>
      <c r="AV284" s="110"/>
      <c r="AW284" s="110"/>
      <c r="AX284" s="110"/>
      <c r="AY284" s="110"/>
      <c r="AZ284" s="110"/>
      <c r="BA284" s="110"/>
      <c r="BB284" s="110"/>
      <c r="BC284" s="110"/>
      <c r="BD284" s="110"/>
      <c r="BE284" s="110"/>
      <c r="BF284" s="110"/>
      <c r="BG284" s="110"/>
      <c r="BH284" s="110"/>
      <c r="BI284" s="110"/>
      <c r="BJ284" s="110"/>
      <c r="BK284" s="110"/>
      <c r="BL284" s="110"/>
      <c r="BM284" s="110"/>
      <c r="BN284" s="110"/>
      <c r="BO284" s="110"/>
      <c r="BP284" s="110"/>
      <c r="BQ284" s="110"/>
      <c r="BR284" s="110"/>
      <c r="BS284" s="110"/>
      <c r="BT284" s="110"/>
      <c r="BU284" s="110"/>
      <c r="BV284" s="110"/>
      <c r="BW284" s="110"/>
      <c r="BX284" s="110"/>
      <c r="BY284" s="110"/>
      <c r="BZ284" s="110"/>
      <c r="CA284" s="110"/>
      <c r="CB284" s="110"/>
      <c r="CC284" s="110"/>
      <c r="CD284" s="110"/>
      <c r="CE284" s="110"/>
      <c r="CF284" s="110"/>
      <c r="CG284" s="110"/>
      <c r="CH284" s="110"/>
      <c r="CI284" s="110"/>
      <c r="CJ284" s="110"/>
      <c r="CK284" s="110"/>
      <c r="CL284" s="110"/>
      <c r="CM284" s="110"/>
      <c r="CN284" s="110"/>
      <c r="CO284" s="110"/>
      <c r="CP284" s="110"/>
      <c r="CQ284" s="110"/>
      <c r="CR284" s="110"/>
      <c r="CS284" s="110"/>
      <c r="CT284" s="110"/>
      <c r="CU284" s="110"/>
      <c r="CV284" s="110"/>
      <c r="CW284" s="110"/>
      <c r="CX284" s="110"/>
      <c r="CY284" s="110"/>
      <c r="CZ284" s="110"/>
      <c r="DA284" s="110"/>
      <c r="DB284" s="110"/>
      <c r="DC284" s="110"/>
      <c r="DD284" s="110"/>
      <c r="DE284" s="110"/>
      <c r="DF284" s="110"/>
      <c r="DG284" s="110"/>
      <c r="DH284" s="110"/>
      <c r="DI284" s="110"/>
      <c r="DJ284" s="110"/>
      <c r="DK284" s="110"/>
      <c r="DL284" s="110"/>
      <c r="DM284" s="110"/>
      <c r="DN284" s="110"/>
      <c r="DO284" s="110"/>
      <c r="DP284" s="110"/>
      <c r="DQ284" s="110"/>
      <c r="DR284" s="110"/>
      <c r="DS284" s="110"/>
      <c r="DT284" s="110"/>
      <c r="DU284" s="110"/>
      <c r="DV284" s="110"/>
      <c r="DW284" s="110"/>
      <c r="DX284" s="110"/>
      <c r="DY284" s="110"/>
      <c r="DZ284" s="110"/>
      <c r="EA284" s="110"/>
      <c r="EB284" s="110"/>
      <c r="EC284" s="110"/>
      <c r="ED284" s="110"/>
      <c r="EE284" s="110"/>
      <c r="EF284" s="110"/>
      <c r="EG284" s="110"/>
      <c r="EH284" s="110"/>
      <c r="EI284" s="110"/>
      <c r="EJ284" s="110"/>
      <c r="EK284" s="110"/>
      <c r="EL284" s="110"/>
      <c r="EM284" s="110"/>
      <c r="EN284" s="110"/>
      <c r="EO284" s="110"/>
      <c r="EP284" s="110"/>
      <c r="EQ284" s="110"/>
      <c r="ER284" s="110"/>
      <c r="ES284" s="110"/>
      <c r="ET284" s="110"/>
      <c r="EU284" s="110"/>
      <c r="EV284" s="110"/>
      <c r="EW284" s="110"/>
      <c r="EX284" s="110"/>
      <c r="EY284" s="110"/>
      <c r="EZ284" s="110"/>
      <c r="FA284" s="110"/>
      <c r="FB284" s="110"/>
      <c r="FC284" s="110"/>
      <c r="FD284" s="110"/>
      <c r="FE284" s="110"/>
      <c r="FF284" s="110"/>
      <c r="FG284" s="110"/>
      <c r="FH284" s="110"/>
      <c r="FI284" s="110"/>
      <c r="FJ284" s="110"/>
      <c r="FK284" s="110"/>
      <c r="FL284" s="110"/>
      <c r="FM284" s="110"/>
      <c r="FN284" s="110"/>
      <c r="FO284" s="110"/>
      <c r="FP284" s="110"/>
      <c r="FQ284" s="110"/>
      <c r="FR284" s="110"/>
      <c r="FS284" s="110"/>
      <c r="FT284" s="110"/>
      <c r="FU284" s="110"/>
      <c r="FV284" s="110"/>
      <c r="FW284" s="110"/>
      <c r="FX284" s="110"/>
      <c r="FY284" s="110"/>
      <c r="FZ284" s="110"/>
      <c r="GA284" s="110"/>
      <c r="GB284" s="110"/>
      <c r="GC284" s="110"/>
      <c r="GD284" s="110"/>
      <c r="GE284" s="110"/>
      <c r="GF284" s="110"/>
      <c r="GG284" s="110"/>
      <c r="GH284" s="110"/>
      <c r="GI284" s="110"/>
      <c r="GJ284" s="110"/>
      <c r="GK284" s="110"/>
      <c r="GL284" s="110"/>
      <c r="GM284" s="110"/>
      <c r="GN284" s="110"/>
      <c r="GO284" s="110"/>
      <c r="GP284" s="110"/>
      <c r="GQ284" s="110"/>
      <c r="GR284" s="110"/>
      <c r="GS284" s="110"/>
      <c r="GT284" s="110"/>
      <c r="GU284" s="110"/>
      <c r="GV284" s="110"/>
      <c r="GW284" s="110"/>
      <c r="GX284" s="110"/>
      <c r="GY284" s="110"/>
      <c r="GZ284" s="110"/>
      <c r="HA284" s="110"/>
      <c r="HB284" s="110"/>
      <c r="HC284" s="110"/>
      <c r="HD284" s="110"/>
      <c r="HE284" s="110"/>
      <c r="HF284" s="110"/>
      <c r="HG284" s="110"/>
      <c r="HH284" s="110"/>
      <c r="HI284" s="110"/>
      <c r="HJ284" s="110"/>
      <c r="HK284" s="110"/>
    </row>
    <row r="285" ht="15.75"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c r="AB285" s="110"/>
      <c r="AC285" s="110"/>
      <c r="AD285" s="110"/>
      <c r="AE285" s="110"/>
      <c r="AF285" s="110"/>
      <c r="AG285" s="110"/>
      <c r="AH285" s="110"/>
      <c r="AI285" s="110"/>
      <c r="AJ285" s="110"/>
      <c r="AK285" s="110"/>
      <c r="AL285" s="110"/>
      <c r="AM285" s="110"/>
      <c r="AN285" s="110"/>
      <c r="AO285" s="110"/>
      <c r="AP285" s="110"/>
      <c r="AQ285" s="110"/>
      <c r="AR285" s="110"/>
      <c r="AS285" s="110"/>
      <c r="AT285" s="110"/>
      <c r="AU285" s="110"/>
      <c r="AV285" s="110"/>
      <c r="AW285" s="110"/>
      <c r="AX285" s="110"/>
      <c r="AY285" s="110"/>
      <c r="AZ285" s="110"/>
      <c r="BA285" s="110"/>
      <c r="BB285" s="110"/>
      <c r="BC285" s="110"/>
      <c r="BD285" s="110"/>
      <c r="BE285" s="110"/>
      <c r="BF285" s="110"/>
      <c r="BG285" s="110"/>
      <c r="BH285" s="110"/>
      <c r="BI285" s="110"/>
      <c r="BJ285" s="110"/>
      <c r="BK285" s="110"/>
      <c r="BL285" s="110"/>
      <c r="BM285" s="110"/>
      <c r="BN285" s="110"/>
      <c r="BO285" s="110"/>
      <c r="BP285" s="110"/>
      <c r="BQ285" s="110"/>
      <c r="BR285" s="110"/>
      <c r="BS285" s="110"/>
      <c r="BT285" s="110"/>
      <c r="BU285" s="110"/>
      <c r="BV285" s="110"/>
      <c r="BW285" s="110"/>
      <c r="BX285" s="110"/>
      <c r="BY285" s="110"/>
      <c r="BZ285" s="110"/>
      <c r="CA285" s="110"/>
      <c r="CB285" s="110"/>
      <c r="CC285" s="110"/>
      <c r="CD285" s="110"/>
      <c r="CE285" s="110"/>
      <c r="CF285" s="110"/>
      <c r="CG285" s="110"/>
      <c r="CH285" s="110"/>
      <c r="CI285" s="110"/>
      <c r="CJ285" s="110"/>
      <c r="CK285" s="110"/>
      <c r="CL285" s="110"/>
      <c r="CM285" s="110"/>
      <c r="CN285" s="110"/>
      <c r="CO285" s="110"/>
      <c r="CP285" s="110"/>
      <c r="CQ285" s="110"/>
      <c r="CR285" s="110"/>
      <c r="CS285" s="110"/>
      <c r="CT285" s="110"/>
      <c r="CU285" s="110"/>
      <c r="CV285" s="110"/>
      <c r="CW285" s="110"/>
      <c r="CX285" s="110"/>
      <c r="CY285" s="110"/>
      <c r="CZ285" s="110"/>
      <c r="DA285" s="110"/>
      <c r="DB285" s="110"/>
      <c r="DC285" s="110"/>
      <c r="DD285" s="110"/>
      <c r="DE285" s="110"/>
      <c r="DF285" s="110"/>
      <c r="DG285" s="110"/>
      <c r="DH285" s="110"/>
      <c r="DI285" s="110"/>
      <c r="DJ285" s="110"/>
      <c r="DK285" s="110"/>
      <c r="DL285" s="110"/>
      <c r="DM285" s="110"/>
      <c r="DN285" s="110"/>
      <c r="DO285" s="110"/>
      <c r="DP285" s="110"/>
      <c r="DQ285" s="110"/>
      <c r="DR285" s="110"/>
      <c r="DS285" s="110"/>
      <c r="DT285" s="110"/>
      <c r="DU285" s="110"/>
      <c r="DV285" s="110"/>
      <c r="DW285" s="110"/>
      <c r="DX285" s="110"/>
      <c r="DY285" s="110"/>
      <c r="DZ285" s="110"/>
      <c r="EA285" s="110"/>
      <c r="EB285" s="110"/>
      <c r="EC285" s="110"/>
      <c r="ED285" s="110"/>
      <c r="EE285" s="110"/>
      <c r="EF285" s="110"/>
      <c r="EG285" s="110"/>
      <c r="EH285" s="110"/>
      <c r="EI285" s="110"/>
      <c r="EJ285" s="110"/>
      <c r="EK285" s="110"/>
      <c r="EL285" s="110"/>
      <c r="EM285" s="110"/>
      <c r="EN285" s="110"/>
      <c r="EO285" s="110"/>
      <c r="EP285" s="110"/>
      <c r="EQ285" s="110"/>
      <c r="ER285" s="110"/>
      <c r="ES285" s="110"/>
      <c r="ET285" s="110"/>
      <c r="EU285" s="110"/>
      <c r="EV285" s="110"/>
      <c r="EW285" s="110"/>
      <c r="EX285" s="110"/>
      <c r="EY285" s="110"/>
      <c r="EZ285" s="110"/>
      <c r="FA285" s="110"/>
      <c r="FB285" s="110"/>
      <c r="FC285" s="110"/>
      <c r="FD285" s="110"/>
      <c r="FE285" s="110"/>
      <c r="FF285" s="110"/>
      <c r="FG285" s="110"/>
      <c r="FH285" s="110"/>
      <c r="FI285" s="110"/>
      <c r="FJ285" s="110"/>
      <c r="FK285" s="110"/>
      <c r="FL285" s="110"/>
      <c r="FM285" s="110"/>
      <c r="FN285" s="110"/>
      <c r="FO285" s="110"/>
      <c r="FP285" s="110"/>
      <c r="FQ285" s="110"/>
      <c r="FR285" s="110"/>
      <c r="FS285" s="110"/>
      <c r="FT285" s="110"/>
      <c r="FU285" s="110"/>
      <c r="FV285" s="110"/>
      <c r="FW285" s="110"/>
      <c r="FX285" s="110"/>
      <c r="FY285" s="110"/>
      <c r="FZ285" s="110"/>
      <c r="GA285" s="110"/>
      <c r="GB285" s="110"/>
      <c r="GC285" s="110"/>
      <c r="GD285" s="110"/>
      <c r="GE285" s="110"/>
      <c r="GF285" s="110"/>
      <c r="GG285" s="110"/>
      <c r="GH285" s="110"/>
      <c r="GI285" s="110"/>
      <c r="GJ285" s="110"/>
      <c r="GK285" s="110"/>
      <c r="GL285" s="110"/>
      <c r="GM285" s="110"/>
      <c r="GN285" s="110"/>
      <c r="GO285" s="110"/>
      <c r="GP285" s="110"/>
      <c r="GQ285" s="110"/>
      <c r="GR285" s="110"/>
      <c r="GS285" s="110"/>
      <c r="GT285" s="110"/>
      <c r="GU285" s="110"/>
      <c r="GV285" s="110"/>
      <c r="GW285" s="110"/>
      <c r="GX285" s="110"/>
      <c r="GY285" s="110"/>
      <c r="GZ285" s="110"/>
      <c r="HA285" s="110"/>
      <c r="HB285" s="110"/>
      <c r="HC285" s="110"/>
      <c r="HD285" s="110"/>
      <c r="HE285" s="110"/>
      <c r="HF285" s="110"/>
      <c r="HG285" s="110"/>
      <c r="HH285" s="110"/>
      <c r="HI285" s="110"/>
      <c r="HJ285" s="110"/>
      <c r="HK285" s="110"/>
    </row>
    <row r="286" ht="15.75" customHeight="1">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0"/>
      <c r="AC286" s="110"/>
      <c r="AD286" s="110"/>
      <c r="AE286" s="110"/>
      <c r="AF286" s="110"/>
      <c r="AG286" s="110"/>
      <c r="AH286" s="110"/>
      <c r="AI286" s="110"/>
      <c r="AJ286" s="110"/>
      <c r="AK286" s="110"/>
      <c r="AL286" s="110"/>
      <c r="AM286" s="110"/>
      <c r="AN286" s="110"/>
      <c r="AO286" s="110"/>
      <c r="AP286" s="110"/>
      <c r="AQ286" s="110"/>
      <c r="AR286" s="110"/>
      <c r="AS286" s="110"/>
      <c r="AT286" s="110"/>
      <c r="AU286" s="110"/>
      <c r="AV286" s="110"/>
      <c r="AW286" s="110"/>
      <c r="AX286" s="110"/>
      <c r="AY286" s="110"/>
      <c r="AZ286" s="110"/>
      <c r="BA286" s="110"/>
      <c r="BB286" s="110"/>
      <c r="BC286" s="110"/>
      <c r="BD286" s="110"/>
      <c r="BE286" s="110"/>
      <c r="BF286" s="110"/>
      <c r="BG286" s="110"/>
      <c r="BH286" s="110"/>
      <c r="BI286" s="110"/>
      <c r="BJ286" s="110"/>
      <c r="BK286" s="110"/>
      <c r="BL286" s="110"/>
      <c r="BM286" s="110"/>
      <c r="BN286" s="110"/>
      <c r="BO286" s="110"/>
      <c r="BP286" s="110"/>
      <c r="BQ286" s="110"/>
      <c r="BR286" s="110"/>
      <c r="BS286" s="110"/>
      <c r="BT286" s="110"/>
      <c r="BU286" s="110"/>
      <c r="BV286" s="110"/>
      <c r="BW286" s="110"/>
      <c r="BX286" s="110"/>
      <c r="BY286" s="110"/>
      <c r="BZ286" s="110"/>
      <c r="CA286" s="110"/>
      <c r="CB286" s="110"/>
      <c r="CC286" s="110"/>
      <c r="CD286" s="110"/>
      <c r="CE286" s="110"/>
      <c r="CF286" s="110"/>
      <c r="CG286" s="110"/>
      <c r="CH286" s="110"/>
      <c r="CI286" s="110"/>
      <c r="CJ286" s="110"/>
      <c r="CK286" s="110"/>
      <c r="CL286" s="110"/>
      <c r="CM286" s="110"/>
      <c r="CN286" s="110"/>
      <c r="CO286" s="110"/>
      <c r="CP286" s="110"/>
      <c r="CQ286" s="110"/>
      <c r="CR286" s="110"/>
      <c r="CS286" s="110"/>
      <c r="CT286" s="110"/>
      <c r="CU286" s="110"/>
      <c r="CV286" s="110"/>
      <c r="CW286" s="110"/>
      <c r="CX286" s="110"/>
      <c r="CY286" s="110"/>
      <c r="CZ286" s="110"/>
      <c r="DA286" s="110"/>
      <c r="DB286" s="110"/>
      <c r="DC286" s="110"/>
      <c r="DD286" s="110"/>
      <c r="DE286" s="110"/>
      <c r="DF286" s="110"/>
      <c r="DG286" s="110"/>
      <c r="DH286" s="110"/>
      <c r="DI286" s="110"/>
      <c r="DJ286" s="110"/>
      <c r="DK286" s="110"/>
      <c r="DL286" s="110"/>
      <c r="DM286" s="110"/>
      <c r="DN286" s="110"/>
      <c r="DO286" s="110"/>
      <c r="DP286" s="110"/>
      <c r="DQ286" s="110"/>
      <c r="DR286" s="110"/>
      <c r="DS286" s="110"/>
      <c r="DT286" s="110"/>
      <c r="DU286" s="110"/>
      <c r="DV286" s="110"/>
      <c r="DW286" s="110"/>
      <c r="DX286" s="110"/>
      <c r="DY286" s="110"/>
      <c r="DZ286" s="110"/>
      <c r="EA286" s="110"/>
      <c r="EB286" s="110"/>
      <c r="EC286" s="110"/>
      <c r="ED286" s="110"/>
      <c r="EE286" s="110"/>
      <c r="EF286" s="110"/>
      <c r="EG286" s="110"/>
      <c r="EH286" s="110"/>
      <c r="EI286" s="110"/>
      <c r="EJ286" s="110"/>
      <c r="EK286" s="110"/>
      <c r="EL286" s="110"/>
      <c r="EM286" s="110"/>
      <c r="EN286" s="110"/>
      <c r="EO286" s="110"/>
      <c r="EP286" s="110"/>
      <c r="EQ286" s="110"/>
      <c r="ER286" s="110"/>
      <c r="ES286" s="110"/>
      <c r="ET286" s="110"/>
      <c r="EU286" s="110"/>
      <c r="EV286" s="110"/>
      <c r="EW286" s="110"/>
      <c r="EX286" s="110"/>
      <c r="EY286" s="110"/>
      <c r="EZ286" s="110"/>
      <c r="FA286" s="110"/>
      <c r="FB286" s="110"/>
      <c r="FC286" s="110"/>
      <c r="FD286" s="110"/>
      <c r="FE286" s="110"/>
      <c r="FF286" s="110"/>
      <c r="FG286" s="110"/>
      <c r="FH286" s="110"/>
      <c r="FI286" s="110"/>
      <c r="FJ286" s="110"/>
      <c r="FK286" s="110"/>
      <c r="FL286" s="110"/>
      <c r="FM286" s="110"/>
      <c r="FN286" s="110"/>
      <c r="FO286" s="110"/>
      <c r="FP286" s="110"/>
      <c r="FQ286" s="110"/>
      <c r="FR286" s="110"/>
      <c r="FS286" s="110"/>
      <c r="FT286" s="110"/>
      <c r="FU286" s="110"/>
      <c r="FV286" s="110"/>
      <c r="FW286" s="110"/>
      <c r="FX286" s="110"/>
      <c r="FY286" s="110"/>
      <c r="FZ286" s="110"/>
      <c r="GA286" s="110"/>
      <c r="GB286" s="110"/>
      <c r="GC286" s="110"/>
      <c r="GD286" s="110"/>
      <c r="GE286" s="110"/>
      <c r="GF286" s="110"/>
      <c r="GG286" s="110"/>
      <c r="GH286" s="110"/>
      <c r="GI286" s="110"/>
      <c r="GJ286" s="110"/>
      <c r="GK286" s="110"/>
      <c r="GL286" s="110"/>
      <c r="GM286" s="110"/>
      <c r="GN286" s="110"/>
      <c r="GO286" s="110"/>
      <c r="GP286" s="110"/>
      <c r="GQ286" s="110"/>
      <c r="GR286" s="110"/>
      <c r="GS286" s="110"/>
      <c r="GT286" s="110"/>
      <c r="GU286" s="110"/>
      <c r="GV286" s="110"/>
      <c r="GW286" s="110"/>
      <c r="GX286" s="110"/>
      <c r="GY286" s="110"/>
      <c r="GZ286" s="110"/>
      <c r="HA286" s="110"/>
      <c r="HB286" s="110"/>
      <c r="HC286" s="110"/>
      <c r="HD286" s="110"/>
      <c r="HE286" s="110"/>
      <c r="HF286" s="110"/>
      <c r="HG286" s="110"/>
      <c r="HH286" s="110"/>
      <c r="HI286" s="110"/>
      <c r="HJ286" s="110"/>
      <c r="HK286" s="110"/>
    </row>
    <row r="287" ht="15.75" customHeight="1">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c r="AB287" s="110"/>
      <c r="AC287" s="110"/>
      <c r="AD287" s="110"/>
      <c r="AE287" s="110"/>
      <c r="AF287" s="110"/>
      <c r="AG287" s="110"/>
      <c r="AH287" s="110"/>
      <c r="AI287" s="110"/>
      <c r="AJ287" s="110"/>
      <c r="AK287" s="110"/>
      <c r="AL287" s="110"/>
      <c r="AM287" s="110"/>
      <c r="AN287" s="110"/>
      <c r="AO287" s="110"/>
      <c r="AP287" s="110"/>
      <c r="AQ287" s="110"/>
      <c r="AR287" s="110"/>
      <c r="AS287" s="110"/>
      <c r="AT287" s="110"/>
      <c r="AU287" s="110"/>
      <c r="AV287" s="110"/>
      <c r="AW287" s="110"/>
      <c r="AX287" s="110"/>
      <c r="AY287" s="110"/>
      <c r="AZ287" s="110"/>
      <c r="BA287" s="110"/>
      <c r="BB287" s="110"/>
      <c r="BC287" s="110"/>
      <c r="BD287" s="110"/>
      <c r="BE287" s="110"/>
      <c r="BF287" s="110"/>
      <c r="BG287" s="110"/>
      <c r="BH287" s="110"/>
      <c r="BI287" s="110"/>
      <c r="BJ287" s="110"/>
      <c r="BK287" s="110"/>
      <c r="BL287" s="110"/>
      <c r="BM287" s="110"/>
      <c r="BN287" s="110"/>
      <c r="BO287" s="110"/>
      <c r="BP287" s="110"/>
      <c r="BQ287" s="110"/>
      <c r="BR287" s="110"/>
      <c r="BS287" s="110"/>
      <c r="BT287" s="110"/>
      <c r="BU287" s="110"/>
      <c r="BV287" s="110"/>
      <c r="BW287" s="110"/>
      <c r="BX287" s="110"/>
      <c r="BY287" s="110"/>
      <c r="BZ287" s="110"/>
      <c r="CA287" s="110"/>
      <c r="CB287" s="110"/>
      <c r="CC287" s="110"/>
      <c r="CD287" s="110"/>
      <c r="CE287" s="110"/>
      <c r="CF287" s="110"/>
      <c r="CG287" s="110"/>
      <c r="CH287" s="110"/>
      <c r="CI287" s="110"/>
      <c r="CJ287" s="110"/>
      <c r="CK287" s="110"/>
      <c r="CL287" s="110"/>
      <c r="CM287" s="110"/>
      <c r="CN287" s="110"/>
      <c r="CO287" s="110"/>
      <c r="CP287" s="110"/>
      <c r="CQ287" s="110"/>
      <c r="CR287" s="110"/>
      <c r="CS287" s="110"/>
      <c r="CT287" s="110"/>
      <c r="CU287" s="110"/>
      <c r="CV287" s="110"/>
      <c r="CW287" s="110"/>
      <c r="CX287" s="110"/>
      <c r="CY287" s="110"/>
      <c r="CZ287" s="110"/>
      <c r="DA287" s="110"/>
      <c r="DB287" s="110"/>
      <c r="DC287" s="110"/>
      <c r="DD287" s="110"/>
      <c r="DE287" s="110"/>
      <c r="DF287" s="110"/>
      <c r="DG287" s="110"/>
      <c r="DH287" s="110"/>
      <c r="DI287" s="110"/>
      <c r="DJ287" s="110"/>
      <c r="DK287" s="110"/>
      <c r="DL287" s="110"/>
      <c r="DM287" s="110"/>
      <c r="DN287" s="110"/>
      <c r="DO287" s="110"/>
      <c r="DP287" s="110"/>
      <c r="DQ287" s="110"/>
      <c r="DR287" s="110"/>
      <c r="DS287" s="110"/>
      <c r="DT287" s="110"/>
      <c r="DU287" s="110"/>
      <c r="DV287" s="110"/>
      <c r="DW287" s="110"/>
      <c r="DX287" s="110"/>
      <c r="DY287" s="110"/>
      <c r="DZ287" s="110"/>
      <c r="EA287" s="110"/>
      <c r="EB287" s="110"/>
      <c r="EC287" s="110"/>
      <c r="ED287" s="110"/>
      <c r="EE287" s="110"/>
      <c r="EF287" s="110"/>
      <c r="EG287" s="110"/>
      <c r="EH287" s="110"/>
      <c r="EI287" s="110"/>
      <c r="EJ287" s="110"/>
      <c r="EK287" s="110"/>
      <c r="EL287" s="110"/>
      <c r="EM287" s="110"/>
      <c r="EN287" s="110"/>
      <c r="EO287" s="110"/>
      <c r="EP287" s="110"/>
      <c r="EQ287" s="110"/>
      <c r="ER287" s="110"/>
      <c r="ES287" s="110"/>
      <c r="ET287" s="110"/>
      <c r="EU287" s="110"/>
      <c r="EV287" s="110"/>
      <c r="EW287" s="110"/>
      <c r="EX287" s="110"/>
      <c r="EY287" s="110"/>
      <c r="EZ287" s="110"/>
      <c r="FA287" s="110"/>
      <c r="FB287" s="110"/>
      <c r="FC287" s="110"/>
      <c r="FD287" s="110"/>
      <c r="FE287" s="110"/>
      <c r="FF287" s="110"/>
      <c r="FG287" s="110"/>
      <c r="FH287" s="110"/>
      <c r="FI287" s="110"/>
      <c r="FJ287" s="110"/>
      <c r="FK287" s="110"/>
      <c r="FL287" s="110"/>
      <c r="FM287" s="110"/>
      <c r="FN287" s="110"/>
      <c r="FO287" s="110"/>
      <c r="FP287" s="110"/>
      <c r="FQ287" s="110"/>
      <c r="FR287" s="110"/>
      <c r="FS287" s="110"/>
      <c r="FT287" s="110"/>
      <c r="FU287" s="110"/>
      <c r="FV287" s="110"/>
      <c r="FW287" s="110"/>
      <c r="FX287" s="110"/>
      <c r="FY287" s="110"/>
      <c r="FZ287" s="110"/>
      <c r="GA287" s="110"/>
      <c r="GB287" s="110"/>
      <c r="GC287" s="110"/>
      <c r="GD287" s="110"/>
      <c r="GE287" s="110"/>
      <c r="GF287" s="110"/>
      <c r="GG287" s="110"/>
      <c r="GH287" s="110"/>
      <c r="GI287" s="110"/>
      <c r="GJ287" s="110"/>
      <c r="GK287" s="110"/>
      <c r="GL287" s="110"/>
      <c r="GM287" s="110"/>
      <c r="GN287" s="110"/>
      <c r="GO287" s="110"/>
      <c r="GP287" s="110"/>
      <c r="GQ287" s="110"/>
      <c r="GR287" s="110"/>
      <c r="GS287" s="110"/>
      <c r="GT287" s="110"/>
      <c r="GU287" s="110"/>
      <c r="GV287" s="110"/>
      <c r="GW287" s="110"/>
      <c r="GX287" s="110"/>
      <c r="GY287" s="110"/>
      <c r="GZ287" s="110"/>
      <c r="HA287" s="110"/>
      <c r="HB287" s="110"/>
      <c r="HC287" s="110"/>
      <c r="HD287" s="110"/>
      <c r="HE287" s="110"/>
      <c r="HF287" s="110"/>
      <c r="HG287" s="110"/>
      <c r="HH287" s="110"/>
      <c r="HI287" s="110"/>
      <c r="HJ287" s="110"/>
      <c r="HK287" s="110"/>
    </row>
    <row r="288" ht="15.75" customHeight="1">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c r="AA288" s="110"/>
      <c r="AB288" s="110"/>
      <c r="AC288" s="110"/>
      <c r="AD288" s="110"/>
      <c r="AE288" s="110"/>
      <c r="AF288" s="110"/>
      <c r="AG288" s="110"/>
      <c r="AH288" s="110"/>
      <c r="AI288" s="110"/>
      <c r="AJ288" s="110"/>
      <c r="AK288" s="110"/>
      <c r="AL288" s="110"/>
      <c r="AM288" s="110"/>
      <c r="AN288" s="110"/>
      <c r="AO288" s="110"/>
      <c r="AP288" s="110"/>
      <c r="AQ288" s="110"/>
      <c r="AR288" s="110"/>
      <c r="AS288" s="110"/>
      <c r="AT288" s="110"/>
      <c r="AU288" s="110"/>
      <c r="AV288" s="110"/>
      <c r="AW288" s="110"/>
      <c r="AX288" s="110"/>
      <c r="AY288" s="110"/>
      <c r="AZ288" s="110"/>
      <c r="BA288" s="110"/>
      <c r="BB288" s="110"/>
      <c r="BC288" s="110"/>
      <c r="BD288" s="110"/>
      <c r="BE288" s="110"/>
      <c r="BF288" s="110"/>
      <c r="BG288" s="110"/>
      <c r="BH288" s="110"/>
      <c r="BI288" s="110"/>
      <c r="BJ288" s="110"/>
      <c r="BK288" s="110"/>
      <c r="BL288" s="110"/>
      <c r="BM288" s="110"/>
      <c r="BN288" s="110"/>
      <c r="BO288" s="110"/>
      <c r="BP288" s="110"/>
      <c r="BQ288" s="110"/>
      <c r="BR288" s="110"/>
      <c r="BS288" s="110"/>
      <c r="BT288" s="110"/>
      <c r="BU288" s="110"/>
      <c r="BV288" s="110"/>
      <c r="BW288" s="110"/>
      <c r="BX288" s="110"/>
      <c r="BY288" s="110"/>
      <c r="BZ288" s="110"/>
      <c r="CA288" s="110"/>
      <c r="CB288" s="110"/>
      <c r="CC288" s="110"/>
      <c r="CD288" s="110"/>
      <c r="CE288" s="110"/>
      <c r="CF288" s="110"/>
      <c r="CG288" s="110"/>
      <c r="CH288" s="110"/>
      <c r="CI288" s="110"/>
      <c r="CJ288" s="110"/>
      <c r="CK288" s="110"/>
      <c r="CL288" s="110"/>
      <c r="CM288" s="110"/>
      <c r="CN288" s="110"/>
      <c r="CO288" s="110"/>
      <c r="CP288" s="110"/>
      <c r="CQ288" s="110"/>
      <c r="CR288" s="110"/>
      <c r="CS288" s="110"/>
      <c r="CT288" s="110"/>
      <c r="CU288" s="110"/>
      <c r="CV288" s="110"/>
      <c r="CW288" s="110"/>
      <c r="CX288" s="110"/>
      <c r="CY288" s="110"/>
      <c r="CZ288" s="110"/>
      <c r="DA288" s="110"/>
      <c r="DB288" s="110"/>
      <c r="DC288" s="110"/>
      <c r="DD288" s="110"/>
      <c r="DE288" s="110"/>
      <c r="DF288" s="110"/>
      <c r="DG288" s="110"/>
      <c r="DH288" s="110"/>
      <c r="DI288" s="110"/>
      <c r="DJ288" s="110"/>
      <c r="DK288" s="110"/>
      <c r="DL288" s="110"/>
      <c r="DM288" s="110"/>
      <c r="DN288" s="110"/>
      <c r="DO288" s="110"/>
      <c r="DP288" s="110"/>
      <c r="DQ288" s="110"/>
      <c r="DR288" s="110"/>
      <c r="DS288" s="110"/>
      <c r="DT288" s="110"/>
      <c r="DU288" s="110"/>
      <c r="DV288" s="110"/>
      <c r="DW288" s="110"/>
      <c r="DX288" s="110"/>
      <c r="DY288" s="110"/>
      <c r="DZ288" s="110"/>
      <c r="EA288" s="110"/>
      <c r="EB288" s="110"/>
      <c r="EC288" s="110"/>
      <c r="ED288" s="110"/>
      <c r="EE288" s="110"/>
      <c r="EF288" s="110"/>
      <c r="EG288" s="110"/>
      <c r="EH288" s="110"/>
      <c r="EI288" s="110"/>
      <c r="EJ288" s="110"/>
      <c r="EK288" s="110"/>
      <c r="EL288" s="110"/>
      <c r="EM288" s="110"/>
      <c r="EN288" s="110"/>
      <c r="EO288" s="110"/>
      <c r="EP288" s="110"/>
      <c r="EQ288" s="110"/>
      <c r="ER288" s="110"/>
      <c r="ES288" s="110"/>
      <c r="ET288" s="110"/>
      <c r="EU288" s="110"/>
      <c r="EV288" s="110"/>
      <c r="EW288" s="110"/>
      <c r="EX288" s="110"/>
      <c r="EY288" s="110"/>
      <c r="EZ288" s="110"/>
      <c r="FA288" s="110"/>
      <c r="FB288" s="110"/>
      <c r="FC288" s="110"/>
      <c r="FD288" s="110"/>
      <c r="FE288" s="110"/>
      <c r="FF288" s="110"/>
      <c r="FG288" s="110"/>
      <c r="FH288" s="110"/>
      <c r="FI288" s="110"/>
      <c r="FJ288" s="110"/>
      <c r="FK288" s="110"/>
      <c r="FL288" s="110"/>
      <c r="FM288" s="110"/>
      <c r="FN288" s="110"/>
      <c r="FO288" s="110"/>
      <c r="FP288" s="110"/>
      <c r="FQ288" s="110"/>
      <c r="FR288" s="110"/>
      <c r="FS288" s="110"/>
      <c r="FT288" s="110"/>
      <c r="FU288" s="110"/>
      <c r="FV288" s="110"/>
      <c r="FW288" s="110"/>
      <c r="FX288" s="110"/>
      <c r="FY288" s="110"/>
      <c r="FZ288" s="110"/>
      <c r="GA288" s="110"/>
      <c r="GB288" s="110"/>
      <c r="GC288" s="110"/>
      <c r="GD288" s="110"/>
      <c r="GE288" s="110"/>
      <c r="GF288" s="110"/>
      <c r="GG288" s="110"/>
      <c r="GH288" s="110"/>
      <c r="GI288" s="110"/>
      <c r="GJ288" s="110"/>
      <c r="GK288" s="110"/>
      <c r="GL288" s="110"/>
      <c r="GM288" s="110"/>
      <c r="GN288" s="110"/>
      <c r="GO288" s="110"/>
      <c r="GP288" s="110"/>
      <c r="GQ288" s="110"/>
      <c r="GR288" s="110"/>
      <c r="GS288" s="110"/>
      <c r="GT288" s="110"/>
      <c r="GU288" s="110"/>
      <c r="GV288" s="110"/>
      <c r="GW288" s="110"/>
      <c r="GX288" s="110"/>
      <c r="GY288" s="110"/>
      <c r="GZ288" s="110"/>
      <c r="HA288" s="110"/>
      <c r="HB288" s="110"/>
      <c r="HC288" s="110"/>
      <c r="HD288" s="110"/>
      <c r="HE288" s="110"/>
      <c r="HF288" s="110"/>
      <c r="HG288" s="110"/>
      <c r="HH288" s="110"/>
      <c r="HI288" s="110"/>
      <c r="HJ288" s="110"/>
      <c r="HK288" s="110"/>
    </row>
    <row r="289" ht="15.75" customHeight="1">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c r="AA289" s="110"/>
      <c r="AB289" s="110"/>
      <c r="AC289" s="110"/>
      <c r="AD289" s="110"/>
      <c r="AE289" s="110"/>
      <c r="AF289" s="110"/>
      <c r="AG289" s="110"/>
      <c r="AH289" s="110"/>
      <c r="AI289" s="110"/>
      <c r="AJ289" s="110"/>
      <c r="AK289" s="110"/>
      <c r="AL289" s="110"/>
      <c r="AM289" s="110"/>
      <c r="AN289" s="110"/>
      <c r="AO289" s="110"/>
      <c r="AP289" s="110"/>
      <c r="AQ289" s="110"/>
      <c r="AR289" s="110"/>
      <c r="AS289" s="110"/>
      <c r="AT289" s="110"/>
      <c r="AU289" s="110"/>
      <c r="AV289" s="110"/>
      <c r="AW289" s="110"/>
      <c r="AX289" s="110"/>
      <c r="AY289" s="110"/>
      <c r="AZ289" s="110"/>
      <c r="BA289" s="110"/>
      <c r="BB289" s="110"/>
      <c r="BC289" s="110"/>
      <c r="BD289" s="110"/>
      <c r="BE289" s="110"/>
      <c r="BF289" s="110"/>
      <c r="BG289" s="110"/>
      <c r="BH289" s="110"/>
      <c r="BI289" s="110"/>
      <c r="BJ289" s="110"/>
      <c r="BK289" s="110"/>
      <c r="BL289" s="110"/>
      <c r="BM289" s="110"/>
      <c r="BN289" s="110"/>
      <c r="BO289" s="110"/>
      <c r="BP289" s="110"/>
      <c r="BQ289" s="110"/>
      <c r="BR289" s="110"/>
      <c r="BS289" s="110"/>
      <c r="BT289" s="110"/>
      <c r="BU289" s="110"/>
      <c r="BV289" s="110"/>
      <c r="BW289" s="110"/>
      <c r="BX289" s="110"/>
      <c r="BY289" s="110"/>
      <c r="BZ289" s="110"/>
      <c r="CA289" s="110"/>
      <c r="CB289" s="110"/>
      <c r="CC289" s="110"/>
      <c r="CD289" s="110"/>
      <c r="CE289" s="110"/>
      <c r="CF289" s="110"/>
      <c r="CG289" s="110"/>
      <c r="CH289" s="110"/>
      <c r="CI289" s="110"/>
      <c r="CJ289" s="110"/>
      <c r="CK289" s="110"/>
      <c r="CL289" s="110"/>
      <c r="CM289" s="110"/>
      <c r="CN289" s="110"/>
      <c r="CO289" s="110"/>
      <c r="CP289" s="110"/>
      <c r="CQ289" s="110"/>
      <c r="CR289" s="110"/>
      <c r="CS289" s="110"/>
      <c r="CT289" s="110"/>
      <c r="CU289" s="110"/>
      <c r="CV289" s="110"/>
      <c r="CW289" s="110"/>
      <c r="CX289" s="110"/>
      <c r="CY289" s="110"/>
      <c r="CZ289" s="110"/>
      <c r="DA289" s="110"/>
      <c r="DB289" s="110"/>
      <c r="DC289" s="110"/>
      <c r="DD289" s="110"/>
      <c r="DE289" s="110"/>
      <c r="DF289" s="110"/>
      <c r="DG289" s="110"/>
      <c r="DH289" s="110"/>
      <c r="DI289" s="110"/>
      <c r="DJ289" s="110"/>
      <c r="DK289" s="110"/>
      <c r="DL289" s="110"/>
      <c r="DM289" s="110"/>
      <c r="DN289" s="110"/>
      <c r="DO289" s="110"/>
      <c r="DP289" s="110"/>
      <c r="DQ289" s="110"/>
      <c r="DR289" s="110"/>
      <c r="DS289" s="110"/>
      <c r="DT289" s="110"/>
      <c r="DU289" s="110"/>
      <c r="DV289" s="110"/>
      <c r="DW289" s="110"/>
      <c r="DX289" s="110"/>
      <c r="DY289" s="110"/>
      <c r="DZ289" s="110"/>
      <c r="EA289" s="110"/>
      <c r="EB289" s="110"/>
      <c r="EC289" s="110"/>
      <c r="ED289" s="110"/>
      <c r="EE289" s="110"/>
      <c r="EF289" s="110"/>
      <c r="EG289" s="110"/>
      <c r="EH289" s="110"/>
      <c r="EI289" s="110"/>
      <c r="EJ289" s="110"/>
      <c r="EK289" s="110"/>
      <c r="EL289" s="110"/>
      <c r="EM289" s="110"/>
      <c r="EN289" s="110"/>
      <c r="EO289" s="110"/>
      <c r="EP289" s="110"/>
      <c r="EQ289" s="110"/>
      <c r="ER289" s="110"/>
      <c r="ES289" s="110"/>
      <c r="ET289" s="110"/>
      <c r="EU289" s="110"/>
      <c r="EV289" s="110"/>
      <c r="EW289" s="110"/>
      <c r="EX289" s="110"/>
      <c r="EY289" s="110"/>
      <c r="EZ289" s="110"/>
      <c r="FA289" s="110"/>
      <c r="FB289" s="110"/>
      <c r="FC289" s="110"/>
      <c r="FD289" s="110"/>
      <c r="FE289" s="110"/>
      <c r="FF289" s="110"/>
      <c r="FG289" s="110"/>
      <c r="FH289" s="110"/>
      <c r="FI289" s="110"/>
      <c r="FJ289" s="110"/>
      <c r="FK289" s="110"/>
      <c r="FL289" s="110"/>
      <c r="FM289" s="110"/>
      <c r="FN289" s="110"/>
      <c r="FO289" s="110"/>
      <c r="FP289" s="110"/>
      <c r="FQ289" s="110"/>
      <c r="FR289" s="110"/>
      <c r="FS289" s="110"/>
      <c r="FT289" s="110"/>
      <c r="FU289" s="110"/>
      <c r="FV289" s="110"/>
      <c r="FW289" s="110"/>
      <c r="FX289" s="110"/>
      <c r="FY289" s="110"/>
      <c r="FZ289" s="110"/>
      <c r="GA289" s="110"/>
      <c r="GB289" s="110"/>
      <c r="GC289" s="110"/>
      <c r="GD289" s="110"/>
      <c r="GE289" s="110"/>
      <c r="GF289" s="110"/>
      <c r="GG289" s="110"/>
      <c r="GH289" s="110"/>
      <c r="GI289" s="110"/>
      <c r="GJ289" s="110"/>
      <c r="GK289" s="110"/>
      <c r="GL289" s="110"/>
      <c r="GM289" s="110"/>
      <c r="GN289" s="110"/>
      <c r="GO289" s="110"/>
      <c r="GP289" s="110"/>
      <c r="GQ289" s="110"/>
      <c r="GR289" s="110"/>
      <c r="GS289" s="110"/>
      <c r="GT289" s="110"/>
      <c r="GU289" s="110"/>
      <c r="GV289" s="110"/>
      <c r="GW289" s="110"/>
      <c r="GX289" s="110"/>
      <c r="GY289" s="110"/>
      <c r="GZ289" s="110"/>
      <c r="HA289" s="110"/>
      <c r="HB289" s="110"/>
      <c r="HC289" s="110"/>
      <c r="HD289" s="110"/>
      <c r="HE289" s="110"/>
      <c r="HF289" s="110"/>
      <c r="HG289" s="110"/>
      <c r="HH289" s="110"/>
      <c r="HI289" s="110"/>
      <c r="HJ289" s="110"/>
      <c r="HK289" s="110"/>
    </row>
    <row r="290" ht="15.75" customHeight="1">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c r="AA290" s="110"/>
      <c r="AB290" s="110"/>
      <c r="AC290" s="110"/>
      <c r="AD290" s="110"/>
      <c r="AE290" s="110"/>
      <c r="AF290" s="110"/>
      <c r="AG290" s="110"/>
      <c r="AH290" s="110"/>
      <c r="AI290" s="110"/>
      <c r="AJ290" s="110"/>
      <c r="AK290" s="110"/>
      <c r="AL290" s="110"/>
      <c r="AM290" s="110"/>
      <c r="AN290" s="110"/>
      <c r="AO290" s="110"/>
      <c r="AP290" s="110"/>
      <c r="AQ290" s="110"/>
      <c r="AR290" s="110"/>
      <c r="AS290" s="110"/>
      <c r="AT290" s="110"/>
      <c r="AU290" s="110"/>
      <c r="AV290" s="110"/>
      <c r="AW290" s="110"/>
      <c r="AX290" s="110"/>
      <c r="AY290" s="110"/>
      <c r="AZ290" s="110"/>
      <c r="BA290" s="110"/>
      <c r="BB290" s="110"/>
      <c r="BC290" s="110"/>
      <c r="BD290" s="110"/>
      <c r="BE290" s="110"/>
      <c r="BF290" s="110"/>
      <c r="BG290" s="110"/>
      <c r="BH290" s="110"/>
      <c r="BI290" s="110"/>
      <c r="BJ290" s="110"/>
      <c r="BK290" s="110"/>
      <c r="BL290" s="110"/>
      <c r="BM290" s="110"/>
      <c r="BN290" s="110"/>
      <c r="BO290" s="110"/>
      <c r="BP290" s="110"/>
      <c r="BQ290" s="110"/>
      <c r="BR290" s="110"/>
      <c r="BS290" s="110"/>
      <c r="BT290" s="110"/>
      <c r="BU290" s="110"/>
      <c r="BV290" s="110"/>
      <c r="BW290" s="110"/>
      <c r="BX290" s="110"/>
      <c r="BY290" s="110"/>
      <c r="BZ290" s="110"/>
      <c r="CA290" s="110"/>
      <c r="CB290" s="110"/>
      <c r="CC290" s="110"/>
      <c r="CD290" s="110"/>
      <c r="CE290" s="110"/>
      <c r="CF290" s="110"/>
      <c r="CG290" s="110"/>
      <c r="CH290" s="110"/>
      <c r="CI290" s="110"/>
      <c r="CJ290" s="110"/>
      <c r="CK290" s="110"/>
      <c r="CL290" s="110"/>
      <c r="CM290" s="110"/>
      <c r="CN290" s="110"/>
      <c r="CO290" s="110"/>
      <c r="CP290" s="110"/>
      <c r="CQ290" s="110"/>
      <c r="CR290" s="110"/>
      <c r="CS290" s="110"/>
      <c r="CT290" s="110"/>
      <c r="CU290" s="110"/>
      <c r="CV290" s="110"/>
      <c r="CW290" s="110"/>
      <c r="CX290" s="110"/>
      <c r="CY290" s="110"/>
      <c r="CZ290" s="110"/>
      <c r="DA290" s="110"/>
      <c r="DB290" s="110"/>
      <c r="DC290" s="110"/>
      <c r="DD290" s="110"/>
      <c r="DE290" s="110"/>
      <c r="DF290" s="110"/>
      <c r="DG290" s="110"/>
      <c r="DH290" s="110"/>
      <c r="DI290" s="110"/>
      <c r="DJ290" s="110"/>
      <c r="DK290" s="110"/>
      <c r="DL290" s="110"/>
      <c r="DM290" s="110"/>
      <c r="DN290" s="110"/>
      <c r="DO290" s="110"/>
      <c r="DP290" s="110"/>
      <c r="DQ290" s="110"/>
      <c r="DR290" s="110"/>
      <c r="DS290" s="110"/>
      <c r="DT290" s="110"/>
      <c r="DU290" s="110"/>
      <c r="DV290" s="110"/>
      <c r="DW290" s="110"/>
      <c r="DX290" s="110"/>
      <c r="DY290" s="110"/>
      <c r="DZ290" s="110"/>
      <c r="EA290" s="110"/>
      <c r="EB290" s="110"/>
      <c r="EC290" s="110"/>
      <c r="ED290" s="110"/>
      <c r="EE290" s="110"/>
      <c r="EF290" s="110"/>
      <c r="EG290" s="110"/>
      <c r="EH290" s="110"/>
      <c r="EI290" s="110"/>
      <c r="EJ290" s="110"/>
      <c r="EK290" s="110"/>
      <c r="EL290" s="110"/>
      <c r="EM290" s="110"/>
      <c r="EN290" s="110"/>
      <c r="EO290" s="110"/>
      <c r="EP290" s="110"/>
      <c r="EQ290" s="110"/>
      <c r="ER290" s="110"/>
      <c r="ES290" s="110"/>
      <c r="ET290" s="110"/>
      <c r="EU290" s="110"/>
      <c r="EV290" s="110"/>
      <c r="EW290" s="110"/>
      <c r="EX290" s="110"/>
      <c r="EY290" s="110"/>
      <c r="EZ290" s="110"/>
      <c r="FA290" s="110"/>
      <c r="FB290" s="110"/>
      <c r="FC290" s="110"/>
      <c r="FD290" s="110"/>
      <c r="FE290" s="110"/>
      <c r="FF290" s="110"/>
      <c r="FG290" s="110"/>
      <c r="FH290" s="110"/>
      <c r="FI290" s="110"/>
      <c r="FJ290" s="110"/>
      <c r="FK290" s="110"/>
      <c r="FL290" s="110"/>
      <c r="FM290" s="110"/>
      <c r="FN290" s="110"/>
      <c r="FO290" s="110"/>
      <c r="FP290" s="110"/>
      <c r="FQ290" s="110"/>
      <c r="FR290" s="110"/>
      <c r="FS290" s="110"/>
      <c r="FT290" s="110"/>
      <c r="FU290" s="110"/>
      <c r="FV290" s="110"/>
      <c r="FW290" s="110"/>
      <c r="FX290" s="110"/>
      <c r="FY290" s="110"/>
      <c r="FZ290" s="110"/>
      <c r="GA290" s="110"/>
      <c r="GB290" s="110"/>
      <c r="GC290" s="110"/>
      <c r="GD290" s="110"/>
      <c r="GE290" s="110"/>
      <c r="GF290" s="110"/>
      <c r="GG290" s="110"/>
      <c r="GH290" s="110"/>
      <c r="GI290" s="110"/>
      <c r="GJ290" s="110"/>
      <c r="GK290" s="110"/>
      <c r="GL290" s="110"/>
      <c r="GM290" s="110"/>
      <c r="GN290" s="110"/>
      <c r="GO290" s="110"/>
      <c r="GP290" s="110"/>
      <c r="GQ290" s="110"/>
      <c r="GR290" s="110"/>
      <c r="GS290" s="110"/>
      <c r="GT290" s="110"/>
      <c r="GU290" s="110"/>
      <c r="GV290" s="110"/>
      <c r="GW290" s="110"/>
      <c r="GX290" s="110"/>
      <c r="GY290" s="110"/>
      <c r="GZ290" s="110"/>
      <c r="HA290" s="110"/>
      <c r="HB290" s="110"/>
      <c r="HC290" s="110"/>
      <c r="HD290" s="110"/>
      <c r="HE290" s="110"/>
      <c r="HF290" s="110"/>
      <c r="HG290" s="110"/>
      <c r="HH290" s="110"/>
      <c r="HI290" s="110"/>
      <c r="HJ290" s="110"/>
      <c r="HK290" s="110"/>
    </row>
    <row r="291" ht="15.75" customHeight="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c r="AA291" s="110"/>
      <c r="AB291" s="110"/>
      <c r="AC291" s="110"/>
      <c r="AD291" s="110"/>
      <c r="AE291" s="110"/>
      <c r="AF291" s="110"/>
      <c r="AG291" s="110"/>
      <c r="AH291" s="110"/>
      <c r="AI291" s="110"/>
      <c r="AJ291" s="110"/>
      <c r="AK291" s="110"/>
      <c r="AL291" s="110"/>
      <c r="AM291" s="110"/>
      <c r="AN291" s="110"/>
      <c r="AO291" s="110"/>
      <c r="AP291" s="110"/>
      <c r="AQ291" s="110"/>
      <c r="AR291" s="110"/>
      <c r="AS291" s="110"/>
      <c r="AT291" s="110"/>
      <c r="AU291" s="110"/>
      <c r="AV291" s="110"/>
      <c r="AW291" s="110"/>
      <c r="AX291" s="110"/>
      <c r="AY291" s="110"/>
      <c r="AZ291" s="110"/>
      <c r="BA291" s="110"/>
      <c r="BB291" s="110"/>
      <c r="BC291" s="110"/>
      <c r="BD291" s="110"/>
      <c r="BE291" s="110"/>
      <c r="BF291" s="110"/>
      <c r="BG291" s="110"/>
      <c r="BH291" s="110"/>
      <c r="BI291" s="110"/>
      <c r="BJ291" s="110"/>
      <c r="BK291" s="110"/>
      <c r="BL291" s="110"/>
      <c r="BM291" s="110"/>
      <c r="BN291" s="110"/>
      <c r="BO291" s="110"/>
      <c r="BP291" s="110"/>
      <c r="BQ291" s="110"/>
      <c r="BR291" s="110"/>
      <c r="BS291" s="110"/>
      <c r="BT291" s="110"/>
      <c r="BU291" s="110"/>
      <c r="BV291" s="110"/>
      <c r="BW291" s="110"/>
      <c r="BX291" s="110"/>
      <c r="BY291" s="110"/>
      <c r="BZ291" s="110"/>
      <c r="CA291" s="110"/>
      <c r="CB291" s="110"/>
      <c r="CC291" s="110"/>
      <c r="CD291" s="110"/>
      <c r="CE291" s="110"/>
      <c r="CF291" s="110"/>
      <c r="CG291" s="110"/>
      <c r="CH291" s="110"/>
      <c r="CI291" s="110"/>
      <c r="CJ291" s="110"/>
      <c r="CK291" s="110"/>
      <c r="CL291" s="110"/>
      <c r="CM291" s="110"/>
      <c r="CN291" s="110"/>
      <c r="CO291" s="110"/>
      <c r="CP291" s="110"/>
      <c r="CQ291" s="110"/>
      <c r="CR291" s="110"/>
      <c r="CS291" s="110"/>
      <c r="CT291" s="110"/>
      <c r="CU291" s="110"/>
      <c r="CV291" s="110"/>
      <c r="CW291" s="110"/>
      <c r="CX291" s="110"/>
      <c r="CY291" s="110"/>
      <c r="CZ291" s="110"/>
      <c r="DA291" s="110"/>
      <c r="DB291" s="110"/>
      <c r="DC291" s="110"/>
      <c r="DD291" s="110"/>
      <c r="DE291" s="110"/>
      <c r="DF291" s="110"/>
      <c r="DG291" s="110"/>
      <c r="DH291" s="110"/>
      <c r="DI291" s="110"/>
      <c r="DJ291" s="110"/>
      <c r="DK291" s="110"/>
      <c r="DL291" s="110"/>
      <c r="DM291" s="110"/>
      <c r="DN291" s="110"/>
      <c r="DO291" s="110"/>
      <c r="DP291" s="110"/>
      <c r="DQ291" s="110"/>
      <c r="DR291" s="110"/>
      <c r="DS291" s="110"/>
      <c r="DT291" s="110"/>
      <c r="DU291" s="110"/>
      <c r="DV291" s="110"/>
      <c r="DW291" s="110"/>
      <c r="DX291" s="110"/>
      <c r="DY291" s="110"/>
      <c r="DZ291" s="110"/>
      <c r="EA291" s="110"/>
      <c r="EB291" s="110"/>
      <c r="EC291" s="110"/>
      <c r="ED291" s="110"/>
      <c r="EE291" s="110"/>
      <c r="EF291" s="110"/>
      <c r="EG291" s="110"/>
      <c r="EH291" s="110"/>
      <c r="EI291" s="110"/>
      <c r="EJ291" s="110"/>
      <c r="EK291" s="110"/>
      <c r="EL291" s="110"/>
      <c r="EM291" s="110"/>
      <c r="EN291" s="110"/>
      <c r="EO291" s="110"/>
      <c r="EP291" s="110"/>
      <c r="EQ291" s="110"/>
      <c r="ER291" s="110"/>
      <c r="ES291" s="110"/>
      <c r="ET291" s="110"/>
      <c r="EU291" s="110"/>
      <c r="EV291" s="110"/>
      <c r="EW291" s="110"/>
      <c r="EX291" s="110"/>
      <c r="EY291" s="110"/>
      <c r="EZ291" s="110"/>
      <c r="FA291" s="110"/>
      <c r="FB291" s="110"/>
      <c r="FC291" s="110"/>
      <c r="FD291" s="110"/>
      <c r="FE291" s="110"/>
      <c r="FF291" s="110"/>
      <c r="FG291" s="110"/>
      <c r="FH291" s="110"/>
      <c r="FI291" s="110"/>
      <c r="FJ291" s="110"/>
      <c r="FK291" s="110"/>
      <c r="FL291" s="110"/>
      <c r="FM291" s="110"/>
      <c r="FN291" s="110"/>
      <c r="FO291" s="110"/>
      <c r="FP291" s="110"/>
      <c r="FQ291" s="110"/>
      <c r="FR291" s="110"/>
      <c r="FS291" s="110"/>
      <c r="FT291" s="110"/>
      <c r="FU291" s="110"/>
      <c r="FV291" s="110"/>
      <c r="FW291" s="110"/>
      <c r="FX291" s="110"/>
      <c r="FY291" s="110"/>
      <c r="FZ291" s="110"/>
      <c r="GA291" s="110"/>
      <c r="GB291" s="110"/>
      <c r="GC291" s="110"/>
      <c r="GD291" s="110"/>
      <c r="GE291" s="110"/>
      <c r="GF291" s="110"/>
      <c r="GG291" s="110"/>
      <c r="GH291" s="110"/>
      <c r="GI291" s="110"/>
      <c r="GJ291" s="110"/>
      <c r="GK291" s="110"/>
      <c r="GL291" s="110"/>
      <c r="GM291" s="110"/>
      <c r="GN291" s="110"/>
      <c r="GO291" s="110"/>
      <c r="GP291" s="110"/>
      <c r="GQ291" s="110"/>
      <c r="GR291" s="110"/>
      <c r="GS291" s="110"/>
      <c r="GT291" s="110"/>
      <c r="GU291" s="110"/>
      <c r="GV291" s="110"/>
      <c r="GW291" s="110"/>
      <c r="GX291" s="110"/>
      <c r="GY291" s="110"/>
      <c r="GZ291" s="110"/>
      <c r="HA291" s="110"/>
      <c r="HB291" s="110"/>
      <c r="HC291" s="110"/>
      <c r="HD291" s="110"/>
      <c r="HE291" s="110"/>
      <c r="HF291" s="110"/>
      <c r="HG291" s="110"/>
      <c r="HH291" s="110"/>
      <c r="HI291" s="110"/>
      <c r="HJ291" s="110"/>
      <c r="HK291" s="110"/>
    </row>
    <row r="292" ht="15.75" customHeight="1">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c r="AA292" s="110"/>
      <c r="AB292" s="110"/>
      <c r="AC292" s="110"/>
      <c r="AD292" s="110"/>
      <c r="AE292" s="110"/>
      <c r="AF292" s="110"/>
      <c r="AG292" s="110"/>
      <c r="AH292" s="110"/>
      <c r="AI292" s="110"/>
      <c r="AJ292" s="110"/>
      <c r="AK292" s="110"/>
      <c r="AL292" s="110"/>
      <c r="AM292" s="110"/>
      <c r="AN292" s="110"/>
      <c r="AO292" s="110"/>
      <c r="AP292" s="110"/>
      <c r="AQ292" s="110"/>
      <c r="AR292" s="110"/>
      <c r="AS292" s="110"/>
      <c r="AT292" s="110"/>
      <c r="AU292" s="110"/>
      <c r="AV292" s="110"/>
      <c r="AW292" s="110"/>
      <c r="AX292" s="110"/>
      <c r="AY292" s="110"/>
      <c r="AZ292" s="110"/>
      <c r="BA292" s="110"/>
      <c r="BB292" s="110"/>
      <c r="BC292" s="110"/>
      <c r="BD292" s="110"/>
      <c r="BE292" s="110"/>
      <c r="BF292" s="110"/>
      <c r="BG292" s="110"/>
      <c r="BH292" s="110"/>
      <c r="BI292" s="110"/>
      <c r="BJ292" s="110"/>
      <c r="BK292" s="110"/>
      <c r="BL292" s="110"/>
      <c r="BM292" s="110"/>
      <c r="BN292" s="110"/>
      <c r="BO292" s="110"/>
      <c r="BP292" s="110"/>
      <c r="BQ292" s="110"/>
      <c r="BR292" s="110"/>
      <c r="BS292" s="110"/>
      <c r="BT292" s="110"/>
      <c r="BU292" s="110"/>
      <c r="BV292" s="110"/>
      <c r="BW292" s="110"/>
      <c r="BX292" s="110"/>
      <c r="BY292" s="110"/>
      <c r="BZ292" s="110"/>
      <c r="CA292" s="110"/>
      <c r="CB292" s="110"/>
      <c r="CC292" s="110"/>
      <c r="CD292" s="110"/>
      <c r="CE292" s="110"/>
      <c r="CF292" s="110"/>
      <c r="CG292" s="110"/>
      <c r="CH292" s="110"/>
      <c r="CI292" s="110"/>
      <c r="CJ292" s="110"/>
      <c r="CK292" s="110"/>
      <c r="CL292" s="110"/>
      <c r="CM292" s="110"/>
      <c r="CN292" s="110"/>
      <c r="CO292" s="110"/>
      <c r="CP292" s="110"/>
      <c r="CQ292" s="110"/>
      <c r="CR292" s="110"/>
      <c r="CS292" s="110"/>
      <c r="CT292" s="110"/>
      <c r="CU292" s="110"/>
      <c r="CV292" s="110"/>
      <c r="CW292" s="110"/>
      <c r="CX292" s="110"/>
      <c r="CY292" s="110"/>
      <c r="CZ292" s="110"/>
      <c r="DA292" s="110"/>
      <c r="DB292" s="110"/>
      <c r="DC292" s="110"/>
      <c r="DD292" s="110"/>
      <c r="DE292" s="110"/>
      <c r="DF292" s="110"/>
      <c r="DG292" s="110"/>
      <c r="DH292" s="110"/>
      <c r="DI292" s="110"/>
      <c r="DJ292" s="110"/>
      <c r="DK292" s="110"/>
      <c r="DL292" s="110"/>
      <c r="DM292" s="110"/>
      <c r="DN292" s="110"/>
      <c r="DO292" s="110"/>
      <c r="DP292" s="110"/>
      <c r="DQ292" s="110"/>
      <c r="DR292" s="110"/>
      <c r="DS292" s="110"/>
      <c r="DT292" s="110"/>
      <c r="DU292" s="110"/>
      <c r="DV292" s="110"/>
      <c r="DW292" s="110"/>
      <c r="DX292" s="110"/>
      <c r="DY292" s="110"/>
      <c r="DZ292" s="110"/>
      <c r="EA292" s="110"/>
      <c r="EB292" s="110"/>
      <c r="EC292" s="110"/>
      <c r="ED292" s="110"/>
      <c r="EE292" s="110"/>
      <c r="EF292" s="110"/>
      <c r="EG292" s="110"/>
      <c r="EH292" s="110"/>
      <c r="EI292" s="110"/>
      <c r="EJ292" s="110"/>
      <c r="EK292" s="110"/>
      <c r="EL292" s="110"/>
      <c r="EM292" s="110"/>
      <c r="EN292" s="110"/>
      <c r="EO292" s="110"/>
      <c r="EP292" s="110"/>
      <c r="EQ292" s="110"/>
      <c r="ER292" s="110"/>
      <c r="ES292" s="110"/>
      <c r="ET292" s="110"/>
      <c r="EU292" s="110"/>
      <c r="EV292" s="110"/>
      <c r="EW292" s="110"/>
      <c r="EX292" s="110"/>
      <c r="EY292" s="110"/>
      <c r="EZ292" s="110"/>
      <c r="FA292" s="110"/>
      <c r="FB292" s="110"/>
      <c r="FC292" s="110"/>
      <c r="FD292" s="110"/>
      <c r="FE292" s="110"/>
      <c r="FF292" s="110"/>
      <c r="FG292" s="110"/>
      <c r="FH292" s="110"/>
      <c r="FI292" s="110"/>
      <c r="FJ292" s="110"/>
      <c r="FK292" s="110"/>
      <c r="FL292" s="110"/>
      <c r="FM292" s="110"/>
      <c r="FN292" s="110"/>
      <c r="FO292" s="110"/>
      <c r="FP292" s="110"/>
      <c r="FQ292" s="110"/>
      <c r="FR292" s="110"/>
      <c r="FS292" s="110"/>
      <c r="FT292" s="110"/>
      <c r="FU292" s="110"/>
      <c r="FV292" s="110"/>
      <c r="FW292" s="110"/>
      <c r="FX292" s="110"/>
      <c r="FY292" s="110"/>
      <c r="FZ292" s="110"/>
      <c r="GA292" s="110"/>
      <c r="GB292" s="110"/>
      <c r="GC292" s="110"/>
      <c r="GD292" s="110"/>
      <c r="GE292" s="110"/>
      <c r="GF292" s="110"/>
      <c r="GG292" s="110"/>
      <c r="GH292" s="110"/>
      <c r="GI292" s="110"/>
      <c r="GJ292" s="110"/>
      <c r="GK292" s="110"/>
      <c r="GL292" s="110"/>
      <c r="GM292" s="110"/>
      <c r="GN292" s="110"/>
      <c r="GO292" s="110"/>
      <c r="GP292" s="110"/>
      <c r="GQ292" s="110"/>
      <c r="GR292" s="110"/>
      <c r="GS292" s="110"/>
      <c r="GT292" s="110"/>
      <c r="GU292" s="110"/>
      <c r="GV292" s="110"/>
      <c r="GW292" s="110"/>
      <c r="GX292" s="110"/>
      <c r="GY292" s="110"/>
      <c r="GZ292" s="110"/>
      <c r="HA292" s="110"/>
      <c r="HB292" s="110"/>
      <c r="HC292" s="110"/>
      <c r="HD292" s="110"/>
      <c r="HE292" s="110"/>
      <c r="HF292" s="110"/>
      <c r="HG292" s="110"/>
      <c r="HH292" s="110"/>
      <c r="HI292" s="110"/>
      <c r="HJ292" s="110"/>
      <c r="HK292" s="110"/>
    </row>
    <row r="293" ht="15.75" customHeight="1">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c r="AA293" s="110"/>
      <c r="AB293" s="110"/>
      <c r="AC293" s="110"/>
      <c r="AD293" s="110"/>
      <c r="AE293" s="110"/>
      <c r="AF293" s="110"/>
      <c r="AG293" s="110"/>
      <c r="AH293" s="110"/>
      <c r="AI293" s="110"/>
      <c r="AJ293" s="110"/>
      <c r="AK293" s="110"/>
      <c r="AL293" s="110"/>
      <c r="AM293" s="110"/>
      <c r="AN293" s="110"/>
      <c r="AO293" s="110"/>
      <c r="AP293" s="110"/>
      <c r="AQ293" s="110"/>
      <c r="AR293" s="110"/>
      <c r="AS293" s="110"/>
      <c r="AT293" s="110"/>
      <c r="AU293" s="110"/>
      <c r="AV293" s="110"/>
      <c r="AW293" s="110"/>
      <c r="AX293" s="110"/>
      <c r="AY293" s="110"/>
      <c r="AZ293" s="110"/>
      <c r="BA293" s="110"/>
      <c r="BB293" s="110"/>
      <c r="BC293" s="110"/>
      <c r="BD293" s="110"/>
      <c r="BE293" s="110"/>
      <c r="BF293" s="110"/>
      <c r="BG293" s="110"/>
      <c r="BH293" s="110"/>
      <c r="BI293" s="110"/>
      <c r="BJ293" s="110"/>
      <c r="BK293" s="110"/>
      <c r="BL293" s="110"/>
      <c r="BM293" s="110"/>
      <c r="BN293" s="110"/>
      <c r="BO293" s="110"/>
      <c r="BP293" s="110"/>
      <c r="BQ293" s="110"/>
      <c r="BR293" s="110"/>
      <c r="BS293" s="110"/>
      <c r="BT293" s="110"/>
      <c r="BU293" s="110"/>
      <c r="BV293" s="110"/>
      <c r="BW293" s="110"/>
      <c r="BX293" s="110"/>
      <c r="BY293" s="110"/>
      <c r="BZ293" s="110"/>
      <c r="CA293" s="110"/>
      <c r="CB293" s="110"/>
      <c r="CC293" s="110"/>
      <c r="CD293" s="110"/>
      <c r="CE293" s="110"/>
      <c r="CF293" s="110"/>
      <c r="CG293" s="110"/>
      <c r="CH293" s="110"/>
      <c r="CI293" s="110"/>
      <c r="CJ293" s="110"/>
      <c r="CK293" s="110"/>
      <c r="CL293" s="110"/>
      <c r="CM293" s="110"/>
      <c r="CN293" s="110"/>
      <c r="CO293" s="110"/>
      <c r="CP293" s="110"/>
      <c r="CQ293" s="110"/>
      <c r="CR293" s="110"/>
      <c r="CS293" s="110"/>
      <c r="CT293" s="110"/>
      <c r="CU293" s="110"/>
      <c r="CV293" s="110"/>
      <c r="CW293" s="110"/>
      <c r="CX293" s="110"/>
      <c r="CY293" s="110"/>
      <c r="CZ293" s="110"/>
      <c r="DA293" s="110"/>
      <c r="DB293" s="110"/>
      <c r="DC293" s="110"/>
      <c r="DD293" s="110"/>
      <c r="DE293" s="110"/>
      <c r="DF293" s="110"/>
      <c r="DG293" s="110"/>
      <c r="DH293" s="110"/>
      <c r="DI293" s="110"/>
      <c r="DJ293" s="110"/>
      <c r="DK293" s="110"/>
      <c r="DL293" s="110"/>
      <c r="DM293" s="110"/>
      <c r="DN293" s="110"/>
      <c r="DO293" s="110"/>
      <c r="DP293" s="110"/>
      <c r="DQ293" s="110"/>
      <c r="DR293" s="110"/>
      <c r="DS293" s="110"/>
      <c r="DT293" s="110"/>
      <c r="DU293" s="110"/>
      <c r="DV293" s="110"/>
      <c r="DW293" s="110"/>
      <c r="DX293" s="110"/>
      <c r="DY293" s="110"/>
      <c r="DZ293" s="110"/>
      <c r="EA293" s="110"/>
      <c r="EB293" s="110"/>
      <c r="EC293" s="110"/>
      <c r="ED293" s="110"/>
      <c r="EE293" s="110"/>
      <c r="EF293" s="110"/>
      <c r="EG293" s="110"/>
      <c r="EH293" s="110"/>
      <c r="EI293" s="110"/>
      <c r="EJ293" s="110"/>
      <c r="EK293" s="110"/>
      <c r="EL293" s="110"/>
      <c r="EM293" s="110"/>
      <c r="EN293" s="110"/>
      <c r="EO293" s="110"/>
      <c r="EP293" s="110"/>
      <c r="EQ293" s="110"/>
      <c r="ER293" s="110"/>
      <c r="ES293" s="110"/>
      <c r="ET293" s="110"/>
      <c r="EU293" s="110"/>
      <c r="EV293" s="110"/>
      <c r="EW293" s="110"/>
      <c r="EX293" s="110"/>
      <c r="EY293" s="110"/>
      <c r="EZ293" s="110"/>
      <c r="FA293" s="110"/>
      <c r="FB293" s="110"/>
      <c r="FC293" s="110"/>
      <c r="FD293" s="110"/>
      <c r="FE293" s="110"/>
      <c r="FF293" s="110"/>
      <c r="FG293" s="110"/>
      <c r="FH293" s="110"/>
      <c r="FI293" s="110"/>
      <c r="FJ293" s="110"/>
      <c r="FK293" s="110"/>
      <c r="FL293" s="110"/>
      <c r="FM293" s="110"/>
      <c r="FN293" s="110"/>
      <c r="FO293" s="110"/>
      <c r="FP293" s="110"/>
      <c r="FQ293" s="110"/>
      <c r="FR293" s="110"/>
      <c r="FS293" s="110"/>
      <c r="FT293" s="110"/>
      <c r="FU293" s="110"/>
      <c r="FV293" s="110"/>
      <c r="FW293" s="110"/>
      <c r="FX293" s="110"/>
      <c r="FY293" s="110"/>
      <c r="FZ293" s="110"/>
      <c r="GA293" s="110"/>
      <c r="GB293" s="110"/>
      <c r="GC293" s="110"/>
      <c r="GD293" s="110"/>
      <c r="GE293" s="110"/>
      <c r="GF293" s="110"/>
      <c r="GG293" s="110"/>
      <c r="GH293" s="110"/>
      <c r="GI293" s="110"/>
      <c r="GJ293" s="110"/>
      <c r="GK293" s="110"/>
      <c r="GL293" s="110"/>
      <c r="GM293" s="110"/>
      <c r="GN293" s="110"/>
      <c r="GO293" s="110"/>
      <c r="GP293" s="110"/>
      <c r="GQ293" s="110"/>
      <c r="GR293" s="110"/>
      <c r="GS293" s="110"/>
      <c r="GT293" s="110"/>
      <c r="GU293" s="110"/>
      <c r="GV293" s="110"/>
      <c r="GW293" s="110"/>
      <c r="GX293" s="110"/>
      <c r="GY293" s="110"/>
      <c r="GZ293" s="110"/>
      <c r="HA293" s="110"/>
      <c r="HB293" s="110"/>
      <c r="HC293" s="110"/>
      <c r="HD293" s="110"/>
      <c r="HE293" s="110"/>
      <c r="HF293" s="110"/>
      <c r="HG293" s="110"/>
      <c r="HH293" s="110"/>
      <c r="HI293" s="110"/>
      <c r="HJ293" s="110"/>
      <c r="HK293" s="110"/>
    </row>
    <row r="294" ht="15.75" customHeight="1">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c r="AA294" s="110"/>
      <c r="AB294" s="110"/>
      <c r="AC294" s="110"/>
      <c r="AD294" s="110"/>
      <c r="AE294" s="110"/>
      <c r="AF294" s="110"/>
      <c r="AG294" s="110"/>
      <c r="AH294" s="110"/>
      <c r="AI294" s="110"/>
      <c r="AJ294" s="110"/>
      <c r="AK294" s="110"/>
      <c r="AL294" s="110"/>
      <c r="AM294" s="110"/>
      <c r="AN294" s="110"/>
      <c r="AO294" s="110"/>
      <c r="AP294" s="110"/>
      <c r="AQ294" s="110"/>
      <c r="AR294" s="110"/>
      <c r="AS294" s="110"/>
      <c r="AT294" s="110"/>
      <c r="AU294" s="110"/>
      <c r="AV294" s="110"/>
      <c r="AW294" s="110"/>
      <c r="AX294" s="110"/>
      <c r="AY294" s="110"/>
      <c r="AZ294" s="110"/>
      <c r="BA294" s="110"/>
      <c r="BB294" s="110"/>
      <c r="BC294" s="110"/>
      <c r="BD294" s="110"/>
      <c r="BE294" s="110"/>
      <c r="BF294" s="110"/>
      <c r="BG294" s="110"/>
      <c r="BH294" s="110"/>
      <c r="BI294" s="110"/>
      <c r="BJ294" s="110"/>
      <c r="BK294" s="110"/>
      <c r="BL294" s="110"/>
      <c r="BM294" s="110"/>
      <c r="BN294" s="110"/>
      <c r="BO294" s="110"/>
      <c r="BP294" s="110"/>
      <c r="BQ294" s="110"/>
      <c r="BR294" s="110"/>
      <c r="BS294" s="110"/>
      <c r="BT294" s="110"/>
      <c r="BU294" s="110"/>
      <c r="BV294" s="110"/>
      <c r="BW294" s="110"/>
      <c r="BX294" s="110"/>
      <c r="BY294" s="110"/>
      <c r="BZ294" s="110"/>
      <c r="CA294" s="110"/>
      <c r="CB294" s="110"/>
      <c r="CC294" s="110"/>
      <c r="CD294" s="110"/>
      <c r="CE294" s="110"/>
      <c r="CF294" s="110"/>
      <c r="CG294" s="110"/>
      <c r="CH294" s="110"/>
      <c r="CI294" s="110"/>
      <c r="CJ294" s="110"/>
      <c r="CK294" s="110"/>
      <c r="CL294" s="110"/>
      <c r="CM294" s="110"/>
      <c r="CN294" s="110"/>
      <c r="CO294" s="110"/>
      <c r="CP294" s="110"/>
      <c r="CQ294" s="110"/>
      <c r="CR294" s="110"/>
      <c r="CS294" s="110"/>
      <c r="CT294" s="110"/>
      <c r="CU294" s="110"/>
      <c r="CV294" s="110"/>
      <c r="CW294" s="110"/>
      <c r="CX294" s="110"/>
      <c r="CY294" s="110"/>
      <c r="CZ294" s="110"/>
      <c r="DA294" s="110"/>
      <c r="DB294" s="110"/>
      <c r="DC294" s="110"/>
      <c r="DD294" s="110"/>
      <c r="DE294" s="110"/>
      <c r="DF294" s="110"/>
      <c r="DG294" s="110"/>
      <c r="DH294" s="110"/>
      <c r="DI294" s="110"/>
      <c r="DJ294" s="110"/>
      <c r="DK294" s="110"/>
      <c r="DL294" s="110"/>
      <c r="DM294" s="110"/>
      <c r="DN294" s="110"/>
      <c r="DO294" s="110"/>
      <c r="DP294" s="110"/>
      <c r="DQ294" s="110"/>
      <c r="DR294" s="110"/>
      <c r="DS294" s="110"/>
      <c r="DT294" s="110"/>
      <c r="DU294" s="110"/>
      <c r="DV294" s="110"/>
      <c r="DW294" s="110"/>
      <c r="DX294" s="110"/>
      <c r="DY294" s="110"/>
      <c r="DZ294" s="110"/>
      <c r="EA294" s="110"/>
      <c r="EB294" s="110"/>
      <c r="EC294" s="110"/>
      <c r="ED294" s="110"/>
      <c r="EE294" s="110"/>
      <c r="EF294" s="110"/>
      <c r="EG294" s="110"/>
      <c r="EH294" s="110"/>
      <c r="EI294" s="110"/>
      <c r="EJ294" s="110"/>
      <c r="EK294" s="110"/>
      <c r="EL294" s="110"/>
      <c r="EM294" s="110"/>
      <c r="EN294" s="110"/>
      <c r="EO294" s="110"/>
      <c r="EP294" s="110"/>
      <c r="EQ294" s="110"/>
      <c r="ER294" s="110"/>
      <c r="ES294" s="110"/>
      <c r="ET294" s="110"/>
      <c r="EU294" s="110"/>
      <c r="EV294" s="110"/>
      <c r="EW294" s="110"/>
      <c r="EX294" s="110"/>
      <c r="EY294" s="110"/>
      <c r="EZ294" s="110"/>
      <c r="FA294" s="110"/>
      <c r="FB294" s="110"/>
      <c r="FC294" s="110"/>
      <c r="FD294" s="110"/>
      <c r="FE294" s="110"/>
      <c r="FF294" s="110"/>
      <c r="FG294" s="110"/>
      <c r="FH294" s="110"/>
      <c r="FI294" s="110"/>
      <c r="FJ294" s="110"/>
      <c r="FK294" s="110"/>
      <c r="FL294" s="110"/>
      <c r="FM294" s="110"/>
      <c r="FN294" s="110"/>
      <c r="FO294" s="110"/>
      <c r="FP294" s="110"/>
      <c r="FQ294" s="110"/>
      <c r="FR294" s="110"/>
      <c r="FS294" s="110"/>
      <c r="FT294" s="110"/>
      <c r="FU294" s="110"/>
      <c r="FV294" s="110"/>
      <c r="FW294" s="110"/>
      <c r="FX294" s="110"/>
      <c r="FY294" s="110"/>
      <c r="FZ294" s="110"/>
      <c r="GA294" s="110"/>
      <c r="GB294" s="110"/>
      <c r="GC294" s="110"/>
      <c r="GD294" s="110"/>
      <c r="GE294" s="110"/>
      <c r="GF294" s="110"/>
      <c r="GG294" s="110"/>
      <c r="GH294" s="110"/>
      <c r="GI294" s="110"/>
      <c r="GJ294" s="110"/>
      <c r="GK294" s="110"/>
      <c r="GL294" s="110"/>
      <c r="GM294" s="110"/>
      <c r="GN294" s="110"/>
      <c r="GO294" s="110"/>
      <c r="GP294" s="110"/>
      <c r="GQ294" s="110"/>
      <c r="GR294" s="110"/>
      <c r="GS294" s="110"/>
      <c r="GT294" s="110"/>
      <c r="GU294" s="110"/>
      <c r="GV294" s="110"/>
      <c r="GW294" s="110"/>
      <c r="GX294" s="110"/>
      <c r="GY294" s="110"/>
      <c r="GZ294" s="110"/>
      <c r="HA294" s="110"/>
      <c r="HB294" s="110"/>
      <c r="HC294" s="110"/>
      <c r="HD294" s="110"/>
      <c r="HE294" s="110"/>
      <c r="HF294" s="110"/>
      <c r="HG294" s="110"/>
      <c r="HH294" s="110"/>
      <c r="HI294" s="110"/>
      <c r="HJ294" s="110"/>
      <c r="HK294" s="110"/>
    </row>
    <row r="295" ht="15.75" customHeight="1">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c r="AA295" s="110"/>
      <c r="AB295" s="110"/>
      <c r="AC295" s="110"/>
      <c r="AD295" s="110"/>
      <c r="AE295" s="110"/>
      <c r="AF295" s="110"/>
      <c r="AG295" s="110"/>
      <c r="AH295" s="110"/>
      <c r="AI295" s="110"/>
      <c r="AJ295" s="110"/>
      <c r="AK295" s="110"/>
      <c r="AL295" s="110"/>
      <c r="AM295" s="110"/>
      <c r="AN295" s="110"/>
      <c r="AO295" s="110"/>
      <c r="AP295" s="110"/>
      <c r="AQ295" s="110"/>
      <c r="AR295" s="110"/>
      <c r="AS295" s="110"/>
      <c r="AT295" s="110"/>
      <c r="AU295" s="110"/>
      <c r="AV295" s="110"/>
      <c r="AW295" s="110"/>
      <c r="AX295" s="110"/>
      <c r="AY295" s="110"/>
      <c r="AZ295" s="110"/>
      <c r="BA295" s="110"/>
      <c r="BB295" s="110"/>
      <c r="BC295" s="110"/>
      <c r="BD295" s="110"/>
      <c r="BE295" s="110"/>
      <c r="BF295" s="110"/>
      <c r="BG295" s="110"/>
      <c r="BH295" s="110"/>
      <c r="BI295" s="110"/>
      <c r="BJ295" s="110"/>
      <c r="BK295" s="110"/>
      <c r="BL295" s="110"/>
      <c r="BM295" s="110"/>
      <c r="BN295" s="110"/>
      <c r="BO295" s="110"/>
      <c r="BP295" s="110"/>
      <c r="BQ295" s="110"/>
      <c r="BR295" s="110"/>
      <c r="BS295" s="110"/>
      <c r="BT295" s="110"/>
      <c r="BU295" s="110"/>
      <c r="BV295" s="110"/>
      <c r="BW295" s="110"/>
      <c r="BX295" s="110"/>
      <c r="BY295" s="110"/>
      <c r="BZ295" s="110"/>
      <c r="CA295" s="110"/>
      <c r="CB295" s="110"/>
      <c r="CC295" s="110"/>
      <c r="CD295" s="110"/>
      <c r="CE295" s="110"/>
      <c r="CF295" s="110"/>
      <c r="CG295" s="110"/>
      <c r="CH295" s="110"/>
      <c r="CI295" s="110"/>
      <c r="CJ295" s="110"/>
      <c r="CK295" s="110"/>
      <c r="CL295" s="110"/>
      <c r="CM295" s="110"/>
      <c r="CN295" s="110"/>
      <c r="CO295" s="110"/>
      <c r="CP295" s="110"/>
      <c r="CQ295" s="110"/>
      <c r="CR295" s="110"/>
      <c r="CS295" s="110"/>
      <c r="CT295" s="110"/>
      <c r="CU295" s="110"/>
      <c r="CV295" s="110"/>
      <c r="CW295" s="110"/>
      <c r="CX295" s="110"/>
      <c r="CY295" s="110"/>
      <c r="CZ295" s="110"/>
      <c r="DA295" s="110"/>
      <c r="DB295" s="110"/>
      <c r="DC295" s="110"/>
      <c r="DD295" s="110"/>
      <c r="DE295" s="110"/>
      <c r="DF295" s="110"/>
      <c r="DG295" s="110"/>
      <c r="DH295" s="110"/>
      <c r="DI295" s="110"/>
      <c r="DJ295" s="110"/>
      <c r="DK295" s="110"/>
      <c r="DL295" s="110"/>
      <c r="DM295" s="110"/>
      <c r="DN295" s="110"/>
      <c r="DO295" s="110"/>
      <c r="DP295" s="110"/>
      <c r="DQ295" s="110"/>
      <c r="DR295" s="110"/>
      <c r="DS295" s="110"/>
      <c r="DT295" s="110"/>
      <c r="DU295" s="110"/>
      <c r="DV295" s="110"/>
      <c r="DW295" s="110"/>
      <c r="DX295" s="110"/>
      <c r="DY295" s="110"/>
      <c r="DZ295" s="110"/>
      <c r="EA295" s="110"/>
      <c r="EB295" s="110"/>
      <c r="EC295" s="110"/>
      <c r="ED295" s="110"/>
      <c r="EE295" s="110"/>
      <c r="EF295" s="110"/>
      <c r="EG295" s="110"/>
      <c r="EH295" s="110"/>
      <c r="EI295" s="110"/>
      <c r="EJ295" s="110"/>
      <c r="EK295" s="110"/>
      <c r="EL295" s="110"/>
      <c r="EM295" s="110"/>
      <c r="EN295" s="110"/>
      <c r="EO295" s="110"/>
      <c r="EP295" s="110"/>
      <c r="EQ295" s="110"/>
      <c r="ER295" s="110"/>
      <c r="ES295" s="110"/>
      <c r="ET295" s="110"/>
      <c r="EU295" s="110"/>
      <c r="EV295" s="110"/>
      <c r="EW295" s="110"/>
      <c r="EX295" s="110"/>
      <c r="EY295" s="110"/>
      <c r="EZ295" s="110"/>
      <c r="FA295" s="110"/>
      <c r="FB295" s="110"/>
      <c r="FC295" s="110"/>
      <c r="FD295" s="110"/>
      <c r="FE295" s="110"/>
      <c r="FF295" s="110"/>
      <c r="FG295" s="110"/>
      <c r="FH295" s="110"/>
      <c r="FI295" s="110"/>
      <c r="FJ295" s="110"/>
      <c r="FK295" s="110"/>
      <c r="FL295" s="110"/>
      <c r="FM295" s="110"/>
      <c r="FN295" s="110"/>
      <c r="FO295" s="110"/>
      <c r="FP295" s="110"/>
      <c r="FQ295" s="110"/>
      <c r="FR295" s="110"/>
      <c r="FS295" s="110"/>
      <c r="FT295" s="110"/>
      <c r="FU295" s="110"/>
      <c r="FV295" s="110"/>
      <c r="FW295" s="110"/>
      <c r="FX295" s="110"/>
      <c r="FY295" s="110"/>
      <c r="FZ295" s="110"/>
      <c r="GA295" s="110"/>
      <c r="GB295" s="110"/>
      <c r="GC295" s="110"/>
      <c r="GD295" s="110"/>
      <c r="GE295" s="110"/>
      <c r="GF295" s="110"/>
      <c r="GG295" s="110"/>
      <c r="GH295" s="110"/>
      <c r="GI295" s="110"/>
      <c r="GJ295" s="110"/>
      <c r="GK295" s="110"/>
      <c r="GL295" s="110"/>
      <c r="GM295" s="110"/>
      <c r="GN295" s="110"/>
      <c r="GO295" s="110"/>
      <c r="GP295" s="110"/>
      <c r="GQ295" s="110"/>
      <c r="GR295" s="110"/>
      <c r="GS295" s="110"/>
      <c r="GT295" s="110"/>
      <c r="GU295" s="110"/>
      <c r="GV295" s="110"/>
      <c r="GW295" s="110"/>
      <c r="GX295" s="110"/>
      <c r="GY295" s="110"/>
      <c r="GZ295" s="110"/>
      <c r="HA295" s="110"/>
      <c r="HB295" s="110"/>
      <c r="HC295" s="110"/>
      <c r="HD295" s="110"/>
      <c r="HE295" s="110"/>
      <c r="HF295" s="110"/>
      <c r="HG295" s="110"/>
      <c r="HH295" s="110"/>
      <c r="HI295" s="110"/>
      <c r="HJ295" s="110"/>
      <c r="HK295" s="110"/>
    </row>
    <row r="296" ht="15.75" customHeight="1">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c r="AA296" s="110"/>
      <c r="AB296" s="110"/>
      <c r="AC296" s="110"/>
      <c r="AD296" s="110"/>
      <c r="AE296" s="110"/>
      <c r="AF296" s="110"/>
      <c r="AG296" s="110"/>
      <c r="AH296" s="110"/>
      <c r="AI296" s="110"/>
      <c r="AJ296" s="110"/>
      <c r="AK296" s="110"/>
      <c r="AL296" s="110"/>
      <c r="AM296" s="110"/>
      <c r="AN296" s="110"/>
      <c r="AO296" s="110"/>
      <c r="AP296" s="110"/>
      <c r="AQ296" s="110"/>
      <c r="AR296" s="110"/>
      <c r="AS296" s="110"/>
      <c r="AT296" s="110"/>
      <c r="AU296" s="110"/>
      <c r="AV296" s="110"/>
      <c r="AW296" s="110"/>
      <c r="AX296" s="110"/>
      <c r="AY296" s="110"/>
      <c r="AZ296" s="110"/>
      <c r="BA296" s="110"/>
      <c r="BB296" s="110"/>
      <c r="BC296" s="110"/>
      <c r="BD296" s="110"/>
      <c r="BE296" s="110"/>
      <c r="BF296" s="110"/>
      <c r="BG296" s="110"/>
      <c r="BH296" s="110"/>
      <c r="BI296" s="110"/>
      <c r="BJ296" s="110"/>
      <c r="BK296" s="110"/>
      <c r="BL296" s="110"/>
      <c r="BM296" s="110"/>
      <c r="BN296" s="110"/>
      <c r="BO296" s="110"/>
      <c r="BP296" s="110"/>
      <c r="BQ296" s="110"/>
      <c r="BR296" s="110"/>
      <c r="BS296" s="110"/>
      <c r="BT296" s="110"/>
      <c r="BU296" s="110"/>
      <c r="BV296" s="110"/>
      <c r="BW296" s="110"/>
      <c r="BX296" s="110"/>
      <c r="BY296" s="110"/>
      <c r="BZ296" s="110"/>
      <c r="CA296" s="110"/>
      <c r="CB296" s="110"/>
      <c r="CC296" s="110"/>
      <c r="CD296" s="110"/>
      <c r="CE296" s="110"/>
      <c r="CF296" s="110"/>
      <c r="CG296" s="110"/>
      <c r="CH296" s="110"/>
      <c r="CI296" s="110"/>
      <c r="CJ296" s="110"/>
      <c r="CK296" s="110"/>
      <c r="CL296" s="110"/>
      <c r="CM296" s="110"/>
      <c r="CN296" s="110"/>
      <c r="CO296" s="110"/>
      <c r="CP296" s="110"/>
      <c r="CQ296" s="110"/>
      <c r="CR296" s="110"/>
      <c r="CS296" s="110"/>
      <c r="CT296" s="110"/>
      <c r="CU296" s="110"/>
      <c r="CV296" s="110"/>
      <c r="CW296" s="110"/>
      <c r="CX296" s="110"/>
      <c r="CY296" s="110"/>
      <c r="CZ296" s="110"/>
      <c r="DA296" s="110"/>
      <c r="DB296" s="110"/>
      <c r="DC296" s="110"/>
      <c r="DD296" s="110"/>
      <c r="DE296" s="110"/>
      <c r="DF296" s="110"/>
      <c r="DG296" s="110"/>
      <c r="DH296" s="110"/>
      <c r="DI296" s="110"/>
      <c r="DJ296" s="110"/>
      <c r="DK296" s="110"/>
      <c r="DL296" s="110"/>
      <c r="DM296" s="110"/>
      <c r="DN296" s="110"/>
      <c r="DO296" s="110"/>
      <c r="DP296" s="110"/>
      <c r="DQ296" s="110"/>
      <c r="DR296" s="110"/>
      <c r="DS296" s="110"/>
      <c r="DT296" s="110"/>
      <c r="DU296" s="110"/>
      <c r="DV296" s="110"/>
      <c r="DW296" s="110"/>
      <c r="DX296" s="110"/>
      <c r="DY296" s="110"/>
      <c r="DZ296" s="110"/>
      <c r="EA296" s="110"/>
      <c r="EB296" s="110"/>
      <c r="EC296" s="110"/>
      <c r="ED296" s="110"/>
      <c r="EE296" s="110"/>
      <c r="EF296" s="110"/>
      <c r="EG296" s="110"/>
      <c r="EH296" s="110"/>
      <c r="EI296" s="110"/>
      <c r="EJ296" s="110"/>
      <c r="EK296" s="110"/>
      <c r="EL296" s="110"/>
      <c r="EM296" s="110"/>
      <c r="EN296" s="110"/>
      <c r="EO296" s="110"/>
      <c r="EP296" s="110"/>
      <c r="EQ296" s="110"/>
      <c r="ER296" s="110"/>
      <c r="ES296" s="110"/>
      <c r="ET296" s="110"/>
      <c r="EU296" s="110"/>
      <c r="EV296" s="110"/>
      <c r="EW296" s="110"/>
      <c r="EX296" s="110"/>
      <c r="EY296" s="110"/>
      <c r="EZ296" s="110"/>
      <c r="FA296" s="110"/>
      <c r="FB296" s="110"/>
      <c r="FC296" s="110"/>
      <c r="FD296" s="110"/>
      <c r="FE296" s="110"/>
      <c r="FF296" s="110"/>
      <c r="FG296" s="110"/>
      <c r="FH296" s="110"/>
      <c r="FI296" s="110"/>
      <c r="FJ296" s="110"/>
      <c r="FK296" s="110"/>
      <c r="FL296" s="110"/>
      <c r="FM296" s="110"/>
      <c r="FN296" s="110"/>
      <c r="FO296" s="110"/>
      <c r="FP296" s="110"/>
      <c r="FQ296" s="110"/>
      <c r="FR296" s="110"/>
      <c r="FS296" s="110"/>
      <c r="FT296" s="110"/>
      <c r="FU296" s="110"/>
      <c r="FV296" s="110"/>
      <c r="FW296" s="110"/>
      <c r="FX296" s="110"/>
      <c r="FY296" s="110"/>
      <c r="FZ296" s="110"/>
      <c r="GA296" s="110"/>
      <c r="GB296" s="110"/>
      <c r="GC296" s="110"/>
      <c r="GD296" s="110"/>
      <c r="GE296" s="110"/>
      <c r="GF296" s="110"/>
      <c r="GG296" s="110"/>
      <c r="GH296" s="110"/>
      <c r="GI296" s="110"/>
      <c r="GJ296" s="110"/>
      <c r="GK296" s="110"/>
      <c r="GL296" s="110"/>
      <c r="GM296" s="110"/>
      <c r="GN296" s="110"/>
      <c r="GO296" s="110"/>
      <c r="GP296" s="110"/>
      <c r="GQ296" s="110"/>
      <c r="GR296" s="110"/>
      <c r="GS296" s="110"/>
      <c r="GT296" s="110"/>
      <c r="GU296" s="110"/>
      <c r="GV296" s="110"/>
      <c r="GW296" s="110"/>
      <c r="GX296" s="110"/>
      <c r="GY296" s="110"/>
      <c r="GZ296" s="110"/>
      <c r="HA296" s="110"/>
      <c r="HB296" s="110"/>
      <c r="HC296" s="110"/>
      <c r="HD296" s="110"/>
      <c r="HE296" s="110"/>
      <c r="HF296" s="110"/>
      <c r="HG296" s="110"/>
      <c r="HH296" s="110"/>
      <c r="HI296" s="110"/>
      <c r="HJ296" s="110"/>
      <c r="HK296" s="110"/>
    </row>
    <row r="297" ht="15.75" customHeight="1">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c r="AA297" s="110"/>
      <c r="AB297" s="110"/>
      <c r="AC297" s="110"/>
      <c r="AD297" s="110"/>
      <c r="AE297" s="110"/>
      <c r="AF297" s="110"/>
      <c r="AG297" s="110"/>
      <c r="AH297" s="110"/>
      <c r="AI297" s="110"/>
      <c r="AJ297" s="110"/>
      <c r="AK297" s="110"/>
      <c r="AL297" s="110"/>
      <c r="AM297" s="110"/>
      <c r="AN297" s="110"/>
      <c r="AO297" s="110"/>
      <c r="AP297" s="110"/>
      <c r="AQ297" s="110"/>
      <c r="AR297" s="110"/>
      <c r="AS297" s="110"/>
      <c r="AT297" s="110"/>
      <c r="AU297" s="110"/>
      <c r="AV297" s="110"/>
      <c r="AW297" s="110"/>
      <c r="AX297" s="110"/>
      <c r="AY297" s="110"/>
      <c r="AZ297" s="110"/>
      <c r="BA297" s="110"/>
      <c r="BB297" s="110"/>
      <c r="BC297" s="110"/>
      <c r="BD297" s="110"/>
      <c r="BE297" s="110"/>
      <c r="BF297" s="110"/>
      <c r="BG297" s="110"/>
      <c r="BH297" s="110"/>
      <c r="BI297" s="110"/>
      <c r="BJ297" s="110"/>
      <c r="BK297" s="110"/>
      <c r="BL297" s="110"/>
      <c r="BM297" s="110"/>
      <c r="BN297" s="110"/>
      <c r="BO297" s="110"/>
      <c r="BP297" s="110"/>
      <c r="BQ297" s="110"/>
      <c r="BR297" s="110"/>
      <c r="BS297" s="110"/>
      <c r="BT297" s="110"/>
      <c r="BU297" s="110"/>
      <c r="BV297" s="110"/>
      <c r="BW297" s="110"/>
      <c r="BX297" s="110"/>
      <c r="BY297" s="110"/>
      <c r="BZ297" s="110"/>
      <c r="CA297" s="110"/>
      <c r="CB297" s="110"/>
      <c r="CC297" s="110"/>
      <c r="CD297" s="110"/>
      <c r="CE297" s="110"/>
      <c r="CF297" s="110"/>
      <c r="CG297" s="110"/>
      <c r="CH297" s="110"/>
      <c r="CI297" s="110"/>
      <c r="CJ297" s="110"/>
      <c r="CK297" s="110"/>
      <c r="CL297" s="110"/>
      <c r="CM297" s="110"/>
      <c r="CN297" s="110"/>
      <c r="CO297" s="110"/>
      <c r="CP297" s="110"/>
      <c r="CQ297" s="110"/>
      <c r="CR297" s="110"/>
      <c r="CS297" s="110"/>
      <c r="CT297" s="110"/>
      <c r="CU297" s="110"/>
      <c r="CV297" s="110"/>
      <c r="CW297" s="110"/>
      <c r="CX297" s="110"/>
      <c r="CY297" s="110"/>
      <c r="CZ297" s="110"/>
      <c r="DA297" s="110"/>
      <c r="DB297" s="110"/>
      <c r="DC297" s="110"/>
      <c r="DD297" s="110"/>
      <c r="DE297" s="110"/>
      <c r="DF297" s="110"/>
      <c r="DG297" s="110"/>
      <c r="DH297" s="110"/>
      <c r="DI297" s="110"/>
      <c r="DJ297" s="110"/>
      <c r="DK297" s="110"/>
      <c r="DL297" s="110"/>
      <c r="DM297" s="110"/>
      <c r="DN297" s="110"/>
      <c r="DO297" s="110"/>
      <c r="DP297" s="110"/>
      <c r="DQ297" s="110"/>
      <c r="DR297" s="110"/>
      <c r="DS297" s="110"/>
      <c r="DT297" s="110"/>
      <c r="DU297" s="110"/>
      <c r="DV297" s="110"/>
      <c r="DW297" s="110"/>
      <c r="DX297" s="110"/>
      <c r="DY297" s="110"/>
      <c r="DZ297" s="110"/>
      <c r="EA297" s="110"/>
      <c r="EB297" s="110"/>
      <c r="EC297" s="110"/>
      <c r="ED297" s="110"/>
      <c r="EE297" s="110"/>
      <c r="EF297" s="110"/>
      <c r="EG297" s="110"/>
      <c r="EH297" s="110"/>
      <c r="EI297" s="110"/>
      <c r="EJ297" s="110"/>
      <c r="EK297" s="110"/>
      <c r="EL297" s="110"/>
      <c r="EM297" s="110"/>
      <c r="EN297" s="110"/>
      <c r="EO297" s="110"/>
      <c r="EP297" s="110"/>
      <c r="EQ297" s="110"/>
      <c r="ER297" s="110"/>
      <c r="ES297" s="110"/>
      <c r="ET297" s="110"/>
      <c r="EU297" s="110"/>
      <c r="EV297" s="110"/>
      <c r="EW297" s="110"/>
      <c r="EX297" s="110"/>
      <c r="EY297" s="110"/>
      <c r="EZ297" s="110"/>
      <c r="FA297" s="110"/>
      <c r="FB297" s="110"/>
      <c r="FC297" s="110"/>
      <c r="FD297" s="110"/>
      <c r="FE297" s="110"/>
      <c r="FF297" s="110"/>
      <c r="FG297" s="110"/>
      <c r="FH297" s="110"/>
      <c r="FI297" s="110"/>
      <c r="FJ297" s="110"/>
      <c r="FK297" s="110"/>
      <c r="FL297" s="110"/>
      <c r="FM297" s="110"/>
      <c r="FN297" s="110"/>
      <c r="FO297" s="110"/>
      <c r="FP297" s="110"/>
      <c r="FQ297" s="110"/>
      <c r="FR297" s="110"/>
      <c r="FS297" s="110"/>
      <c r="FT297" s="110"/>
      <c r="FU297" s="110"/>
      <c r="FV297" s="110"/>
      <c r="FW297" s="110"/>
      <c r="FX297" s="110"/>
      <c r="FY297" s="110"/>
      <c r="FZ297" s="110"/>
      <c r="GA297" s="110"/>
      <c r="GB297" s="110"/>
      <c r="GC297" s="110"/>
      <c r="GD297" s="110"/>
      <c r="GE297" s="110"/>
      <c r="GF297" s="110"/>
      <c r="GG297" s="110"/>
      <c r="GH297" s="110"/>
      <c r="GI297" s="110"/>
      <c r="GJ297" s="110"/>
      <c r="GK297" s="110"/>
      <c r="GL297" s="110"/>
      <c r="GM297" s="110"/>
      <c r="GN297" s="110"/>
      <c r="GO297" s="110"/>
      <c r="GP297" s="110"/>
      <c r="GQ297" s="110"/>
      <c r="GR297" s="110"/>
      <c r="GS297" s="110"/>
      <c r="GT297" s="110"/>
      <c r="GU297" s="110"/>
      <c r="GV297" s="110"/>
      <c r="GW297" s="110"/>
      <c r="GX297" s="110"/>
      <c r="GY297" s="110"/>
      <c r="GZ297" s="110"/>
      <c r="HA297" s="110"/>
      <c r="HB297" s="110"/>
      <c r="HC297" s="110"/>
      <c r="HD297" s="110"/>
      <c r="HE297" s="110"/>
      <c r="HF297" s="110"/>
      <c r="HG297" s="110"/>
      <c r="HH297" s="110"/>
      <c r="HI297" s="110"/>
      <c r="HJ297" s="110"/>
      <c r="HK297" s="110"/>
    </row>
    <row r="298" ht="15.75" customHeight="1">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c r="AA298" s="110"/>
      <c r="AB298" s="110"/>
      <c r="AC298" s="110"/>
      <c r="AD298" s="110"/>
      <c r="AE298" s="110"/>
      <c r="AF298" s="110"/>
      <c r="AG298" s="110"/>
      <c r="AH298" s="110"/>
      <c r="AI298" s="110"/>
      <c r="AJ298" s="110"/>
      <c r="AK298" s="110"/>
      <c r="AL298" s="110"/>
      <c r="AM298" s="110"/>
      <c r="AN298" s="110"/>
      <c r="AO298" s="110"/>
      <c r="AP298" s="110"/>
      <c r="AQ298" s="110"/>
      <c r="AR298" s="110"/>
      <c r="AS298" s="110"/>
      <c r="AT298" s="110"/>
      <c r="AU298" s="110"/>
      <c r="AV298" s="110"/>
      <c r="AW298" s="110"/>
      <c r="AX298" s="110"/>
      <c r="AY298" s="110"/>
      <c r="AZ298" s="110"/>
      <c r="BA298" s="110"/>
      <c r="BB298" s="110"/>
      <c r="BC298" s="110"/>
      <c r="BD298" s="110"/>
      <c r="BE298" s="110"/>
      <c r="BF298" s="110"/>
      <c r="BG298" s="110"/>
      <c r="BH298" s="110"/>
      <c r="BI298" s="110"/>
      <c r="BJ298" s="110"/>
      <c r="BK298" s="110"/>
      <c r="BL298" s="110"/>
      <c r="BM298" s="110"/>
      <c r="BN298" s="110"/>
      <c r="BO298" s="110"/>
      <c r="BP298" s="110"/>
      <c r="BQ298" s="110"/>
      <c r="BR298" s="110"/>
      <c r="BS298" s="110"/>
      <c r="BT298" s="110"/>
      <c r="BU298" s="110"/>
      <c r="BV298" s="110"/>
      <c r="BW298" s="110"/>
      <c r="BX298" s="110"/>
      <c r="BY298" s="110"/>
      <c r="BZ298" s="110"/>
      <c r="CA298" s="110"/>
      <c r="CB298" s="110"/>
      <c r="CC298" s="110"/>
      <c r="CD298" s="110"/>
      <c r="CE298" s="110"/>
      <c r="CF298" s="110"/>
      <c r="CG298" s="110"/>
      <c r="CH298" s="110"/>
      <c r="CI298" s="110"/>
      <c r="CJ298" s="110"/>
      <c r="CK298" s="110"/>
      <c r="CL298" s="110"/>
      <c r="CM298" s="110"/>
      <c r="CN298" s="110"/>
      <c r="CO298" s="110"/>
      <c r="CP298" s="110"/>
      <c r="CQ298" s="110"/>
      <c r="CR298" s="110"/>
      <c r="CS298" s="110"/>
      <c r="CT298" s="110"/>
      <c r="CU298" s="110"/>
      <c r="CV298" s="110"/>
      <c r="CW298" s="110"/>
      <c r="CX298" s="110"/>
      <c r="CY298" s="110"/>
      <c r="CZ298" s="110"/>
      <c r="DA298" s="110"/>
      <c r="DB298" s="110"/>
      <c r="DC298" s="110"/>
      <c r="DD298" s="110"/>
      <c r="DE298" s="110"/>
      <c r="DF298" s="110"/>
      <c r="DG298" s="110"/>
      <c r="DH298" s="110"/>
      <c r="DI298" s="110"/>
      <c r="DJ298" s="110"/>
      <c r="DK298" s="110"/>
      <c r="DL298" s="110"/>
      <c r="DM298" s="110"/>
      <c r="DN298" s="110"/>
      <c r="DO298" s="110"/>
      <c r="DP298" s="110"/>
      <c r="DQ298" s="110"/>
      <c r="DR298" s="110"/>
      <c r="DS298" s="110"/>
      <c r="DT298" s="110"/>
      <c r="DU298" s="110"/>
      <c r="DV298" s="110"/>
      <c r="DW298" s="110"/>
      <c r="DX298" s="110"/>
      <c r="DY298" s="110"/>
      <c r="DZ298" s="110"/>
      <c r="EA298" s="110"/>
      <c r="EB298" s="110"/>
      <c r="EC298" s="110"/>
      <c r="ED298" s="110"/>
      <c r="EE298" s="110"/>
      <c r="EF298" s="110"/>
      <c r="EG298" s="110"/>
      <c r="EH298" s="110"/>
      <c r="EI298" s="110"/>
      <c r="EJ298" s="110"/>
      <c r="EK298" s="110"/>
      <c r="EL298" s="110"/>
      <c r="EM298" s="110"/>
      <c r="EN298" s="110"/>
      <c r="EO298" s="110"/>
      <c r="EP298" s="110"/>
      <c r="EQ298" s="110"/>
      <c r="ER298" s="110"/>
      <c r="ES298" s="110"/>
      <c r="ET298" s="110"/>
      <c r="EU298" s="110"/>
      <c r="EV298" s="110"/>
      <c r="EW298" s="110"/>
      <c r="EX298" s="110"/>
      <c r="EY298" s="110"/>
      <c r="EZ298" s="110"/>
      <c r="FA298" s="110"/>
      <c r="FB298" s="110"/>
      <c r="FC298" s="110"/>
      <c r="FD298" s="110"/>
      <c r="FE298" s="110"/>
      <c r="FF298" s="110"/>
      <c r="FG298" s="110"/>
      <c r="FH298" s="110"/>
      <c r="FI298" s="110"/>
      <c r="FJ298" s="110"/>
      <c r="FK298" s="110"/>
      <c r="FL298" s="110"/>
      <c r="FM298" s="110"/>
      <c r="FN298" s="110"/>
      <c r="FO298" s="110"/>
      <c r="FP298" s="110"/>
      <c r="FQ298" s="110"/>
      <c r="FR298" s="110"/>
      <c r="FS298" s="110"/>
      <c r="FT298" s="110"/>
      <c r="FU298" s="110"/>
      <c r="FV298" s="110"/>
      <c r="FW298" s="110"/>
      <c r="FX298" s="110"/>
      <c r="FY298" s="110"/>
      <c r="FZ298" s="110"/>
      <c r="GA298" s="110"/>
      <c r="GB298" s="110"/>
      <c r="GC298" s="110"/>
      <c r="GD298" s="110"/>
      <c r="GE298" s="110"/>
      <c r="GF298" s="110"/>
      <c r="GG298" s="110"/>
      <c r="GH298" s="110"/>
      <c r="GI298" s="110"/>
      <c r="GJ298" s="110"/>
      <c r="GK298" s="110"/>
      <c r="GL298" s="110"/>
      <c r="GM298" s="110"/>
      <c r="GN298" s="110"/>
      <c r="GO298" s="110"/>
      <c r="GP298" s="110"/>
      <c r="GQ298" s="110"/>
      <c r="GR298" s="110"/>
      <c r="GS298" s="110"/>
      <c r="GT298" s="110"/>
      <c r="GU298" s="110"/>
      <c r="GV298" s="110"/>
      <c r="GW298" s="110"/>
      <c r="GX298" s="110"/>
      <c r="GY298" s="110"/>
      <c r="GZ298" s="110"/>
      <c r="HA298" s="110"/>
      <c r="HB298" s="110"/>
      <c r="HC298" s="110"/>
      <c r="HD298" s="110"/>
      <c r="HE298" s="110"/>
      <c r="HF298" s="110"/>
      <c r="HG298" s="110"/>
      <c r="HH298" s="110"/>
      <c r="HI298" s="110"/>
      <c r="HJ298" s="110"/>
      <c r="HK298" s="110"/>
    </row>
    <row r="299" ht="15.75" customHeight="1">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c r="AA299" s="110"/>
      <c r="AB299" s="110"/>
      <c r="AC299" s="110"/>
      <c r="AD299" s="110"/>
      <c r="AE299" s="110"/>
      <c r="AF299" s="110"/>
      <c r="AG299" s="110"/>
      <c r="AH299" s="110"/>
      <c r="AI299" s="110"/>
      <c r="AJ299" s="110"/>
      <c r="AK299" s="110"/>
      <c r="AL299" s="110"/>
      <c r="AM299" s="110"/>
      <c r="AN299" s="110"/>
      <c r="AO299" s="110"/>
      <c r="AP299" s="110"/>
      <c r="AQ299" s="110"/>
      <c r="AR299" s="110"/>
      <c r="AS299" s="110"/>
      <c r="AT299" s="110"/>
      <c r="AU299" s="110"/>
      <c r="AV299" s="110"/>
      <c r="AW299" s="110"/>
      <c r="AX299" s="110"/>
      <c r="AY299" s="110"/>
      <c r="AZ299" s="110"/>
      <c r="BA299" s="110"/>
      <c r="BB299" s="110"/>
      <c r="BC299" s="110"/>
      <c r="BD299" s="110"/>
      <c r="BE299" s="110"/>
      <c r="BF299" s="110"/>
      <c r="BG299" s="110"/>
      <c r="BH299" s="110"/>
      <c r="BI299" s="110"/>
      <c r="BJ299" s="110"/>
      <c r="BK299" s="110"/>
      <c r="BL299" s="110"/>
      <c r="BM299" s="110"/>
      <c r="BN299" s="110"/>
      <c r="BO299" s="110"/>
      <c r="BP299" s="110"/>
      <c r="BQ299" s="110"/>
      <c r="BR299" s="110"/>
      <c r="BS299" s="110"/>
      <c r="BT299" s="110"/>
      <c r="BU299" s="110"/>
      <c r="BV299" s="110"/>
      <c r="BW299" s="110"/>
      <c r="BX299" s="110"/>
      <c r="BY299" s="110"/>
      <c r="BZ299" s="110"/>
      <c r="CA299" s="110"/>
      <c r="CB299" s="110"/>
      <c r="CC299" s="110"/>
      <c r="CD299" s="110"/>
      <c r="CE299" s="110"/>
      <c r="CF299" s="110"/>
      <c r="CG299" s="110"/>
      <c r="CH299" s="110"/>
      <c r="CI299" s="110"/>
      <c r="CJ299" s="110"/>
      <c r="CK299" s="110"/>
      <c r="CL299" s="110"/>
      <c r="CM299" s="110"/>
      <c r="CN299" s="110"/>
      <c r="CO299" s="110"/>
      <c r="CP299" s="110"/>
      <c r="CQ299" s="110"/>
      <c r="CR299" s="110"/>
      <c r="CS299" s="110"/>
      <c r="CT299" s="110"/>
      <c r="CU299" s="110"/>
      <c r="CV299" s="110"/>
      <c r="CW299" s="110"/>
      <c r="CX299" s="110"/>
      <c r="CY299" s="110"/>
      <c r="CZ299" s="110"/>
      <c r="DA299" s="110"/>
      <c r="DB299" s="110"/>
      <c r="DC299" s="110"/>
      <c r="DD299" s="110"/>
      <c r="DE299" s="110"/>
      <c r="DF299" s="110"/>
      <c r="DG299" s="110"/>
      <c r="DH299" s="110"/>
      <c r="DI299" s="110"/>
      <c r="DJ299" s="110"/>
      <c r="DK299" s="110"/>
      <c r="DL299" s="110"/>
      <c r="DM299" s="110"/>
      <c r="DN299" s="110"/>
      <c r="DO299" s="110"/>
      <c r="DP299" s="110"/>
      <c r="DQ299" s="110"/>
      <c r="DR299" s="110"/>
      <c r="DS299" s="110"/>
      <c r="DT299" s="110"/>
      <c r="DU299" s="110"/>
      <c r="DV299" s="110"/>
      <c r="DW299" s="110"/>
      <c r="DX299" s="110"/>
      <c r="DY299" s="110"/>
      <c r="DZ299" s="110"/>
      <c r="EA299" s="110"/>
      <c r="EB299" s="110"/>
      <c r="EC299" s="110"/>
      <c r="ED299" s="110"/>
      <c r="EE299" s="110"/>
      <c r="EF299" s="110"/>
      <c r="EG299" s="110"/>
      <c r="EH299" s="110"/>
      <c r="EI299" s="110"/>
      <c r="EJ299" s="110"/>
      <c r="EK299" s="110"/>
      <c r="EL299" s="110"/>
      <c r="EM299" s="110"/>
      <c r="EN299" s="110"/>
      <c r="EO299" s="110"/>
      <c r="EP299" s="110"/>
      <c r="EQ299" s="110"/>
      <c r="ER299" s="110"/>
      <c r="ES299" s="110"/>
      <c r="ET299" s="110"/>
      <c r="EU299" s="110"/>
      <c r="EV299" s="110"/>
      <c r="EW299" s="110"/>
      <c r="EX299" s="110"/>
      <c r="EY299" s="110"/>
      <c r="EZ299" s="110"/>
      <c r="FA299" s="110"/>
      <c r="FB299" s="110"/>
      <c r="FC299" s="110"/>
      <c r="FD299" s="110"/>
      <c r="FE299" s="110"/>
      <c r="FF299" s="110"/>
      <c r="FG299" s="110"/>
      <c r="FH299" s="110"/>
      <c r="FI299" s="110"/>
      <c r="FJ299" s="110"/>
      <c r="FK299" s="110"/>
      <c r="FL299" s="110"/>
      <c r="FM299" s="110"/>
      <c r="FN299" s="110"/>
      <c r="FO299" s="110"/>
      <c r="FP299" s="110"/>
      <c r="FQ299" s="110"/>
      <c r="FR299" s="110"/>
      <c r="FS299" s="110"/>
      <c r="FT299" s="110"/>
      <c r="FU299" s="110"/>
      <c r="FV299" s="110"/>
      <c r="FW299" s="110"/>
      <c r="FX299" s="110"/>
      <c r="FY299" s="110"/>
      <c r="FZ299" s="110"/>
      <c r="GA299" s="110"/>
      <c r="GB299" s="110"/>
      <c r="GC299" s="110"/>
      <c r="GD299" s="110"/>
      <c r="GE299" s="110"/>
      <c r="GF299" s="110"/>
      <c r="GG299" s="110"/>
      <c r="GH299" s="110"/>
      <c r="GI299" s="110"/>
      <c r="GJ299" s="110"/>
      <c r="GK299" s="110"/>
      <c r="GL299" s="110"/>
      <c r="GM299" s="110"/>
      <c r="GN299" s="110"/>
      <c r="GO299" s="110"/>
      <c r="GP299" s="110"/>
      <c r="GQ299" s="110"/>
      <c r="GR299" s="110"/>
      <c r="GS299" s="110"/>
      <c r="GT299" s="110"/>
      <c r="GU299" s="110"/>
      <c r="GV299" s="110"/>
      <c r="GW299" s="110"/>
      <c r="GX299" s="110"/>
      <c r="GY299" s="110"/>
      <c r="GZ299" s="110"/>
      <c r="HA299" s="110"/>
      <c r="HB299" s="110"/>
      <c r="HC299" s="110"/>
      <c r="HD299" s="110"/>
      <c r="HE299" s="110"/>
      <c r="HF299" s="110"/>
      <c r="HG299" s="110"/>
      <c r="HH299" s="110"/>
      <c r="HI299" s="110"/>
      <c r="HJ299" s="110"/>
      <c r="HK299" s="110"/>
    </row>
    <row r="300" ht="15.75" customHeight="1">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c r="AA300" s="110"/>
      <c r="AB300" s="110"/>
      <c r="AC300" s="110"/>
      <c r="AD300" s="110"/>
      <c r="AE300" s="110"/>
      <c r="AF300" s="110"/>
      <c r="AG300" s="110"/>
      <c r="AH300" s="110"/>
      <c r="AI300" s="110"/>
      <c r="AJ300" s="110"/>
      <c r="AK300" s="110"/>
      <c r="AL300" s="110"/>
      <c r="AM300" s="110"/>
      <c r="AN300" s="110"/>
      <c r="AO300" s="110"/>
      <c r="AP300" s="110"/>
      <c r="AQ300" s="110"/>
      <c r="AR300" s="110"/>
      <c r="AS300" s="110"/>
      <c r="AT300" s="110"/>
      <c r="AU300" s="110"/>
      <c r="AV300" s="110"/>
      <c r="AW300" s="110"/>
      <c r="AX300" s="110"/>
      <c r="AY300" s="110"/>
      <c r="AZ300" s="110"/>
      <c r="BA300" s="110"/>
      <c r="BB300" s="110"/>
      <c r="BC300" s="110"/>
      <c r="BD300" s="110"/>
      <c r="BE300" s="110"/>
      <c r="BF300" s="110"/>
      <c r="BG300" s="110"/>
      <c r="BH300" s="110"/>
      <c r="BI300" s="110"/>
      <c r="BJ300" s="110"/>
      <c r="BK300" s="110"/>
      <c r="BL300" s="110"/>
      <c r="BM300" s="110"/>
      <c r="BN300" s="110"/>
      <c r="BO300" s="110"/>
      <c r="BP300" s="110"/>
      <c r="BQ300" s="110"/>
      <c r="BR300" s="110"/>
      <c r="BS300" s="110"/>
      <c r="BT300" s="110"/>
      <c r="BU300" s="110"/>
      <c r="BV300" s="110"/>
      <c r="BW300" s="110"/>
      <c r="BX300" s="110"/>
      <c r="BY300" s="110"/>
      <c r="BZ300" s="110"/>
      <c r="CA300" s="110"/>
      <c r="CB300" s="110"/>
      <c r="CC300" s="110"/>
      <c r="CD300" s="110"/>
      <c r="CE300" s="110"/>
      <c r="CF300" s="110"/>
      <c r="CG300" s="110"/>
      <c r="CH300" s="110"/>
      <c r="CI300" s="110"/>
      <c r="CJ300" s="110"/>
      <c r="CK300" s="110"/>
      <c r="CL300" s="110"/>
      <c r="CM300" s="110"/>
      <c r="CN300" s="110"/>
      <c r="CO300" s="110"/>
      <c r="CP300" s="110"/>
      <c r="CQ300" s="110"/>
      <c r="CR300" s="110"/>
      <c r="CS300" s="110"/>
      <c r="CT300" s="110"/>
      <c r="CU300" s="110"/>
      <c r="CV300" s="110"/>
      <c r="CW300" s="110"/>
      <c r="CX300" s="110"/>
      <c r="CY300" s="110"/>
      <c r="CZ300" s="110"/>
      <c r="DA300" s="110"/>
      <c r="DB300" s="110"/>
      <c r="DC300" s="110"/>
      <c r="DD300" s="110"/>
      <c r="DE300" s="110"/>
      <c r="DF300" s="110"/>
      <c r="DG300" s="110"/>
      <c r="DH300" s="110"/>
      <c r="DI300" s="110"/>
      <c r="DJ300" s="110"/>
      <c r="DK300" s="110"/>
      <c r="DL300" s="110"/>
      <c r="DM300" s="110"/>
      <c r="DN300" s="110"/>
      <c r="DO300" s="110"/>
      <c r="DP300" s="110"/>
      <c r="DQ300" s="110"/>
      <c r="DR300" s="110"/>
      <c r="DS300" s="110"/>
      <c r="DT300" s="110"/>
      <c r="DU300" s="110"/>
      <c r="DV300" s="110"/>
      <c r="DW300" s="110"/>
      <c r="DX300" s="110"/>
      <c r="DY300" s="110"/>
      <c r="DZ300" s="110"/>
      <c r="EA300" s="110"/>
      <c r="EB300" s="110"/>
      <c r="EC300" s="110"/>
      <c r="ED300" s="110"/>
      <c r="EE300" s="110"/>
      <c r="EF300" s="110"/>
      <c r="EG300" s="110"/>
      <c r="EH300" s="110"/>
      <c r="EI300" s="110"/>
      <c r="EJ300" s="110"/>
      <c r="EK300" s="110"/>
      <c r="EL300" s="110"/>
      <c r="EM300" s="110"/>
      <c r="EN300" s="110"/>
      <c r="EO300" s="110"/>
      <c r="EP300" s="110"/>
      <c r="EQ300" s="110"/>
      <c r="ER300" s="110"/>
      <c r="ES300" s="110"/>
      <c r="ET300" s="110"/>
      <c r="EU300" s="110"/>
      <c r="EV300" s="110"/>
      <c r="EW300" s="110"/>
      <c r="EX300" s="110"/>
      <c r="EY300" s="110"/>
      <c r="EZ300" s="110"/>
      <c r="FA300" s="110"/>
      <c r="FB300" s="110"/>
      <c r="FC300" s="110"/>
      <c r="FD300" s="110"/>
      <c r="FE300" s="110"/>
      <c r="FF300" s="110"/>
      <c r="FG300" s="110"/>
      <c r="FH300" s="110"/>
      <c r="FI300" s="110"/>
      <c r="FJ300" s="110"/>
      <c r="FK300" s="110"/>
      <c r="FL300" s="110"/>
      <c r="FM300" s="110"/>
      <c r="FN300" s="110"/>
      <c r="FO300" s="110"/>
      <c r="FP300" s="110"/>
      <c r="FQ300" s="110"/>
      <c r="FR300" s="110"/>
      <c r="FS300" s="110"/>
      <c r="FT300" s="110"/>
      <c r="FU300" s="110"/>
      <c r="FV300" s="110"/>
      <c r="FW300" s="110"/>
      <c r="FX300" s="110"/>
      <c r="FY300" s="110"/>
      <c r="FZ300" s="110"/>
      <c r="GA300" s="110"/>
      <c r="GB300" s="110"/>
      <c r="GC300" s="110"/>
      <c r="GD300" s="110"/>
      <c r="GE300" s="110"/>
      <c r="GF300" s="110"/>
      <c r="GG300" s="110"/>
      <c r="GH300" s="110"/>
      <c r="GI300" s="110"/>
      <c r="GJ300" s="110"/>
      <c r="GK300" s="110"/>
      <c r="GL300" s="110"/>
      <c r="GM300" s="110"/>
      <c r="GN300" s="110"/>
      <c r="GO300" s="110"/>
      <c r="GP300" s="110"/>
      <c r="GQ300" s="110"/>
      <c r="GR300" s="110"/>
      <c r="GS300" s="110"/>
      <c r="GT300" s="110"/>
      <c r="GU300" s="110"/>
      <c r="GV300" s="110"/>
      <c r="GW300" s="110"/>
      <c r="GX300" s="110"/>
      <c r="GY300" s="110"/>
      <c r="GZ300" s="110"/>
      <c r="HA300" s="110"/>
      <c r="HB300" s="110"/>
      <c r="HC300" s="110"/>
      <c r="HD300" s="110"/>
      <c r="HE300" s="110"/>
      <c r="HF300" s="110"/>
      <c r="HG300" s="110"/>
      <c r="HH300" s="110"/>
      <c r="HI300" s="110"/>
      <c r="HJ300" s="110"/>
      <c r="HK300" s="110"/>
    </row>
    <row r="301" ht="15.75" customHeight="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c r="AA301" s="110"/>
      <c r="AB301" s="110"/>
      <c r="AC301" s="110"/>
      <c r="AD301" s="110"/>
      <c r="AE301" s="110"/>
      <c r="AF301" s="110"/>
      <c r="AG301" s="110"/>
      <c r="AH301" s="110"/>
      <c r="AI301" s="110"/>
      <c r="AJ301" s="110"/>
      <c r="AK301" s="110"/>
      <c r="AL301" s="110"/>
      <c r="AM301" s="110"/>
      <c r="AN301" s="110"/>
      <c r="AO301" s="110"/>
      <c r="AP301" s="110"/>
      <c r="AQ301" s="110"/>
      <c r="AR301" s="110"/>
      <c r="AS301" s="110"/>
      <c r="AT301" s="110"/>
      <c r="AU301" s="110"/>
      <c r="AV301" s="110"/>
      <c r="AW301" s="110"/>
      <c r="AX301" s="110"/>
      <c r="AY301" s="110"/>
      <c r="AZ301" s="110"/>
      <c r="BA301" s="110"/>
      <c r="BB301" s="110"/>
      <c r="BC301" s="110"/>
      <c r="BD301" s="110"/>
      <c r="BE301" s="110"/>
      <c r="BF301" s="110"/>
      <c r="BG301" s="110"/>
      <c r="BH301" s="110"/>
      <c r="BI301" s="110"/>
      <c r="BJ301" s="110"/>
      <c r="BK301" s="110"/>
      <c r="BL301" s="110"/>
      <c r="BM301" s="110"/>
      <c r="BN301" s="110"/>
      <c r="BO301" s="110"/>
      <c r="BP301" s="110"/>
      <c r="BQ301" s="110"/>
      <c r="BR301" s="110"/>
      <c r="BS301" s="110"/>
      <c r="BT301" s="110"/>
      <c r="BU301" s="110"/>
      <c r="BV301" s="110"/>
      <c r="BW301" s="110"/>
      <c r="BX301" s="110"/>
      <c r="BY301" s="110"/>
      <c r="BZ301" s="110"/>
      <c r="CA301" s="110"/>
      <c r="CB301" s="110"/>
      <c r="CC301" s="110"/>
      <c r="CD301" s="110"/>
      <c r="CE301" s="110"/>
      <c r="CF301" s="110"/>
      <c r="CG301" s="110"/>
      <c r="CH301" s="110"/>
      <c r="CI301" s="110"/>
      <c r="CJ301" s="110"/>
      <c r="CK301" s="110"/>
      <c r="CL301" s="110"/>
      <c r="CM301" s="110"/>
      <c r="CN301" s="110"/>
      <c r="CO301" s="110"/>
      <c r="CP301" s="110"/>
      <c r="CQ301" s="110"/>
      <c r="CR301" s="110"/>
      <c r="CS301" s="110"/>
      <c r="CT301" s="110"/>
      <c r="CU301" s="110"/>
      <c r="CV301" s="110"/>
      <c r="CW301" s="110"/>
      <c r="CX301" s="110"/>
      <c r="CY301" s="110"/>
      <c r="CZ301" s="110"/>
      <c r="DA301" s="110"/>
      <c r="DB301" s="110"/>
      <c r="DC301" s="110"/>
      <c r="DD301" s="110"/>
      <c r="DE301" s="110"/>
      <c r="DF301" s="110"/>
      <c r="DG301" s="110"/>
      <c r="DH301" s="110"/>
      <c r="DI301" s="110"/>
      <c r="DJ301" s="110"/>
      <c r="DK301" s="110"/>
      <c r="DL301" s="110"/>
      <c r="DM301" s="110"/>
      <c r="DN301" s="110"/>
      <c r="DO301" s="110"/>
      <c r="DP301" s="110"/>
      <c r="DQ301" s="110"/>
      <c r="DR301" s="110"/>
      <c r="DS301" s="110"/>
      <c r="DT301" s="110"/>
      <c r="DU301" s="110"/>
      <c r="DV301" s="110"/>
      <c r="DW301" s="110"/>
      <c r="DX301" s="110"/>
      <c r="DY301" s="110"/>
      <c r="DZ301" s="110"/>
      <c r="EA301" s="110"/>
      <c r="EB301" s="110"/>
      <c r="EC301" s="110"/>
      <c r="ED301" s="110"/>
      <c r="EE301" s="110"/>
      <c r="EF301" s="110"/>
      <c r="EG301" s="110"/>
      <c r="EH301" s="110"/>
      <c r="EI301" s="110"/>
      <c r="EJ301" s="110"/>
      <c r="EK301" s="110"/>
      <c r="EL301" s="110"/>
      <c r="EM301" s="110"/>
      <c r="EN301" s="110"/>
      <c r="EO301" s="110"/>
      <c r="EP301" s="110"/>
      <c r="EQ301" s="110"/>
      <c r="ER301" s="110"/>
      <c r="ES301" s="110"/>
      <c r="ET301" s="110"/>
      <c r="EU301" s="110"/>
      <c r="EV301" s="110"/>
      <c r="EW301" s="110"/>
      <c r="EX301" s="110"/>
      <c r="EY301" s="110"/>
      <c r="EZ301" s="110"/>
      <c r="FA301" s="110"/>
      <c r="FB301" s="110"/>
      <c r="FC301" s="110"/>
      <c r="FD301" s="110"/>
      <c r="FE301" s="110"/>
      <c r="FF301" s="110"/>
      <c r="FG301" s="110"/>
      <c r="FH301" s="110"/>
      <c r="FI301" s="110"/>
      <c r="FJ301" s="110"/>
      <c r="FK301" s="110"/>
      <c r="FL301" s="110"/>
      <c r="FM301" s="110"/>
      <c r="FN301" s="110"/>
      <c r="FO301" s="110"/>
      <c r="FP301" s="110"/>
      <c r="FQ301" s="110"/>
      <c r="FR301" s="110"/>
      <c r="FS301" s="110"/>
      <c r="FT301" s="110"/>
      <c r="FU301" s="110"/>
      <c r="FV301" s="110"/>
      <c r="FW301" s="110"/>
      <c r="FX301" s="110"/>
      <c r="FY301" s="110"/>
      <c r="FZ301" s="110"/>
      <c r="GA301" s="110"/>
      <c r="GB301" s="110"/>
      <c r="GC301" s="110"/>
      <c r="GD301" s="110"/>
      <c r="GE301" s="110"/>
      <c r="GF301" s="110"/>
      <c r="GG301" s="110"/>
      <c r="GH301" s="110"/>
      <c r="GI301" s="110"/>
      <c r="GJ301" s="110"/>
      <c r="GK301" s="110"/>
      <c r="GL301" s="110"/>
      <c r="GM301" s="110"/>
      <c r="GN301" s="110"/>
      <c r="GO301" s="110"/>
      <c r="GP301" s="110"/>
      <c r="GQ301" s="110"/>
      <c r="GR301" s="110"/>
      <c r="GS301" s="110"/>
      <c r="GT301" s="110"/>
      <c r="GU301" s="110"/>
      <c r="GV301" s="110"/>
      <c r="GW301" s="110"/>
      <c r="GX301" s="110"/>
      <c r="GY301" s="110"/>
      <c r="GZ301" s="110"/>
      <c r="HA301" s="110"/>
      <c r="HB301" s="110"/>
      <c r="HC301" s="110"/>
      <c r="HD301" s="110"/>
      <c r="HE301" s="110"/>
      <c r="HF301" s="110"/>
      <c r="HG301" s="110"/>
      <c r="HH301" s="110"/>
      <c r="HI301" s="110"/>
      <c r="HJ301" s="110"/>
      <c r="HK301" s="110"/>
    </row>
    <row r="302" ht="15.75" customHeight="1">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c r="AA302" s="110"/>
      <c r="AB302" s="110"/>
      <c r="AC302" s="110"/>
      <c r="AD302" s="110"/>
      <c r="AE302" s="110"/>
      <c r="AF302" s="110"/>
      <c r="AG302" s="110"/>
      <c r="AH302" s="110"/>
      <c r="AI302" s="110"/>
      <c r="AJ302" s="110"/>
      <c r="AK302" s="110"/>
      <c r="AL302" s="110"/>
      <c r="AM302" s="110"/>
      <c r="AN302" s="110"/>
      <c r="AO302" s="110"/>
      <c r="AP302" s="110"/>
      <c r="AQ302" s="110"/>
      <c r="AR302" s="110"/>
      <c r="AS302" s="110"/>
      <c r="AT302" s="110"/>
      <c r="AU302" s="110"/>
      <c r="AV302" s="110"/>
      <c r="AW302" s="110"/>
      <c r="AX302" s="110"/>
      <c r="AY302" s="110"/>
      <c r="AZ302" s="110"/>
      <c r="BA302" s="110"/>
      <c r="BB302" s="110"/>
      <c r="BC302" s="110"/>
      <c r="BD302" s="110"/>
      <c r="BE302" s="110"/>
      <c r="BF302" s="110"/>
      <c r="BG302" s="110"/>
      <c r="BH302" s="110"/>
      <c r="BI302" s="110"/>
      <c r="BJ302" s="110"/>
      <c r="BK302" s="110"/>
      <c r="BL302" s="110"/>
      <c r="BM302" s="110"/>
      <c r="BN302" s="110"/>
      <c r="BO302" s="110"/>
      <c r="BP302" s="110"/>
      <c r="BQ302" s="110"/>
      <c r="BR302" s="110"/>
      <c r="BS302" s="110"/>
      <c r="BT302" s="110"/>
      <c r="BU302" s="110"/>
      <c r="BV302" s="110"/>
      <c r="BW302" s="110"/>
      <c r="BX302" s="110"/>
      <c r="BY302" s="110"/>
      <c r="BZ302" s="110"/>
      <c r="CA302" s="110"/>
      <c r="CB302" s="110"/>
      <c r="CC302" s="110"/>
      <c r="CD302" s="110"/>
      <c r="CE302" s="110"/>
      <c r="CF302" s="110"/>
      <c r="CG302" s="110"/>
      <c r="CH302" s="110"/>
      <c r="CI302" s="110"/>
      <c r="CJ302" s="110"/>
      <c r="CK302" s="110"/>
      <c r="CL302" s="110"/>
      <c r="CM302" s="110"/>
      <c r="CN302" s="110"/>
      <c r="CO302" s="110"/>
      <c r="CP302" s="110"/>
      <c r="CQ302" s="110"/>
      <c r="CR302" s="110"/>
      <c r="CS302" s="110"/>
      <c r="CT302" s="110"/>
      <c r="CU302" s="110"/>
      <c r="CV302" s="110"/>
      <c r="CW302" s="110"/>
      <c r="CX302" s="110"/>
      <c r="CY302" s="110"/>
      <c r="CZ302" s="110"/>
      <c r="DA302" s="110"/>
      <c r="DB302" s="110"/>
      <c r="DC302" s="110"/>
      <c r="DD302" s="110"/>
      <c r="DE302" s="110"/>
      <c r="DF302" s="110"/>
      <c r="DG302" s="110"/>
      <c r="DH302" s="110"/>
      <c r="DI302" s="110"/>
      <c r="DJ302" s="110"/>
      <c r="DK302" s="110"/>
      <c r="DL302" s="110"/>
      <c r="DM302" s="110"/>
      <c r="DN302" s="110"/>
      <c r="DO302" s="110"/>
      <c r="DP302" s="110"/>
      <c r="DQ302" s="110"/>
      <c r="DR302" s="110"/>
      <c r="DS302" s="110"/>
      <c r="DT302" s="110"/>
      <c r="DU302" s="110"/>
      <c r="DV302" s="110"/>
      <c r="DW302" s="110"/>
      <c r="DX302" s="110"/>
      <c r="DY302" s="110"/>
      <c r="DZ302" s="110"/>
      <c r="EA302" s="110"/>
      <c r="EB302" s="110"/>
      <c r="EC302" s="110"/>
      <c r="ED302" s="110"/>
      <c r="EE302" s="110"/>
      <c r="EF302" s="110"/>
      <c r="EG302" s="110"/>
      <c r="EH302" s="110"/>
      <c r="EI302" s="110"/>
      <c r="EJ302" s="110"/>
      <c r="EK302" s="110"/>
      <c r="EL302" s="110"/>
      <c r="EM302" s="110"/>
      <c r="EN302" s="110"/>
      <c r="EO302" s="110"/>
      <c r="EP302" s="110"/>
      <c r="EQ302" s="110"/>
      <c r="ER302" s="110"/>
      <c r="ES302" s="110"/>
      <c r="ET302" s="110"/>
      <c r="EU302" s="110"/>
      <c r="EV302" s="110"/>
      <c r="EW302" s="110"/>
      <c r="EX302" s="110"/>
      <c r="EY302" s="110"/>
      <c r="EZ302" s="110"/>
      <c r="FA302" s="110"/>
      <c r="FB302" s="110"/>
      <c r="FC302" s="110"/>
      <c r="FD302" s="110"/>
      <c r="FE302" s="110"/>
      <c r="FF302" s="110"/>
      <c r="FG302" s="110"/>
      <c r="FH302" s="110"/>
      <c r="FI302" s="110"/>
      <c r="FJ302" s="110"/>
      <c r="FK302" s="110"/>
      <c r="FL302" s="110"/>
      <c r="FM302" s="110"/>
      <c r="FN302" s="110"/>
      <c r="FO302" s="110"/>
      <c r="FP302" s="110"/>
      <c r="FQ302" s="110"/>
      <c r="FR302" s="110"/>
      <c r="FS302" s="110"/>
      <c r="FT302" s="110"/>
      <c r="FU302" s="110"/>
      <c r="FV302" s="110"/>
      <c r="FW302" s="110"/>
      <c r="FX302" s="110"/>
      <c r="FY302" s="110"/>
      <c r="FZ302" s="110"/>
      <c r="GA302" s="110"/>
      <c r="GB302" s="110"/>
      <c r="GC302" s="110"/>
      <c r="GD302" s="110"/>
      <c r="GE302" s="110"/>
      <c r="GF302" s="110"/>
      <c r="GG302" s="110"/>
      <c r="GH302" s="110"/>
      <c r="GI302" s="110"/>
      <c r="GJ302" s="110"/>
      <c r="GK302" s="110"/>
      <c r="GL302" s="110"/>
      <c r="GM302" s="110"/>
      <c r="GN302" s="110"/>
      <c r="GO302" s="110"/>
      <c r="GP302" s="110"/>
      <c r="GQ302" s="110"/>
      <c r="GR302" s="110"/>
      <c r="GS302" s="110"/>
      <c r="GT302" s="110"/>
      <c r="GU302" s="110"/>
      <c r="GV302" s="110"/>
      <c r="GW302" s="110"/>
      <c r="GX302" s="110"/>
      <c r="GY302" s="110"/>
      <c r="GZ302" s="110"/>
      <c r="HA302" s="110"/>
      <c r="HB302" s="110"/>
      <c r="HC302" s="110"/>
      <c r="HD302" s="110"/>
      <c r="HE302" s="110"/>
      <c r="HF302" s="110"/>
      <c r="HG302" s="110"/>
      <c r="HH302" s="110"/>
      <c r="HI302" s="110"/>
      <c r="HJ302" s="110"/>
      <c r="HK302" s="110"/>
    </row>
    <row r="303" ht="15.75" customHeight="1">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c r="AA303" s="110"/>
      <c r="AB303" s="110"/>
      <c r="AC303" s="110"/>
      <c r="AD303" s="110"/>
      <c r="AE303" s="110"/>
      <c r="AF303" s="110"/>
      <c r="AG303" s="110"/>
      <c r="AH303" s="110"/>
      <c r="AI303" s="110"/>
      <c r="AJ303" s="110"/>
      <c r="AK303" s="110"/>
      <c r="AL303" s="110"/>
      <c r="AM303" s="110"/>
      <c r="AN303" s="110"/>
      <c r="AO303" s="110"/>
      <c r="AP303" s="110"/>
      <c r="AQ303" s="110"/>
      <c r="AR303" s="110"/>
      <c r="AS303" s="110"/>
      <c r="AT303" s="110"/>
      <c r="AU303" s="110"/>
      <c r="AV303" s="110"/>
      <c r="AW303" s="110"/>
      <c r="AX303" s="110"/>
      <c r="AY303" s="110"/>
      <c r="AZ303" s="110"/>
      <c r="BA303" s="110"/>
      <c r="BB303" s="110"/>
      <c r="BC303" s="110"/>
      <c r="BD303" s="110"/>
      <c r="BE303" s="110"/>
      <c r="BF303" s="110"/>
      <c r="BG303" s="110"/>
      <c r="BH303" s="110"/>
      <c r="BI303" s="110"/>
      <c r="BJ303" s="110"/>
      <c r="BK303" s="110"/>
      <c r="BL303" s="110"/>
      <c r="BM303" s="110"/>
      <c r="BN303" s="110"/>
      <c r="BO303" s="110"/>
      <c r="BP303" s="110"/>
      <c r="BQ303" s="110"/>
      <c r="BR303" s="110"/>
      <c r="BS303" s="110"/>
      <c r="BT303" s="110"/>
      <c r="BU303" s="110"/>
      <c r="BV303" s="110"/>
      <c r="BW303" s="110"/>
      <c r="BX303" s="110"/>
      <c r="BY303" s="110"/>
      <c r="BZ303" s="110"/>
      <c r="CA303" s="110"/>
      <c r="CB303" s="110"/>
      <c r="CC303" s="110"/>
      <c r="CD303" s="110"/>
      <c r="CE303" s="110"/>
      <c r="CF303" s="110"/>
      <c r="CG303" s="110"/>
      <c r="CH303" s="110"/>
      <c r="CI303" s="110"/>
      <c r="CJ303" s="110"/>
      <c r="CK303" s="110"/>
      <c r="CL303" s="110"/>
      <c r="CM303" s="110"/>
      <c r="CN303" s="110"/>
      <c r="CO303" s="110"/>
      <c r="CP303" s="110"/>
      <c r="CQ303" s="110"/>
      <c r="CR303" s="110"/>
      <c r="CS303" s="110"/>
      <c r="CT303" s="110"/>
      <c r="CU303" s="110"/>
      <c r="CV303" s="110"/>
      <c r="CW303" s="110"/>
      <c r="CX303" s="110"/>
      <c r="CY303" s="110"/>
      <c r="CZ303" s="110"/>
      <c r="DA303" s="110"/>
      <c r="DB303" s="110"/>
      <c r="DC303" s="110"/>
      <c r="DD303" s="110"/>
      <c r="DE303" s="110"/>
      <c r="DF303" s="110"/>
      <c r="DG303" s="110"/>
      <c r="DH303" s="110"/>
      <c r="DI303" s="110"/>
      <c r="DJ303" s="110"/>
      <c r="DK303" s="110"/>
      <c r="DL303" s="110"/>
      <c r="DM303" s="110"/>
      <c r="DN303" s="110"/>
      <c r="DO303" s="110"/>
      <c r="DP303" s="110"/>
      <c r="DQ303" s="110"/>
      <c r="DR303" s="110"/>
      <c r="DS303" s="110"/>
      <c r="DT303" s="110"/>
      <c r="DU303" s="110"/>
      <c r="DV303" s="110"/>
      <c r="DW303" s="110"/>
      <c r="DX303" s="110"/>
      <c r="DY303" s="110"/>
      <c r="DZ303" s="110"/>
      <c r="EA303" s="110"/>
      <c r="EB303" s="110"/>
      <c r="EC303" s="110"/>
      <c r="ED303" s="110"/>
      <c r="EE303" s="110"/>
      <c r="EF303" s="110"/>
      <c r="EG303" s="110"/>
      <c r="EH303" s="110"/>
      <c r="EI303" s="110"/>
      <c r="EJ303" s="110"/>
      <c r="EK303" s="110"/>
      <c r="EL303" s="110"/>
      <c r="EM303" s="110"/>
      <c r="EN303" s="110"/>
      <c r="EO303" s="110"/>
      <c r="EP303" s="110"/>
      <c r="EQ303" s="110"/>
      <c r="ER303" s="110"/>
      <c r="ES303" s="110"/>
      <c r="ET303" s="110"/>
      <c r="EU303" s="110"/>
      <c r="EV303" s="110"/>
      <c r="EW303" s="110"/>
      <c r="EX303" s="110"/>
      <c r="EY303" s="110"/>
      <c r="EZ303" s="110"/>
      <c r="FA303" s="110"/>
      <c r="FB303" s="110"/>
      <c r="FC303" s="110"/>
      <c r="FD303" s="110"/>
      <c r="FE303" s="110"/>
      <c r="FF303" s="110"/>
      <c r="FG303" s="110"/>
      <c r="FH303" s="110"/>
      <c r="FI303" s="110"/>
      <c r="FJ303" s="110"/>
      <c r="FK303" s="110"/>
      <c r="FL303" s="110"/>
      <c r="FM303" s="110"/>
      <c r="FN303" s="110"/>
      <c r="FO303" s="110"/>
      <c r="FP303" s="110"/>
      <c r="FQ303" s="110"/>
      <c r="FR303" s="110"/>
      <c r="FS303" s="110"/>
      <c r="FT303" s="110"/>
      <c r="FU303" s="110"/>
      <c r="FV303" s="110"/>
      <c r="FW303" s="110"/>
      <c r="FX303" s="110"/>
      <c r="FY303" s="110"/>
      <c r="FZ303" s="110"/>
      <c r="GA303" s="110"/>
      <c r="GB303" s="110"/>
      <c r="GC303" s="110"/>
      <c r="GD303" s="110"/>
      <c r="GE303" s="110"/>
      <c r="GF303" s="110"/>
      <c r="GG303" s="110"/>
      <c r="GH303" s="110"/>
      <c r="GI303" s="110"/>
      <c r="GJ303" s="110"/>
      <c r="GK303" s="110"/>
      <c r="GL303" s="110"/>
      <c r="GM303" s="110"/>
      <c r="GN303" s="110"/>
      <c r="GO303" s="110"/>
      <c r="GP303" s="110"/>
      <c r="GQ303" s="110"/>
      <c r="GR303" s="110"/>
      <c r="GS303" s="110"/>
      <c r="GT303" s="110"/>
      <c r="GU303" s="110"/>
      <c r="GV303" s="110"/>
      <c r="GW303" s="110"/>
      <c r="GX303" s="110"/>
      <c r="GY303" s="110"/>
      <c r="GZ303" s="110"/>
      <c r="HA303" s="110"/>
      <c r="HB303" s="110"/>
      <c r="HC303" s="110"/>
      <c r="HD303" s="110"/>
      <c r="HE303" s="110"/>
      <c r="HF303" s="110"/>
      <c r="HG303" s="110"/>
      <c r="HH303" s="110"/>
      <c r="HI303" s="110"/>
      <c r="HJ303" s="110"/>
      <c r="HK303" s="110"/>
    </row>
    <row r="304" ht="15.75" customHeight="1">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c r="AA304" s="110"/>
      <c r="AB304" s="110"/>
      <c r="AC304" s="110"/>
      <c r="AD304" s="110"/>
      <c r="AE304" s="110"/>
      <c r="AF304" s="110"/>
      <c r="AG304" s="110"/>
      <c r="AH304" s="110"/>
      <c r="AI304" s="110"/>
      <c r="AJ304" s="110"/>
      <c r="AK304" s="110"/>
      <c r="AL304" s="110"/>
      <c r="AM304" s="110"/>
      <c r="AN304" s="110"/>
      <c r="AO304" s="110"/>
      <c r="AP304" s="110"/>
      <c r="AQ304" s="110"/>
      <c r="AR304" s="110"/>
      <c r="AS304" s="110"/>
      <c r="AT304" s="110"/>
      <c r="AU304" s="110"/>
      <c r="AV304" s="110"/>
      <c r="AW304" s="110"/>
      <c r="AX304" s="110"/>
      <c r="AY304" s="110"/>
      <c r="AZ304" s="110"/>
      <c r="BA304" s="110"/>
      <c r="BB304" s="110"/>
      <c r="BC304" s="110"/>
      <c r="BD304" s="110"/>
      <c r="BE304" s="110"/>
      <c r="BF304" s="110"/>
      <c r="BG304" s="110"/>
      <c r="BH304" s="110"/>
      <c r="BI304" s="110"/>
      <c r="BJ304" s="110"/>
      <c r="BK304" s="110"/>
      <c r="BL304" s="110"/>
      <c r="BM304" s="110"/>
      <c r="BN304" s="110"/>
      <c r="BO304" s="110"/>
      <c r="BP304" s="110"/>
      <c r="BQ304" s="110"/>
      <c r="BR304" s="110"/>
      <c r="BS304" s="110"/>
      <c r="BT304" s="110"/>
      <c r="BU304" s="110"/>
      <c r="BV304" s="110"/>
      <c r="BW304" s="110"/>
      <c r="BX304" s="110"/>
      <c r="BY304" s="110"/>
      <c r="BZ304" s="110"/>
      <c r="CA304" s="110"/>
      <c r="CB304" s="110"/>
      <c r="CC304" s="110"/>
      <c r="CD304" s="110"/>
      <c r="CE304" s="110"/>
      <c r="CF304" s="110"/>
      <c r="CG304" s="110"/>
      <c r="CH304" s="110"/>
      <c r="CI304" s="110"/>
      <c r="CJ304" s="110"/>
      <c r="CK304" s="110"/>
      <c r="CL304" s="110"/>
      <c r="CM304" s="110"/>
      <c r="CN304" s="110"/>
      <c r="CO304" s="110"/>
      <c r="CP304" s="110"/>
      <c r="CQ304" s="110"/>
      <c r="CR304" s="110"/>
      <c r="CS304" s="110"/>
      <c r="CT304" s="110"/>
      <c r="CU304" s="110"/>
      <c r="CV304" s="110"/>
      <c r="CW304" s="110"/>
      <c r="CX304" s="110"/>
      <c r="CY304" s="110"/>
      <c r="CZ304" s="110"/>
      <c r="DA304" s="110"/>
      <c r="DB304" s="110"/>
      <c r="DC304" s="110"/>
      <c r="DD304" s="110"/>
      <c r="DE304" s="110"/>
      <c r="DF304" s="110"/>
      <c r="DG304" s="110"/>
      <c r="DH304" s="110"/>
      <c r="DI304" s="110"/>
      <c r="DJ304" s="110"/>
      <c r="DK304" s="110"/>
      <c r="DL304" s="110"/>
      <c r="DM304" s="110"/>
      <c r="DN304" s="110"/>
      <c r="DO304" s="110"/>
      <c r="DP304" s="110"/>
      <c r="DQ304" s="110"/>
      <c r="DR304" s="110"/>
      <c r="DS304" s="110"/>
      <c r="DT304" s="110"/>
      <c r="DU304" s="110"/>
      <c r="DV304" s="110"/>
      <c r="DW304" s="110"/>
      <c r="DX304" s="110"/>
      <c r="DY304" s="110"/>
      <c r="DZ304" s="110"/>
      <c r="EA304" s="110"/>
      <c r="EB304" s="110"/>
      <c r="EC304" s="110"/>
      <c r="ED304" s="110"/>
      <c r="EE304" s="110"/>
      <c r="EF304" s="110"/>
      <c r="EG304" s="110"/>
      <c r="EH304" s="110"/>
      <c r="EI304" s="110"/>
      <c r="EJ304" s="110"/>
      <c r="EK304" s="110"/>
      <c r="EL304" s="110"/>
      <c r="EM304" s="110"/>
      <c r="EN304" s="110"/>
      <c r="EO304" s="110"/>
      <c r="EP304" s="110"/>
      <c r="EQ304" s="110"/>
      <c r="ER304" s="110"/>
      <c r="ES304" s="110"/>
      <c r="ET304" s="110"/>
      <c r="EU304" s="110"/>
      <c r="EV304" s="110"/>
      <c r="EW304" s="110"/>
      <c r="EX304" s="110"/>
      <c r="EY304" s="110"/>
      <c r="EZ304" s="110"/>
      <c r="FA304" s="110"/>
      <c r="FB304" s="110"/>
      <c r="FC304" s="110"/>
      <c r="FD304" s="110"/>
      <c r="FE304" s="110"/>
      <c r="FF304" s="110"/>
      <c r="FG304" s="110"/>
      <c r="FH304" s="110"/>
      <c r="FI304" s="110"/>
      <c r="FJ304" s="110"/>
      <c r="FK304" s="110"/>
      <c r="FL304" s="110"/>
      <c r="FM304" s="110"/>
      <c r="FN304" s="110"/>
      <c r="FO304" s="110"/>
      <c r="FP304" s="110"/>
      <c r="FQ304" s="110"/>
      <c r="FR304" s="110"/>
      <c r="FS304" s="110"/>
      <c r="FT304" s="110"/>
      <c r="FU304" s="110"/>
      <c r="FV304" s="110"/>
      <c r="FW304" s="110"/>
      <c r="FX304" s="110"/>
      <c r="FY304" s="110"/>
      <c r="FZ304" s="110"/>
      <c r="GA304" s="110"/>
      <c r="GB304" s="110"/>
      <c r="GC304" s="110"/>
      <c r="GD304" s="110"/>
      <c r="GE304" s="110"/>
      <c r="GF304" s="110"/>
      <c r="GG304" s="110"/>
      <c r="GH304" s="110"/>
      <c r="GI304" s="110"/>
      <c r="GJ304" s="110"/>
      <c r="GK304" s="110"/>
      <c r="GL304" s="110"/>
      <c r="GM304" s="110"/>
      <c r="GN304" s="110"/>
      <c r="GO304" s="110"/>
      <c r="GP304" s="110"/>
      <c r="GQ304" s="110"/>
      <c r="GR304" s="110"/>
      <c r="GS304" s="110"/>
      <c r="GT304" s="110"/>
      <c r="GU304" s="110"/>
      <c r="GV304" s="110"/>
      <c r="GW304" s="110"/>
      <c r="GX304" s="110"/>
      <c r="GY304" s="110"/>
      <c r="GZ304" s="110"/>
      <c r="HA304" s="110"/>
      <c r="HB304" s="110"/>
      <c r="HC304" s="110"/>
      <c r="HD304" s="110"/>
      <c r="HE304" s="110"/>
      <c r="HF304" s="110"/>
      <c r="HG304" s="110"/>
      <c r="HH304" s="110"/>
      <c r="HI304" s="110"/>
      <c r="HJ304" s="110"/>
      <c r="HK304" s="110"/>
    </row>
    <row r="305" ht="15.75" customHeight="1">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c r="AA305" s="110"/>
      <c r="AB305" s="110"/>
      <c r="AC305" s="110"/>
      <c r="AD305" s="110"/>
      <c r="AE305" s="110"/>
      <c r="AF305" s="110"/>
      <c r="AG305" s="110"/>
      <c r="AH305" s="110"/>
      <c r="AI305" s="110"/>
      <c r="AJ305" s="110"/>
      <c r="AK305" s="110"/>
      <c r="AL305" s="110"/>
      <c r="AM305" s="110"/>
      <c r="AN305" s="110"/>
      <c r="AO305" s="110"/>
      <c r="AP305" s="110"/>
      <c r="AQ305" s="110"/>
      <c r="AR305" s="110"/>
      <c r="AS305" s="110"/>
      <c r="AT305" s="110"/>
      <c r="AU305" s="110"/>
      <c r="AV305" s="110"/>
      <c r="AW305" s="110"/>
      <c r="AX305" s="110"/>
      <c r="AY305" s="110"/>
      <c r="AZ305" s="110"/>
      <c r="BA305" s="110"/>
      <c r="BB305" s="110"/>
      <c r="BC305" s="110"/>
      <c r="BD305" s="110"/>
      <c r="BE305" s="110"/>
      <c r="BF305" s="110"/>
      <c r="BG305" s="110"/>
      <c r="BH305" s="110"/>
      <c r="BI305" s="110"/>
      <c r="BJ305" s="110"/>
      <c r="BK305" s="110"/>
      <c r="BL305" s="110"/>
      <c r="BM305" s="110"/>
      <c r="BN305" s="110"/>
      <c r="BO305" s="110"/>
      <c r="BP305" s="110"/>
      <c r="BQ305" s="110"/>
      <c r="BR305" s="110"/>
      <c r="BS305" s="110"/>
      <c r="BT305" s="110"/>
      <c r="BU305" s="110"/>
      <c r="BV305" s="110"/>
      <c r="BW305" s="110"/>
      <c r="BX305" s="110"/>
      <c r="BY305" s="110"/>
      <c r="BZ305" s="110"/>
      <c r="CA305" s="110"/>
      <c r="CB305" s="110"/>
      <c r="CC305" s="110"/>
      <c r="CD305" s="110"/>
      <c r="CE305" s="110"/>
      <c r="CF305" s="110"/>
      <c r="CG305" s="110"/>
      <c r="CH305" s="110"/>
      <c r="CI305" s="110"/>
      <c r="CJ305" s="110"/>
      <c r="CK305" s="110"/>
      <c r="CL305" s="110"/>
      <c r="CM305" s="110"/>
      <c r="CN305" s="110"/>
      <c r="CO305" s="110"/>
      <c r="CP305" s="110"/>
      <c r="CQ305" s="110"/>
      <c r="CR305" s="110"/>
      <c r="CS305" s="110"/>
      <c r="CT305" s="110"/>
      <c r="CU305" s="110"/>
      <c r="CV305" s="110"/>
      <c r="CW305" s="110"/>
      <c r="CX305" s="110"/>
      <c r="CY305" s="110"/>
      <c r="CZ305" s="110"/>
      <c r="DA305" s="110"/>
      <c r="DB305" s="110"/>
      <c r="DC305" s="110"/>
      <c r="DD305" s="110"/>
      <c r="DE305" s="110"/>
      <c r="DF305" s="110"/>
      <c r="DG305" s="110"/>
      <c r="DH305" s="110"/>
      <c r="DI305" s="110"/>
      <c r="DJ305" s="110"/>
      <c r="DK305" s="110"/>
      <c r="DL305" s="110"/>
      <c r="DM305" s="110"/>
      <c r="DN305" s="110"/>
      <c r="DO305" s="110"/>
      <c r="DP305" s="110"/>
      <c r="DQ305" s="110"/>
      <c r="DR305" s="110"/>
      <c r="DS305" s="110"/>
      <c r="DT305" s="110"/>
      <c r="DU305" s="110"/>
      <c r="DV305" s="110"/>
      <c r="DW305" s="110"/>
      <c r="DX305" s="110"/>
      <c r="DY305" s="110"/>
      <c r="DZ305" s="110"/>
      <c r="EA305" s="110"/>
      <c r="EB305" s="110"/>
      <c r="EC305" s="110"/>
      <c r="ED305" s="110"/>
      <c r="EE305" s="110"/>
      <c r="EF305" s="110"/>
      <c r="EG305" s="110"/>
      <c r="EH305" s="110"/>
      <c r="EI305" s="110"/>
      <c r="EJ305" s="110"/>
      <c r="EK305" s="110"/>
      <c r="EL305" s="110"/>
      <c r="EM305" s="110"/>
      <c r="EN305" s="110"/>
      <c r="EO305" s="110"/>
      <c r="EP305" s="110"/>
      <c r="EQ305" s="110"/>
      <c r="ER305" s="110"/>
      <c r="ES305" s="110"/>
      <c r="ET305" s="110"/>
      <c r="EU305" s="110"/>
      <c r="EV305" s="110"/>
      <c r="EW305" s="110"/>
      <c r="EX305" s="110"/>
      <c r="EY305" s="110"/>
      <c r="EZ305" s="110"/>
      <c r="FA305" s="110"/>
      <c r="FB305" s="110"/>
      <c r="FC305" s="110"/>
      <c r="FD305" s="110"/>
      <c r="FE305" s="110"/>
      <c r="FF305" s="110"/>
      <c r="FG305" s="110"/>
      <c r="FH305" s="110"/>
      <c r="FI305" s="110"/>
      <c r="FJ305" s="110"/>
      <c r="FK305" s="110"/>
      <c r="FL305" s="110"/>
      <c r="FM305" s="110"/>
      <c r="FN305" s="110"/>
      <c r="FO305" s="110"/>
      <c r="FP305" s="110"/>
      <c r="FQ305" s="110"/>
      <c r="FR305" s="110"/>
      <c r="FS305" s="110"/>
      <c r="FT305" s="110"/>
      <c r="FU305" s="110"/>
      <c r="FV305" s="110"/>
      <c r="FW305" s="110"/>
      <c r="FX305" s="110"/>
      <c r="FY305" s="110"/>
      <c r="FZ305" s="110"/>
      <c r="GA305" s="110"/>
      <c r="GB305" s="110"/>
      <c r="GC305" s="110"/>
      <c r="GD305" s="110"/>
      <c r="GE305" s="110"/>
      <c r="GF305" s="110"/>
      <c r="GG305" s="110"/>
      <c r="GH305" s="110"/>
      <c r="GI305" s="110"/>
      <c r="GJ305" s="110"/>
      <c r="GK305" s="110"/>
      <c r="GL305" s="110"/>
      <c r="GM305" s="110"/>
      <c r="GN305" s="110"/>
      <c r="GO305" s="110"/>
      <c r="GP305" s="110"/>
      <c r="GQ305" s="110"/>
      <c r="GR305" s="110"/>
      <c r="GS305" s="110"/>
      <c r="GT305" s="110"/>
      <c r="GU305" s="110"/>
      <c r="GV305" s="110"/>
      <c r="GW305" s="110"/>
      <c r="GX305" s="110"/>
      <c r="GY305" s="110"/>
      <c r="GZ305" s="110"/>
      <c r="HA305" s="110"/>
      <c r="HB305" s="110"/>
      <c r="HC305" s="110"/>
      <c r="HD305" s="110"/>
      <c r="HE305" s="110"/>
      <c r="HF305" s="110"/>
      <c r="HG305" s="110"/>
      <c r="HH305" s="110"/>
      <c r="HI305" s="110"/>
      <c r="HJ305" s="110"/>
      <c r="HK305" s="110"/>
    </row>
    <row r="306" ht="15.75" customHeight="1">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c r="AA306" s="110"/>
      <c r="AB306" s="110"/>
      <c r="AC306" s="110"/>
      <c r="AD306" s="110"/>
      <c r="AE306" s="110"/>
      <c r="AF306" s="110"/>
      <c r="AG306" s="110"/>
      <c r="AH306" s="110"/>
      <c r="AI306" s="110"/>
      <c r="AJ306" s="110"/>
      <c r="AK306" s="110"/>
      <c r="AL306" s="110"/>
      <c r="AM306" s="110"/>
      <c r="AN306" s="110"/>
      <c r="AO306" s="110"/>
      <c r="AP306" s="110"/>
      <c r="AQ306" s="110"/>
      <c r="AR306" s="110"/>
      <c r="AS306" s="110"/>
      <c r="AT306" s="110"/>
      <c r="AU306" s="110"/>
      <c r="AV306" s="110"/>
      <c r="AW306" s="110"/>
      <c r="AX306" s="110"/>
      <c r="AY306" s="110"/>
      <c r="AZ306" s="110"/>
      <c r="BA306" s="110"/>
      <c r="BB306" s="110"/>
      <c r="BC306" s="110"/>
      <c r="BD306" s="110"/>
      <c r="BE306" s="110"/>
      <c r="BF306" s="110"/>
      <c r="BG306" s="110"/>
      <c r="BH306" s="110"/>
      <c r="BI306" s="110"/>
      <c r="BJ306" s="110"/>
      <c r="BK306" s="110"/>
      <c r="BL306" s="110"/>
      <c r="BM306" s="110"/>
      <c r="BN306" s="110"/>
      <c r="BO306" s="110"/>
      <c r="BP306" s="110"/>
      <c r="BQ306" s="110"/>
      <c r="BR306" s="110"/>
      <c r="BS306" s="110"/>
      <c r="BT306" s="110"/>
      <c r="BU306" s="110"/>
      <c r="BV306" s="110"/>
      <c r="BW306" s="110"/>
      <c r="BX306" s="110"/>
      <c r="BY306" s="110"/>
      <c r="BZ306" s="110"/>
      <c r="CA306" s="110"/>
      <c r="CB306" s="110"/>
      <c r="CC306" s="110"/>
      <c r="CD306" s="110"/>
      <c r="CE306" s="110"/>
      <c r="CF306" s="110"/>
      <c r="CG306" s="110"/>
      <c r="CH306" s="110"/>
      <c r="CI306" s="110"/>
      <c r="CJ306" s="110"/>
      <c r="CK306" s="110"/>
      <c r="CL306" s="110"/>
      <c r="CM306" s="110"/>
      <c r="CN306" s="110"/>
      <c r="CO306" s="110"/>
      <c r="CP306" s="110"/>
      <c r="CQ306" s="110"/>
      <c r="CR306" s="110"/>
      <c r="CS306" s="110"/>
      <c r="CT306" s="110"/>
      <c r="CU306" s="110"/>
      <c r="CV306" s="110"/>
      <c r="CW306" s="110"/>
      <c r="CX306" s="110"/>
      <c r="CY306" s="110"/>
      <c r="CZ306" s="110"/>
      <c r="DA306" s="110"/>
      <c r="DB306" s="110"/>
      <c r="DC306" s="110"/>
      <c r="DD306" s="110"/>
      <c r="DE306" s="110"/>
      <c r="DF306" s="110"/>
      <c r="DG306" s="110"/>
      <c r="DH306" s="110"/>
      <c r="DI306" s="110"/>
      <c r="DJ306" s="110"/>
      <c r="DK306" s="110"/>
      <c r="DL306" s="110"/>
      <c r="DM306" s="110"/>
      <c r="DN306" s="110"/>
      <c r="DO306" s="110"/>
      <c r="DP306" s="110"/>
      <c r="DQ306" s="110"/>
      <c r="DR306" s="110"/>
      <c r="DS306" s="110"/>
      <c r="DT306" s="110"/>
      <c r="DU306" s="110"/>
      <c r="DV306" s="110"/>
      <c r="DW306" s="110"/>
      <c r="DX306" s="110"/>
      <c r="DY306" s="110"/>
      <c r="DZ306" s="110"/>
      <c r="EA306" s="110"/>
      <c r="EB306" s="110"/>
      <c r="EC306" s="110"/>
      <c r="ED306" s="110"/>
      <c r="EE306" s="110"/>
      <c r="EF306" s="110"/>
      <c r="EG306" s="110"/>
      <c r="EH306" s="110"/>
      <c r="EI306" s="110"/>
      <c r="EJ306" s="110"/>
      <c r="EK306" s="110"/>
      <c r="EL306" s="110"/>
      <c r="EM306" s="110"/>
      <c r="EN306" s="110"/>
      <c r="EO306" s="110"/>
      <c r="EP306" s="110"/>
      <c r="EQ306" s="110"/>
      <c r="ER306" s="110"/>
      <c r="ES306" s="110"/>
      <c r="ET306" s="110"/>
      <c r="EU306" s="110"/>
      <c r="EV306" s="110"/>
      <c r="EW306" s="110"/>
      <c r="EX306" s="110"/>
      <c r="EY306" s="110"/>
      <c r="EZ306" s="110"/>
      <c r="FA306" s="110"/>
      <c r="FB306" s="110"/>
      <c r="FC306" s="110"/>
      <c r="FD306" s="110"/>
      <c r="FE306" s="110"/>
      <c r="FF306" s="110"/>
      <c r="FG306" s="110"/>
      <c r="FH306" s="110"/>
      <c r="FI306" s="110"/>
      <c r="FJ306" s="110"/>
      <c r="FK306" s="110"/>
      <c r="FL306" s="110"/>
      <c r="FM306" s="110"/>
      <c r="FN306" s="110"/>
      <c r="FO306" s="110"/>
      <c r="FP306" s="110"/>
      <c r="FQ306" s="110"/>
      <c r="FR306" s="110"/>
      <c r="FS306" s="110"/>
      <c r="FT306" s="110"/>
      <c r="FU306" s="110"/>
      <c r="FV306" s="110"/>
      <c r="FW306" s="110"/>
      <c r="FX306" s="110"/>
      <c r="FY306" s="110"/>
      <c r="FZ306" s="110"/>
      <c r="GA306" s="110"/>
      <c r="GB306" s="110"/>
      <c r="GC306" s="110"/>
      <c r="GD306" s="110"/>
      <c r="GE306" s="110"/>
      <c r="GF306" s="110"/>
      <c r="GG306" s="110"/>
      <c r="GH306" s="110"/>
      <c r="GI306" s="110"/>
      <c r="GJ306" s="110"/>
      <c r="GK306" s="110"/>
      <c r="GL306" s="110"/>
      <c r="GM306" s="110"/>
      <c r="GN306" s="110"/>
      <c r="GO306" s="110"/>
      <c r="GP306" s="110"/>
      <c r="GQ306" s="110"/>
      <c r="GR306" s="110"/>
      <c r="GS306" s="110"/>
      <c r="GT306" s="110"/>
      <c r="GU306" s="110"/>
      <c r="GV306" s="110"/>
      <c r="GW306" s="110"/>
      <c r="GX306" s="110"/>
      <c r="GY306" s="110"/>
      <c r="GZ306" s="110"/>
      <c r="HA306" s="110"/>
      <c r="HB306" s="110"/>
      <c r="HC306" s="110"/>
      <c r="HD306" s="110"/>
      <c r="HE306" s="110"/>
      <c r="HF306" s="110"/>
      <c r="HG306" s="110"/>
      <c r="HH306" s="110"/>
      <c r="HI306" s="110"/>
      <c r="HJ306" s="110"/>
      <c r="HK306" s="110"/>
    </row>
    <row r="307" ht="15.75" customHeight="1">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c r="AA307" s="110"/>
      <c r="AB307" s="110"/>
      <c r="AC307" s="110"/>
      <c r="AD307" s="110"/>
      <c r="AE307" s="110"/>
      <c r="AF307" s="110"/>
      <c r="AG307" s="110"/>
      <c r="AH307" s="110"/>
      <c r="AI307" s="110"/>
      <c r="AJ307" s="110"/>
      <c r="AK307" s="110"/>
      <c r="AL307" s="110"/>
      <c r="AM307" s="110"/>
      <c r="AN307" s="110"/>
      <c r="AO307" s="110"/>
      <c r="AP307" s="110"/>
      <c r="AQ307" s="110"/>
      <c r="AR307" s="110"/>
      <c r="AS307" s="110"/>
      <c r="AT307" s="110"/>
      <c r="AU307" s="110"/>
      <c r="AV307" s="110"/>
      <c r="AW307" s="110"/>
      <c r="AX307" s="110"/>
      <c r="AY307" s="110"/>
      <c r="AZ307" s="110"/>
      <c r="BA307" s="110"/>
      <c r="BB307" s="110"/>
      <c r="BC307" s="110"/>
      <c r="BD307" s="110"/>
      <c r="BE307" s="110"/>
      <c r="BF307" s="110"/>
      <c r="BG307" s="110"/>
      <c r="BH307" s="110"/>
      <c r="BI307" s="110"/>
      <c r="BJ307" s="110"/>
      <c r="BK307" s="110"/>
      <c r="BL307" s="110"/>
      <c r="BM307" s="110"/>
      <c r="BN307" s="110"/>
      <c r="BO307" s="110"/>
      <c r="BP307" s="110"/>
      <c r="BQ307" s="110"/>
      <c r="BR307" s="110"/>
      <c r="BS307" s="110"/>
      <c r="BT307" s="110"/>
      <c r="BU307" s="110"/>
      <c r="BV307" s="110"/>
      <c r="BW307" s="110"/>
      <c r="BX307" s="110"/>
      <c r="BY307" s="110"/>
      <c r="BZ307" s="110"/>
      <c r="CA307" s="110"/>
      <c r="CB307" s="110"/>
      <c r="CC307" s="110"/>
      <c r="CD307" s="110"/>
      <c r="CE307" s="110"/>
      <c r="CF307" s="110"/>
      <c r="CG307" s="110"/>
      <c r="CH307" s="110"/>
      <c r="CI307" s="110"/>
      <c r="CJ307" s="110"/>
      <c r="CK307" s="110"/>
      <c r="CL307" s="110"/>
      <c r="CM307" s="110"/>
      <c r="CN307" s="110"/>
      <c r="CO307" s="110"/>
      <c r="CP307" s="110"/>
      <c r="CQ307" s="110"/>
      <c r="CR307" s="110"/>
      <c r="CS307" s="110"/>
      <c r="CT307" s="110"/>
      <c r="CU307" s="110"/>
      <c r="CV307" s="110"/>
      <c r="CW307" s="110"/>
      <c r="CX307" s="110"/>
      <c r="CY307" s="110"/>
      <c r="CZ307" s="110"/>
      <c r="DA307" s="110"/>
      <c r="DB307" s="110"/>
      <c r="DC307" s="110"/>
      <c r="DD307" s="110"/>
      <c r="DE307" s="110"/>
      <c r="DF307" s="110"/>
      <c r="DG307" s="110"/>
      <c r="DH307" s="110"/>
      <c r="DI307" s="110"/>
      <c r="DJ307" s="110"/>
      <c r="DK307" s="110"/>
      <c r="DL307" s="110"/>
      <c r="DM307" s="110"/>
      <c r="DN307" s="110"/>
      <c r="DO307" s="110"/>
      <c r="DP307" s="110"/>
      <c r="DQ307" s="110"/>
      <c r="DR307" s="110"/>
      <c r="DS307" s="110"/>
      <c r="DT307" s="110"/>
      <c r="DU307" s="110"/>
      <c r="DV307" s="110"/>
      <c r="DW307" s="110"/>
      <c r="DX307" s="110"/>
      <c r="DY307" s="110"/>
      <c r="DZ307" s="110"/>
      <c r="EA307" s="110"/>
      <c r="EB307" s="110"/>
      <c r="EC307" s="110"/>
      <c r="ED307" s="110"/>
      <c r="EE307" s="110"/>
      <c r="EF307" s="110"/>
      <c r="EG307" s="110"/>
      <c r="EH307" s="110"/>
      <c r="EI307" s="110"/>
      <c r="EJ307" s="110"/>
      <c r="EK307" s="110"/>
      <c r="EL307" s="110"/>
      <c r="EM307" s="110"/>
      <c r="EN307" s="110"/>
      <c r="EO307" s="110"/>
      <c r="EP307" s="110"/>
      <c r="EQ307" s="110"/>
      <c r="ER307" s="110"/>
      <c r="ES307" s="110"/>
      <c r="ET307" s="110"/>
      <c r="EU307" s="110"/>
      <c r="EV307" s="110"/>
      <c r="EW307" s="110"/>
      <c r="EX307" s="110"/>
      <c r="EY307" s="110"/>
      <c r="EZ307" s="110"/>
      <c r="FA307" s="110"/>
      <c r="FB307" s="110"/>
      <c r="FC307" s="110"/>
      <c r="FD307" s="110"/>
      <c r="FE307" s="110"/>
      <c r="FF307" s="110"/>
      <c r="FG307" s="110"/>
      <c r="FH307" s="110"/>
      <c r="FI307" s="110"/>
      <c r="FJ307" s="110"/>
      <c r="FK307" s="110"/>
      <c r="FL307" s="110"/>
      <c r="FM307" s="110"/>
      <c r="FN307" s="110"/>
      <c r="FO307" s="110"/>
      <c r="FP307" s="110"/>
      <c r="FQ307" s="110"/>
      <c r="FR307" s="110"/>
      <c r="FS307" s="110"/>
      <c r="FT307" s="110"/>
      <c r="FU307" s="110"/>
      <c r="FV307" s="110"/>
      <c r="FW307" s="110"/>
      <c r="FX307" s="110"/>
      <c r="FY307" s="110"/>
      <c r="FZ307" s="110"/>
      <c r="GA307" s="110"/>
      <c r="GB307" s="110"/>
      <c r="GC307" s="110"/>
      <c r="GD307" s="110"/>
      <c r="GE307" s="110"/>
      <c r="GF307" s="110"/>
      <c r="GG307" s="110"/>
      <c r="GH307" s="110"/>
      <c r="GI307" s="110"/>
      <c r="GJ307" s="110"/>
      <c r="GK307" s="110"/>
      <c r="GL307" s="110"/>
      <c r="GM307" s="110"/>
      <c r="GN307" s="110"/>
      <c r="GO307" s="110"/>
      <c r="GP307" s="110"/>
      <c r="GQ307" s="110"/>
      <c r="GR307" s="110"/>
      <c r="GS307" s="110"/>
      <c r="GT307" s="110"/>
      <c r="GU307" s="110"/>
      <c r="GV307" s="110"/>
      <c r="GW307" s="110"/>
      <c r="GX307" s="110"/>
      <c r="GY307" s="110"/>
      <c r="GZ307" s="110"/>
      <c r="HA307" s="110"/>
      <c r="HB307" s="110"/>
      <c r="HC307" s="110"/>
      <c r="HD307" s="110"/>
      <c r="HE307" s="110"/>
      <c r="HF307" s="110"/>
      <c r="HG307" s="110"/>
      <c r="HH307" s="110"/>
      <c r="HI307" s="110"/>
      <c r="HJ307" s="110"/>
      <c r="HK307" s="110"/>
    </row>
    <row r="308" ht="15.75" customHeight="1">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c r="AA308" s="110"/>
      <c r="AB308" s="110"/>
      <c r="AC308" s="110"/>
      <c r="AD308" s="110"/>
      <c r="AE308" s="110"/>
      <c r="AF308" s="110"/>
      <c r="AG308" s="110"/>
      <c r="AH308" s="110"/>
      <c r="AI308" s="110"/>
      <c r="AJ308" s="110"/>
      <c r="AK308" s="110"/>
      <c r="AL308" s="110"/>
      <c r="AM308" s="110"/>
      <c r="AN308" s="110"/>
      <c r="AO308" s="110"/>
      <c r="AP308" s="110"/>
      <c r="AQ308" s="110"/>
      <c r="AR308" s="110"/>
      <c r="AS308" s="110"/>
      <c r="AT308" s="110"/>
      <c r="AU308" s="110"/>
      <c r="AV308" s="110"/>
      <c r="AW308" s="110"/>
      <c r="AX308" s="110"/>
      <c r="AY308" s="110"/>
      <c r="AZ308" s="110"/>
      <c r="BA308" s="110"/>
      <c r="BB308" s="110"/>
      <c r="BC308" s="110"/>
      <c r="BD308" s="110"/>
      <c r="BE308" s="110"/>
      <c r="BF308" s="110"/>
      <c r="BG308" s="110"/>
      <c r="BH308" s="110"/>
      <c r="BI308" s="110"/>
      <c r="BJ308" s="110"/>
      <c r="BK308" s="110"/>
      <c r="BL308" s="110"/>
      <c r="BM308" s="110"/>
      <c r="BN308" s="110"/>
      <c r="BO308" s="110"/>
      <c r="BP308" s="110"/>
      <c r="BQ308" s="110"/>
      <c r="BR308" s="110"/>
      <c r="BS308" s="110"/>
      <c r="BT308" s="110"/>
      <c r="BU308" s="110"/>
      <c r="BV308" s="110"/>
      <c r="BW308" s="110"/>
      <c r="BX308" s="110"/>
      <c r="BY308" s="110"/>
      <c r="BZ308" s="110"/>
      <c r="CA308" s="110"/>
      <c r="CB308" s="110"/>
      <c r="CC308" s="110"/>
      <c r="CD308" s="110"/>
      <c r="CE308" s="110"/>
      <c r="CF308" s="110"/>
      <c r="CG308" s="110"/>
      <c r="CH308" s="110"/>
      <c r="CI308" s="110"/>
      <c r="CJ308" s="110"/>
      <c r="CK308" s="110"/>
      <c r="CL308" s="110"/>
      <c r="CM308" s="110"/>
      <c r="CN308" s="110"/>
      <c r="CO308" s="110"/>
      <c r="CP308" s="110"/>
      <c r="CQ308" s="110"/>
      <c r="CR308" s="110"/>
      <c r="CS308" s="110"/>
      <c r="CT308" s="110"/>
      <c r="CU308" s="110"/>
      <c r="CV308" s="110"/>
      <c r="CW308" s="110"/>
      <c r="CX308" s="110"/>
      <c r="CY308" s="110"/>
      <c r="CZ308" s="110"/>
      <c r="DA308" s="110"/>
      <c r="DB308" s="110"/>
      <c r="DC308" s="110"/>
      <c r="DD308" s="110"/>
      <c r="DE308" s="110"/>
      <c r="DF308" s="110"/>
      <c r="DG308" s="110"/>
      <c r="DH308" s="110"/>
      <c r="DI308" s="110"/>
      <c r="DJ308" s="110"/>
      <c r="DK308" s="110"/>
      <c r="DL308" s="110"/>
      <c r="DM308" s="110"/>
      <c r="DN308" s="110"/>
      <c r="DO308" s="110"/>
      <c r="DP308" s="110"/>
      <c r="DQ308" s="110"/>
      <c r="DR308" s="110"/>
      <c r="DS308" s="110"/>
      <c r="DT308" s="110"/>
      <c r="DU308" s="110"/>
      <c r="DV308" s="110"/>
      <c r="DW308" s="110"/>
      <c r="DX308" s="110"/>
      <c r="DY308" s="110"/>
      <c r="DZ308" s="110"/>
      <c r="EA308" s="110"/>
      <c r="EB308" s="110"/>
      <c r="EC308" s="110"/>
      <c r="ED308" s="110"/>
      <c r="EE308" s="110"/>
      <c r="EF308" s="110"/>
      <c r="EG308" s="110"/>
      <c r="EH308" s="110"/>
      <c r="EI308" s="110"/>
      <c r="EJ308" s="110"/>
      <c r="EK308" s="110"/>
      <c r="EL308" s="110"/>
      <c r="EM308" s="110"/>
      <c r="EN308" s="110"/>
      <c r="EO308" s="110"/>
      <c r="EP308" s="110"/>
      <c r="EQ308" s="110"/>
      <c r="ER308" s="110"/>
      <c r="ES308" s="110"/>
      <c r="ET308" s="110"/>
      <c r="EU308" s="110"/>
      <c r="EV308" s="110"/>
      <c r="EW308" s="110"/>
      <c r="EX308" s="110"/>
      <c r="EY308" s="110"/>
      <c r="EZ308" s="110"/>
      <c r="FA308" s="110"/>
      <c r="FB308" s="110"/>
      <c r="FC308" s="110"/>
      <c r="FD308" s="110"/>
      <c r="FE308" s="110"/>
      <c r="FF308" s="110"/>
      <c r="FG308" s="110"/>
      <c r="FH308" s="110"/>
      <c r="FI308" s="110"/>
      <c r="FJ308" s="110"/>
      <c r="FK308" s="110"/>
      <c r="FL308" s="110"/>
      <c r="FM308" s="110"/>
      <c r="FN308" s="110"/>
      <c r="FO308" s="110"/>
      <c r="FP308" s="110"/>
      <c r="FQ308" s="110"/>
      <c r="FR308" s="110"/>
      <c r="FS308" s="110"/>
      <c r="FT308" s="110"/>
      <c r="FU308" s="110"/>
      <c r="FV308" s="110"/>
      <c r="FW308" s="110"/>
      <c r="FX308" s="110"/>
      <c r="FY308" s="110"/>
      <c r="FZ308" s="110"/>
      <c r="GA308" s="110"/>
      <c r="GB308" s="110"/>
      <c r="GC308" s="110"/>
      <c r="GD308" s="110"/>
      <c r="GE308" s="110"/>
      <c r="GF308" s="110"/>
      <c r="GG308" s="110"/>
      <c r="GH308" s="110"/>
      <c r="GI308" s="110"/>
      <c r="GJ308" s="110"/>
      <c r="GK308" s="110"/>
      <c r="GL308" s="110"/>
      <c r="GM308" s="110"/>
      <c r="GN308" s="110"/>
      <c r="GO308" s="110"/>
      <c r="GP308" s="110"/>
      <c r="GQ308" s="110"/>
      <c r="GR308" s="110"/>
      <c r="GS308" s="110"/>
      <c r="GT308" s="110"/>
      <c r="GU308" s="110"/>
      <c r="GV308" s="110"/>
      <c r="GW308" s="110"/>
      <c r="GX308" s="110"/>
      <c r="GY308" s="110"/>
      <c r="GZ308" s="110"/>
      <c r="HA308" s="110"/>
      <c r="HB308" s="110"/>
      <c r="HC308" s="110"/>
      <c r="HD308" s="110"/>
      <c r="HE308" s="110"/>
      <c r="HF308" s="110"/>
      <c r="HG308" s="110"/>
      <c r="HH308" s="110"/>
      <c r="HI308" s="110"/>
      <c r="HJ308" s="110"/>
      <c r="HK308" s="110"/>
    </row>
    <row r="309" ht="15.75" customHeight="1">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c r="AA309" s="110"/>
      <c r="AB309" s="110"/>
      <c r="AC309" s="110"/>
      <c r="AD309" s="110"/>
      <c r="AE309" s="110"/>
      <c r="AF309" s="110"/>
      <c r="AG309" s="110"/>
      <c r="AH309" s="110"/>
      <c r="AI309" s="110"/>
      <c r="AJ309" s="110"/>
      <c r="AK309" s="110"/>
      <c r="AL309" s="110"/>
      <c r="AM309" s="110"/>
      <c r="AN309" s="110"/>
      <c r="AO309" s="110"/>
      <c r="AP309" s="110"/>
      <c r="AQ309" s="110"/>
      <c r="AR309" s="110"/>
      <c r="AS309" s="110"/>
      <c r="AT309" s="110"/>
      <c r="AU309" s="110"/>
      <c r="AV309" s="110"/>
      <c r="AW309" s="110"/>
      <c r="AX309" s="110"/>
      <c r="AY309" s="110"/>
      <c r="AZ309" s="110"/>
      <c r="BA309" s="110"/>
      <c r="BB309" s="110"/>
      <c r="BC309" s="110"/>
      <c r="BD309" s="110"/>
      <c r="BE309" s="110"/>
      <c r="BF309" s="110"/>
      <c r="BG309" s="110"/>
      <c r="BH309" s="110"/>
      <c r="BI309" s="110"/>
      <c r="BJ309" s="110"/>
      <c r="BK309" s="110"/>
      <c r="BL309" s="110"/>
      <c r="BM309" s="110"/>
      <c r="BN309" s="110"/>
      <c r="BO309" s="110"/>
      <c r="BP309" s="110"/>
      <c r="BQ309" s="110"/>
      <c r="BR309" s="110"/>
      <c r="BS309" s="110"/>
      <c r="BT309" s="110"/>
      <c r="BU309" s="110"/>
      <c r="BV309" s="110"/>
      <c r="BW309" s="110"/>
      <c r="BX309" s="110"/>
      <c r="BY309" s="110"/>
      <c r="BZ309" s="110"/>
      <c r="CA309" s="110"/>
      <c r="CB309" s="110"/>
      <c r="CC309" s="110"/>
      <c r="CD309" s="110"/>
      <c r="CE309" s="110"/>
      <c r="CF309" s="110"/>
      <c r="CG309" s="110"/>
      <c r="CH309" s="110"/>
      <c r="CI309" s="110"/>
      <c r="CJ309" s="110"/>
      <c r="CK309" s="110"/>
      <c r="CL309" s="110"/>
      <c r="CM309" s="110"/>
      <c r="CN309" s="110"/>
      <c r="CO309" s="110"/>
      <c r="CP309" s="110"/>
      <c r="CQ309" s="110"/>
      <c r="CR309" s="110"/>
      <c r="CS309" s="110"/>
      <c r="CT309" s="110"/>
      <c r="CU309" s="110"/>
      <c r="CV309" s="110"/>
      <c r="CW309" s="110"/>
      <c r="CX309" s="110"/>
      <c r="CY309" s="110"/>
      <c r="CZ309" s="110"/>
      <c r="DA309" s="110"/>
      <c r="DB309" s="110"/>
      <c r="DC309" s="110"/>
      <c r="DD309" s="110"/>
      <c r="DE309" s="110"/>
      <c r="DF309" s="110"/>
      <c r="DG309" s="110"/>
      <c r="DH309" s="110"/>
      <c r="DI309" s="110"/>
      <c r="DJ309" s="110"/>
      <c r="DK309" s="110"/>
      <c r="DL309" s="110"/>
      <c r="DM309" s="110"/>
      <c r="DN309" s="110"/>
      <c r="DO309" s="110"/>
      <c r="DP309" s="110"/>
      <c r="DQ309" s="110"/>
      <c r="DR309" s="110"/>
      <c r="DS309" s="110"/>
      <c r="DT309" s="110"/>
      <c r="DU309" s="110"/>
      <c r="DV309" s="110"/>
      <c r="DW309" s="110"/>
      <c r="DX309" s="110"/>
      <c r="DY309" s="110"/>
      <c r="DZ309" s="110"/>
      <c r="EA309" s="110"/>
      <c r="EB309" s="110"/>
      <c r="EC309" s="110"/>
      <c r="ED309" s="110"/>
      <c r="EE309" s="110"/>
      <c r="EF309" s="110"/>
      <c r="EG309" s="110"/>
      <c r="EH309" s="110"/>
      <c r="EI309" s="110"/>
      <c r="EJ309" s="110"/>
      <c r="EK309" s="110"/>
      <c r="EL309" s="110"/>
      <c r="EM309" s="110"/>
      <c r="EN309" s="110"/>
      <c r="EO309" s="110"/>
      <c r="EP309" s="110"/>
      <c r="EQ309" s="110"/>
      <c r="ER309" s="110"/>
      <c r="ES309" s="110"/>
      <c r="ET309" s="110"/>
      <c r="EU309" s="110"/>
      <c r="EV309" s="110"/>
      <c r="EW309" s="110"/>
      <c r="EX309" s="110"/>
      <c r="EY309" s="110"/>
      <c r="EZ309" s="110"/>
      <c r="FA309" s="110"/>
      <c r="FB309" s="110"/>
      <c r="FC309" s="110"/>
      <c r="FD309" s="110"/>
      <c r="FE309" s="110"/>
      <c r="FF309" s="110"/>
      <c r="FG309" s="110"/>
      <c r="FH309" s="110"/>
      <c r="FI309" s="110"/>
      <c r="FJ309" s="110"/>
      <c r="FK309" s="110"/>
      <c r="FL309" s="110"/>
      <c r="FM309" s="110"/>
      <c r="FN309" s="110"/>
      <c r="FO309" s="110"/>
      <c r="FP309" s="110"/>
      <c r="FQ309" s="110"/>
      <c r="FR309" s="110"/>
      <c r="FS309" s="110"/>
      <c r="FT309" s="110"/>
      <c r="FU309" s="110"/>
      <c r="FV309" s="110"/>
      <c r="FW309" s="110"/>
      <c r="FX309" s="110"/>
      <c r="FY309" s="110"/>
      <c r="FZ309" s="110"/>
      <c r="GA309" s="110"/>
      <c r="GB309" s="110"/>
      <c r="GC309" s="110"/>
      <c r="GD309" s="110"/>
      <c r="GE309" s="110"/>
      <c r="GF309" s="110"/>
      <c r="GG309" s="110"/>
      <c r="GH309" s="110"/>
      <c r="GI309" s="110"/>
      <c r="GJ309" s="110"/>
      <c r="GK309" s="110"/>
      <c r="GL309" s="110"/>
      <c r="GM309" s="110"/>
      <c r="GN309" s="110"/>
      <c r="GO309" s="110"/>
      <c r="GP309" s="110"/>
      <c r="GQ309" s="110"/>
      <c r="GR309" s="110"/>
      <c r="GS309" s="110"/>
      <c r="GT309" s="110"/>
      <c r="GU309" s="110"/>
      <c r="GV309" s="110"/>
      <c r="GW309" s="110"/>
      <c r="GX309" s="110"/>
      <c r="GY309" s="110"/>
      <c r="GZ309" s="110"/>
      <c r="HA309" s="110"/>
      <c r="HB309" s="110"/>
      <c r="HC309" s="110"/>
      <c r="HD309" s="110"/>
      <c r="HE309" s="110"/>
      <c r="HF309" s="110"/>
      <c r="HG309" s="110"/>
      <c r="HH309" s="110"/>
      <c r="HI309" s="110"/>
      <c r="HJ309" s="110"/>
      <c r="HK309" s="110"/>
    </row>
    <row r="310" ht="15.75" customHeight="1">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c r="AA310" s="110"/>
      <c r="AB310" s="110"/>
      <c r="AC310" s="110"/>
      <c r="AD310" s="110"/>
      <c r="AE310" s="110"/>
      <c r="AF310" s="110"/>
      <c r="AG310" s="110"/>
      <c r="AH310" s="110"/>
      <c r="AI310" s="110"/>
      <c r="AJ310" s="110"/>
      <c r="AK310" s="110"/>
      <c r="AL310" s="110"/>
      <c r="AM310" s="110"/>
      <c r="AN310" s="110"/>
      <c r="AO310" s="110"/>
      <c r="AP310" s="110"/>
      <c r="AQ310" s="110"/>
      <c r="AR310" s="110"/>
      <c r="AS310" s="110"/>
      <c r="AT310" s="110"/>
      <c r="AU310" s="110"/>
      <c r="AV310" s="110"/>
      <c r="AW310" s="110"/>
      <c r="AX310" s="110"/>
      <c r="AY310" s="110"/>
      <c r="AZ310" s="110"/>
      <c r="BA310" s="110"/>
      <c r="BB310" s="110"/>
      <c r="BC310" s="110"/>
      <c r="BD310" s="110"/>
      <c r="BE310" s="110"/>
      <c r="BF310" s="110"/>
      <c r="BG310" s="110"/>
      <c r="BH310" s="110"/>
      <c r="BI310" s="110"/>
      <c r="BJ310" s="110"/>
      <c r="BK310" s="110"/>
      <c r="BL310" s="110"/>
      <c r="BM310" s="110"/>
      <c r="BN310" s="110"/>
      <c r="BO310" s="110"/>
      <c r="BP310" s="110"/>
      <c r="BQ310" s="110"/>
      <c r="BR310" s="110"/>
      <c r="BS310" s="110"/>
      <c r="BT310" s="110"/>
      <c r="BU310" s="110"/>
      <c r="BV310" s="110"/>
      <c r="BW310" s="110"/>
      <c r="BX310" s="110"/>
      <c r="BY310" s="110"/>
      <c r="BZ310" s="110"/>
      <c r="CA310" s="110"/>
      <c r="CB310" s="110"/>
      <c r="CC310" s="110"/>
      <c r="CD310" s="110"/>
      <c r="CE310" s="110"/>
      <c r="CF310" s="110"/>
      <c r="CG310" s="110"/>
      <c r="CH310" s="110"/>
      <c r="CI310" s="110"/>
      <c r="CJ310" s="110"/>
      <c r="CK310" s="110"/>
      <c r="CL310" s="110"/>
      <c r="CM310" s="110"/>
      <c r="CN310" s="110"/>
      <c r="CO310" s="110"/>
      <c r="CP310" s="110"/>
      <c r="CQ310" s="110"/>
      <c r="CR310" s="110"/>
      <c r="CS310" s="110"/>
      <c r="CT310" s="110"/>
      <c r="CU310" s="110"/>
      <c r="CV310" s="110"/>
      <c r="CW310" s="110"/>
      <c r="CX310" s="110"/>
      <c r="CY310" s="110"/>
      <c r="CZ310" s="110"/>
      <c r="DA310" s="110"/>
      <c r="DB310" s="110"/>
      <c r="DC310" s="110"/>
      <c r="DD310" s="110"/>
      <c r="DE310" s="110"/>
      <c r="DF310" s="110"/>
      <c r="DG310" s="110"/>
      <c r="DH310" s="110"/>
      <c r="DI310" s="110"/>
      <c r="DJ310" s="110"/>
      <c r="DK310" s="110"/>
      <c r="DL310" s="110"/>
      <c r="DM310" s="110"/>
      <c r="DN310" s="110"/>
      <c r="DO310" s="110"/>
      <c r="DP310" s="110"/>
      <c r="DQ310" s="110"/>
      <c r="DR310" s="110"/>
      <c r="DS310" s="110"/>
      <c r="DT310" s="110"/>
      <c r="DU310" s="110"/>
      <c r="DV310" s="110"/>
      <c r="DW310" s="110"/>
      <c r="DX310" s="110"/>
      <c r="DY310" s="110"/>
      <c r="DZ310" s="110"/>
      <c r="EA310" s="110"/>
      <c r="EB310" s="110"/>
      <c r="EC310" s="110"/>
      <c r="ED310" s="110"/>
      <c r="EE310" s="110"/>
      <c r="EF310" s="110"/>
      <c r="EG310" s="110"/>
      <c r="EH310" s="110"/>
      <c r="EI310" s="110"/>
      <c r="EJ310" s="110"/>
      <c r="EK310" s="110"/>
      <c r="EL310" s="110"/>
      <c r="EM310" s="110"/>
      <c r="EN310" s="110"/>
      <c r="EO310" s="110"/>
      <c r="EP310" s="110"/>
      <c r="EQ310" s="110"/>
      <c r="ER310" s="110"/>
      <c r="ES310" s="110"/>
      <c r="ET310" s="110"/>
      <c r="EU310" s="110"/>
      <c r="EV310" s="110"/>
      <c r="EW310" s="110"/>
      <c r="EX310" s="110"/>
      <c r="EY310" s="110"/>
      <c r="EZ310" s="110"/>
      <c r="FA310" s="110"/>
      <c r="FB310" s="110"/>
      <c r="FC310" s="110"/>
      <c r="FD310" s="110"/>
      <c r="FE310" s="110"/>
      <c r="FF310" s="110"/>
      <c r="FG310" s="110"/>
      <c r="FH310" s="110"/>
      <c r="FI310" s="110"/>
      <c r="FJ310" s="110"/>
      <c r="FK310" s="110"/>
      <c r="FL310" s="110"/>
      <c r="FM310" s="110"/>
      <c r="FN310" s="110"/>
      <c r="FO310" s="110"/>
      <c r="FP310" s="110"/>
      <c r="FQ310" s="110"/>
      <c r="FR310" s="110"/>
      <c r="FS310" s="110"/>
      <c r="FT310" s="110"/>
      <c r="FU310" s="110"/>
      <c r="FV310" s="110"/>
      <c r="FW310" s="110"/>
      <c r="FX310" s="110"/>
      <c r="FY310" s="110"/>
      <c r="FZ310" s="110"/>
      <c r="GA310" s="110"/>
      <c r="GB310" s="110"/>
      <c r="GC310" s="110"/>
      <c r="GD310" s="110"/>
      <c r="GE310" s="110"/>
      <c r="GF310" s="110"/>
      <c r="GG310" s="110"/>
      <c r="GH310" s="110"/>
      <c r="GI310" s="110"/>
      <c r="GJ310" s="110"/>
      <c r="GK310" s="110"/>
      <c r="GL310" s="110"/>
      <c r="GM310" s="110"/>
      <c r="GN310" s="110"/>
      <c r="GO310" s="110"/>
      <c r="GP310" s="110"/>
      <c r="GQ310" s="110"/>
      <c r="GR310" s="110"/>
      <c r="GS310" s="110"/>
      <c r="GT310" s="110"/>
      <c r="GU310" s="110"/>
      <c r="GV310" s="110"/>
      <c r="GW310" s="110"/>
      <c r="GX310" s="110"/>
      <c r="GY310" s="110"/>
      <c r="GZ310" s="110"/>
      <c r="HA310" s="110"/>
      <c r="HB310" s="110"/>
      <c r="HC310" s="110"/>
      <c r="HD310" s="110"/>
      <c r="HE310" s="110"/>
      <c r="HF310" s="110"/>
      <c r="HG310" s="110"/>
      <c r="HH310" s="110"/>
      <c r="HI310" s="110"/>
      <c r="HJ310" s="110"/>
      <c r="HK310" s="110"/>
    </row>
    <row r="311" ht="15.75" customHeight="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c r="AA311" s="110"/>
      <c r="AB311" s="110"/>
      <c r="AC311" s="110"/>
      <c r="AD311" s="110"/>
      <c r="AE311" s="110"/>
      <c r="AF311" s="110"/>
      <c r="AG311" s="110"/>
      <c r="AH311" s="110"/>
      <c r="AI311" s="110"/>
      <c r="AJ311" s="110"/>
      <c r="AK311" s="110"/>
      <c r="AL311" s="110"/>
      <c r="AM311" s="110"/>
      <c r="AN311" s="110"/>
      <c r="AO311" s="110"/>
      <c r="AP311" s="110"/>
      <c r="AQ311" s="110"/>
      <c r="AR311" s="110"/>
      <c r="AS311" s="110"/>
      <c r="AT311" s="110"/>
      <c r="AU311" s="110"/>
      <c r="AV311" s="110"/>
      <c r="AW311" s="110"/>
      <c r="AX311" s="110"/>
      <c r="AY311" s="110"/>
      <c r="AZ311" s="110"/>
      <c r="BA311" s="110"/>
      <c r="BB311" s="110"/>
      <c r="BC311" s="110"/>
      <c r="BD311" s="110"/>
      <c r="BE311" s="110"/>
      <c r="BF311" s="110"/>
      <c r="BG311" s="110"/>
      <c r="BH311" s="110"/>
      <c r="BI311" s="110"/>
      <c r="BJ311" s="110"/>
      <c r="BK311" s="110"/>
      <c r="BL311" s="110"/>
      <c r="BM311" s="110"/>
      <c r="BN311" s="110"/>
      <c r="BO311" s="110"/>
      <c r="BP311" s="110"/>
      <c r="BQ311" s="110"/>
      <c r="BR311" s="110"/>
      <c r="BS311" s="110"/>
      <c r="BT311" s="110"/>
      <c r="BU311" s="110"/>
      <c r="BV311" s="110"/>
      <c r="BW311" s="110"/>
      <c r="BX311" s="110"/>
      <c r="BY311" s="110"/>
      <c r="BZ311" s="110"/>
      <c r="CA311" s="110"/>
      <c r="CB311" s="110"/>
      <c r="CC311" s="110"/>
      <c r="CD311" s="110"/>
      <c r="CE311" s="110"/>
      <c r="CF311" s="110"/>
      <c r="CG311" s="110"/>
      <c r="CH311" s="110"/>
      <c r="CI311" s="110"/>
      <c r="CJ311" s="110"/>
      <c r="CK311" s="110"/>
      <c r="CL311" s="110"/>
      <c r="CM311" s="110"/>
      <c r="CN311" s="110"/>
      <c r="CO311" s="110"/>
      <c r="CP311" s="110"/>
      <c r="CQ311" s="110"/>
      <c r="CR311" s="110"/>
      <c r="CS311" s="110"/>
      <c r="CT311" s="110"/>
      <c r="CU311" s="110"/>
      <c r="CV311" s="110"/>
      <c r="CW311" s="110"/>
      <c r="CX311" s="110"/>
      <c r="CY311" s="110"/>
      <c r="CZ311" s="110"/>
      <c r="DA311" s="110"/>
      <c r="DB311" s="110"/>
      <c r="DC311" s="110"/>
      <c r="DD311" s="110"/>
      <c r="DE311" s="110"/>
      <c r="DF311" s="110"/>
      <c r="DG311" s="110"/>
      <c r="DH311" s="110"/>
      <c r="DI311" s="110"/>
      <c r="DJ311" s="110"/>
      <c r="DK311" s="110"/>
      <c r="DL311" s="110"/>
      <c r="DM311" s="110"/>
      <c r="DN311" s="110"/>
      <c r="DO311" s="110"/>
      <c r="DP311" s="110"/>
      <c r="DQ311" s="110"/>
      <c r="DR311" s="110"/>
      <c r="DS311" s="110"/>
      <c r="DT311" s="110"/>
      <c r="DU311" s="110"/>
      <c r="DV311" s="110"/>
      <c r="DW311" s="110"/>
      <c r="DX311" s="110"/>
      <c r="DY311" s="110"/>
      <c r="DZ311" s="110"/>
      <c r="EA311" s="110"/>
      <c r="EB311" s="110"/>
      <c r="EC311" s="110"/>
      <c r="ED311" s="110"/>
      <c r="EE311" s="110"/>
      <c r="EF311" s="110"/>
      <c r="EG311" s="110"/>
      <c r="EH311" s="110"/>
      <c r="EI311" s="110"/>
      <c r="EJ311" s="110"/>
      <c r="EK311" s="110"/>
      <c r="EL311" s="110"/>
      <c r="EM311" s="110"/>
      <c r="EN311" s="110"/>
      <c r="EO311" s="110"/>
      <c r="EP311" s="110"/>
      <c r="EQ311" s="110"/>
      <c r="ER311" s="110"/>
      <c r="ES311" s="110"/>
      <c r="ET311" s="110"/>
      <c r="EU311" s="110"/>
      <c r="EV311" s="110"/>
      <c r="EW311" s="110"/>
      <c r="EX311" s="110"/>
      <c r="EY311" s="110"/>
      <c r="EZ311" s="110"/>
      <c r="FA311" s="110"/>
      <c r="FB311" s="110"/>
      <c r="FC311" s="110"/>
      <c r="FD311" s="110"/>
      <c r="FE311" s="110"/>
      <c r="FF311" s="110"/>
      <c r="FG311" s="110"/>
      <c r="FH311" s="110"/>
      <c r="FI311" s="110"/>
      <c r="FJ311" s="110"/>
      <c r="FK311" s="110"/>
      <c r="FL311" s="110"/>
      <c r="FM311" s="110"/>
      <c r="FN311" s="110"/>
      <c r="FO311" s="110"/>
      <c r="FP311" s="110"/>
      <c r="FQ311" s="110"/>
      <c r="FR311" s="110"/>
      <c r="FS311" s="110"/>
      <c r="FT311" s="110"/>
      <c r="FU311" s="110"/>
      <c r="FV311" s="110"/>
      <c r="FW311" s="110"/>
      <c r="FX311" s="110"/>
      <c r="FY311" s="110"/>
      <c r="FZ311" s="110"/>
      <c r="GA311" s="110"/>
      <c r="GB311" s="110"/>
      <c r="GC311" s="110"/>
      <c r="GD311" s="110"/>
      <c r="GE311" s="110"/>
      <c r="GF311" s="110"/>
      <c r="GG311" s="110"/>
      <c r="GH311" s="110"/>
      <c r="GI311" s="110"/>
      <c r="GJ311" s="110"/>
      <c r="GK311" s="110"/>
      <c r="GL311" s="110"/>
      <c r="GM311" s="110"/>
      <c r="GN311" s="110"/>
      <c r="GO311" s="110"/>
      <c r="GP311" s="110"/>
      <c r="GQ311" s="110"/>
      <c r="GR311" s="110"/>
      <c r="GS311" s="110"/>
      <c r="GT311" s="110"/>
      <c r="GU311" s="110"/>
      <c r="GV311" s="110"/>
      <c r="GW311" s="110"/>
      <c r="GX311" s="110"/>
      <c r="GY311" s="110"/>
      <c r="GZ311" s="110"/>
      <c r="HA311" s="110"/>
      <c r="HB311" s="110"/>
      <c r="HC311" s="110"/>
      <c r="HD311" s="110"/>
      <c r="HE311" s="110"/>
      <c r="HF311" s="110"/>
      <c r="HG311" s="110"/>
      <c r="HH311" s="110"/>
      <c r="HI311" s="110"/>
      <c r="HJ311" s="110"/>
      <c r="HK311" s="110"/>
    </row>
    <row r="312" ht="15.75" customHeight="1">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c r="AA312" s="110"/>
      <c r="AB312" s="110"/>
      <c r="AC312" s="110"/>
      <c r="AD312" s="110"/>
      <c r="AE312" s="110"/>
      <c r="AF312" s="110"/>
      <c r="AG312" s="110"/>
      <c r="AH312" s="110"/>
      <c r="AI312" s="110"/>
      <c r="AJ312" s="110"/>
      <c r="AK312" s="110"/>
      <c r="AL312" s="110"/>
      <c r="AM312" s="110"/>
      <c r="AN312" s="110"/>
      <c r="AO312" s="110"/>
      <c r="AP312" s="110"/>
      <c r="AQ312" s="110"/>
      <c r="AR312" s="110"/>
      <c r="AS312" s="110"/>
      <c r="AT312" s="110"/>
      <c r="AU312" s="110"/>
      <c r="AV312" s="110"/>
      <c r="AW312" s="110"/>
      <c r="AX312" s="110"/>
      <c r="AY312" s="110"/>
      <c r="AZ312" s="110"/>
      <c r="BA312" s="110"/>
      <c r="BB312" s="110"/>
      <c r="BC312" s="110"/>
      <c r="BD312" s="110"/>
      <c r="BE312" s="110"/>
      <c r="BF312" s="110"/>
      <c r="BG312" s="110"/>
      <c r="BH312" s="110"/>
      <c r="BI312" s="110"/>
      <c r="BJ312" s="110"/>
      <c r="BK312" s="110"/>
      <c r="BL312" s="110"/>
      <c r="BM312" s="110"/>
      <c r="BN312" s="110"/>
      <c r="BO312" s="110"/>
      <c r="BP312" s="110"/>
      <c r="BQ312" s="110"/>
      <c r="BR312" s="110"/>
      <c r="BS312" s="110"/>
      <c r="BT312" s="110"/>
      <c r="BU312" s="110"/>
      <c r="BV312" s="110"/>
      <c r="BW312" s="110"/>
      <c r="BX312" s="110"/>
      <c r="BY312" s="110"/>
      <c r="BZ312" s="110"/>
      <c r="CA312" s="110"/>
      <c r="CB312" s="110"/>
      <c r="CC312" s="110"/>
      <c r="CD312" s="110"/>
      <c r="CE312" s="110"/>
      <c r="CF312" s="110"/>
      <c r="CG312" s="110"/>
      <c r="CH312" s="110"/>
      <c r="CI312" s="110"/>
      <c r="CJ312" s="110"/>
      <c r="CK312" s="110"/>
      <c r="CL312" s="110"/>
      <c r="CM312" s="110"/>
      <c r="CN312" s="110"/>
      <c r="CO312" s="110"/>
      <c r="CP312" s="110"/>
      <c r="CQ312" s="110"/>
      <c r="CR312" s="110"/>
      <c r="CS312" s="110"/>
      <c r="CT312" s="110"/>
      <c r="CU312" s="110"/>
      <c r="CV312" s="110"/>
      <c r="CW312" s="110"/>
      <c r="CX312" s="110"/>
      <c r="CY312" s="110"/>
      <c r="CZ312" s="110"/>
      <c r="DA312" s="110"/>
      <c r="DB312" s="110"/>
      <c r="DC312" s="110"/>
      <c r="DD312" s="110"/>
      <c r="DE312" s="110"/>
      <c r="DF312" s="110"/>
      <c r="DG312" s="110"/>
      <c r="DH312" s="110"/>
      <c r="DI312" s="110"/>
      <c r="DJ312" s="110"/>
      <c r="DK312" s="110"/>
      <c r="DL312" s="110"/>
      <c r="DM312" s="110"/>
      <c r="DN312" s="110"/>
      <c r="DO312" s="110"/>
      <c r="DP312" s="110"/>
      <c r="DQ312" s="110"/>
      <c r="DR312" s="110"/>
      <c r="DS312" s="110"/>
      <c r="DT312" s="110"/>
      <c r="DU312" s="110"/>
      <c r="DV312" s="110"/>
      <c r="DW312" s="110"/>
      <c r="DX312" s="110"/>
      <c r="DY312" s="110"/>
      <c r="DZ312" s="110"/>
      <c r="EA312" s="110"/>
      <c r="EB312" s="110"/>
      <c r="EC312" s="110"/>
      <c r="ED312" s="110"/>
      <c r="EE312" s="110"/>
      <c r="EF312" s="110"/>
      <c r="EG312" s="110"/>
      <c r="EH312" s="110"/>
      <c r="EI312" s="110"/>
      <c r="EJ312" s="110"/>
      <c r="EK312" s="110"/>
      <c r="EL312" s="110"/>
      <c r="EM312" s="110"/>
      <c r="EN312" s="110"/>
      <c r="EO312" s="110"/>
      <c r="EP312" s="110"/>
      <c r="EQ312" s="110"/>
      <c r="ER312" s="110"/>
      <c r="ES312" s="110"/>
      <c r="ET312" s="110"/>
      <c r="EU312" s="110"/>
      <c r="EV312" s="110"/>
      <c r="EW312" s="110"/>
      <c r="EX312" s="110"/>
      <c r="EY312" s="110"/>
      <c r="EZ312" s="110"/>
      <c r="FA312" s="110"/>
      <c r="FB312" s="110"/>
      <c r="FC312" s="110"/>
      <c r="FD312" s="110"/>
      <c r="FE312" s="110"/>
      <c r="FF312" s="110"/>
      <c r="FG312" s="110"/>
      <c r="FH312" s="110"/>
      <c r="FI312" s="110"/>
      <c r="FJ312" s="110"/>
      <c r="FK312" s="110"/>
      <c r="FL312" s="110"/>
      <c r="FM312" s="110"/>
      <c r="FN312" s="110"/>
      <c r="FO312" s="110"/>
      <c r="FP312" s="110"/>
      <c r="FQ312" s="110"/>
      <c r="FR312" s="110"/>
      <c r="FS312" s="110"/>
      <c r="FT312" s="110"/>
      <c r="FU312" s="110"/>
      <c r="FV312" s="110"/>
      <c r="FW312" s="110"/>
      <c r="FX312" s="110"/>
      <c r="FY312" s="110"/>
      <c r="FZ312" s="110"/>
      <c r="GA312" s="110"/>
      <c r="GB312" s="110"/>
      <c r="GC312" s="110"/>
      <c r="GD312" s="110"/>
      <c r="GE312" s="110"/>
      <c r="GF312" s="110"/>
      <c r="GG312" s="110"/>
      <c r="GH312" s="110"/>
      <c r="GI312" s="110"/>
      <c r="GJ312" s="110"/>
      <c r="GK312" s="110"/>
      <c r="GL312" s="110"/>
      <c r="GM312" s="110"/>
      <c r="GN312" s="110"/>
      <c r="GO312" s="110"/>
      <c r="GP312" s="110"/>
      <c r="GQ312" s="110"/>
      <c r="GR312" s="110"/>
      <c r="GS312" s="110"/>
      <c r="GT312" s="110"/>
      <c r="GU312" s="110"/>
      <c r="GV312" s="110"/>
      <c r="GW312" s="110"/>
      <c r="GX312" s="110"/>
      <c r="GY312" s="110"/>
      <c r="GZ312" s="110"/>
      <c r="HA312" s="110"/>
      <c r="HB312" s="110"/>
      <c r="HC312" s="110"/>
      <c r="HD312" s="110"/>
      <c r="HE312" s="110"/>
      <c r="HF312" s="110"/>
      <c r="HG312" s="110"/>
      <c r="HH312" s="110"/>
      <c r="HI312" s="110"/>
      <c r="HJ312" s="110"/>
      <c r="HK312" s="110"/>
    </row>
    <row r="313" ht="15.75" customHeight="1">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c r="AA313" s="110"/>
      <c r="AB313" s="110"/>
      <c r="AC313" s="110"/>
      <c r="AD313" s="110"/>
      <c r="AE313" s="110"/>
      <c r="AF313" s="110"/>
      <c r="AG313" s="110"/>
      <c r="AH313" s="110"/>
      <c r="AI313" s="110"/>
      <c r="AJ313" s="110"/>
      <c r="AK313" s="110"/>
      <c r="AL313" s="110"/>
      <c r="AM313" s="110"/>
      <c r="AN313" s="110"/>
      <c r="AO313" s="110"/>
      <c r="AP313" s="110"/>
      <c r="AQ313" s="110"/>
      <c r="AR313" s="110"/>
      <c r="AS313" s="110"/>
      <c r="AT313" s="110"/>
      <c r="AU313" s="110"/>
      <c r="AV313" s="110"/>
      <c r="AW313" s="110"/>
      <c r="AX313" s="110"/>
      <c r="AY313" s="110"/>
      <c r="AZ313" s="110"/>
      <c r="BA313" s="110"/>
      <c r="BB313" s="110"/>
      <c r="BC313" s="110"/>
      <c r="BD313" s="110"/>
      <c r="BE313" s="110"/>
      <c r="BF313" s="110"/>
      <c r="BG313" s="110"/>
      <c r="BH313" s="110"/>
      <c r="BI313" s="110"/>
      <c r="BJ313" s="110"/>
      <c r="BK313" s="110"/>
      <c r="BL313" s="110"/>
      <c r="BM313" s="110"/>
      <c r="BN313" s="110"/>
      <c r="BO313" s="110"/>
      <c r="BP313" s="110"/>
      <c r="BQ313" s="110"/>
      <c r="BR313" s="110"/>
      <c r="BS313" s="110"/>
      <c r="BT313" s="110"/>
      <c r="BU313" s="110"/>
      <c r="BV313" s="110"/>
      <c r="BW313" s="110"/>
      <c r="BX313" s="110"/>
      <c r="BY313" s="110"/>
      <c r="BZ313" s="110"/>
      <c r="CA313" s="110"/>
      <c r="CB313" s="110"/>
      <c r="CC313" s="110"/>
      <c r="CD313" s="110"/>
      <c r="CE313" s="110"/>
      <c r="CF313" s="110"/>
      <c r="CG313" s="110"/>
      <c r="CH313" s="110"/>
      <c r="CI313" s="110"/>
      <c r="CJ313" s="110"/>
      <c r="CK313" s="110"/>
      <c r="CL313" s="110"/>
      <c r="CM313" s="110"/>
      <c r="CN313" s="110"/>
      <c r="CO313" s="110"/>
      <c r="CP313" s="110"/>
      <c r="CQ313" s="110"/>
      <c r="CR313" s="110"/>
      <c r="CS313" s="110"/>
      <c r="CT313" s="110"/>
      <c r="CU313" s="110"/>
      <c r="CV313" s="110"/>
      <c r="CW313" s="110"/>
      <c r="CX313" s="110"/>
      <c r="CY313" s="110"/>
      <c r="CZ313" s="110"/>
      <c r="DA313" s="110"/>
      <c r="DB313" s="110"/>
      <c r="DC313" s="110"/>
      <c r="DD313" s="110"/>
      <c r="DE313" s="110"/>
      <c r="DF313" s="110"/>
      <c r="DG313" s="110"/>
      <c r="DH313" s="110"/>
      <c r="DI313" s="110"/>
      <c r="DJ313" s="110"/>
      <c r="DK313" s="110"/>
      <c r="DL313" s="110"/>
      <c r="DM313" s="110"/>
      <c r="DN313" s="110"/>
      <c r="DO313" s="110"/>
      <c r="DP313" s="110"/>
      <c r="DQ313" s="110"/>
      <c r="DR313" s="110"/>
      <c r="DS313" s="110"/>
      <c r="DT313" s="110"/>
      <c r="DU313" s="110"/>
      <c r="DV313" s="110"/>
      <c r="DW313" s="110"/>
      <c r="DX313" s="110"/>
      <c r="DY313" s="110"/>
      <c r="DZ313" s="110"/>
      <c r="EA313" s="110"/>
      <c r="EB313" s="110"/>
      <c r="EC313" s="110"/>
      <c r="ED313" s="110"/>
      <c r="EE313" s="110"/>
      <c r="EF313" s="110"/>
      <c r="EG313" s="110"/>
      <c r="EH313" s="110"/>
      <c r="EI313" s="110"/>
      <c r="EJ313" s="110"/>
      <c r="EK313" s="110"/>
      <c r="EL313" s="110"/>
      <c r="EM313" s="110"/>
      <c r="EN313" s="110"/>
      <c r="EO313" s="110"/>
      <c r="EP313" s="110"/>
      <c r="EQ313" s="110"/>
      <c r="ER313" s="110"/>
      <c r="ES313" s="110"/>
      <c r="ET313" s="110"/>
      <c r="EU313" s="110"/>
      <c r="EV313" s="110"/>
      <c r="EW313" s="110"/>
      <c r="EX313" s="110"/>
      <c r="EY313" s="110"/>
      <c r="EZ313" s="110"/>
      <c r="FA313" s="110"/>
      <c r="FB313" s="110"/>
      <c r="FC313" s="110"/>
      <c r="FD313" s="110"/>
      <c r="FE313" s="110"/>
      <c r="FF313" s="110"/>
      <c r="FG313" s="110"/>
      <c r="FH313" s="110"/>
      <c r="FI313" s="110"/>
      <c r="FJ313" s="110"/>
      <c r="FK313" s="110"/>
      <c r="FL313" s="110"/>
      <c r="FM313" s="110"/>
      <c r="FN313" s="110"/>
      <c r="FO313" s="110"/>
      <c r="FP313" s="110"/>
      <c r="FQ313" s="110"/>
      <c r="FR313" s="110"/>
      <c r="FS313" s="110"/>
      <c r="FT313" s="110"/>
      <c r="FU313" s="110"/>
      <c r="FV313" s="110"/>
      <c r="FW313" s="110"/>
      <c r="FX313" s="110"/>
      <c r="FY313" s="110"/>
      <c r="FZ313" s="110"/>
      <c r="GA313" s="110"/>
      <c r="GB313" s="110"/>
      <c r="GC313" s="110"/>
      <c r="GD313" s="110"/>
      <c r="GE313" s="110"/>
      <c r="GF313" s="110"/>
      <c r="GG313" s="110"/>
      <c r="GH313" s="110"/>
      <c r="GI313" s="110"/>
      <c r="GJ313" s="110"/>
      <c r="GK313" s="110"/>
      <c r="GL313" s="110"/>
      <c r="GM313" s="110"/>
      <c r="GN313" s="110"/>
      <c r="GO313" s="110"/>
      <c r="GP313" s="110"/>
      <c r="GQ313" s="110"/>
      <c r="GR313" s="110"/>
      <c r="GS313" s="110"/>
      <c r="GT313" s="110"/>
      <c r="GU313" s="110"/>
      <c r="GV313" s="110"/>
      <c r="GW313" s="110"/>
      <c r="GX313" s="110"/>
      <c r="GY313" s="110"/>
      <c r="GZ313" s="110"/>
      <c r="HA313" s="110"/>
      <c r="HB313" s="110"/>
      <c r="HC313" s="110"/>
      <c r="HD313" s="110"/>
      <c r="HE313" s="110"/>
      <c r="HF313" s="110"/>
      <c r="HG313" s="110"/>
      <c r="HH313" s="110"/>
      <c r="HI313" s="110"/>
      <c r="HJ313" s="110"/>
      <c r="HK313" s="110"/>
    </row>
    <row r="314" ht="15.75" customHeight="1">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c r="AA314" s="110"/>
      <c r="AB314" s="110"/>
      <c r="AC314" s="110"/>
      <c r="AD314" s="110"/>
      <c r="AE314" s="110"/>
      <c r="AF314" s="110"/>
      <c r="AG314" s="110"/>
      <c r="AH314" s="110"/>
      <c r="AI314" s="110"/>
      <c r="AJ314" s="110"/>
      <c r="AK314" s="110"/>
      <c r="AL314" s="110"/>
      <c r="AM314" s="110"/>
      <c r="AN314" s="110"/>
      <c r="AO314" s="110"/>
      <c r="AP314" s="110"/>
      <c r="AQ314" s="110"/>
      <c r="AR314" s="110"/>
      <c r="AS314" s="110"/>
      <c r="AT314" s="110"/>
      <c r="AU314" s="110"/>
      <c r="AV314" s="110"/>
      <c r="AW314" s="110"/>
      <c r="AX314" s="110"/>
      <c r="AY314" s="110"/>
      <c r="AZ314" s="110"/>
      <c r="BA314" s="110"/>
      <c r="BB314" s="110"/>
      <c r="BC314" s="110"/>
      <c r="BD314" s="110"/>
      <c r="BE314" s="110"/>
      <c r="BF314" s="110"/>
      <c r="BG314" s="110"/>
      <c r="BH314" s="110"/>
      <c r="BI314" s="110"/>
      <c r="BJ314" s="110"/>
      <c r="BK314" s="110"/>
      <c r="BL314" s="110"/>
      <c r="BM314" s="110"/>
      <c r="BN314" s="110"/>
      <c r="BO314" s="110"/>
      <c r="BP314" s="110"/>
      <c r="BQ314" s="110"/>
      <c r="BR314" s="110"/>
      <c r="BS314" s="110"/>
      <c r="BT314" s="110"/>
      <c r="BU314" s="110"/>
      <c r="BV314" s="110"/>
      <c r="BW314" s="110"/>
      <c r="BX314" s="110"/>
      <c r="BY314" s="110"/>
      <c r="BZ314" s="110"/>
      <c r="CA314" s="110"/>
      <c r="CB314" s="110"/>
      <c r="CC314" s="110"/>
      <c r="CD314" s="110"/>
      <c r="CE314" s="110"/>
      <c r="CF314" s="110"/>
      <c r="CG314" s="110"/>
      <c r="CH314" s="110"/>
      <c r="CI314" s="110"/>
      <c r="CJ314" s="110"/>
      <c r="CK314" s="110"/>
      <c r="CL314" s="110"/>
      <c r="CM314" s="110"/>
      <c r="CN314" s="110"/>
      <c r="CO314" s="110"/>
      <c r="CP314" s="110"/>
      <c r="CQ314" s="110"/>
      <c r="CR314" s="110"/>
      <c r="CS314" s="110"/>
      <c r="CT314" s="110"/>
      <c r="CU314" s="110"/>
      <c r="CV314" s="110"/>
      <c r="CW314" s="110"/>
      <c r="CX314" s="110"/>
      <c r="CY314" s="110"/>
      <c r="CZ314" s="110"/>
      <c r="DA314" s="110"/>
      <c r="DB314" s="110"/>
      <c r="DC314" s="110"/>
      <c r="DD314" s="110"/>
      <c r="DE314" s="110"/>
      <c r="DF314" s="110"/>
      <c r="DG314" s="110"/>
      <c r="DH314" s="110"/>
      <c r="DI314" s="110"/>
      <c r="DJ314" s="110"/>
      <c r="DK314" s="110"/>
      <c r="DL314" s="110"/>
      <c r="DM314" s="110"/>
      <c r="DN314" s="110"/>
      <c r="DO314" s="110"/>
      <c r="DP314" s="110"/>
      <c r="DQ314" s="110"/>
      <c r="DR314" s="110"/>
      <c r="DS314" s="110"/>
      <c r="DT314" s="110"/>
      <c r="DU314" s="110"/>
      <c r="DV314" s="110"/>
      <c r="DW314" s="110"/>
      <c r="DX314" s="110"/>
      <c r="DY314" s="110"/>
      <c r="DZ314" s="110"/>
      <c r="EA314" s="110"/>
      <c r="EB314" s="110"/>
      <c r="EC314" s="110"/>
      <c r="ED314" s="110"/>
      <c r="EE314" s="110"/>
      <c r="EF314" s="110"/>
      <c r="EG314" s="110"/>
      <c r="EH314" s="110"/>
      <c r="EI314" s="110"/>
      <c r="EJ314" s="110"/>
      <c r="EK314" s="110"/>
      <c r="EL314" s="110"/>
      <c r="EM314" s="110"/>
      <c r="EN314" s="110"/>
      <c r="EO314" s="110"/>
      <c r="EP314" s="110"/>
      <c r="EQ314" s="110"/>
      <c r="ER314" s="110"/>
      <c r="ES314" s="110"/>
      <c r="ET314" s="110"/>
      <c r="EU314" s="110"/>
      <c r="EV314" s="110"/>
      <c r="EW314" s="110"/>
      <c r="EX314" s="110"/>
      <c r="EY314" s="110"/>
      <c r="EZ314" s="110"/>
      <c r="FA314" s="110"/>
      <c r="FB314" s="110"/>
      <c r="FC314" s="110"/>
      <c r="FD314" s="110"/>
      <c r="FE314" s="110"/>
      <c r="FF314" s="110"/>
      <c r="FG314" s="110"/>
      <c r="FH314" s="110"/>
      <c r="FI314" s="110"/>
      <c r="FJ314" s="110"/>
      <c r="FK314" s="110"/>
      <c r="FL314" s="110"/>
      <c r="FM314" s="110"/>
      <c r="FN314" s="110"/>
      <c r="FO314" s="110"/>
      <c r="FP314" s="110"/>
      <c r="FQ314" s="110"/>
      <c r="FR314" s="110"/>
      <c r="FS314" s="110"/>
      <c r="FT314" s="110"/>
      <c r="FU314" s="110"/>
      <c r="FV314" s="110"/>
      <c r="FW314" s="110"/>
      <c r="FX314" s="110"/>
      <c r="FY314" s="110"/>
      <c r="FZ314" s="110"/>
      <c r="GA314" s="110"/>
      <c r="GB314" s="110"/>
      <c r="GC314" s="110"/>
      <c r="GD314" s="110"/>
      <c r="GE314" s="110"/>
      <c r="GF314" s="110"/>
      <c r="GG314" s="110"/>
      <c r="GH314" s="110"/>
      <c r="GI314" s="110"/>
      <c r="GJ314" s="110"/>
      <c r="GK314" s="110"/>
      <c r="GL314" s="110"/>
      <c r="GM314" s="110"/>
      <c r="GN314" s="110"/>
      <c r="GO314" s="110"/>
      <c r="GP314" s="110"/>
      <c r="GQ314" s="110"/>
      <c r="GR314" s="110"/>
      <c r="GS314" s="110"/>
      <c r="GT314" s="110"/>
      <c r="GU314" s="110"/>
      <c r="GV314" s="110"/>
      <c r="GW314" s="110"/>
      <c r="GX314" s="110"/>
      <c r="GY314" s="110"/>
      <c r="GZ314" s="110"/>
      <c r="HA314" s="110"/>
      <c r="HB314" s="110"/>
      <c r="HC314" s="110"/>
      <c r="HD314" s="110"/>
      <c r="HE314" s="110"/>
      <c r="HF314" s="110"/>
      <c r="HG314" s="110"/>
      <c r="HH314" s="110"/>
      <c r="HI314" s="110"/>
      <c r="HJ314" s="110"/>
      <c r="HK314" s="110"/>
    </row>
    <row r="315" ht="15.75" customHeight="1">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c r="AA315" s="110"/>
      <c r="AB315" s="110"/>
      <c r="AC315" s="110"/>
      <c r="AD315" s="110"/>
      <c r="AE315" s="110"/>
      <c r="AF315" s="110"/>
      <c r="AG315" s="110"/>
      <c r="AH315" s="110"/>
      <c r="AI315" s="110"/>
      <c r="AJ315" s="110"/>
      <c r="AK315" s="110"/>
      <c r="AL315" s="110"/>
      <c r="AM315" s="110"/>
      <c r="AN315" s="110"/>
      <c r="AO315" s="110"/>
      <c r="AP315" s="110"/>
      <c r="AQ315" s="110"/>
      <c r="AR315" s="110"/>
      <c r="AS315" s="110"/>
      <c r="AT315" s="110"/>
      <c r="AU315" s="110"/>
      <c r="AV315" s="110"/>
      <c r="AW315" s="110"/>
      <c r="AX315" s="110"/>
      <c r="AY315" s="110"/>
      <c r="AZ315" s="110"/>
      <c r="BA315" s="110"/>
      <c r="BB315" s="110"/>
      <c r="BC315" s="110"/>
      <c r="BD315" s="110"/>
      <c r="BE315" s="110"/>
      <c r="BF315" s="110"/>
      <c r="BG315" s="110"/>
      <c r="BH315" s="110"/>
      <c r="BI315" s="110"/>
      <c r="BJ315" s="110"/>
      <c r="BK315" s="110"/>
      <c r="BL315" s="110"/>
      <c r="BM315" s="110"/>
      <c r="BN315" s="110"/>
      <c r="BO315" s="110"/>
      <c r="BP315" s="110"/>
      <c r="BQ315" s="110"/>
      <c r="BR315" s="110"/>
      <c r="BS315" s="110"/>
      <c r="BT315" s="110"/>
      <c r="BU315" s="110"/>
      <c r="BV315" s="110"/>
      <c r="BW315" s="110"/>
      <c r="BX315" s="110"/>
      <c r="BY315" s="110"/>
      <c r="BZ315" s="110"/>
      <c r="CA315" s="110"/>
      <c r="CB315" s="110"/>
      <c r="CC315" s="110"/>
      <c r="CD315" s="110"/>
      <c r="CE315" s="110"/>
      <c r="CF315" s="110"/>
      <c r="CG315" s="110"/>
      <c r="CH315" s="110"/>
      <c r="CI315" s="110"/>
      <c r="CJ315" s="110"/>
      <c r="CK315" s="110"/>
      <c r="CL315" s="110"/>
      <c r="CM315" s="110"/>
      <c r="CN315" s="110"/>
      <c r="CO315" s="110"/>
      <c r="CP315" s="110"/>
      <c r="CQ315" s="110"/>
      <c r="CR315" s="110"/>
      <c r="CS315" s="110"/>
      <c r="CT315" s="110"/>
      <c r="CU315" s="110"/>
      <c r="CV315" s="110"/>
      <c r="CW315" s="110"/>
      <c r="CX315" s="110"/>
      <c r="CY315" s="110"/>
      <c r="CZ315" s="110"/>
      <c r="DA315" s="110"/>
      <c r="DB315" s="110"/>
      <c r="DC315" s="110"/>
      <c r="DD315" s="110"/>
      <c r="DE315" s="110"/>
      <c r="DF315" s="110"/>
      <c r="DG315" s="110"/>
      <c r="DH315" s="110"/>
      <c r="DI315" s="110"/>
      <c r="DJ315" s="110"/>
      <c r="DK315" s="110"/>
      <c r="DL315" s="110"/>
      <c r="DM315" s="110"/>
      <c r="DN315" s="110"/>
      <c r="DO315" s="110"/>
      <c r="DP315" s="110"/>
      <c r="DQ315" s="110"/>
      <c r="DR315" s="110"/>
      <c r="DS315" s="110"/>
      <c r="DT315" s="110"/>
      <c r="DU315" s="110"/>
      <c r="DV315" s="110"/>
      <c r="DW315" s="110"/>
      <c r="DX315" s="110"/>
      <c r="DY315" s="110"/>
      <c r="DZ315" s="110"/>
      <c r="EA315" s="110"/>
      <c r="EB315" s="110"/>
      <c r="EC315" s="110"/>
      <c r="ED315" s="110"/>
      <c r="EE315" s="110"/>
      <c r="EF315" s="110"/>
      <c r="EG315" s="110"/>
      <c r="EH315" s="110"/>
      <c r="EI315" s="110"/>
      <c r="EJ315" s="110"/>
      <c r="EK315" s="110"/>
      <c r="EL315" s="110"/>
      <c r="EM315" s="110"/>
      <c r="EN315" s="110"/>
      <c r="EO315" s="110"/>
      <c r="EP315" s="110"/>
      <c r="EQ315" s="110"/>
      <c r="ER315" s="110"/>
      <c r="ES315" s="110"/>
      <c r="ET315" s="110"/>
      <c r="EU315" s="110"/>
      <c r="EV315" s="110"/>
      <c r="EW315" s="110"/>
      <c r="EX315" s="110"/>
      <c r="EY315" s="110"/>
      <c r="EZ315" s="110"/>
      <c r="FA315" s="110"/>
      <c r="FB315" s="110"/>
      <c r="FC315" s="110"/>
      <c r="FD315" s="110"/>
      <c r="FE315" s="110"/>
      <c r="FF315" s="110"/>
      <c r="FG315" s="110"/>
      <c r="FH315" s="110"/>
      <c r="FI315" s="110"/>
      <c r="FJ315" s="110"/>
      <c r="FK315" s="110"/>
      <c r="FL315" s="110"/>
      <c r="FM315" s="110"/>
      <c r="FN315" s="110"/>
      <c r="FO315" s="110"/>
      <c r="FP315" s="110"/>
      <c r="FQ315" s="110"/>
      <c r="FR315" s="110"/>
      <c r="FS315" s="110"/>
      <c r="FT315" s="110"/>
      <c r="FU315" s="110"/>
      <c r="FV315" s="110"/>
      <c r="FW315" s="110"/>
      <c r="FX315" s="110"/>
      <c r="FY315" s="110"/>
      <c r="FZ315" s="110"/>
      <c r="GA315" s="110"/>
      <c r="GB315" s="110"/>
      <c r="GC315" s="110"/>
      <c r="GD315" s="110"/>
      <c r="GE315" s="110"/>
      <c r="GF315" s="110"/>
      <c r="GG315" s="110"/>
      <c r="GH315" s="110"/>
      <c r="GI315" s="110"/>
      <c r="GJ315" s="110"/>
      <c r="GK315" s="110"/>
      <c r="GL315" s="110"/>
      <c r="GM315" s="110"/>
      <c r="GN315" s="110"/>
      <c r="GO315" s="110"/>
      <c r="GP315" s="110"/>
      <c r="GQ315" s="110"/>
      <c r="GR315" s="110"/>
      <c r="GS315" s="110"/>
      <c r="GT315" s="110"/>
      <c r="GU315" s="110"/>
      <c r="GV315" s="110"/>
      <c r="GW315" s="110"/>
      <c r="GX315" s="110"/>
      <c r="GY315" s="110"/>
      <c r="GZ315" s="110"/>
      <c r="HA315" s="110"/>
      <c r="HB315" s="110"/>
      <c r="HC315" s="110"/>
      <c r="HD315" s="110"/>
      <c r="HE315" s="110"/>
      <c r="HF315" s="110"/>
      <c r="HG315" s="110"/>
      <c r="HH315" s="110"/>
      <c r="HI315" s="110"/>
      <c r="HJ315" s="110"/>
      <c r="HK315" s="110"/>
    </row>
    <row r="316" ht="15.75" customHeight="1">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c r="AA316" s="110"/>
      <c r="AB316" s="110"/>
      <c r="AC316" s="110"/>
      <c r="AD316" s="110"/>
      <c r="AE316" s="110"/>
      <c r="AF316" s="110"/>
      <c r="AG316" s="110"/>
      <c r="AH316" s="110"/>
      <c r="AI316" s="110"/>
      <c r="AJ316" s="110"/>
      <c r="AK316" s="110"/>
      <c r="AL316" s="110"/>
      <c r="AM316" s="110"/>
      <c r="AN316" s="110"/>
      <c r="AO316" s="110"/>
      <c r="AP316" s="110"/>
      <c r="AQ316" s="110"/>
      <c r="AR316" s="110"/>
      <c r="AS316" s="110"/>
      <c r="AT316" s="110"/>
      <c r="AU316" s="110"/>
      <c r="AV316" s="110"/>
      <c r="AW316" s="110"/>
      <c r="AX316" s="110"/>
      <c r="AY316" s="110"/>
      <c r="AZ316" s="110"/>
      <c r="BA316" s="110"/>
      <c r="BB316" s="110"/>
      <c r="BC316" s="110"/>
      <c r="BD316" s="110"/>
      <c r="BE316" s="110"/>
      <c r="BF316" s="110"/>
      <c r="BG316" s="110"/>
      <c r="BH316" s="110"/>
      <c r="BI316" s="110"/>
      <c r="BJ316" s="110"/>
      <c r="BK316" s="110"/>
      <c r="BL316" s="110"/>
      <c r="BM316" s="110"/>
      <c r="BN316" s="110"/>
      <c r="BO316" s="110"/>
      <c r="BP316" s="110"/>
      <c r="BQ316" s="110"/>
      <c r="BR316" s="110"/>
      <c r="BS316" s="110"/>
      <c r="BT316" s="110"/>
      <c r="BU316" s="110"/>
      <c r="BV316" s="110"/>
      <c r="BW316" s="110"/>
      <c r="BX316" s="110"/>
      <c r="BY316" s="110"/>
      <c r="BZ316" s="110"/>
      <c r="CA316" s="110"/>
      <c r="CB316" s="110"/>
      <c r="CC316" s="110"/>
      <c r="CD316" s="110"/>
      <c r="CE316" s="110"/>
      <c r="CF316" s="110"/>
      <c r="CG316" s="110"/>
      <c r="CH316" s="110"/>
      <c r="CI316" s="110"/>
      <c r="CJ316" s="110"/>
      <c r="CK316" s="110"/>
      <c r="CL316" s="110"/>
      <c r="CM316" s="110"/>
      <c r="CN316" s="110"/>
      <c r="CO316" s="110"/>
      <c r="CP316" s="110"/>
      <c r="CQ316" s="110"/>
      <c r="CR316" s="110"/>
      <c r="CS316" s="110"/>
      <c r="CT316" s="110"/>
      <c r="CU316" s="110"/>
      <c r="CV316" s="110"/>
      <c r="CW316" s="110"/>
      <c r="CX316" s="110"/>
      <c r="CY316" s="110"/>
      <c r="CZ316" s="110"/>
      <c r="DA316" s="110"/>
      <c r="DB316" s="110"/>
      <c r="DC316" s="110"/>
      <c r="DD316" s="110"/>
      <c r="DE316" s="110"/>
      <c r="DF316" s="110"/>
      <c r="DG316" s="110"/>
      <c r="DH316" s="110"/>
      <c r="DI316" s="110"/>
      <c r="DJ316" s="110"/>
      <c r="DK316" s="110"/>
      <c r="DL316" s="110"/>
      <c r="DM316" s="110"/>
      <c r="DN316" s="110"/>
      <c r="DO316" s="110"/>
      <c r="DP316" s="110"/>
      <c r="DQ316" s="110"/>
      <c r="DR316" s="110"/>
      <c r="DS316" s="110"/>
      <c r="DT316" s="110"/>
      <c r="DU316" s="110"/>
      <c r="DV316" s="110"/>
      <c r="DW316" s="110"/>
      <c r="DX316" s="110"/>
      <c r="DY316" s="110"/>
      <c r="DZ316" s="110"/>
      <c r="EA316" s="110"/>
      <c r="EB316" s="110"/>
      <c r="EC316" s="110"/>
      <c r="ED316" s="110"/>
      <c r="EE316" s="110"/>
      <c r="EF316" s="110"/>
      <c r="EG316" s="110"/>
      <c r="EH316" s="110"/>
      <c r="EI316" s="110"/>
      <c r="EJ316" s="110"/>
      <c r="EK316" s="110"/>
      <c r="EL316" s="110"/>
      <c r="EM316" s="110"/>
      <c r="EN316" s="110"/>
      <c r="EO316" s="110"/>
      <c r="EP316" s="110"/>
      <c r="EQ316" s="110"/>
      <c r="ER316" s="110"/>
      <c r="ES316" s="110"/>
      <c r="ET316" s="110"/>
      <c r="EU316" s="110"/>
      <c r="EV316" s="110"/>
      <c r="EW316" s="110"/>
      <c r="EX316" s="110"/>
      <c r="EY316" s="110"/>
      <c r="EZ316" s="110"/>
      <c r="FA316" s="110"/>
      <c r="FB316" s="110"/>
      <c r="FC316" s="110"/>
      <c r="FD316" s="110"/>
      <c r="FE316" s="110"/>
      <c r="FF316" s="110"/>
      <c r="FG316" s="110"/>
      <c r="FH316" s="110"/>
      <c r="FI316" s="110"/>
      <c r="FJ316" s="110"/>
      <c r="FK316" s="110"/>
      <c r="FL316" s="110"/>
      <c r="FM316" s="110"/>
      <c r="FN316" s="110"/>
      <c r="FO316" s="110"/>
      <c r="FP316" s="110"/>
      <c r="FQ316" s="110"/>
      <c r="FR316" s="110"/>
      <c r="FS316" s="110"/>
      <c r="FT316" s="110"/>
      <c r="FU316" s="110"/>
      <c r="FV316" s="110"/>
      <c r="FW316" s="110"/>
      <c r="FX316" s="110"/>
      <c r="FY316" s="110"/>
      <c r="FZ316" s="110"/>
      <c r="GA316" s="110"/>
      <c r="GB316" s="110"/>
      <c r="GC316" s="110"/>
      <c r="GD316" s="110"/>
      <c r="GE316" s="110"/>
      <c r="GF316" s="110"/>
      <c r="GG316" s="110"/>
      <c r="GH316" s="110"/>
      <c r="GI316" s="110"/>
      <c r="GJ316" s="110"/>
      <c r="GK316" s="110"/>
      <c r="GL316" s="110"/>
      <c r="GM316" s="110"/>
      <c r="GN316" s="110"/>
      <c r="GO316" s="110"/>
      <c r="GP316" s="110"/>
      <c r="GQ316" s="110"/>
      <c r="GR316" s="110"/>
      <c r="GS316" s="110"/>
      <c r="GT316" s="110"/>
      <c r="GU316" s="110"/>
      <c r="GV316" s="110"/>
      <c r="GW316" s="110"/>
      <c r="GX316" s="110"/>
      <c r="GY316" s="110"/>
      <c r="GZ316" s="110"/>
      <c r="HA316" s="110"/>
      <c r="HB316" s="110"/>
      <c r="HC316" s="110"/>
      <c r="HD316" s="110"/>
      <c r="HE316" s="110"/>
      <c r="HF316" s="110"/>
      <c r="HG316" s="110"/>
      <c r="HH316" s="110"/>
      <c r="HI316" s="110"/>
      <c r="HJ316" s="110"/>
      <c r="HK316" s="110"/>
    </row>
    <row r="317" ht="15.75" customHeight="1">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c r="AA317" s="110"/>
      <c r="AB317" s="110"/>
      <c r="AC317" s="110"/>
      <c r="AD317" s="110"/>
      <c r="AE317" s="110"/>
      <c r="AF317" s="110"/>
      <c r="AG317" s="110"/>
      <c r="AH317" s="110"/>
      <c r="AI317" s="110"/>
      <c r="AJ317" s="110"/>
      <c r="AK317" s="110"/>
      <c r="AL317" s="110"/>
      <c r="AM317" s="110"/>
      <c r="AN317" s="110"/>
      <c r="AO317" s="110"/>
      <c r="AP317" s="110"/>
      <c r="AQ317" s="110"/>
      <c r="AR317" s="110"/>
      <c r="AS317" s="110"/>
      <c r="AT317" s="110"/>
      <c r="AU317" s="110"/>
      <c r="AV317" s="110"/>
      <c r="AW317" s="110"/>
      <c r="AX317" s="110"/>
      <c r="AY317" s="110"/>
      <c r="AZ317" s="110"/>
      <c r="BA317" s="110"/>
      <c r="BB317" s="110"/>
      <c r="BC317" s="110"/>
      <c r="BD317" s="110"/>
      <c r="BE317" s="110"/>
      <c r="BF317" s="110"/>
      <c r="BG317" s="110"/>
      <c r="BH317" s="110"/>
      <c r="BI317" s="110"/>
      <c r="BJ317" s="110"/>
      <c r="BK317" s="110"/>
      <c r="BL317" s="110"/>
      <c r="BM317" s="110"/>
      <c r="BN317" s="110"/>
      <c r="BO317" s="110"/>
      <c r="BP317" s="110"/>
      <c r="BQ317" s="110"/>
      <c r="BR317" s="110"/>
      <c r="BS317" s="110"/>
      <c r="BT317" s="110"/>
      <c r="BU317" s="110"/>
      <c r="BV317" s="110"/>
      <c r="BW317" s="110"/>
      <c r="BX317" s="110"/>
      <c r="BY317" s="110"/>
      <c r="BZ317" s="110"/>
      <c r="CA317" s="110"/>
      <c r="CB317" s="110"/>
      <c r="CC317" s="110"/>
      <c r="CD317" s="110"/>
      <c r="CE317" s="110"/>
      <c r="CF317" s="110"/>
      <c r="CG317" s="110"/>
      <c r="CH317" s="110"/>
      <c r="CI317" s="110"/>
      <c r="CJ317" s="110"/>
      <c r="CK317" s="110"/>
      <c r="CL317" s="110"/>
      <c r="CM317" s="110"/>
      <c r="CN317" s="110"/>
      <c r="CO317" s="110"/>
      <c r="CP317" s="110"/>
      <c r="CQ317" s="110"/>
      <c r="CR317" s="110"/>
      <c r="CS317" s="110"/>
      <c r="CT317" s="110"/>
      <c r="CU317" s="110"/>
      <c r="CV317" s="110"/>
      <c r="CW317" s="110"/>
      <c r="CX317" s="110"/>
      <c r="CY317" s="110"/>
      <c r="CZ317" s="110"/>
      <c r="DA317" s="110"/>
      <c r="DB317" s="110"/>
      <c r="DC317" s="110"/>
      <c r="DD317" s="110"/>
      <c r="DE317" s="110"/>
      <c r="DF317" s="110"/>
      <c r="DG317" s="110"/>
      <c r="DH317" s="110"/>
      <c r="DI317" s="110"/>
      <c r="DJ317" s="110"/>
      <c r="DK317" s="110"/>
      <c r="DL317" s="110"/>
      <c r="DM317" s="110"/>
      <c r="DN317" s="110"/>
      <c r="DO317" s="110"/>
      <c r="DP317" s="110"/>
      <c r="DQ317" s="110"/>
      <c r="DR317" s="110"/>
      <c r="DS317" s="110"/>
      <c r="DT317" s="110"/>
      <c r="DU317" s="110"/>
      <c r="DV317" s="110"/>
      <c r="DW317" s="110"/>
      <c r="DX317" s="110"/>
      <c r="DY317" s="110"/>
      <c r="DZ317" s="110"/>
      <c r="EA317" s="110"/>
      <c r="EB317" s="110"/>
      <c r="EC317" s="110"/>
      <c r="ED317" s="110"/>
      <c r="EE317" s="110"/>
      <c r="EF317" s="110"/>
      <c r="EG317" s="110"/>
      <c r="EH317" s="110"/>
      <c r="EI317" s="110"/>
      <c r="EJ317" s="110"/>
      <c r="EK317" s="110"/>
      <c r="EL317" s="110"/>
      <c r="EM317" s="110"/>
      <c r="EN317" s="110"/>
      <c r="EO317" s="110"/>
      <c r="EP317" s="110"/>
      <c r="EQ317" s="110"/>
      <c r="ER317" s="110"/>
      <c r="ES317" s="110"/>
      <c r="ET317" s="110"/>
      <c r="EU317" s="110"/>
      <c r="EV317" s="110"/>
      <c r="EW317" s="110"/>
      <c r="EX317" s="110"/>
      <c r="EY317" s="110"/>
      <c r="EZ317" s="110"/>
      <c r="FA317" s="110"/>
      <c r="FB317" s="110"/>
      <c r="FC317" s="110"/>
      <c r="FD317" s="110"/>
      <c r="FE317" s="110"/>
      <c r="FF317" s="110"/>
      <c r="FG317" s="110"/>
      <c r="FH317" s="110"/>
      <c r="FI317" s="110"/>
      <c r="FJ317" s="110"/>
      <c r="FK317" s="110"/>
      <c r="FL317" s="110"/>
      <c r="FM317" s="110"/>
      <c r="FN317" s="110"/>
      <c r="FO317" s="110"/>
      <c r="FP317" s="110"/>
      <c r="FQ317" s="110"/>
      <c r="FR317" s="110"/>
      <c r="FS317" s="110"/>
      <c r="FT317" s="110"/>
      <c r="FU317" s="110"/>
      <c r="FV317" s="110"/>
      <c r="FW317" s="110"/>
      <c r="FX317" s="110"/>
      <c r="FY317" s="110"/>
      <c r="FZ317" s="110"/>
      <c r="GA317" s="110"/>
      <c r="GB317" s="110"/>
      <c r="GC317" s="110"/>
      <c r="GD317" s="110"/>
      <c r="GE317" s="110"/>
      <c r="GF317" s="110"/>
      <c r="GG317" s="110"/>
      <c r="GH317" s="110"/>
      <c r="GI317" s="110"/>
      <c r="GJ317" s="110"/>
      <c r="GK317" s="110"/>
      <c r="GL317" s="110"/>
      <c r="GM317" s="110"/>
      <c r="GN317" s="110"/>
      <c r="GO317" s="110"/>
      <c r="GP317" s="110"/>
      <c r="GQ317" s="110"/>
      <c r="GR317" s="110"/>
      <c r="GS317" s="110"/>
      <c r="GT317" s="110"/>
      <c r="GU317" s="110"/>
      <c r="GV317" s="110"/>
      <c r="GW317" s="110"/>
      <c r="GX317" s="110"/>
      <c r="GY317" s="110"/>
      <c r="GZ317" s="110"/>
      <c r="HA317" s="110"/>
      <c r="HB317" s="110"/>
      <c r="HC317" s="110"/>
      <c r="HD317" s="110"/>
      <c r="HE317" s="110"/>
      <c r="HF317" s="110"/>
      <c r="HG317" s="110"/>
      <c r="HH317" s="110"/>
      <c r="HI317" s="110"/>
      <c r="HJ317" s="110"/>
      <c r="HK317" s="110"/>
    </row>
    <row r="318" ht="15.75" customHeight="1">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c r="AA318" s="110"/>
      <c r="AB318" s="110"/>
      <c r="AC318" s="110"/>
      <c r="AD318" s="110"/>
      <c r="AE318" s="110"/>
      <c r="AF318" s="110"/>
      <c r="AG318" s="110"/>
      <c r="AH318" s="110"/>
      <c r="AI318" s="110"/>
      <c r="AJ318" s="110"/>
      <c r="AK318" s="110"/>
      <c r="AL318" s="110"/>
      <c r="AM318" s="110"/>
      <c r="AN318" s="110"/>
      <c r="AO318" s="110"/>
      <c r="AP318" s="110"/>
      <c r="AQ318" s="110"/>
      <c r="AR318" s="110"/>
      <c r="AS318" s="110"/>
      <c r="AT318" s="110"/>
      <c r="AU318" s="110"/>
      <c r="AV318" s="110"/>
      <c r="AW318" s="110"/>
      <c r="AX318" s="110"/>
      <c r="AY318" s="110"/>
      <c r="AZ318" s="110"/>
      <c r="BA318" s="110"/>
      <c r="BB318" s="110"/>
      <c r="BC318" s="110"/>
      <c r="BD318" s="110"/>
      <c r="BE318" s="110"/>
      <c r="BF318" s="110"/>
      <c r="BG318" s="110"/>
      <c r="BH318" s="110"/>
      <c r="BI318" s="110"/>
      <c r="BJ318" s="110"/>
      <c r="BK318" s="110"/>
      <c r="BL318" s="110"/>
      <c r="BM318" s="110"/>
      <c r="BN318" s="110"/>
      <c r="BO318" s="110"/>
      <c r="BP318" s="110"/>
      <c r="BQ318" s="110"/>
      <c r="BR318" s="110"/>
      <c r="BS318" s="110"/>
      <c r="BT318" s="110"/>
      <c r="BU318" s="110"/>
      <c r="BV318" s="110"/>
      <c r="BW318" s="110"/>
      <c r="BX318" s="110"/>
      <c r="BY318" s="110"/>
      <c r="BZ318" s="110"/>
      <c r="CA318" s="110"/>
      <c r="CB318" s="110"/>
      <c r="CC318" s="110"/>
      <c r="CD318" s="110"/>
      <c r="CE318" s="110"/>
      <c r="CF318" s="110"/>
      <c r="CG318" s="110"/>
      <c r="CH318" s="110"/>
      <c r="CI318" s="110"/>
      <c r="CJ318" s="110"/>
      <c r="CK318" s="110"/>
      <c r="CL318" s="110"/>
      <c r="CM318" s="110"/>
      <c r="CN318" s="110"/>
      <c r="CO318" s="110"/>
      <c r="CP318" s="110"/>
      <c r="CQ318" s="110"/>
      <c r="CR318" s="110"/>
      <c r="CS318" s="110"/>
      <c r="CT318" s="110"/>
      <c r="CU318" s="110"/>
      <c r="CV318" s="110"/>
      <c r="CW318" s="110"/>
      <c r="CX318" s="110"/>
      <c r="CY318" s="110"/>
      <c r="CZ318" s="110"/>
      <c r="DA318" s="110"/>
      <c r="DB318" s="110"/>
      <c r="DC318" s="110"/>
      <c r="DD318" s="110"/>
      <c r="DE318" s="110"/>
      <c r="DF318" s="110"/>
      <c r="DG318" s="110"/>
      <c r="DH318" s="110"/>
      <c r="DI318" s="110"/>
      <c r="DJ318" s="110"/>
      <c r="DK318" s="110"/>
      <c r="DL318" s="110"/>
      <c r="DM318" s="110"/>
      <c r="DN318" s="110"/>
      <c r="DO318" s="110"/>
      <c r="DP318" s="110"/>
      <c r="DQ318" s="110"/>
      <c r="DR318" s="110"/>
      <c r="DS318" s="110"/>
      <c r="DT318" s="110"/>
      <c r="DU318" s="110"/>
      <c r="DV318" s="110"/>
      <c r="DW318" s="110"/>
      <c r="DX318" s="110"/>
      <c r="DY318" s="110"/>
      <c r="DZ318" s="110"/>
      <c r="EA318" s="110"/>
      <c r="EB318" s="110"/>
      <c r="EC318" s="110"/>
      <c r="ED318" s="110"/>
      <c r="EE318" s="110"/>
      <c r="EF318" s="110"/>
      <c r="EG318" s="110"/>
      <c r="EH318" s="110"/>
      <c r="EI318" s="110"/>
      <c r="EJ318" s="110"/>
      <c r="EK318" s="110"/>
      <c r="EL318" s="110"/>
      <c r="EM318" s="110"/>
      <c r="EN318" s="110"/>
      <c r="EO318" s="110"/>
      <c r="EP318" s="110"/>
      <c r="EQ318" s="110"/>
      <c r="ER318" s="110"/>
      <c r="ES318" s="110"/>
      <c r="ET318" s="110"/>
      <c r="EU318" s="110"/>
      <c r="EV318" s="110"/>
      <c r="EW318" s="110"/>
      <c r="EX318" s="110"/>
      <c r="EY318" s="110"/>
      <c r="EZ318" s="110"/>
      <c r="FA318" s="110"/>
      <c r="FB318" s="110"/>
      <c r="FC318" s="110"/>
      <c r="FD318" s="110"/>
      <c r="FE318" s="110"/>
      <c r="FF318" s="110"/>
      <c r="FG318" s="110"/>
      <c r="FH318" s="110"/>
      <c r="FI318" s="110"/>
      <c r="FJ318" s="110"/>
      <c r="FK318" s="110"/>
      <c r="FL318" s="110"/>
      <c r="FM318" s="110"/>
      <c r="FN318" s="110"/>
      <c r="FO318" s="110"/>
      <c r="FP318" s="110"/>
      <c r="FQ318" s="110"/>
      <c r="FR318" s="110"/>
      <c r="FS318" s="110"/>
      <c r="FT318" s="110"/>
      <c r="FU318" s="110"/>
      <c r="FV318" s="110"/>
      <c r="FW318" s="110"/>
      <c r="FX318" s="110"/>
      <c r="FY318" s="110"/>
      <c r="FZ318" s="110"/>
      <c r="GA318" s="110"/>
      <c r="GB318" s="110"/>
      <c r="GC318" s="110"/>
      <c r="GD318" s="110"/>
      <c r="GE318" s="110"/>
      <c r="GF318" s="110"/>
      <c r="GG318" s="110"/>
      <c r="GH318" s="110"/>
      <c r="GI318" s="110"/>
      <c r="GJ318" s="110"/>
      <c r="GK318" s="110"/>
      <c r="GL318" s="110"/>
      <c r="GM318" s="110"/>
      <c r="GN318" s="110"/>
      <c r="GO318" s="110"/>
      <c r="GP318" s="110"/>
      <c r="GQ318" s="110"/>
      <c r="GR318" s="110"/>
      <c r="GS318" s="110"/>
      <c r="GT318" s="110"/>
      <c r="GU318" s="110"/>
      <c r="GV318" s="110"/>
      <c r="GW318" s="110"/>
      <c r="GX318" s="110"/>
      <c r="GY318" s="110"/>
      <c r="GZ318" s="110"/>
      <c r="HA318" s="110"/>
      <c r="HB318" s="110"/>
      <c r="HC318" s="110"/>
      <c r="HD318" s="110"/>
      <c r="HE318" s="110"/>
      <c r="HF318" s="110"/>
      <c r="HG318" s="110"/>
      <c r="HH318" s="110"/>
      <c r="HI318" s="110"/>
      <c r="HJ318" s="110"/>
      <c r="HK318" s="110"/>
    </row>
    <row r="319" ht="15.75" customHeight="1">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c r="AA319" s="110"/>
      <c r="AB319" s="110"/>
      <c r="AC319" s="110"/>
      <c r="AD319" s="110"/>
      <c r="AE319" s="110"/>
      <c r="AF319" s="110"/>
      <c r="AG319" s="110"/>
      <c r="AH319" s="110"/>
      <c r="AI319" s="110"/>
      <c r="AJ319" s="110"/>
      <c r="AK319" s="110"/>
      <c r="AL319" s="110"/>
      <c r="AM319" s="110"/>
      <c r="AN319" s="110"/>
      <c r="AO319" s="110"/>
      <c r="AP319" s="110"/>
      <c r="AQ319" s="110"/>
      <c r="AR319" s="110"/>
      <c r="AS319" s="110"/>
      <c r="AT319" s="110"/>
      <c r="AU319" s="110"/>
      <c r="AV319" s="110"/>
      <c r="AW319" s="110"/>
      <c r="AX319" s="110"/>
      <c r="AY319" s="110"/>
      <c r="AZ319" s="110"/>
      <c r="BA319" s="110"/>
      <c r="BB319" s="110"/>
      <c r="BC319" s="110"/>
      <c r="BD319" s="110"/>
      <c r="BE319" s="110"/>
      <c r="BF319" s="110"/>
      <c r="BG319" s="110"/>
      <c r="BH319" s="110"/>
      <c r="BI319" s="110"/>
      <c r="BJ319" s="110"/>
      <c r="BK319" s="110"/>
      <c r="BL319" s="110"/>
      <c r="BM319" s="110"/>
      <c r="BN319" s="110"/>
      <c r="BO319" s="110"/>
      <c r="BP319" s="110"/>
      <c r="BQ319" s="110"/>
      <c r="BR319" s="110"/>
      <c r="BS319" s="110"/>
      <c r="BT319" s="110"/>
      <c r="BU319" s="110"/>
      <c r="BV319" s="110"/>
      <c r="BW319" s="110"/>
      <c r="BX319" s="110"/>
      <c r="BY319" s="110"/>
      <c r="BZ319" s="110"/>
      <c r="CA319" s="110"/>
      <c r="CB319" s="110"/>
      <c r="CC319" s="110"/>
      <c r="CD319" s="110"/>
      <c r="CE319" s="110"/>
      <c r="CF319" s="110"/>
      <c r="CG319" s="110"/>
      <c r="CH319" s="110"/>
      <c r="CI319" s="110"/>
      <c r="CJ319" s="110"/>
      <c r="CK319" s="110"/>
      <c r="CL319" s="110"/>
      <c r="CM319" s="110"/>
      <c r="CN319" s="110"/>
      <c r="CO319" s="110"/>
      <c r="CP319" s="110"/>
      <c r="CQ319" s="110"/>
      <c r="CR319" s="110"/>
      <c r="CS319" s="110"/>
      <c r="CT319" s="110"/>
      <c r="CU319" s="110"/>
      <c r="CV319" s="110"/>
      <c r="CW319" s="110"/>
      <c r="CX319" s="110"/>
      <c r="CY319" s="110"/>
      <c r="CZ319" s="110"/>
      <c r="DA319" s="110"/>
      <c r="DB319" s="110"/>
      <c r="DC319" s="110"/>
      <c r="DD319" s="110"/>
      <c r="DE319" s="110"/>
      <c r="DF319" s="110"/>
      <c r="DG319" s="110"/>
      <c r="DH319" s="110"/>
      <c r="DI319" s="110"/>
      <c r="DJ319" s="110"/>
      <c r="DK319" s="110"/>
      <c r="DL319" s="110"/>
      <c r="DM319" s="110"/>
      <c r="DN319" s="110"/>
      <c r="DO319" s="110"/>
      <c r="DP319" s="110"/>
      <c r="DQ319" s="110"/>
      <c r="DR319" s="110"/>
      <c r="DS319" s="110"/>
      <c r="DT319" s="110"/>
      <c r="DU319" s="110"/>
      <c r="DV319" s="110"/>
      <c r="DW319" s="110"/>
      <c r="DX319" s="110"/>
      <c r="DY319" s="110"/>
      <c r="DZ319" s="110"/>
      <c r="EA319" s="110"/>
      <c r="EB319" s="110"/>
      <c r="EC319" s="110"/>
      <c r="ED319" s="110"/>
      <c r="EE319" s="110"/>
      <c r="EF319" s="110"/>
      <c r="EG319" s="110"/>
      <c r="EH319" s="110"/>
      <c r="EI319" s="110"/>
      <c r="EJ319" s="110"/>
      <c r="EK319" s="110"/>
      <c r="EL319" s="110"/>
      <c r="EM319" s="110"/>
      <c r="EN319" s="110"/>
      <c r="EO319" s="110"/>
      <c r="EP319" s="110"/>
      <c r="EQ319" s="110"/>
      <c r="ER319" s="110"/>
      <c r="ES319" s="110"/>
      <c r="ET319" s="110"/>
      <c r="EU319" s="110"/>
      <c r="EV319" s="110"/>
      <c r="EW319" s="110"/>
      <c r="EX319" s="110"/>
      <c r="EY319" s="110"/>
      <c r="EZ319" s="110"/>
      <c r="FA319" s="110"/>
      <c r="FB319" s="110"/>
      <c r="FC319" s="110"/>
      <c r="FD319" s="110"/>
      <c r="FE319" s="110"/>
      <c r="FF319" s="110"/>
      <c r="FG319" s="110"/>
      <c r="FH319" s="110"/>
      <c r="FI319" s="110"/>
      <c r="FJ319" s="110"/>
      <c r="FK319" s="110"/>
      <c r="FL319" s="110"/>
      <c r="FM319" s="110"/>
      <c r="FN319" s="110"/>
      <c r="FO319" s="110"/>
      <c r="FP319" s="110"/>
      <c r="FQ319" s="110"/>
      <c r="FR319" s="110"/>
      <c r="FS319" s="110"/>
      <c r="FT319" s="110"/>
      <c r="FU319" s="110"/>
      <c r="FV319" s="110"/>
      <c r="FW319" s="110"/>
      <c r="FX319" s="110"/>
      <c r="FY319" s="110"/>
      <c r="FZ319" s="110"/>
      <c r="GA319" s="110"/>
      <c r="GB319" s="110"/>
      <c r="GC319" s="110"/>
      <c r="GD319" s="110"/>
      <c r="GE319" s="110"/>
      <c r="GF319" s="110"/>
      <c r="GG319" s="110"/>
      <c r="GH319" s="110"/>
      <c r="GI319" s="110"/>
      <c r="GJ319" s="110"/>
      <c r="GK319" s="110"/>
      <c r="GL319" s="110"/>
      <c r="GM319" s="110"/>
      <c r="GN319" s="110"/>
      <c r="GO319" s="110"/>
      <c r="GP319" s="110"/>
      <c r="GQ319" s="110"/>
      <c r="GR319" s="110"/>
      <c r="GS319" s="110"/>
      <c r="GT319" s="110"/>
      <c r="GU319" s="110"/>
      <c r="GV319" s="110"/>
      <c r="GW319" s="110"/>
      <c r="GX319" s="110"/>
      <c r="GY319" s="110"/>
      <c r="GZ319" s="110"/>
      <c r="HA319" s="110"/>
      <c r="HB319" s="110"/>
      <c r="HC319" s="110"/>
      <c r="HD319" s="110"/>
      <c r="HE319" s="110"/>
      <c r="HF319" s="110"/>
      <c r="HG319" s="110"/>
      <c r="HH319" s="110"/>
      <c r="HI319" s="110"/>
      <c r="HJ319" s="110"/>
      <c r="HK319" s="110"/>
    </row>
    <row r="320" ht="15.75" customHeight="1">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c r="AA320" s="110"/>
      <c r="AB320" s="110"/>
      <c r="AC320" s="110"/>
      <c r="AD320" s="110"/>
      <c r="AE320" s="110"/>
      <c r="AF320" s="110"/>
      <c r="AG320" s="110"/>
      <c r="AH320" s="110"/>
      <c r="AI320" s="110"/>
      <c r="AJ320" s="110"/>
      <c r="AK320" s="110"/>
      <c r="AL320" s="110"/>
      <c r="AM320" s="110"/>
      <c r="AN320" s="110"/>
      <c r="AO320" s="110"/>
      <c r="AP320" s="110"/>
      <c r="AQ320" s="110"/>
      <c r="AR320" s="110"/>
      <c r="AS320" s="110"/>
      <c r="AT320" s="110"/>
      <c r="AU320" s="110"/>
      <c r="AV320" s="110"/>
      <c r="AW320" s="110"/>
      <c r="AX320" s="110"/>
      <c r="AY320" s="110"/>
      <c r="AZ320" s="110"/>
      <c r="BA320" s="110"/>
      <c r="BB320" s="110"/>
      <c r="BC320" s="110"/>
      <c r="BD320" s="110"/>
      <c r="BE320" s="110"/>
      <c r="BF320" s="110"/>
      <c r="BG320" s="110"/>
      <c r="BH320" s="110"/>
      <c r="BI320" s="110"/>
      <c r="BJ320" s="110"/>
      <c r="BK320" s="110"/>
      <c r="BL320" s="110"/>
      <c r="BM320" s="110"/>
      <c r="BN320" s="110"/>
      <c r="BO320" s="110"/>
      <c r="BP320" s="110"/>
      <c r="BQ320" s="110"/>
      <c r="BR320" s="110"/>
      <c r="BS320" s="110"/>
      <c r="BT320" s="110"/>
      <c r="BU320" s="110"/>
      <c r="BV320" s="110"/>
      <c r="BW320" s="110"/>
      <c r="BX320" s="110"/>
      <c r="BY320" s="110"/>
      <c r="BZ320" s="110"/>
      <c r="CA320" s="110"/>
      <c r="CB320" s="110"/>
      <c r="CC320" s="110"/>
      <c r="CD320" s="110"/>
      <c r="CE320" s="110"/>
      <c r="CF320" s="110"/>
      <c r="CG320" s="110"/>
      <c r="CH320" s="110"/>
      <c r="CI320" s="110"/>
      <c r="CJ320" s="110"/>
      <c r="CK320" s="110"/>
      <c r="CL320" s="110"/>
      <c r="CM320" s="110"/>
      <c r="CN320" s="110"/>
      <c r="CO320" s="110"/>
      <c r="CP320" s="110"/>
      <c r="CQ320" s="110"/>
      <c r="CR320" s="110"/>
      <c r="CS320" s="110"/>
      <c r="CT320" s="110"/>
      <c r="CU320" s="110"/>
      <c r="CV320" s="110"/>
      <c r="CW320" s="110"/>
      <c r="CX320" s="110"/>
      <c r="CY320" s="110"/>
      <c r="CZ320" s="110"/>
      <c r="DA320" s="110"/>
      <c r="DB320" s="110"/>
      <c r="DC320" s="110"/>
      <c r="DD320" s="110"/>
      <c r="DE320" s="110"/>
      <c r="DF320" s="110"/>
      <c r="DG320" s="110"/>
      <c r="DH320" s="110"/>
      <c r="DI320" s="110"/>
      <c r="DJ320" s="110"/>
      <c r="DK320" s="110"/>
      <c r="DL320" s="110"/>
      <c r="DM320" s="110"/>
      <c r="DN320" s="110"/>
      <c r="DO320" s="110"/>
      <c r="DP320" s="110"/>
      <c r="DQ320" s="110"/>
      <c r="DR320" s="110"/>
      <c r="DS320" s="110"/>
      <c r="DT320" s="110"/>
      <c r="DU320" s="110"/>
      <c r="DV320" s="110"/>
      <c r="DW320" s="110"/>
      <c r="DX320" s="110"/>
      <c r="DY320" s="110"/>
      <c r="DZ320" s="110"/>
      <c r="EA320" s="110"/>
      <c r="EB320" s="110"/>
      <c r="EC320" s="110"/>
      <c r="ED320" s="110"/>
      <c r="EE320" s="110"/>
      <c r="EF320" s="110"/>
      <c r="EG320" s="110"/>
      <c r="EH320" s="110"/>
      <c r="EI320" s="110"/>
      <c r="EJ320" s="110"/>
      <c r="EK320" s="110"/>
      <c r="EL320" s="110"/>
      <c r="EM320" s="110"/>
      <c r="EN320" s="110"/>
      <c r="EO320" s="110"/>
      <c r="EP320" s="110"/>
      <c r="EQ320" s="110"/>
      <c r="ER320" s="110"/>
      <c r="ES320" s="110"/>
      <c r="ET320" s="110"/>
      <c r="EU320" s="110"/>
      <c r="EV320" s="110"/>
      <c r="EW320" s="110"/>
      <c r="EX320" s="110"/>
      <c r="EY320" s="110"/>
      <c r="EZ320" s="110"/>
      <c r="FA320" s="110"/>
      <c r="FB320" s="110"/>
      <c r="FC320" s="110"/>
      <c r="FD320" s="110"/>
      <c r="FE320" s="110"/>
      <c r="FF320" s="110"/>
      <c r="FG320" s="110"/>
      <c r="FH320" s="110"/>
      <c r="FI320" s="110"/>
      <c r="FJ320" s="110"/>
      <c r="FK320" s="110"/>
      <c r="FL320" s="110"/>
      <c r="FM320" s="110"/>
      <c r="FN320" s="110"/>
      <c r="FO320" s="110"/>
      <c r="FP320" s="110"/>
      <c r="FQ320" s="110"/>
      <c r="FR320" s="110"/>
      <c r="FS320" s="110"/>
      <c r="FT320" s="110"/>
      <c r="FU320" s="110"/>
      <c r="FV320" s="110"/>
      <c r="FW320" s="110"/>
      <c r="FX320" s="110"/>
      <c r="FY320" s="110"/>
      <c r="FZ320" s="110"/>
      <c r="GA320" s="110"/>
      <c r="GB320" s="110"/>
      <c r="GC320" s="110"/>
      <c r="GD320" s="110"/>
      <c r="GE320" s="110"/>
      <c r="GF320" s="110"/>
      <c r="GG320" s="110"/>
      <c r="GH320" s="110"/>
      <c r="GI320" s="110"/>
      <c r="GJ320" s="110"/>
      <c r="GK320" s="110"/>
      <c r="GL320" s="110"/>
      <c r="GM320" s="110"/>
      <c r="GN320" s="110"/>
      <c r="GO320" s="110"/>
      <c r="GP320" s="110"/>
      <c r="GQ320" s="110"/>
      <c r="GR320" s="110"/>
      <c r="GS320" s="110"/>
      <c r="GT320" s="110"/>
      <c r="GU320" s="110"/>
      <c r="GV320" s="110"/>
      <c r="GW320" s="110"/>
      <c r="GX320" s="110"/>
      <c r="GY320" s="110"/>
      <c r="GZ320" s="110"/>
      <c r="HA320" s="110"/>
      <c r="HB320" s="110"/>
      <c r="HC320" s="110"/>
      <c r="HD320" s="110"/>
      <c r="HE320" s="110"/>
      <c r="HF320" s="110"/>
      <c r="HG320" s="110"/>
      <c r="HH320" s="110"/>
      <c r="HI320" s="110"/>
      <c r="HJ320" s="110"/>
      <c r="HK320" s="110"/>
    </row>
    <row r="321" ht="15.75" customHeight="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c r="AA321" s="110"/>
      <c r="AB321" s="110"/>
      <c r="AC321" s="110"/>
      <c r="AD321" s="110"/>
      <c r="AE321" s="110"/>
      <c r="AF321" s="110"/>
      <c r="AG321" s="110"/>
      <c r="AH321" s="110"/>
      <c r="AI321" s="110"/>
      <c r="AJ321" s="110"/>
      <c r="AK321" s="110"/>
      <c r="AL321" s="110"/>
      <c r="AM321" s="110"/>
      <c r="AN321" s="110"/>
      <c r="AO321" s="110"/>
      <c r="AP321" s="110"/>
      <c r="AQ321" s="110"/>
      <c r="AR321" s="110"/>
      <c r="AS321" s="110"/>
      <c r="AT321" s="110"/>
      <c r="AU321" s="110"/>
      <c r="AV321" s="110"/>
      <c r="AW321" s="110"/>
      <c r="AX321" s="110"/>
      <c r="AY321" s="110"/>
      <c r="AZ321" s="110"/>
      <c r="BA321" s="110"/>
      <c r="BB321" s="110"/>
      <c r="BC321" s="110"/>
      <c r="BD321" s="110"/>
      <c r="BE321" s="110"/>
      <c r="BF321" s="110"/>
      <c r="BG321" s="110"/>
      <c r="BH321" s="110"/>
      <c r="BI321" s="110"/>
      <c r="BJ321" s="110"/>
      <c r="BK321" s="110"/>
      <c r="BL321" s="110"/>
      <c r="BM321" s="110"/>
      <c r="BN321" s="110"/>
      <c r="BO321" s="110"/>
      <c r="BP321" s="110"/>
      <c r="BQ321" s="110"/>
      <c r="BR321" s="110"/>
      <c r="BS321" s="110"/>
      <c r="BT321" s="110"/>
      <c r="BU321" s="110"/>
      <c r="BV321" s="110"/>
      <c r="BW321" s="110"/>
      <c r="BX321" s="110"/>
      <c r="BY321" s="110"/>
      <c r="BZ321" s="110"/>
      <c r="CA321" s="110"/>
      <c r="CB321" s="110"/>
      <c r="CC321" s="110"/>
      <c r="CD321" s="110"/>
      <c r="CE321" s="110"/>
      <c r="CF321" s="110"/>
      <c r="CG321" s="110"/>
      <c r="CH321" s="110"/>
      <c r="CI321" s="110"/>
      <c r="CJ321" s="110"/>
      <c r="CK321" s="110"/>
      <c r="CL321" s="110"/>
      <c r="CM321" s="110"/>
      <c r="CN321" s="110"/>
      <c r="CO321" s="110"/>
      <c r="CP321" s="110"/>
      <c r="CQ321" s="110"/>
      <c r="CR321" s="110"/>
      <c r="CS321" s="110"/>
      <c r="CT321" s="110"/>
      <c r="CU321" s="110"/>
      <c r="CV321" s="110"/>
      <c r="CW321" s="110"/>
      <c r="CX321" s="110"/>
      <c r="CY321" s="110"/>
      <c r="CZ321" s="110"/>
      <c r="DA321" s="110"/>
      <c r="DB321" s="110"/>
      <c r="DC321" s="110"/>
      <c r="DD321" s="110"/>
      <c r="DE321" s="110"/>
      <c r="DF321" s="110"/>
      <c r="DG321" s="110"/>
      <c r="DH321" s="110"/>
      <c r="DI321" s="110"/>
      <c r="DJ321" s="110"/>
      <c r="DK321" s="110"/>
      <c r="DL321" s="110"/>
      <c r="DM321" s="110"/>
      <c r="DN321" s="110"/>
      <c r="DO321" s="110"/>
      <c r="DP321" s="110"/>
      <c r="DQ321" s="110"/>
      <c r="DR321" s="110"/>
      <c r="DS321" s="110"/>
      <c r="DT321" s="110"/>
      <c r="DU321" s="110"/>
      <c r="DV321" s="110"/>
      <c r="DW321" s="110"/>
      <c r="DX321" s="110"/>
      <c r="DY321" s="110"/>
      <c r="DZ321" s="110"/>
      <c r="EA321" s="110"/>
      <c r="EB321" s="110"/>
      <c r="EC321" s="110"/>
      <c r="ED321" s="110"/>
      <c r="EE321" s="110"/>
      <c r="EF321" s="110"/>
      <c r="EG321" s="110"/>
      <c r="EH321" s="110"/>
      <c r="EI321" s="110"/>
      <c r="EJ321" s="110"/>
      <c r="EK321" s="110"/>
      <c r="EL321" s="110"/>
      <c r="EM321" s="110"/>
      <c r="EN321" s="110"/>
      <c r="EO321" s="110"/>
      <c r="EP321" s="110"/>
      <c r="EQ321" s="110"/>
      <c r="ER321" s="110"/>
      <c r="ES321" s="110"/>
      <c r="ET321" s="110"/>
      <c r="EU321" s="110"/>
      <c r="EV321" s="110"/>
      <c r="EW321" s="110"/>
      <c r="EX321" s="110"/>
      <c r="EY321" s="110"/>
      <c r="EZ321" s="110"/>
      <c r="FA321" s="110"/>
      <c r="FB321" s="110"/>
      <c r="FC321" s="110"/>
      <c r="FD321" s="110"/>
      <c r="FE321" s="110"/>
      <c r="FF321" s="110"/>
      <c r="FG321" s="110"/>
      <c r="FH321" s="110"/>
      <c r="FI321" s="110"/>
      <c r="FJ321" s="110"/>
      <c r="FK321" s="110"/>
      <c r="FL321" s="110"/>
      <c r="FM321" s="110"/>
      <c r="FN321" s="110"/>
      <c r="FO321" s="110"/>
      <c r="FP321" s="110"/>
      <c r="FQ321" s="110"/>
      <c r="FR321" s="110"/>
      <c r="FS321" s="110"/>
      <c r="FT321" s="110"/>
      <c r="FU321" s="110"/>
      <c r="FV321" s="110"/>
      <c r="FW321" s="110"/>
      <c r="FX321" s="110"/>
      <c r="FY321" s="110"/>
      <c r="FZ321" s="110"/>
      <c r="GA321" s="110"/>
      <c r="GB321" s="110"/>
      <c r="GC321" s="110"/>
      <c r="GD321" s="110"/>
      <c r="GE321" s="110"/>
      <c r="GF321" s="110"/>
      <c r="GG321" s="110"/>
      <c r="GH321" s="110"/>
      <c r="GI321" s="110"/>
      <c r="GJ321" s="110"/>
      <c r="GK321" s="110"/>
      <c r="GL321" s="110"/>
      <c r="GM321" s="110"/>
      <c r="GN321" s="110"/>
      <c r="GO321" s="110"/>
      <c r="GP321" s="110"/>
      <c r="GQ321" s="110"/>
      <c r="GR321" s="110"/>
      <c r="GS321" s="110"/>
      <c r="GT321" s="110"/>
      <c r="GU321" s="110"/>
      <c r="GV321" s="110"/>
      <c r="GW321" s="110"/>
      <c r="GX321" s="110"/>
      <c r="GY321" s="110"/>
      <c r="GZ321" s="110"/>
      <c r="HA321" s="110"/>
      <c r="HB321" s="110"/>
      <c r="HC321" s="110"/>
      <c r="HD321" s="110"/>
      <c r="HE321" s="110"/>
      <c r="HF321" s="110"/>
      <c r="HG321" s="110"/>
      <c r="HH321" s="110"/>
      <c r="HI321" s="110"/>
      <c r="HJ321" s="110"/>
      <c r="HK321" s="110"/>
    </row>
    <row r="322" ht="15.75" customHeight="1">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c r="AA322" s="110"/>
      <c r="AB322" s="110"/>
      <c r="AC322" s="110"/>
      <c r="AD322" s="110"/>
      <c r="AE322" s="110"/>
      <c r="AF322" s="110"/>
      <c r="AG322" s="110"/>
      <c r="AH322" s="110"/>
      <c r="AI322" s="110"/>
      <c r="AJ322" s="110"/>
      <c r="AK322" s="110"/>
      <c r="AL322" s="110"/>
      <c r="AM322" s="110"/>
      <c r="AN322" s="110"/>
      <c r="AO322" s="110"/>
      <c r="AP322" s="110"/>
      <c r="AQ322" s="110"/>
      <c r="AR322" s="110"/>
      <c r="AS322" s="110"/>
      <c r="AT322" s="110"/>
      <c r="AU322" s="110"/>
      <c r="AV322" s="110"/>
      <c r="AW322" s="110"/>
      <c r="AX322" s="110"/>
      <c r="AY322" s="110"/>
      <c r="AZ322" s="110"/>
      <c r="BA322" s="110"/>
      <c r="BB322" s="110"/>
      <c r="BC322" s="110"/>
      <c r="BD322" s="110"/>
      <c r="BE322" s="110"/>
      <c r="BF322" s="110"/>
      <c r="BG322" s="110"/>
      <c r="BH322" s="110"/>
      <c r="BI322" s="110"/>
      <c r="BJ322" s="110"/>
      <c r="BK322" s="110"/>
      <c r="BL322" s="110"/>
      <c r="BM322" s="110"/>
      <c r="BN322" s="110"/>
      <c r="BO322" s="110"/>
      <c r="BP322" s="110"/>
      <c r="BQ322" s="110"/>
      <c r="BR322" s="110"/>
      <c r="BS322" s="110"/>
      <c r="BT322" s="110"/>
      <c r="BU322" s="110"/>
      <c r="BV322" s="110"/>
      <c r="BW322" s="110"/>
      <c r="BX322" s="110"/>
      <c r="BY322" s="110"/>
      <c r="BZ322" s="110"/>
      <c r="CA322" s="110"/>
      <c r="CB322" s="110"/>
      <c r="CC322" s="110"/>
      <c r="CD322" s="110"/>
      <c r="CE322" s="110"/>
      <c r="CF322" s="110"/>
      <c r="CG322" s="110"/>
      <c r="CH322" s="110"/>
      <c r="CI322" s="110"/>
      <c r="CJ322" s="110"/>
      <c r="CK322" s="110"/>
      <c r="CL322" s="110"/>
      <c r="CM322" s="110"/>
      <c r="CN322" s="110"/>
      <c r="CO322" s="110"/>
      <c r="CP322" s="110"/>
      <c r="CQ322" s="110"/>
      <c r="CR322" s="110"/>
      <c r="CS322" s="110"/>
      <c r="CT322" s="110"/>
      <c r="CU322" s="110"/>
      <c r="CV322" s="110"/>
      <c r="CW322" s="110"/>
      <c r="CX322" s="110"/>
      <c r="CY322" s="110"/>
      <c r="CZ322" s="110"/>
      <c r="DA322" s="110"/>
      <c r="DB322" s="110"/>
      <c r="DC322" s="110"/>
      <c r="DD322" s="110"/>
      <c r="DE322" s="110"/>
      <c r="DF322" s="110"/>
      <c r="DG322" s="110"/>
      <c r="DH322" s="110"/>
      <c r="DI322" s="110"/>
      <c r="DJ322" s="110"/>
      <c r="DK322" s="110"/>
      <c r="DL322" s="110"/>
      <c r="DM322" s="110"/>
      <c r="DN322" s="110"/>
      <c r="DO322" s="110"/>
      <c r="DP322" s="110"/>
      <c r="DQ322" s="110"/>
      <c r="DR322" s="110"/>
      <c r="DS322" s="110"/>
      <c r="DT322" s="110"/>
      <c r="DU322" s="110"/>
      <c r="DV322" s="110"/>
      <c r="DW322" s="110"/>
      <c r="DX322" s="110"/>
      <c r="DY322" s="110"/>
      <c r="DZ322" s="110"/>
      <c r="EA322" s="110"/>
      <c r="EB322" s="110"/>
      <c r="EC322" s="110"/>
      <c r="ED322" s="110"/>
      <c r="EE322" s="110"/>
      <c r="EF322" s="110"/>
      <c r="EG322" s="110"/>
      <c r="EH322" s="110"/>
      <c r="EI322" s="110"/>
      <c r="EJ322" s="110"/>
      <c r="EK322" s="110"/>
      <c r="EL322" s="110"/>
      <c r="EM322" s="110"/>
      <c r="EN322" s="110"/>
      <c r="EO322" s="110"/>
      <c r="EP322" s="110"/>
      <c r="EQ322" s="110"/>
      <c r="ER322" s="110"/>
      <c r="ES322" s="110"/>
      <c r="ET322" s="110"/>
      <c r="EU322" s="110"/>
      <c r="EV322" s="110"/>
      <c r="EW322" s="110"/>
      <c r="EX322" s="110"/>
      <c r="EY322" s="110"/>
      <c r="EZ322" s="110"/>
      <c r="FA322" s="110"/>
      <c r="FB322" s="110"/>
      <c r="FC322" s="110"/>
      <c r="FD322" s="110"/>
      <c r="FE322" s="110"/>
      <c r="FF322" s="110"/>
      <c r="FG322" s="110"/>
      <c r="FH322" s="110"/>
      <c r="FI322" s="110"/>
      <c r="FJ322" s="110"/>
      <c r="FK322" s="110"/>
      <c r="FL322" s="110"/>
      <c r="FM322" s="110"/>
      <c r="FN322" s="110"/>
      <c r="FO322" s="110"/>
      <c r="FP322" s="110"/>
      <c r="FQ322" s="110"/>
      <c r="FR322" s="110"/>
      <c r="FS322" s="110"/>
      <c r="FT322" s="110"/>
      <c r="FU322" s="110"/>
      <c r="FV322" s="110"/>
      <c r="FW322" s="110"/>
      <c r="FX322" s="110"/>
      <c r="FY322" s="110"/>
      <c r="FZ322" s="110"/>
      <c r="GA322" s="110"/>
      <c r="GB322" s="110"/>
      <c r="GC322" s="110"/>
      <c r="GD322" s="110"/>
      <c r="GE322" s="110"/>
      <c r="GF322" s="110"/>
      <c r="GG322" s="110"/>
      <c r="GH322" s="110"/>
      <c r="GI322" s="110"/>
      <c r="GJ322" s="110"/>
      <c r="GK322" s="110"/>
      <c r="GL322" s="110"/>
      <c r="GM322" s="110"/>
      <c r="GN322" s="110"/>
      <c r="GO322" s="110"/>
      <c r="GP322" s="110"/>
      <c r="GQ322" s="110"/>
      <c r="GR322" s="110"/>
      <c r="GS322" s="110"/>
      <c r="GT322" s="110"/>
      <c r="GU322" s="110"/>
      <c r="GV322" s="110"/>
      <c r="GW322" s="110"/>
      <c r="GX322" s="110"/>
      <c r="GY322" s="110"/>
      <c r="GZ322" s="110"/>
      <c r="HA322" s="110"/>
      <c r="HB322" s="110"/>
      <c r="HC322" s="110"/>
      <c r="HD322" s="110"/>
      <c r="HE322" s="110"/>
      <c r="HF322" s="110"/>
      <c r="HG322" s="110"/>
      <c r="HH322" s="110"/>
      <c r="HI322" s="110"/>
      <c r="HJ322" s="110"/>
      <c r="HK322" s="110"/>
    </row>
    <row r="323" ht="15.75" customHeight="1">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c r="AA323" s="110"/>
      <c r="AB323" s="110"/>
      <c r="AC323" s="110"/>
      <c r="AD323" s="110"/>
      <c r="AE323" s="110"/>
      <c r="AF323" s="110"/>
      <c r="AG323" s="110"/>
      <c r="AH323" s="110"/>
      <c r="AI323" s="110"/>
      <c r="AJ323" s="110"/>
      <c r="AK323" s="110"/>
      <c r="AL323" s="110"/>
      <c r="AM323" s="110"/>
      <c r="AN323" s="110"/>
      <c r="AO323" s="110"/>
      <c r="AP323" s="110"/>
      <c r="AQ323" s="110"/>
      <c r="AR323" s="110"/>
      <c r="AS323" s="110"/>
      <c r="AT323" s="110"/>
      <c r="AU323" s="110"/>
      <c r="AV323" s="110"/>
      <c r="AW323" s="110"/>
      <c r="AX323" s="110"/>
      <c r="AY323" s="110"/>
      <c r="AZ323" s="110"/>
      <c r="BA323" s="110"/>
      <c r="BB323" s="110"/>
      <c r="BC323" s="110"/>
      <c r="BD323" s="110"/>
      <c r="BE323" s="110"/>
      <c r="BF323" s="110"/>
      <c r="BG323" s="110"/>
      <c r="BH323" s="110"/>
      <c r="BI323" s="110"/>
      <c r="BJ323" s="110"/>
      <c r="BK323" s="110"/>
      <c r="BL323" s="110"/>
      <c r="BM323" s="110"/>
      <c r="BN323" s="110"/>
      <c r="BO323" s="110"/>
      <c r="BP323" s="110"/>
      <c r="BQ323" s="110"/>
      <c r="BR323" s="110"/>
      <c r="BS323" s="110"/>
      <c r="BT323" s="110"/>
      <c r="BU323" s="110"/>
      <c r="BV323" s="110"/>
      <c r="BW323" s="110"/>
      <c r="BX323" s="110"/>
      <c r="BY323" s="110"/>
      <c r="BZ323" s="110"/>
      <c r="CA323" s="110"/>
      <c r="CB323" s="110"/>
      <c r="CC323" s="110"/>
      <c r="CD323" s="110"/>
      <c r="CE323" s="110"/>
      <c r="CF323" s="110"/>
      <c r="CG323" s="110"/>
      <c r="CH323" s="110"/>
      <c r="CI323" s="110"/>
      <c r="CJ323" s="110"/>
      <c r="CK323" s="110"/>
      <c r="CL323" s="110"/>
      <c r="CM323" s="110"/>
      <c r="CN323" s="110"/>
      <c r="CO323" s="110"/>
      <c r="CP323" s="110"/>
      <c r="CQ323" s="110"/>
      <c r="CR323" s="110"/>
      <c r="CS323" s="110"/>
      <c r="CT323" s="110"/>
      <c r="CU323" s="110"/>
      <c r="CV323" s="110"/>
      <c r="CW323" s="110"/>
      <c r="CX323" s="110"/>
      <c r="CY323" s="110"/>
      <c r="CZ323" s="110"/>
      <c r="DA323" s="110"/>
      <c r="DB323" s="110"/>
      <c r="DC323" s="110"/>
      <c r="DD323" s="110"/>
      <c r="DE323" s="110"/>
      <c r="DF323" s="110"/>
      <c r="DG323" s="110"/>
      <c r="DH323" s="110"/>
      <c r="DI323" s="110"/>
      <c r="DJ323" s="110"/>
      <c r="DK323" s="110"/>
      <c r="DL323" s="110"/>
      <c r="DM323" s="110"/>
      <c r="DN323" s="110"/>
      <c r="DO323" s="110"/>
      <c r="DP323" s="110"/>
      <c r="DQ323" s="110"/>
      <c r="DR323" s="110"/>
      <c r="DS323" s="110"/>
      <c r="DT323" s="110"/>
      <c r="DU323" s="110"/>
      <c r="DV323" s="110"/>
      <c r="DW323" s="110"/>
      <c r="DX323" s="110"/>
      <c r="DY323" s="110"/>
      <c r="DZ323" s="110"/>
      <c r="EA323" s="110"/>
      <c r="EB323" s="110"/>
      <c r="EC323" s="110"/>
      <c r="ED323" s="110"/>
      <c r="EE323" s="110"/>
      <c r="EF323" s="110"/>
      <c r="EG323" s="110"/>
      <c r="EH323" s="110"/>
      <c r="EI323" s="110"/>
      <c r="EJ323" s="110"/>
      <c r="EK323" s="110"/>
      <c r="EL323" s="110"/>
      <c r="EM323" s="110"/>
      <c r="EN323" s="110"/>
      <c r="EO323" s="110"/>
      <c r="EP323" s="110"/>
      <c r="EQ323" s="110"/>
      <c r="ER323" s="110"/>
      <c r="ES323" s="110"/>
      <c r="ET323" s="110"/>
      <c r="EU323" s="110"/>
      <c r="EV323" s="110"/>
      <c r="EW323" s="110"/>
      <c r="EX323" s="110"/>
      <c r="EY323" s="110"/>
      <c r="EZ323" s="110"/>
      <c r="FA323" s="110"/>
      <c r="FB323" s="110"/>
      <c r="FC323" s="110"/>
      <c r="FD323" s="110"/>
      <c r="FE323" s="110"/>
      <c r="FF323" s="110"/>
      <c r="FG323" s="110"/>
      <c r="FH323" s="110"/>
      <c r="FI323" s="110"/>
      <c r="FJ323" s="110"/>
      <c r="FK323" s="110"/>
      <c r="FL323" s="110"/>
      <c r="FM323" s="110"/>
      <c r="FN323" s="110"/>
      <c r="FO323" s="110"/>
      <c r="FP323" s="110"/>
      <c r="FQ323" s="110"/>
      <c r="FR323" s="110"/>
      <c r="FS323" s="110"/>
      <c r="FT323" s="110"/>
      <c r="FU323" s="110"/>
      <c r="FV323" s="110"/>
      <c r="FW323" s="110"/>
      <c r="FX323" s="110"/>
      <c r="FY323" s="110"/>
      <c r="FZ323" s="110"/>
      <c r="GA323" s="110"/>
      <c r="GB323" s="110"/>
      <c r="GC323" s="110"/>
      <c r="GD323" s="110"/>
      <c r="GE323" s="110"/>
      <c r="GF323" s="110"/>
      <c r="GG323" s="110"/>
      <c r="GH323" s="110"/>
      <c r="GI323" s="110"/>
      <c r="GJ323" s="110"/>
      <c r="GK323" s="110"/>
      <c r="GL323" s="110"/>
      <c r="GM323" s="110"/>
      <c r="GN323" s="110"/>
      <c r="GO323" s="110"/>
      <c r="GP323" s="110"/>
      <c r="GQ323" s="110"/>
      <c r="GR323" s="110"/>
      <c r="GS323" s="110"/>
      <c r="GT323" s="110"/>
      <c r="GU323" s="110"/>
      <c r="GV323" s="110"/>
      <c r="GW323" s="110"/>
      <c r="GX323" s="110"/>
      <c r="GY323" s="110"/>
      <c r="GZ323" s="110"/>
      <c r="HA323" s="110"/>
      <c r="HB323" s="110"/>
      <c r="HC323" s="110"/>
      <c r="HD323" s="110"/>
      <c r="HE323" s="110"/>
      <c r="HF323" s="110"/>
      <c r="HG323" s="110"/>
      <c r="HH323" s="110"/>
      <c r="HI323" s="110"/>
      <c r="HJ323" s="110"/>
      <c r="HK323" s="110"/>
    </row>
    <row r="324" ht="15.75" customHeight="1">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c r="AA324" s="110"/>
      <c r="AB324" s="110"/>
      <c r="AC324" s="110"/>
      <c r="AD324" s="110"/>
      <c r="AE324" s="110"/>
      <c r="AF324" s="110"/>
      <c r="AG324" s="110"/>
      <c r="AH324" s="110"/>
      <c r="AI324" s="110"/>
      <c r="AJ324" s="110"/>
      <c r="AK324" s="110"/>
      <c r="AL324" s="110"/>
      <c r="AM324" s="110"/>
      <c r="AN324" s="110"/>
      <c r="AO324" s="110"/>
      <c r="AP324" s="110"/>
      <c r="AQ324" s="110"/>
      <c r="AR324" s="110"/>
      <c r="AS324" s="110"/>
      <c r="AT324" s="110"/>
      <c r="AU324" s="110"/>
      <c r="AV324" s="110"/>
      <c r="AW324" s="110"/>
      <c r="AX324" s="110"/>
      <c r="AY324" s="110"/>
      <c r="AZ324" s="110"/>
      <c r="BA324" s="110"/>
      <c r="BB324" s="110"/>
      <c r="BC324" s="110"/>
      <c r="BD324" s="110"/>
      <c r="BE324" s="110"/>
      <c r="BF324" s="110"/>
      <c r="BG324" s="110"/>
      <c r="BH324" s="110"/>
      <c r="BI324" s="110"/>
      <c r="BJ324" s="110"/>
      <c r="BK324" s="110"/>
      <c r="BL324" s="110"/>
      <c r="BM324" s="110"/>
      <c r="BN324" s="110"/>
      <c r="BO324" s="110"/>
      <c r="BP324" s="110"/>
      <c r="BQ324" s="110"/>
      <c r="BR324" s="110"/>
      <c r="BS324" s="110"/>
      <c r="BT324" s="110"/>
      <c r="BU324" s="110"/>
      <c r="BV324" s="110"/>
      <c r="BW324" s="110"/>
      <c r="BX324" s="110"/>
      <c r="BY324" s="110"/>
      <c r="BZ324" s="110"/>
      <c r="CA324" s="110"/>
      <c r="CB324" s="110"/>
      <c r="CC324" s="110"/>
      <c r="CD324" s="110"/>
      <c r="CE324" s="110"/>
      <c r="CF324" s="110"/>
      <c r="CG324" s="110"/>
      <c r="CH324" s="110"/>
      <c r="CI324" s="110"/>
      <c r="CJ324" s="110"/>
      <c r="CK324" s="110"/>
      <c r="CL324" s="110"/>
      <c r="CM324" s="110"/>
      <c r="CN324" s="110"/>
      <c r="CO324" s="110"/>
      <c r="CP324" s="110"/>
      <c r="CQ324" s="110"/>
      <c r="CR324" s="110"/>
      <c r="CS324" s="110"/>
      <c r="CT324" s="110"/>
      <c r="CU324" s="110"/>
      <c r="CV324" s="110"/>
      <c r="CW324" s="110"/>
      <c r="CX324" s="110"/>
      <c r="CY324" s="110"/>
      <c r="CZ324" s="110"/>
      <c r="DA324" s="110"/>
      <c r="DB324" s="110"/>
      <c r="DC324" s="110"/>
      <c r="DD324" s="110"/>
      <c r="DE324" s="110"/>
      <c r="DF324" s="110"/>
      <c r="DG324" s="110"/>
      <c r="DH324" s="110"/>
      <c r="DI324" s="110"/>
      <c r="DJ324" s="110"/>
      <c r="DK324" s="110"/>
      <c r="DL324" s="110"/>
      <c r="DM324" s="110"/>
      <c r="DN324" s="110"/>
      <c r="DO324" s="110"/>
      <c r="DP324" s="110"/>
      <c r="DQ324" s="110"/>
      <c r="DR324" s="110"/>
      <c r="DS324" s="110"/>
      <c r="DT324" s="110"/>
      <c r="DU324" s="110"/>
      <c r="DV324" s="110"/>
      <c r="DW324" s="110"/>
      <c r="DX324" s="110"/>
      <c r="DY324" s="110"/>
      <c r="DZ324" s="110"/>
      <c r="EA324" s="110"/>
      <c r="EB324" s="110"/>
      <c r="EC324" s="110"/>
      <c r="ED324" s="110"/>
      <c r="EE324" s="110"/>
      <c r="EF324" s="110"/>
      <c r="EG324" s="110"/>
      <c r="EH324" s="110"/>
      <c r="EI324" s="110"/>
      <c r="EJ324" s="110"/>
      <c r="EK324" s="110"/>
      <c r="EL324" s="110"/>
      <c r="EM324" s="110"/>
      <c r="EN324" s="110"/>
      <c r="EO324" s="110"/>
      <c r="EP324" s="110"/>
      <c r="EQ324" s="110"/>
      <c r="ER324" s="110"/>
      <c r="ES324" s="110"/>
      <c r="ET324" s="110"/>
      <c r="EU324" s="110"/>
      <c r="EV324" s="110"/>
      <c r="EW324" s="110"/>
      <c r="EX324" s="110"/>
      <c r="EY324" s="110"/>
      <c r="EZ324" s="110"/>
      <c r="FA324" s="110"/>
      <c r="FB324" s="110"/>
      <c r="FC324" s="110"/>
      <c r="FD324" s="110"/>
      <c r="FE324" s="110"/>
      <c r="FF324" s="110"/>
      <c r="FG324" s="110"/>
      <c r="FH324" s="110"/>
      <c r="FI324" s="110"/>
      <c r="FJ324" s="110"/>
      <c r="FK324" s="110"/>
      <c r="FL324" s="110"/>
      <c r="FM324" s="110"/>
      <c r="FN324" s="110"/>
      <c r="FO324" s="110"/>
      <c r="FP324" s="110"/>
      <c r="FQ324" s="110"/>
      <c r="FR324" s="110"/>
      <c r="FS324" s="110"/>
      <c r="FT324" s="110"/>
      <c r="FU324" s="110"/>
      <c r="FV324" s="110"/>
      <c r="FW324" s="110"/>
      <c r="FX324" s="110"/>
      <c r="FY324" s="110"/>
      <c r="FZ324" s="110"/>
      <c r="GA324" s="110"/>
      <c r="GB324" s="110"/>
      <c r="GC324" s="110"/>
      <c r="GD324" s="110"/>
      <c r="GE324" s="110"/>
      <c r="GF324" s="110"/>
      <c r="GG324" s="110"/>
      <c r="GH324" s="110"/>
      <c r="GI324" s="110"/>
      <c r="GJ324" s="110"/>
      <c r="GK324" s="110"/>
      <c r="GL324" s="110"/>
      <c r="GM324" s="110"/>
      <c r="GN324" s="110"/>
      <c r="GO324" s="110"/>
      <c r="GP324" s="110"/>
      <c r="GQ324" s="110"/>
      <c r="GR324" s="110"/>
      <c r="GS324" s="110"/>
      <c r="GT324" s="110"/>
      <c r="GU324" s="110"/>
      <c r="GV324" s="110"/>
      <c r="GW324" s="110"/>
      <c r="GX324" s="110"/>
      <c r="GY324" s="110"/>
      <c r="GZ324" s="110"/>
      <c r="HA324" s="110"/>
      <c r="HB324" s="110"/>
      <c r="HC324" s="110"/>
      <c r="HD324" s="110"/>
      <c r="HE324" s="110"/>
      <c r="HF324" s="110"/>
      <c r="HG324" s="110"/>
      <c r="HH324" s="110"/>
      <c r="HI324" s="110"/>
      <c r="HJ324" s="110"/>
      <c r="HK324" s="110"/>
    </row>
    <row r="325" ht="15.75" customHeight="1">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c r="AA325" s="110"/>
      <c r="AB325" s="110"/>
      <c r="AC325" s="110"/>
      <c r="AD325" s="110"/>
      <c r="AE325" s="110"/>
      <c r="AF325" s="110"/>
      <c r="AG325" s="110"/>
      <c r="AH325" s="110"/>
      <c r="AI325" s="110"/>
      <c r="AJ325" s="110"/>
      <c r="AK325" s="110"/>
      <c r="AL325" s="110"/>
      <c r="AM325" s="110"/>
      <c r="AN325" s="110"/>
      <c r="AO325" s="110"/>
      <c r="AP325" s="110"/>
      <c r="AQ325" s="110"/>
      <c r="AR325" s="110"/>
      <c r="AS325" s="110"/>
      <c r="AT325" s="110"/>
      <c r="AU325" s="110"/>
      <c r="AV325" s="110"/>
      <c r="AW325" s="110"/>
      <c r="AX325" s="110"/>
      <c r="AY325" s="110"/>
      <c r="AZ325" s="110"/>
      <c r="BA325" s="110"/>
      <c r="BB325" s="110"/>
      <c r="BC325" s="110"/>
      <c r="BD325" s="110"/>
      <c r="BE325" s="110"/>
      <c r="BF325" s="110"/>
      <c r="BG325" s="110"/>
      <c r="BH325" s="110"/>
      <c r="BI325" s="110"/>
      <c r="BJ325" s="110"/>
      <c r="BK325" s="110"/>
      <c r="BL325" s="110"/>
      <c r="BM325" s="110"/>
      <c r="BN325" s="110"/>
      <c r="BO325" s="110"/>
      <c r="BP325" s="110"/>
      <c r="BQ325" s="110"/>
      <c r="BR325" s="110"/>
      <c r="BS325" s="110"/>
      <c r="BT325" s="110"/>
      <c r="BU325" s="110"/>
      <c r="BV325" s="110"/>
      <c r="BW325" s="110"/>
      <c r="BX325" s="110"/>
      <c r="BY325" s="110"/>
      <c r="BZ325" s="110"/>
      <c r="CA325" s="110"/>
      <c r="CB325" s="110"/>
      <c r="CC325" s="110"/>
      <c r="CD325" s="110"/>
      <c r="CE325" s="110"/>
      <c r="CF325" s="110"/>
      <c r="CG325" s="110"/>
      <c r="CH325" s="110"/>
      <c r="CI325" s="110"/>
      <c r="CJ325" s="110"/>
      <c r="CK325" s="110"/>
      <c r="CL325" s="110"/>
      <c r="CM325" s="110"/>
      <c r="CN325" s="110"/>
      <c r="CO325" s="110"/>
      <c r="CP325" s="110"/>
      <c r="CQ325" s="110"/>
      <c r="CR325" s="110"/>
      <c r="CS325" s="110"/>
      <c r="CT325" s="110"/>
      <c r="CU325" s="110"/>
      <c r="CV325" s="110"/>
      <c r="CW325" s="110"/>
      <c r="CX325" s="110"/>
      <c r="CY325" s="110"/>
      <c r="CZ325" s="110"/>
      <c r="DA325" s="110"/>
      <c r="DB325" s="110"/>
      <c r="DC325" s="110"/>
      <c r="DD325" s="110"/>
      <c r="DE325" s="110"/>
      <c r="DF325" s="110"/>
      <c r="DG325" s="110"/>
      <c r="DH325" s="110"/>
      <c r="DI325" s="110"/>
      <c r="DJ325" s="110"/>
      <c r="DK325" s="110"/>
      <c r="DL325" s="110"/>
      <c r="DM325" s="110"/>
      <c r="DN325" s="110"/>
      <c r="DO325" s="110"/>
      <c r="DP325" s="110"/>
      <c r="DQ325" s="110"/>
      <c r="DR325" s="110"/>
      <c r="DS325" s="110"/>
      <c r="DT325" s="110"/>
      <c r="DU325" s="110"/>
      <c r="DV325" s="110"/>
      <c r="DW325" s="110"/>
      <c r="DX325" s="110"/>
      <c r="DY325" s="110"/>
      <c r="DZ325" s="110"/>
      <c r="EA325" s="110"/>
      <c r="EB325" s="110"/>
      <c r="EC325" s="110"/>
      <c r="ED325" s="110"/>
      <c r="EE325" s="110"/>
      <c r="EF325" s="110"/>
      <c r="EG325" s="110"/>
      <c r="EH325" s="110"/>
      <c r="EI325" s="110"/>
      <c r="EJ325" s="110"/>
      <c r="EK325" s="110"/>
      <c r="EL325" s="110"/>
      <c r="EM325" s="110"/>
      <c r="EN325" s="110"/>
      <c r="EO325" s="110"/>
      <c r="EP325" s="110"/>
      <c r="EQ325" s="110"/>
      <c r="ER325" s="110"/>
      <c r="ES325" s="110"/>
      <c r="ET325" s="110"/>
      <c r="EU325" s="110"/>
      <c r="EV325" s="110"/>
      <c r="EW325" s="110"/>
      <c r="EX325" s="110"/>
      <c r="EY325" s="110"/>
      <c r="EZ325" s="110"/>
      <c r="FA325" s="110"/>
      <c r="FB325" s="110"/>
      <c r="FC325" s="110"/>
      <c r="FD325" s="110"/>
      <c r="FE325" s="110"/>
      <c r="FF325" s="110"/>
      <c r="FG325" s="110"/>
      <c r="FH325" s="110"/>
      <c r="FI325" s="110"/>
      <c r="FJ325" s="110"/>
      <c r="FK325" s="110"/>
      <c r="FL325" s="110"/>
      <c r="FM325" s="110"/>
      <c r="FN325" s="110"/>
      <c r="FO325" s="110"/>
      <c r="FP325" s="110"/>
      <c r="FQ325" s="110"/>
      <c r="FR325" s="110"/>
      <c r="FS325" s="110"/>
      <c r="FT325" s="110"/>
      <c r="FU325" s="110"/>
      <c r="FV325" s="110"/>
      <c r="FW325" s="110"/>
      <c r="FX325" s="110"/>
      <c r="FY325" s="110"/>
      <c r="FZ325" s="110"/>
      <c r="GA325" s="110"/>
      <c r="GB325" s="110"/>
      <c r="GC325" s="110"/>
      <c r="GD325" s="110"/>
      <c r="GE325" s="110"/>
      <c r="GF325" s="110"/>
      <c r="GG325" s="110"/>
      <c r="GH325" s="110"/>
      <c r="GI325" s="110"/>
      <c r="GJ325" s="110"/>
      <c r="GK325" s="110"/>
      <c r="GL325" s="110"/>
      <c r="GM325" s="110"/>
      <c r="GN325" s="110"/>
      <c r="GO325" s="110"/>
      <c r="GP325" s="110"/>
      <c r="GQ325" s="110"/>
      <c r="GR325" s="110"/>
      <c r="GS325" s="110"/>
      <c r="GT325" s="110"/>
      <c r="GU325" s="110"/>
      <c r="GV325" s="110"/>
      <c r="GW325" s="110"/>
      <c r="GX325" s="110"/>
      <c r="GY325" s="110"/>
      <c r="GZ325" s="110"/>
      <c r="HA325" s="110"/>
      <c r="HB325" s="110"/>
      <c r="HC325" s="110"/>
      <c r="HD325" s="110"/>
      <c r="HE325" s="110"/>
      <c r="HF325" s="110"/>
      <c r="HG325" s="110"/>
      <c r="HH325" s="110"/>
      <c r="HI325" s="110"/>
      <c r="HJ325" s="110"/>
      <c r="HK325" s="110"/>
    </row>
    <row r="326" ht="15.75" customHeight="1">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c r="AA326" s="110"/>
      <c r="AB326" s="110"/>
      <c r="AC326" s="110"/>
      <c r="AD326" s="110"/>
      <c r="AE326" s="110"/>
      <c r="AF326" s="110"/>
      <c r="AG326" s="110"/>
      <c r="AH326" s="110"/>
      <c r="AI326" s="110"/>
      <c r="AJ326" s="110"/>
      <c r="AK326" s="110"/>
      <c r="AL326" s="110"/>
      <c r="AM326" s="110"/>
      <c r="AN326" s="110"/>
      <c r="AO326" s="110"/>
      <c r="AP326" s="110"/>
      <c r="AQ326" s="110"/>
      <c r="AR326" s="110"/>
      <c r="AS326" s="110"/>
      <c r="AT326" s="110"/>
      <c r="AU326" s="110"/>
      <c r="AV326" s="110"/>
      <c r="AW326" s="110"/>
      <c r="AX326" s="110"/>
      <c r="AY326" s="110"/>
      <c r="AZ326" s="110"/>
      <c r="BA326" s="110"/>
      <c r="BB326" s="110"/>
      <c r="BC326" s="110"/>
      <c r="BD326" s="110"/>
      <c r="BE326" s="110"/>
      <c r="BF326" s="110"/>
      <c r="BG326" s="110"/>
      <c r="BH326" s="110"/>
      <c r="BI326" s="110"/>
      <c r="BJ326" s="110"/>
      <c r="BK326" s="110"/>
      <c r="BL326" s="110"/>
      <c r="BM326" s="110"/>
      <c r="BN326" s="110"/>
      <c r="BO326" s="110"/>
      <c r="BP326" s="110"/>
      <c r="BQ326" s="110"/>
      <c r="BR326" s="110"/>
      <c r="BS326" s="110"/>
      <c r="BT326" s="110"/>
      <c r="BU326" s="110"/>
      <c r="BV326" s="110"/>
      <c r="BW326" s="110"/>
      <c r="BX326" s="110"/>
      <c r="BY326" s="110"/>
      <c r="BZ326" s="110"/>
      <c r="CA326" s="110"/>
      <c r="CB326" s="110"/>
      <c r="CC326" s="110"/>
      <c r="CD326" s="110"/>
      <c r="CE326" s="110"/>
      <c r="CF326" s="110"/>
      <c r="CG326" s="110"/>
      <c r="CH326" s="110"/>
      <c r="CI326" s="110"/>
      <c r="CJ326" s="110"/>
      <c r="CK326" s="110"/>
      <c r="CL326" s="110"/>
      <c r="CM326" s="110"/>
      <c r="CN326" s="110"/>
      <c r="CO326" s="110"/>
      <c r="CP326" s="110"/>
      <c r="CQ326" s="110"/>
      <c r="CR326" s="110"/>
      <c r="CS326" s="110"/>
      <c r="CT326" s="110"/>
      <c r="CU326" s="110"/>
      <c r="CV326" s="110"/>
      <c r="CW326" s="110"/>
      <c r="CX326" s="110"/>
      <c r="CY326" s="110"/>
      <c r="CZ326" s="110"/>
      <c r="DA326" s="110"/>
      <c r="DB326" s="110"/>
      <c r="DC326" s="110"/>
      <c r="DD326" s="110"/>
      <c r="DE326" s="110"/>
      <c r="DF326" s="110"/>
      <c r="DG326" s="110"/>
      <c r="DH326" s="110"/>
      <c r="DI326" s="110"/>
      <c r="DJ326" s="110"/>
      <c r="DK326" s="110"/>
      <c r="DL326" s="110"/>
      <c r="DM326" s="110"/>
      <c r="DN326" s="110"/>
      <c r="DO326" s="110"/>
      <c r="DP326" s="110"/>
      <c r="DQ326" s="110"/>
      <c r="DR326" s="110"/>
      <c r="DS326" s="110"/>
      <c r="DT326" s="110"/>
      <c r="DU326" s="110"/>
      <c r="DV326" s="110"/>
      <c r="DW326" s="110"/>
      <c r="DX326" s="110"/>
      <c r="DY326" s="110"/>
      <c r="DZ326" s="110"/>
      <c r="EA326" s="110"/>
      <c r="EB326" s="110"/>
      <c r="EC326" s="110"/>
      <c r="ED326" s="110"/>
      <c r="EE326" s="110"/>
      <c r="EF326" s="110"/>
      <c r="EG326" s="110"/>
      <c r="EH326" s="110"/>
      <c r="EI326" s="110"/>
      <c r="EJ326" s="110"/>
      <c r="EK326" s="110"/>
      <c r="EL326" s="110"/>
      <c r="EM326" s="110"/>
      <c r="EN326" s="110"/>
      <c r="EO326" s="110"/>
      <c r="EP326" s="110"/>
      <c r="EQ326" s="110"/>
      <c r="ER326" s="110"/>
      <c r="ES326" s="110"/>
      <c r="ET326" s="110"/>
      <c r="EU326" s="110"/>
      <c r="EV326" s="110"/>
      <c r="EW326" s="110"/>
      <c r="EX326" s="110"/>
      <c r="EY326" s="110"/>
      <c r="EZ326" s="110"/>
      <c r="FA326" s="110"/>
      <c r="FB326" s="110"/>
      <c r="FC326" s="110"/>
      <c r="FD326" s="110"/>
      <c r="FE326" s="110"/>
      <c r="FF326" s="110"/>
      <c r="FG326" s="110"/>
      <c r="FH326" s="110"/>
      <c r="FI326" s="110"/>
      <c r="FJ326" s="110"/>
      <c r="FK326" s="110"/>
      <c r="FL326" s="110"/>
      <c r="FM326" s="110"/>
      <c r="FN326" s="110"/>
      <c r="FO326" s="110"/>
      <c r="FP326" s="110"/>
      <c r="FQ326" s="110"/>
      <c r="FR326" s="110"/>
      <c r="FS326" s="110"/>
      <c r="FT326" s="110"/>
      <c r="FU326" s="110"/>
      <c r="FV326" s="110"/>
      <c r="FW326" s="110"/>
      <c r="FX326" s="110"/>
      <c r="FY326" s="110"/>
      <c r="FZ326" s="110"/>
      <c r="GA326" s="110"/>
      <c r="GB326" s="110"/>
      <c r="GC326" s="110"/>
      <c r="GD326" s="110"/>
      <c r="GE326" s="110"/>
      <c r="GF326" s="110"/>
      <c r="GG326" s="110"/>
      <c r="GH326" s="110"/>
      <c r="GI326" s="110"/>
      <c r="GJ326" s="110"/>
      <c r="GK326" s="110"/>
      <c r="GL326" s="110"/>
      <c r="GM326" s="110"/>
      <c r="GN326" s="110"/>
      <c r="GO326" s="110"/>
      <c r="GP326" s="110"/>
      <c r="GQ326" s="110"/>
      <c r="GR326" s="110"/>
      <c r="GS326" s="110"/>
      <c r="GT326" s="110"/>
      <c r="GU326" s="110"/>
      <c r="GV326" s="110"/>
      <c r="GW326" s="110"/>
      <c r="GX326" s="110"/>
      <c r="GY326" s="110"/>
      <c r="GZ326" s="110"/>
      <c r="HA326" s="110"/>
      <c r="HB326" s="110"/>
      <c r="HC326" s="110"/>
      <c r="HD326" s="110"/>
      <c r="HE326" s="110"/>
      <c r="HF326" s="110"/>
      <c r="HG326" s="110"/>
      <c r="HH326" s="110"/>
      <c r="HI326" s="110"/>
      <c r="HJ326" s="110"/>
      <c r="HK326" s="110"/>
    </row>
    <row r="327" ht="15.75" customHeight="1">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c r="AA327" s="110"/>
      <c r="AB327" s="110"/>
      <c r="AC327" s="110"/>
      <c r="AD327" s="110"/>
      <c r="AE327" s="110"/>
      <c r="AF327" s="110"/>
      <c r="AG327" s="110"/>
      <c r="AH327" s="110"/>
      <c r="AI327" s="110"/>
      <c r="AJ327" s="110"/>
      <c r="AK327" s="110"/>
      <c r="AL327" s="110"/>
      <c r="AM327" s="110"/>
      <c r="AN327" s="110"/>
      <c r="AO327" s="110"/>
      <c r="AP327" s="110"/>
      <c r="AQ327" s="110"/>
      <c r="AR327" s="110"/>
      <c r="AS327" s="110"/>
      <c r="AT327" s="110"/>
      <c r="AU327" s="110"/>
      <c r="AV327" s="110"/>
      <c r="AW327" s="110"/>
      <c r="AX327" s="110"/>
      <c r="AY327" s="110"/>
      <c r="AZ327" s="110"/>
      <c r="BA327" s="110"/>
      <c r="BB327" s="110"/>
      <c r="BC327" s="110"/>
      <c r="BD327" s="110"/>
      <c r="BE327" s="110"/>
      <c r="BF327" s="110"/>
      <c r="BG327" s="110"/>
      <c r="BH327" s="110"/>
      <c r="BI327" s="110"/>
      <c r="BJ327" s="110"/>
      <c r="BK327" s="110"/>
      <c r="BL327" s="110"/>
      <c r="BM327" s="110"/>
      <c r="BN327" s="110"/>
      <c r="BO327" s="110"/>
      <c r="BP327" s="110"/>
      <c r="BQ327" s="110"/>
      <c r="BR327" s="110"/>
      <c r="BS327" s="110"/>
      <c r="BT327" s="110"/>
      <c r="BU327" s="110"/>
      <c r="BV327" s="110"/>
      <c r="BW327" s="110"/>
      <c r="BX327" s="110"/>
      <c r="BY327" s="110"/>
      <c r="BZ327" s="110"/>
      <c r="CA327" s="110"/>
      <c r="CB327" s="110"/>
      <c r="CC327" s="110"/>
      <c r="CD327" s="110"/>
      <c r="CE327" s="110"/>
      <c r="CF327" s="110"/>
      <c r="CG327" s="110"/>
      <c r="CH327" s="110"/>
      <c r="CI327" s="110"/>
      <c r="CJ327" s="110"/>
      <c r="CK327" s="110"/>
      <c r="CL327" s="110"/>
      <c r="CM327" s="110"/>
      <c r="CN327" s="110"/>
      <c r="CO327" s="110"/>
      <c r="CP327" s="110"/>
      <c r="CQ327" s="110"/>
      <c r="CR327" s="110"/>
      <c r="CS327" s="110"/>
      <c r="CT327" s="110"/>
      <c r="CU327" s="110"/>
      <c r="CV327" s="110"/>
      <c r="CW327" s="110"/>
      <c r="CX327" s="110"/>
      <c r="CY327" s="110"/>
      <c r="CZ327" s="110"/>
      <c r="DA327" s="110"/>
      <c r="DB327" s="110"/>
      <c r="DC327" s="110"/>
      <c r="DD327" s="110"/>
      <c r="DE327" s="110"/>
      <c r="DF327" s="110"/>
      <c r="DG327" s="110"/>
      <c r="DH327" s="110"/>
      <c r="DI327" s="110"/>
      <c r="DJ327" s="110"/>
      <c r="DK327" s="110"/>
      <c r="DL327" s="110"/>
      <c r="DM327" s="110"/>
      <c r="DN327" s="110"/>
      <c r="DO327" s="110"/>
      <c r="DP327" s="110"/>
      <c r="DQ327" s="110"/>
      <c r="DR327" s="110"/>
      <c r="DS327" s="110"/>
      <c r="DT327" s="110"/>
      <c r="DU327" s="110"/>
      <c r="DV327" s="110"/>
      <c r="DW327" s="110"/>
      <c r="DX327" s="110"/>
      <c r="DY327" s="110"/>
      <c r="DZ327" s="110"/>
      <c r="EA327" s="110"/>
      <c r="EB327" s="110"/>
      <c r="EC327" s="110"/>
      <c r="ED327" s="110"/>
      <c r="EE327" s="110"/>
      <c r="EF327" s="110"/>
      <c r="EG327" s="110"/>
      <c r="EH327" s="110"/>
      <c r="EI327" s="110"/>
      <c r="EJ327" s="110"/>
      <c r="EK327" s="110"/>
      <c r="EL327" s="110"/>
      <c r="EM327" s="110"/>
      <c r="EN327" s="110"/>
      <c r="EO327" s="110"/>
      <c r="EP327" s="110"/>
      <c r="EQ327" s="110"/>
      <c r="ER327" s="110"/>
      <c r="ES327" s="110"/>
      <c r="ET327" s="110"/>
      <c r="EU327" s="110"/>
      <c r="EV327" s="110"/>
      <c r="EW327" s="110"/>
      <c r="EX327" s="110"/>
      <c r="EY327" s="110"/>
      <c r="EZ327" s="110"/>
      <c r="FA327" s="110"/>
      <c r="FB327" s="110"/>
      <c r="FC327" s="110"/>
      <c r="FD327" s="110"/>
      <c r="FE327" s="110"/>
      <c r="FF327" s="110"/>
      <c r="FG327" s="110"/>
      <c r="FH327" s="110"/>
      <c r="FI327" s="110"/>
      <c r="FJ327" s="110"/>
      <c r="FK327" s="110"/>
      <c r="FL327" s="110"/>
      <c r="FM327" s="110"/>
      <c r="FN327" s="110"/>
      <c r="FO327" s="110"/>
      <c r="FP327" s="110"/>
      <c r="FQ327" s="110"/>
      <c r="FR327" s="110"/>
      <c r="FS327" s="110"/>
      <c r="FT327" s="110"/>
      <c r="FU327" s="110"/>
      <c r="FV327" s="110"/>
      <c r="FW327" s="110"/>
      <c r="FX327" s="110"/>
      <c r="FY327" s="110"/>
      <c r="FZ327" s="110"/>
      <c r="GA327" s="110"/>
      <c r="GB327" s="110"/>
      <c r="GC327" s="110"/>
      <c r="GD327" s="110"/>
      <c r="GE327" s="110"/>
      <c r="GF327" s="110"/>
      <c r="GG327" s="110"/>
      <c r="GH327" s="110"/>
      <c r="GI327" s="110"/>
      <c r="GJ327" s="110"/>
      <c r="GK327" s="110"/>
      <c r="GL327" s="110"/>
      <c r="GM327" s="110"/>
      <c r="GN327" s="110"/>
      <c r="GO327" s="110"/>
      <c r="GP327" s="110"/>
      <c r="GQ327" s="110"/>
      <c r="GR327" s="110"/>
      <c r="GS327" s="110"/>
      <c r="GT327" s="110"/>
      <c r="GU327" s="110"/>
      <c r="GV327" s="110"/>
      <c r="GW327" s="110"/>
      <c r="GX327" s="110"/>
      <c r="GY327" s="110"/>
      <c r="GZ327" s="110"/>
      <c r="HA327" s="110"/>
      <c r="HB327" s="110"/>
      <c r="HC327" s="110"/>
      <c r="HD327" s="110"/>
      <c r="HE327" s="110"/>
      <c r="HF327" s="110"/>
      <c r="HG327" s="110"/>
      <c r="HH327" s="110"/>
      <c r="HI327" s="110"/>
      <c r="HJ327" s="110"/>
      <c r="HK327" s="110"/>
    </row>
    <row r="328" ht="15.75" customHeight="1">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c r="AA328" s="110"/>
      <c r="AB328" s="110"/>
      <c r="AC328" s="110"/>
      <c r="AD328" s="110"/>
      <c r="AE328" s="110"/>
      <c r="AF328" s="110"/>
      <c r="AG328" s="110"/>
      <c r="AH328" s="110"/>
      <c r="AI328" s="110"/>
      <c r="AJ328" s="110"/>
      <c r="AK328" s="110"/>
      <c r="AL328" s="110"/>
      <c r="AM328" s="110"/>
      <c r="AN328" s="110"/>
      <c r="AO328" s="110"/>
      <c r="AP328" s="110"/>
      <c r="AQ328" s="110"/>
      <c r="AR328" s="110"/>
      <c r="AS328" s="110"/>
      <c r="AT328" s="110"/>
      <c r="AU328" s="110"/>
      <c r="AV328" s="110"/>
      <c r="AW328" s="110"/>
      <c r="AX328" s="110"/>
      <c r="AY328" s="110"/>
      <c r="AZ328" s="110"/>
      <c r="BA328" s="110"/>
      <c r="BB328" s="110"/>
      <c r="BC328" s="110"/>
      <c r="BD328" s="110"/>
      <c r="BE328" s="110"/>
      <c r="BF328" s="110"/>
      <c r="BG328" s="110"/>
      <c r="BH328" s="110"/>
      <c r="BI328" s="110"/>
      <c r="BJ328" s="110"/>
      <c r="BK328" s="110"/>
      <c r="BL328" s="110"/>
      <c r="BM328" s="110"/>
      <c r="BN328" s="110"/>
      <c r="BO328" s="110"/>
      <c r="BP328" s="110"/>
      <c r="BQ328" s="110"/>
      <c r="BR328" s="110"/>
      <c r="BS328" s="110"/>
      <c r="BT328" s="110"/>
      <c r="BU328" s="110"/>
      <c r="BV328" s="110"/>
      <c r="BW328" s="110"/>
      <c r="BX328" s="110"/>
      <c r="BY328" s="110"/>
      <c r="BZ328" s="110"/>
      <c r="CA328" s="110"/>
      <c r="CB328" s="110"/>
      <c r="CC328" s="110"/>
      <c r="CD328" s="110"/>
      <c r="CE328" s="110"/>
      <c r="CF328" s="110"/>
      <c r="CG328" s="110"/>
      <c r="CH328" s="110"/>
      <c r="CI328" s="110"/>
      <c r="CJ328" s="110"/>
      <c r="CK328" s="110"/>
      <c r="CL328" s="110"/>
      <c r="CM328" s="110"/>
      <c r="CN328" s="110"/>
      <c r="CO328" s="110"/>
      <c r="CP328" s="110"/>
      <c r="CQ328" s="110"/>
      <c r="CR328" s="110"/>
      <c r="CS328" s="110"/>
      <c r="CT328" s="110"/>
      <c r="CU328" s="110"/>
      <c r="CV328" s="110"/>
      <c r="CW328" s="110"/>
      <c r="CX328" s="110"/>
      <c r="CY328" s="110"/>
      <c r="CZ328" s="110"/>
      <c r="DA328" s="110"/>
      <c r="DB328" s="110"/>
      <c r="DC328" s="110"/>
      <c r="DD328" s="110"/>
      <c r="DE328" s="110"/>
      <c r="DF328" s="110"/>
      <c r="DG328" s="110"/>
      <c r="DH328" s="110"/>
      <c r="DI328" s="110"/>
      <c r="DJ328" s="110"/>
      <c r="DK328" s="110"/>
      <c r="DL328" s="110"/>
      <c r="DM328" s="110"/>
      <c r="DN328" s="110"/>
      <c r="DO328" s="110"/>
      <c r="DP328" s="110"/>
      <c r="DQ328" s="110"/>
      <c r="DR328" s="110"/>
      <c r="DS328" s="110"/>
      <c r="DT328" s="110"/>
      <c r="DU328" s="110"/>
      <c r="DV328" s="110"/>
      <c r="DW328" s="110"/>
      <c r="DX328" s="110"/>
      <c r="DY328" s="110"/>
      <c r="DZ328" s="110"/>
      <c r="EA328" s="110"/>
      <c r="EB328" s="110"/>
      <c r="EC328" s="110"/>
      <c r="ED328" s="110"/>
      <c r="EE328" s="110"/>
      <c r="EF328" s="110"/>
      <c r="EG328" s="110"/>
      <c r="EH328" s="110"/>
      <c r="EI328" s="110"/>
      <c r="EJ328" s="110"/>
      <c r="EK328" s="110"/>
      <c r="EL328" s="110"/>
      <c r="EM328" s="110"/>
      <c r="EN328" s="110"/>
      <c r="EO328" s="110"/>
      <c r="EP328" s="110"/>
      <c r="EQ328" s="110"/>
      <c r="ER328" s="110"/>
      <c r="ES328" s="110"/>
      <c r="ET328" s="110"/>
      <c r="EU328" s="110"/>
      <c r="EV328" s="110"/>
      <c r="EW328" s="110"/>
      <c r="EX328" s="110"/>
      <c r="EY328" s="110"/>
      <c r="EZ328" s="110"/>
      <c r="FA328" s="110"/>
      <c r="FB328" s="110"/>
      <c r="FC328" s="110"/>
      <c r="FD328" s="110"/>
      <c r="FE328" s="110"/>
      <c r="FF328" s="110"/>
      <c r="FG328" s="110"/>
      <c r="FH328" s="110"/>
      <c r="FI328" s="110"/>
      <c r="FJ328" s="110"/>
      <c r="FK328" s="110"/>
      <c r="FL328" s="110"/>
      <c r="FM328" s="110"/>
      <c r="FN328" s="110"/>
      <c r="FO328" s="110"/>
      <c r="FP328" s="110"/>
      <c r="FQ328" s="110"/>
      <c r="FR328" s="110"/>
      <c r="FS328" s="110"/>
      <c r="FT328" s="110"/>
      <c r="FU328" s="110"/>
      <c r="FV328" s="110"/>
      <c r="FW328" s="110"/>
      <c r="FX328" s="110"/>
      <c r="FY328" s="110"/>
      <c r="FZ328" s="110"/>
      <c r="GA328" s="110"/>
      <c r="GB328" s="110"/>
      <c r="GC328" s="110"/>
      <c r="GD328" s="110"/>
      <c r="GE328" s="110"/>
      <c r="GF328" s="110"/>
      <c r="GG328" s="110"/>
      <c r="GH328" s="110"/>
      <c r="GI328" s="110"/>
      <c r="GJ328" s="110"/>
      <c r="GK328" s="110"/>
      <c r="GL328" s="110"/>
      <c r="GM328" s="110"/>
      <c r="GN328" s="110"/>
      <c r="GO328" s="110"/>
      <c r="GP328" s="110"/>
      <c r="GQ328" s="110"/>
      <c r="GR328" s="110"/>
      <c r="GS328" s="110"/>
      <c r="GT328" s="110"/>
      <c r="GU328" s="110"/>
      <c r="GV328" s="110"/>
      <c r="GW328" s="110"/>
      <c r="GX328" s="110"/>
      <c r="GY328" s="110"/>
      <c r="GZ328" s="110"/>
      <c r="HA328" s="110"/>
      <c r="HB328" s="110"/>
      <c r="HC328" s="110"/>
      <c r="HD328" s="110"/>
      <c r="HE328" s="110"/>
      <c r="HF328" s="110"/>
      <c r="HG328" s="110"/>
      <c r="HH328" s="110"/>
      <c r="HI328" s="110"/>
      <c r="HJ328" s="110"/>
      <c r="HK328" s="110"/>
    </row>
    <row r="329" ht="15.75" customHeight="1">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c r="AA329" s="110"/>
      <c r="AB329" s="110"/>
      <c r="AC329" s="110"/>
      <c r="AD329" s="110"/>
      <c r="AE329" s="110"/>
      <c r="AF329" s="110"/>
      <c r="AG329" s="110"/>
      <c r="AH329" s="110"/>
      <c r="AI329" s="110"/>
      <c r="AJ329" s="110"/>
      <c r="AK329" s="110"/>
      <c r="AL329" s="110"/>
      <c r="AM329" s="110"/>
      <c r="AN329" s="110"/>
      <c r="AO329" s="110"/>
      <c r="AP329" s="110"/>
      <c r="AQ329" s="110"/>
      <c r="AR329" s="110"/>
      <c r="AS329" s="110"/>
      <c r="AT329" s="110"/>
      <c r="AU329" s="110"/>
      <c r="AV329" s="110"/>
      <c r="AW329" s="110"/>
      <c r="AX329" s="110"/>
      <c r="AY329" s="110"/>
      <c r="AZ329" s="110"/>
      <c r="BA329" s="110"/>
      <c r="BB329" s="110"/>
      <c r="BC329" s="110"/>
      <c r="BD329" s="110"/>
      <c r="BE329" s="110"/>
      <c r="BF329" s="110"/>
      <c r="BG329" s="110"/>
      <c r="BH329" s="110"/>
      <c r="BI329" s="110"/>
      <c r="BJ329" s="110"/>
      <c r="BK329" s="110"/>
      <c r="BL329" s="110"/>
      <c r="BM329" s="110"/>
      <c r="BN329" s="110"/>
      <c r="BO329" s="110"/>
      <c r="BP329" s="110"/>
      <c r="BQ329" s="110"/>
      <c r="BR329" s="110"/>
      <c r="BS329" s="110"/>
      <c r="BT329" s="110"/>
      <c r="BU329" s="110"/>
      <c r="BV329" s="110"/>
      <c r="BW329" s="110"/>
      <c r="BX329" s="110"/>
      <c r="BY329" s="110"/>
      <c r="BZ329" s="110"/>
      <c r="CA329" s="110"/>
      <c r="CB329" s="110"/>
      <c r="CC329" s="110"/>
      <c r="CD329" s="110"/>
      <c r="CE329" s="110"/>
      <c r="CF329" s="110"/>
      <c r="CG329" s="110"/>
      <c r="CH329" s="110"/>
      <c r="CI329" s="110"/>
      <c r="CJ329" s="110"/>
      <c r="CK329" s="110"/>
      <c r="CL329" s="110"/>
      <c r="CM329" s="110"/>
      <c r="CN329" s="110"/>
      <c r="CO329" s="110"/>
      <c r="CP329" s="110"/>
      <c r="CQ329" s="110"/>
      <c r="CR329" s="110"/>
      <c r="CS329" s="110"/>
      <c r="CT329" s="110"/>
      <c r="CU329" s="110"/>
      <c r="CV329" s="110"/>
      <c r="CW329" s="110"/>
      <c r="CX329" s="110"/>
      <c r="CY329" s="110"/>
      <c r="CZ329" s="110"/>
      <c r="DA329" s="110"/>
      <c r="DB329" s="110"/>
      <c r="DC329" s="110"/>
      <c r="DD329" s="110"/>
      <c r="DE329" s="110"/>
      <c r="DF329" s="110"/>
      <c r="DG329" s="110"/>
      <c r="DH329" s="110"/>
      <c r="DI329" s="110"/>
      <c r="DJ329" s="110"/>
      <c r="DK329" s="110"/>
      <c r="DL329" s="110"/>
      <c r="DM329" s="110"/>
      <c r="DN329" s="110"/>
      <c r="DO329" s="110"/>
      <c r="DP329" s="110"/>
      <c r="DQ329" s="110"/>
      <c r="DR329" s="110"/>
      <c r="DS329" s="110"/>
      <c r="DT329" s="110"/>
      <c r="DU329" s="110"/>
      <c r="DV329" s="110"/>
      <c r="DW329" s="110"/>
      <c r="DX329" s="110"/>
      <c r="DY329" s="110"/>
      <c r="DZ329" s="110"/>
      <c r="EA329" s="110"/>
      <c r="EB329" s="110"/>
      <c r="EC329" s="110"/>
      <c r="ED329" s="110"/>
      <c r="EE329" s="110"/>
      <c r="EF329" s="110"/>
      <c r="EG329" s="110"/>
      <c r="EH329" s="110"/>
      <c r="EI329" s="110"/>
      <c r="EJ329" s="110"/>
      <c r="EK329" s="110"/>
      <c r="EL329" s="110"/>
      <c r="EM329" s="110"/>
      <c r="EN329" s="110"/>
      <c r="EO329" s="110"/>
      <c r="EP329" s="110"/>
      <c r="EQ329" s="110"/>
      <c r="ER329" s="110"/>
      <c r="ES329" s="110"/>
      <c r="ET329" s="110"/>
      <c r="EU329" s="110"/>
      <c r="EV329" s="110"/>
      <c r="EW329" s="110"/>
      <c r="EX329" s="110"/>
      <c r="EY329" s="110"/>
      <c r="EZ329" s="110"/>
      <c r="FA329" s="110"/>
      <c r="FB329" s="110"/>
      <c r="FC329" s="110"/>
      <c r="FD329" s="110"/>
      <c r="FE329" s="110"/>
      <c r="FF329" s="110"/>
      <c r="FG329" s="110"/>
      <c r="FH329" s="110"/>
      <c r="FI329" s="110"/>
      <c r="FJ329" s="110"/>
      <c r="FK329" s="110"/>
      <c r="FL329" s="110"/>
      <c r="FM329" s="110"/>
      <c r="FN329" s="110"/>
      <c r="FO329" s="110"/>
      <c r="FP329" s="110"/>
      <c r="FQ329" s="110"/>
      <c r="FR329" s="110"/>
      <c r="FS329" s="110"/>
      <c r="FT329" s="110"/>
      <c r="FU329" s="110"/>
      <c r="FV329" s="110"/>
      <c r="FW329" s="110"/>
      <c r="FX329" s="110"/>
      <c r="FY329" s="110"/>
      <c r="FZ329" s="110"/>
      <c r="GA329" s="110"/>
      <c r="GB329" s="110"/>
      <c r="GC329" s="110"/>
      <c r="GD329" s="110"/>
      <c r="GE329" s="110"/>
      <c r="GF329" s="110"/>
      <c r="GG329" s="110"/>
      <c r="GH329" s="110"/>
      <c r="GI329" s="110"/>
      <c r="GJ329" s="110"/>
      <c r="GK329" s="110"/>
      <c r="GL329" s="110"/>
      <c r="GM329" s="110"/>
      <c r="GN329" s="110"/>
      <c r="GO329" s="110"/>
      <c r="GP329" s="110"/>
      <c r="GQ329" s="110"/>
      <c r="GR329" s="110"/>
      <c r="GS329" s="110"/>
      <c r="GT329" s="110"/>
      <c r="GU329" s="110"/>
      <c r="GV329" s="110"/>
      <c r="GW329" s="110"/>
      <c r="GX329" s="110"/>
      <c r="GY329" s="110"/>
      <c r="GZ329" s="110"/>
      <c r="HA329" s="110"/>
      <c r="HB329" s="110"/>
      <c r="HC329" s="110"/>
      <c r="HD329" s="110"/>
      <c r="HE329" s="110"/>
      <c r="HF329" s="110"/>
      <c r="HG329" s="110"/>
      <c r="HH329" s="110"/>
      <c r="HI329" s="110"/>
      <c r="HJ329" s="110"/>
      <c r="HK329" s="110"/>
    </row>
    <row r="330" ht="15.75" customHeight="1">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c r="AA330" s="110"/>
      <c r="AB330" s="110"/>
      <c r="AC330" s="110"/>
      <c r="AD330" s="110"/>
      <c r="AE330" s="110"/>
      <c r="AF330" s="110"/>
      <c r="AG330" s="110"/>
      <c r="AH330" s="110"/>
      <c r="AI330" s="110"/>
      <c r="AJ330" s="110"/>
      <c r="AK330" s="110"/>
      <c r="AL330" s="110"/>
      <c r="AM330" s="110"/>
      <c r="AN330" s="110"/>
      <c r="AO330" s="110"/>
      <c r="AP330" s="110"/>
      <c r="AQ330" s="110"/>
      <c r="AR330" s="110"/>
      <c r="AS330" s="110"/>
      <c r="AT330" s="110"/>
      <c r="AU330" s="110"/>
      <c r="AV330" s="110"/>
      <c r="AW330" s="110"/>
      <c r="AX330" s="110"/>
      <c r="AY330" s="110"/>
      <c r="AZ330" s="110"/>
      <c r="BA330" s="110"/>
      <c r="BB330" s="110"/>
      <c r="BC330" s="110"/>
      <c r="BD330" s="110"/>
      <c r="BE330" s="110"/>
      <c r="BF330" s="110"/>
      <c r="BG330" s="110"/>
      <c r="BH330" s="110"/>
      <c r="BI330" s="110"/>
      <c r="BJ330" s="110"/>
      <c r="BK330" s="110"/>
      <c r="BL330" s="110"/>
      <c r="BM330" s="110"/>
      <c r="BN330" s="110"/>
      <c r="BO330" s="110"/>
      <c r="BP330" s="110"/>
      <c r="BQ330" s="110"/>
      <c r="BR330" s="110"/>
      <c r="BS330" s="110"/>
      <c r="BT330" s="110"/>
      <c r="BU330" s="110"/>
      <c r="BV330" s="110"/>
      <c r="BW330" s="110"/>
      <c r="BX330" s="110"/>
      <c r="BY330" s="110"/>
      <c r="BZ330" s="110"/>
      <c r="CA330" s="110"/>
      <c r="CB330" s="110"/>
      <c r="CC330" s="110"/>
      <c r="CD330" s="110"/>
      <c r="CE330" s="110"/>
      <c r="CF330" s="110"/>
      <c r="CG330" s="110"/>
      <c r="CH330" s="110"/>
      <c r="CI330" s="110"/>
      <c r="CJ330" s="110"/>
      <c r="CK330" s="110"/>
      <c r="CL330" s="110"/>
      <c r="CM330" s="110"/>
      <c r="CN330" s="110"/>
      <c r="CO330" s="110"/>
      <c r="CP330" s="110"/>
      <c r="CQ330" s="110"/>
      <c r="CR330" s="110"/>
      <c r="CS330" s="110"/>
      <c r="CT330" s="110"/>
      <c r="CU330" s="110"/>
      <c r="CV330" s="110"/>
      <c r="CW330" s="110"/>
      <c r="CX330" s="110"/>
      <c r="CY330" s="110"/>
      <c r="CZ330" s="110"/>
      <c r="DA330" s="110"/>
      <c r="DB330" s="110"/>
      <c r="DC330" s="110"/>
      <c r="DD330" s="110"/>
      <c r="DE330" s="110"/>
      <c r="DF330" s="110"/>
      <c r="DG330" s="110"/>
      <c r="DH330" s="110"/>
      <c r="DI330" s="110"/>
      <c r="DJ330" s="110"/>
      <c r="DK330" s="110"/>
      <c r="DL330" s="110"/>
      <c r="DM330" s="110"/>
      <c r="DN330" s="110"/>
      <c r="DO330" s="110"/>
      <c r="DP330" s="110"/>
      <c r="DQ330" s="110"/>
      <c r="DR330" s="110"/>
      <c r="DS330" s="110"/>
      <c r="DT330" s="110"/>
      <c r="DU330" s="110"/>
      <c r="DV330" s="110"/>
      <c r="DW330" s="110"/>
      <c r="DX330" s="110"/>
      <c r="DY330" s="110"/>
      <c r="DZ330" s="110"/>
      <c r="EA330" s="110"/>
      <c r="EB330" s="110"/>
      <c r="EC330" s="110"/>
      <c r="ED330" s="110"/>
      <c r="EE330" s="110"/>
      <c r="EF330" s="110"/>
      <c r="EG330" s="110"/>
      <c r="EH330" s="110"/>
      <c r="EI330" s="110"/>
      <c r="EJ330" s="110"/>
      <c r="EK330" s="110"/>
      <c r="EL330" s="110"/>
      <c r="EM330" s="110"/>
      <c r="EN330" s="110"/>
      <c r="EO330" s="110"/>
      <c r="EP330" s="110"/>
      <c r="EQ330" s="110"/>
      <c r="ER330" s="110"/>
      <c r="ES330" s="110"/>
      <c r="ET330" s="110"/>
      <c r="EU330" s="110"/>
      <c r="EV330" s="110"/>
      <c r="EW330" s="110"/>
      <c r="EX330" s="110"/>
      <c r="EY330" s="110"/>
      <c r="EZ330" s="110"/>
      <c r="FA330" s="110"/>
      <c r="FB330" s="110"/>
      <c r="FC330" s="110"/>
      <c r="FD330" s="110"/>
      <c r="FE330" s="110"/>
      <c r="FF330" s="110"/>
      <c r="FG330" s="110"/>
      <c r="FH330" s="110"/>
      <c r="FI330" s="110"/>
      <c r="FJ330" s="110"/>
      <c r="FK330" s="110"/>
      <c r="FL330" s="110"/>
      <c r="FM330" s="110"/>
      <c r="FN330" s="110"/>
      <c r="FO330" s="110"/>
      <c r="FP330" s="110"/>
      <c r="FQ330" s="110"/>
      <c r="FR330" s="110"/>
      <c r="FS330" s="110"/>
      <c r="FT330" s="110"/>
      <c r="FU330" s="110"/>
      <c r="FV330" s="110"/>
      <c r="FW330" s="110"/>
      <c r="FX330" s="110"/>
      <c r="FY330" s="110"/>
      <c r="FZ330" s="110"/>
      <c r="GA330" s="110"/>
      <c r="GB330" s="110"/>
      <c r="GC330" s="110"/>
      <c r="GD330" s="110"/>
      <c r="GE330" s="110"/>
      <c r="GF330" s="110"/>
      <c r="GG330" s="110"/>
      <c r="GH330" s="110"/>
      <c r="GI330" s="110"/>
      <c r="GJ330" s="110"/>
      <c r="GK330" s="110"/>
      <c r="GL330" s="110"/>
      <c r="GM330" s="110"/>
      <c r="GN330" s="110"/>
      <c r="GO330" s="110"/>
      <c r="GP330" s="110"/>
      <c r="GQ330" s="110"/>
      <c r="GR330" s="110"/>
      <c r="GS330" s="110"/>
      <c r="GT330" s="110"/>
      <c r="GU330" s="110"/>
      <c r="GV330" s="110"/>
      <c r="GW330" s="110"/>
      <c r="GX330" s="110"/>
      <c r="GY330" s="110"/>
      <c r="GZ330" s="110"/>
      <c r="HA330" s="110"/>
      <c r="HB330" s="110"/>
      <c r="HC330" s="110"/>
      <c r="HD330" s="110"/>
      <c r="HE330" s="110"/>
      <c r="HF330" s="110"/>
      <c r="HG330" s="110"/>
      <c r="HH330" s="110"/>
      <c r="HI330" s="110"/>
      <c r="HJ330" s="110"/>
      <c r="HK330" s="110"/>
    </row>
    <row r="331" ht="15.75" customHeight="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c r="AA331" s="110"/>
      <c r="AB331" s="110"/>
      <c r="AC331" s="110"/>
      <c r="AD331" s="110"/>
      <c r="AE331" s="110"/>
      <c r="AF331" s="110"/>
      <c r="AG331" s="110"/>
      <c r="AH331" s="110"/>
      <c r="AI331" s="110"/>
      <c r="AJ331" s="110"/>
      <c r="AK331" s="110"/>
      <c r="AL331" s="110"/>
      <c r="AM331" s="110"/>
      <c r="AN331" s="110"/>
      <c r="AO331" s="110"/>
      <c r="AP331" s="110"/>
      <c r="AQ331" s="110"/>
      <c r="AR331" s="110"/>
      <c r="AS331" s="110"/>
      <c r="AT331" s="110"/>
      <c r="AU331" s="110"/>
      <c r="AV331" s="110"/>
      <c r="AW331" s="110"/>
      <c r="AX331" s="110"/>
      <c r="AY331" s="110"/>
      <c r="AZ331" s="110"/>
      <c r="BA331" s="110"/>
      <c r="BB331" s="110"/>
      <c r="BC331" s="110"/>
      <c r="BD331" s="110"/>
      <c r="BE331" s="110"/>
      <c r="BF331" s="110"/>
      <c r="BG331" s="110"/>
      <c r="BH331" s="110"/>
      <c r="BI331" s="110"/>
      <c r="BJ331" s="110"/>
      <c r="BK331" s="110"/>
      <c r="BL331" s="110"/>
      <c r="BM331" s="110"/>
      <c r="BN331" s="110"/>
      <c r="BO331" s="110"/>
      <c r="BP331" s="110"/>
      <c r="BQ331" s="110"/>
      <c r="BR331" s="110"/>
      <c r="BS331" s="110"/>
      <c r="BT331" s="110"/>
      <c r="BU331" s="110"/>
      <c r="BV331" s="110"/>
      <c r="BW331" s="110"/>
      <c r="BX331" s="110"/>
      <c r="BY331" s="110"/>
      <c r="BZ331" s="110"/>
      <c r="CA331" s="110"/>
      <c r="CB331" s="110"/>
      <c r="CC331" s="110"/>
      <c r="CD331" s="110"/>
      <c r="CE331" s="110"/>
      <c r="CF331" s="110"/>
      <c r="CG331" s="110"/>
      <c r="CH331" s="110"/>
      <c r="CI331" s="110"/>
      <c r="CJ331" s="110"/>
      <c r="CK331" s="110"/>
      <c r="CL331" s="110"/>
      <c r="CM331" s="110"/>
      <c r="CN331" s="110"/>
      <c r="CO331" s="110"/>
      <c r="CP331" s="110"/>
      <c r="CQ331" s="110"/>
      <c r="CR331" s="110"/>
      <c r="CS331" s="110"/>
      <c r="CT331" s="110"/>
      <c r="CU331" s="110"/>
      <c r="CV331" s="110"/>
      <c r="CW331" s="110"/>
      <c r="CX331" s="110"/>
      <c r="CY331" s="110"/>
      <c r="CZ331" s="110"/>
      <c r="DA331" s="110"/>
      <c r="DB331" s="110"/>
      <c r="DC331" s="110"/>
      <c r="DD331" s="110"/>
      <c r="DE331" s="110"/>
      <c r="DF331" s="110"/>
      <c r="DG331" s="110"/>
      <c r="DH331" s="110"/>
      <c r="DI331" s="110"/>
      <c r="DJ331" s="110"/>
      <c r="DK331" s="110"/>
      <c r="DL331" s="110"/>
      <c r="DM331" s="110"/>
      <c r="DN331" s="110"/>
      <c r="DO331" s="110"/>
      <c r="DP331" s="110"/>
      <c r="DQ331" s="110"/>
      <c r="DR331" s="110"/>
      <c r="DS331" s="110"/>
      <c r="DT331" s="110"/>
      <c r="DU331" s="110"/>
      <c r="DV331" s="110"/>
      <c r="DW331" s="110"/>
      <c r="DX331" s="110"/>
      <c r="DY331" s="110"/>
      <c r="DZ331" s="110"/>
      <c r="EA331" s="110"/>
      <c r="EB331" s="110"/>
      <c r="EC331" s="110"/>
      <c r="ED331" s="110"/>
      <c r="EE331" s="110"/>
      <c r="EF331" s="110"/>
      <c r="EG331" s="110"/>
      <c r="EH331" s="110"/>
      <c r="EI331" s="110"/>
      <c r="EJ331" s="110"/>
      <c r="EK331" s="110"/>
      <c r="EL331" s="110"/>
      <c r="EM331" s="110"/>
      <c r="EN331" s="110"/>
      <c r="EO331" s="110"/>
      <c r="EP331" s="110"/>
      <c r="EQ331" s="110"/>
      <c r="ER331" s="110"/>
      <c r="ES331" s="110"/>
      <c r="ET331" s="110"/>
      <c r="EU331" s="110"/>
      <c r="EV331" s="110"/>
      <c r="EW331" s="110"/>
      <c r="EX331" s="110"/>
      <c r="EY331" s="110"/>
      <c r="EZ331" s="110"/>
      <c r="FA331" s="110"/>
      <c r="FB331" s="110"/>
      <c r="FC331" s="110"/>
      <c r="FD331" s="110"/>
      <c r="FE331" s="110"/>
      <c r="FF331" s="110"/>
      <c r="FG331" s="110"/>
      <c r="FH331" s="110"/>
      <c r="FI331" s="110"/>
      <c r="FJ331" s="110"/>
      <c r="FK331" s="110"/>
      <c r="FL331" s="110"/>
      <c r="FM331" s="110"/>
      <c r="FN331" s="110"/>
      <c r="FO331" s="110"/>
      <c r="FP331" s="110"/>
      <c r="FQ331" s="110"/>
      <c r="FR331" s="110"/>
      <c r="FS331" s="110"/>
      <c r="FT331" s="110"/>
      <c r="FU331" s="110"/>
      <c r="FV331" s="110"/>
      <c r="FW331" s="110"/>
      <c r="FX331" s="110"/>
      <c r="FY331" s="110"/>
      <c r="FZ331" s="110"/>
      <c r="GA331" s="110"/>
      <c r="GB331" s="110"/>
      <c r="GC331" s="110"/>
      <c r="GD331" s="110"/>
      <c r="GE331" s="110"/>
      <c r="GF331" s="110"/>
      <c r="GG331" s="110"/>
      <c r="GH331" s="110"/>
      <c r="GI331" s="110"/>
      <c r="GJ331" s="110"/>
      <c r="GK331" s="110"/>
      <c r="GL331" s="110"/>
      <c r="GM331" s="110"/>
      <c r="GN331" s="110"/>
      <c r="GO331" s="110"/>
      <c r="GP331" s="110"/>
      <c r="GQ331" s="110"/>
      <c r="GR331" s="110"/>
      <c r="GS331" s="110"/>
      <c r="GT331" s="110"/>
      <c r="GU331" s="110"/>
      <c r="GV331" s="110"/>
      <c r="GW331" s="110"/>
      <c r="GX331" s="110"/>
      <c r="GY331" s="110"/>
      <c r="GZ331" s="110"/>
      <c r="HA331" s="110"/>
      <c r="HB331" s="110"/>
      <c r="HC331" s="110"/>
      <c r="HD331" s="110"/>
      <c r="HE331" s="110"/>
      <c r="HF331" s="110"/>
      <c r="HG331" s="110"/>
      <c r="HH331" s="110"/>
      <c r="HI331" s="110"/>
      <c r="HJ331" s="110"/>
      <c r="HK331" s="110"/>
    </row>
    <row r="332" ht="15.75" customHeight="1">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c r="AA332" s="110"/>
      <c r="AB332" s="110"/>
      <c r="AC332" s="110"/>
      <c r="AD332" s="110"/>
      <c r="AE332" s="110"/>
      <c r="AF332" s="110"/>
      <c r="AG332" s="110"/>
      <c r="AH332" s="110"/>
      <c r="AI332" s="110"/>
      <c r="AJ332" s="110"/>
      <c r="AK332" s="110"/>
      <c r="AL332" s="110"/>
      <c r="AM332" s="110"/>
      <c r="AN332" s="110"/>
      <c r="AO332" s="110"/>
      <c r="AP332" s="110"/>
      <c r="AQ332" s="110"/>
      <c r="AR332" s="110"/>
      <c r="AS332" s="110"/>
      <c r="AT332" s="110"/>
      <c r="AU332" s="110"/>
      <c r="AV332" s="110"/>
      <c r="AW332" s="110"/>
      <c r="AX332" s="110"/>
      <c r="AY332" s="110"/>
      <c r="AZ332" s="110"/>
      <c r="BA332" s="110"/>
      <c r="BB332" s="110"/>
      <c r="BC332" s="110"/>
      <c r="BD332" s="110"/>
      <c r="BE332" s="110"/>
      <c r="BF332" s="110"/>
      <c r="BG332" s="110"/>
      <c r="BH332" s="110"/>
      <c r="BI332" s="110"/>
      <c r="BJ332" s="110"/>
      <c r="BK332" s="110"/>
      <c r="BL332" s="110"/>
      <c r="BM332" s="110"/>
      <c r="BN332" s="110"/>
      <c r="BO332" s="110"/>
      <c r="BP332" s="110"/>
      <c r="BQ332" s="110"/>
      <c r="BR332" s="110"/>
      <c r="BS332" s="110"/>
      <c r="BT332" s="110"/>
      <c r="BU332" s="110"/>
      <c r="BV332" s="110"/>
      <c r="BW332" s="110"/>
      <c r="BX332" s="110"/>
      <c r="BY332" s="110"/>
      <c r="BZ332" s="110"/>
      <c r="CA332" s="110"/>
      <c r="CB332" s="110"/>
      <c r="CC332" s="110"/>
      <c r="CD332" s="110"/>
      <c r="CE332" s="110"/>
      <c r="CF332" s="110"/>
      <c r="CG332" s="110"/>
      <c r="CH332" s="110"/>
      <c r="CI332" s="110"/>
      <c r="CJ332" s="110"/>
      <c r="CK332" s="110"/>
      <c r="CL332" s="110"/>
      <c r="CM332" s="110"/>
      <c r="CN332" s="110"/>
      <c r="CO332" s="110"/>
      <c r="CP332" s="110"/>
      <c r="CQ332" s="110"/>
      <c r="CR332" s="110"/>
      <c r="CS332" s="110"/>
      <c r="CT332" s="110"/>
      <c r="CU332" s="110"/>
      <c r="CV332" s="110"/>
      <c r="CW332" s="110"/>
      <c r="CX332" s="110"/>
      <c r="CY332" s="110"/>
      <c r="CZ332" s="110"/>
      <c r="DA332" s="110"/>
      <c r="DB332" s="110"/>
      <c r="DC332" s="110"/>
      <c r="DD332" s="110"/>
      <c r="DE332" s="110"/>
      <c r="DF332" s="110"/>
      <c r="DG332" s="110"/>
      <c r="DH332" s="110"/>
      <c r="DI332" s="110"/>
      <c r="DJ332" s="110"/>
      <c r="DK332" s="110"/>
      <c r="DL332" s="110"/>
      <c r="DM332" s="110"/>
      <c r="DN332" s="110"/>
      <c r="DO332" s="110"/>
      <c r="DP332" s="110"/>
      <c r="DQ332" s="110"/>
      <c r="DR332" s="110"/>
      <c r="DS332" s="110"/>
      <c r="DT332" s="110"/>
      <c r="DU332" s="110"/>
      <c r="DV332" s="110"/>
      <c r="DW332" s="110"/>
      <c r="DX332" s="110"/>
      <c r="DY332" s="110"/>
      <c r="DZ332" s="110"/>
      <c r="EA332" s="110"/>
      <c r="EB332" s="110"/>
      <c r="EC332" s="110"/>
      <c r="ED332" s="110"/>
      <c r="EE332" s="110"/>
      <c r="EF332" s="110"/>
      <c r="EG332" s="110"/>
      <c r="EH332" s="110"/>
      <c r="EI332" s="110"/>
      <c r="EJ332" s="110"/>
      <c r="EK332" s="110"/>
      <c r="EL332" s="110"/>
      <c r="EM332" s="110"/>
      <c r="EN332" s="110"/>
      <c r="EO332" s="110"/>
      <c r="EP332" s="110"/>
      <c r="EQ332" s="110"/>
      <c r="ER332" s="110"/>
      <c r="ES332" s="110"/>
      <c r="ET332" s="110"/>
      <c r="EU332" s="110"/>
      <c r="EV332" s="110"/>
      <c r="EW332" s="110"/>
      <c r="EX332" s="110"/>
      <c r="EY332" s="110"/>
      <c r="EZ332" s="110"/>
      <c r="FA332" s="110"/>
      <c r="FB332" s="110"/>
      <c r="FC332" s="110"/>
      <c r="FD332" s="110"/>
      <c r="FE332" s="110"/>
      <c r="FF332" s="110"/>
      <c r="FG332" s="110"/>
      <c r="FH332" s="110"/>
      <c r="FI332" s="110"/>
      <c r="FJ332" s="110"/>
      <c r="FK332" s="110"/>
      <c r="FL332" s="110"/>
      <c r="FM332" s="110"/>
      <c r="FN332" s="110"/>
      <c r="FO332" s="110"/>
      <c r="FP332" s="110"/>
      <c r="FQ332" s="110"/>
      <c r="FR332" s="110"/>
      <c r="FS332" s="110"/>
      <c r="FT332" s="110"/>
      <c r="FU332" s="110"/>
      <c r="FV332" s="110"/>
      <c r="FW332" s="110"/>
      <c r="FX332" s="110"/>
      <c r="FY332" s="110"/>
      <c r="FZ332" s="110"/>
      <c r="GA332" s="110"/>
      <c r="GB332" s="110"/>
      <c r="GC332" s="110"/>
      <c r="GD332" s="110"/>
      <c r="GE332" s="110"/>
      <c r="GF332" s="110"/>
      <c r="GG332" s="110"/>
      <c r="GH332" s="110"/>
      <c r="GI332" s="110"/>
      <c r="GJ332" s="110"/>
      <c r="GK332" s="110"/>
      <c r="GL332" s="110"/>
      <c r="GM332" s="110"/>
      <c r="GN332" s="110"/>
      <c r="GO332" s="110"/>
      <c r="GP332" s="110"/>
      <c r="GQ332" s="110"/>
      <c r="GR332" s="110"/>
      <c r="GS332" s="110"/>
      <c r="GT332" s="110"/>
      <c r="GU332" s="110"/>
      <c r="GV332" s="110"/>
      <c r="GW332" s="110"/>
      <c r="GX332" s="110"/>
      <c r="GY332" s="110"/>
      <c r="GZ332" s="110"/>
      <c r="HA332" s="110"/>
      <c r="HB332" s="110"/>
      <c r="HC332" s="110"/>
      <c r="HD332" s="110"/>
      <c r="HE332" s="110"/>
      <c r="HF332" s="110"/>
      <c r="HG332" s="110"/>
      <c r="HH332" s="110"/>
      <c r="HI332" s="110"/>
      <c r="HJ332" s="110"/>
      <c r="HK332" s="110"/>
    </row>
    <row r="333" ht="15.75" customHeight="1">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c r="AB333" s="110"/>
      <c r="AC333" s="110"/>
      <c r="AD333" s="110"/>
      <c r="AE333" s="110"/>
      <c r="AF333" s="110"/>
      <c r="AG333" s="110"/>
      <c r="AH333" s="110"/>
      <c r="AI333" s="110"/>
      <c r="AJ333" s="110"/>
      <c r="AK333" s="110"/>
      <c r="AL333" s="110"/>
      <c r="AM333" s="110"/>
      <c r="AN333" s="110"/>
      <c r="AO333" s="110"/>
      <c r="AP333" s="110"/>
      <c r="AQ333" s="110"/>
      <c r="AR333" s="110"/>
      <c r="AS333" s="110"/>
      <c r="AT333" s="110"/>
      <c r="AU333" s="110"/>
      <c r="AV333" s="110"/>
      <c r="AW333" s="110"/>
      <c r="AX333" s="110"/>
      <c r="AY333" s="110"/>
      <c r="AZ333" s="110"/>
      <c r="BA333" s="110"/>
      <c r="BB333" s="110"/>
      <c r="BC333" s="110"/>
      <c r="BD333" s="110"/>
      <c r="BE333" s="110"/>
      <c r="BF333" s="110"/>
      <c r="BG333" s="110"/>
      <c r="BH333" s="110"/>
      <c r="BI333" s="110"/>
      <c r="BJ333" s="110"/>
      <c r="BK333" s="110"/>
      <c r="BL333" s="110"/>
      <c r="BM333" s="110"/>
      <c r="BN333" s="110"/>
      <c r="BO333" s="110"/>
      <c r="BP333" s="110"/>
      <c r="BQ333" s="110"/>
      <c r="BR333" s="110"/>
      <c r="BS333" s="110"/>
      <c r="BT333" s="110"/>
      <c r="BU333" s="110"/>
      <c r="BV333" s="110"/>
      <c r="BW333" s="110"/>
      <c r="BX333" s="110"/>
      <c r="BY333" s="110"/>
      <c r="BZ333" s="110"/>
      <c r="CA333" s="110"/>
      <c r="CB333" s="110"/>
      <c r="CC333" s="110"/>
      <c r="CD333" s="110"/>
      <c r="CE333" s="110"/>
      <c r="CF333" s="110"/>
      <c r="CG333" s="110"/>
      <c r="CH333" s="110"/>
      <c r="CI333" s="110"/>
      <c r="CJ333" s="110"/>
      <c r="CK333" s="110"/>
      <c r="CL333" s="110"/>
      <c r="CM333" s="110"/>
      <c r="CN333" s="110"/>
      <c r="CO333" s="110"/>
      <c r="CP333" s="110"/>
      <c r="CQ333" s="110"/>
      <c r="CR333" s="110"/>
      <c r="CS333" s="110"/>
      <c r="CT333" s="110"/>
      <c r="CU333" s="110"/>
      <c r="CV333" s="110"/>
      <c r="CW333" s="110"/>
      <c r="CX333" s="110"/>
      <c r="CY333" s="110"/>
      <c r="CZ333" s="110"/>
      <c r="DA333" s="110"/>
      <c r="DB333" s="110"/>
      <c r="DC333" s="110"/>
      <c r="DD333" s="110"/>
      <c r="DE333" s="110"/>
      <c r="DF333" s="110"/>
      <c r="DG333" s="110"/>
      <c r="DH333" s="110"/>
      <c r="DI333" s="110"/>
      <c r="DJ333" s="110"/>
      <c r="DK333" s="110"/>
      <c r="DL333" s="110"/>
      <c r="DM333" s="110"/>
      <c r="DN333" s="110"/>
      <c r="DO333" s="110"/>
      <c r="DP333" s="110"/>
      <c r="DQ333" s="110"/>
      <c r="DR333" s="110"/>
      <c r="DS333" s="110"/>
      <c r="DT333" s="110"/>
      <c r="DU333" s="110"/>
      <c r="DV333" s="110"/>
      <c r="DW333" s="110"/>
      <c r="DX333" s="110"/>
      <c r="DY333" s="110"/>
      <c r="DZ333" s="110"/>
      <c r="EA333" s="110"/>
      <c r="EB333" s="110"/>
      <c r="EC333" s="110"/>
      <c r="ED333" s="110"/>
      <c r="EE333" s="110"/>
      <c r="EF333" s="110"/>
      <c r="EG333" s="110"/>
      <c r="EH333" s="110"/>
      <c r="EI333" s="110"/>
      <c r="EJ333" s="110"/>
      <c r="EK333" s="110"/>
      <c r="EL333" s="110"/>
      <c r="EM333" s="110"/>
      <c r="EN333" s="110"/>
      <c r="EO333" s="110"/>
      <c r="EP333" s="110"/>
      <c r="EQ333" s="110"/>
      <c r="ER333" s="110"/>
      <c r="ES333" s="110"/>
      <c r="ET333" s="110"/>
      <c r="EU333" s="110"/>
      <c r="EV333" s="110"/>
      <c r="EW333" s="110"/>
      <c r="EX333" s="110"/>
      <c r="EY333" s="110"/>
      <c r="EZ333" s="110"/>
      <c r="FA333" s="110"/>
      <c r="FB333" s="110"/>
      <c r="FC333" s="110"/>
      <c r="FD333" s="110"/>
      <c r="FE333" s="110"/>
      <c r="FF333" s="110"/>
      <c r="FG333" s="110"/>
      <c r="FH333" s="110"/>
      <c r="FI333" s="110"/>
      <c r="FJ333" s="110"/>
      <c r="FK333" s="110"/>
      <c r="FL333" s="110"/>
      <c r="FM333" s="110"/>
      <c r="FN333" s="110"/>
      <c r="FO333" s="110"/>
      <c r="FP333" s="110"/>
      <c r="FQ333" s="110"/>
      <c r="FR333" s="110"/>
      <c r="FS333" s="110"/>
      <c r="FT333" s="110"/>
      <c r="FU333" s="110"/>
      <c r="FV333" s="110"/>
      <c r="FW333" s="110"/>
      <c r="FX333" s="110"/>
      <c r="FY333" s="110"/>
      <c r="FZ333" s="110"/>
      <c r="GA333" s="110"/>
      <c r="GB333" s="110"/>
      <c r="GC333" s="110"/>
      <c r="GD333" s="110"/>
      <c r="GE333" s="110"/>
      <c r="GF333" s="110"/>
      <c r="GG333" s="110"/>
      <c r="GH333" s="110"/>
      <c r="GI333" s="110"/>
      <c r="GJ333" s="110"/>
      <c r="GK333" s="110"/>
      <c r="GL333" s="110"/>
      <c r="GM333" s="110"/>
      <c r="GN333" s="110"/>
      <c r="GO333" s="110"/>
      <c r="GP333" s="110"/>
      <c r="GQ333" s="110"/>
      <c r="GR333" s="110"/>
      <c r="GS333" s="110"/>
      <c r="GT333" s="110"/>
      <c r="GU333" s="110"/>
      <c r="GV333" s="110"/>
      <c r="GW333" s="110"/>
      <c r="GX333" s="110"/>
      <c r="GY333" s="110"/>
      <c r="GZ333" s="110"/>
      <c r="HA333" s="110"/>
      <c r="HB333" s="110"/>
      <c r="HC333" s="110"/>
      <c r="HD333" s="110"/>
      <c r="HE333" s="110"/>
      <c r="HF333" s="110"/>
      <c r="HG333" s="110"/>
      <c r="HH333" s="110"/>
      <c r="HI333" s="110"/>
      <c r="HJ333" s="110"/>
      <c r="HK333" s="110"/>
    </row>
    <row r="334" ht="15.75" customHeight="1">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c r="AB334" s="110"/>
      <c r="AC334" s="110"/>
      <c r="AD334" s="110"/>
      <c r="AE334" s="110"/>
      <c r="AF334" s="110"/>
      <c r="AG334" s="110"/>
      <c r="AH334" s="110"/>
      <c r="AI334" s="110"/>
      <c r="AJ334" s="110"/>
      <c r="AK334" s="110"/>
      <c r="AL334" s="110"/>
      <c r="AM334" s="110"/>
      <c r="AN334" s="110"/>
      <c r="AO334" s="110"/>
      <c r="AP334" s="110"/>
      <c r="AQ334" s="110"/>
      <c r="AR334" s="110"/>
      <c r="AS334" s="110"/>
      <c r="AT334" s="110"/>
      <c r="AU334" s="110"/>
      <c r="AV334" s="110"/>
      <c r="AW334" s="110"/>
      <c r="AX334" s="110"/>
      <c r="AY334" s="110"/>
      <c r="AZ334" s="110"/>
      <c r="BA334" s="110"/>
      <c r="BB334" s="110"/>
      <c r="BC334" s="110"/>
      <c r="BD334" s="110"/>
      <c r="BE334" s="110"/>
      <c r="BF334" s="110"/>
      <c r="BG334" s="110"/>
      <c r="BH334" s="110"/>
      <c r="BI334" s="110"/>
      <c r="BJ334" s="110"/>
      <c r="BK334" s="110"/>
      <c r="BL334" s="110"/>
      <c r="BM334" s="110"/>
      <c r="BN334" s="110"/>
      <c r="BO334" s="110"/>
      <c r="BP334" s="110"/>
      <c r="BQ334" s="110"/>
      <c r="BR334" s="110"/>
      <c r="BS334" s="110"/>
      <c r="BT334" s="110"/>
      <c r="BU334" s="110"/>
      <c r="BV334" s="110"/>
      <c r="BW334" s="110"/>
      <c r="BX334" s="110"/>
      <c r="BY334" s="110"/>
      <c r="BZ334" s="110"/>
      <c r="CA334" s="110"/>
      <c r="CB334" s="110"/>
      <c r="CC334" s="110"/>
      <c r="CD334" s="110"/>
      <c r="CE334" s="110"/>
      <c r="CF334" s="110"/>
      <c r="CG334" s="110"/>
      <c r="CH334" s="110"/>
      <c r="CI334" s="110"/>
      <c r="CJ334" s="110"/>
      <c r="CK334" s="110"/>
      <c r="CL334" s="110"/>
      <c r="CM334" s="110"/>
      <c r="CN334" s="110"/>
      <c r="CO334" s="110"/>
      <c r="CP334" s="110"/>
      <c r="CQ334" s="110"/>
      <c r="CR334" s="110"/>
      <c r="CS334" s="110"/>
      <c r="CT334" s="110"/>
      <c r="CU334" s="110"/>
      <c r="CV334" s="110"/>
      <c r="CW334" s="110"/>
      <c r="CX334" s="110"/>
      <c r="CY334" s="110"/>
      <c r="CZ334" s="110"/>
      <c r="DA334" s="110"/>
      <c r="DB334" s="110"/>
      <c r="DC334" s="110"/>
      <c r="DD334" s="110"/>
      <c r="DE334" s="110"/>
      <c r="DF334" s="110"/>
      <c r="DG334" s="110"/>
      <c r="DH334" s="110"/>
      <c r="DI334" s="110"/>
      <c r="DJ334" s="110"/>
      <c r="DK334" s="110"/>
      <c r="DL334" s="110"/>
      <c r="DM334" s="110"/>
      <c r="DN334" s="110"/>
      <c r="DO334" s="110"/>
      <c r="DP334" s="110"/>
      <c r="DQ334" s="110"/>
      <c r="DR334" s="110"/>
      <c r="DS334" s="110"/>
      <c r="DT334" s="110"/>
      <c r="DU334" s="110"/>
      <c r="DV334" s="110"/>
      <c r="DW334" s="110"/>
      <c r="DX334" s="110"/>
      <c r="DY334" s="110"/>
      <c r="DZ334" s="110"/>
      <c r="EA334" s="110"/>
      <c r="EB334" s="110"/>
      <c r="EC334" s="110"/>
      <c r="ED334" s="110"/>
      <c r="EE334" s="110"/>
      <c r="EF334" s="110"/>
      <c r="EG334" s="110"/>
      <c r="EH334" s="110"/>
      <c r="EI334" s="110"/>
      <c r="EJ334" s="110"/>
      <c r="EK334" s="110"/>
      <c r="EL334" s="110"/>
      <c r="EM334" s="110"/>
      <c r="EN334" s="110"/>
      <c r="EO334" s="110"/>
      <c r="EP334" s="110"/>
      <c r="EQ334" s="110"/>
      <c r="ER334" s="110"/>
      <c r="ES334" s="110"/>
      <c r="ET334" s="110"/>
      <c r="EU334" s="110"/>
      <c r="EV334" s="110"/>
      <c r="EW334" s="110"/>
      <c r="EX334" s="110"/>
      <c r="EY334" s="110"/>
      <c r="EZ334" s="110"/>
      <c r="FA334" s="110"/>
      <c r="FB334" s="110"/>
      <c r="FC334" s="110"/>
      <c r="FD334" s="110"/>
      <c r="FE334" s="110"/>
      <c r="FF334" s="110"/>
      <c r="FG334" s="110"/>
      <c r="FH334" s="110"/>
      <c r="FI334" s="110"/>
      <c r="FJ334" s="110"/>
      <c r="FK334" s="110"/>
      <c r="FL334" s="110"/>
      <c r="FM334" s="110"/>
      <c r="FN334" s="110"/>
      <c r="FO334" s="110"/>
      <c r="FP334" s="110"/>
      <c r="FQ334" s="110"/>
      <c r="FR334" s="110"/>
      <c r="FS334" s="110"/>
      <c r="FT334" s="110"/>
      <c r="FU334" s="110"/>
      <c r="FV334" s="110"/>
      <c r="FW334" s="110"/>
      <c r="FX334" s="110"/>
      <c r="FY334" s="110"/>
      <c r="FZ334" s="110"/>
      <c r="GA334" s="110"/>
      <c r="GB334" s="110"/>
      <c r="GC334" s="110"/>
      <c r="GD334" s="110"/>
      <c r="GE334" s="110"/>
      <c r="GF334" s="110"/>
      <c r="GG334" s="110"/>
      <c r="GH334" s="110"/>
      <c r="GI334" s="110"/>
      <c r="GJ334" s="110"/>
      <c r="GK334" s="110"/>
      <c r="GL334" s="110"/>
      <c r="GM334" s="110"/>
      <c r="GN334" s="110"/>
      <c r="GO334" s="110"/>
      <c r="GP334" s="110"/>
      <c r="GQ334" s="110"/>
      <c r="GR334" s="110"/>
      <c r="GS334" s="110"/>
      <c r="GT334" s="110"/>
      <c r="GU334" s="110"/>
      <c r="GV334" s="110"/>
      <c r="GW334" s="110"/>
      <c r="GX334" s="110"/>
      <c r="GY334" s="110"/>
      <c r="GZ334" s="110"/>
      <c r="HA334" s="110"/>
      <c r="HB334" s="110"/>
      <c r="HC334" s="110"/>
      <c r="HD334" s="110"/>
      <c r="HE334" s="110"/>
      <c r="HF334" s="110"/>
      <c r="HG334" s="110"/>
      <c r="HH334" s="110"/>
      <c r="HI334" s="110"/>
      <c r="HJ334" s="110"/>
      <c r="HK334" s="110"/>
    </row>
    <row r="335" ht="15.75" customHeight="1">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c r="AA335" s="110"/>
      <c r="AB335" s="110"/>
      <c r="AC335" s="110"/>
      <c r="AD335" s="110"/>
      <c r="AE335" s="110"/>
      <c r="AF335" s="110"/>
      <c r="AG335" s="110"/>
      <c r="AH335" s="110"/>
      <c r="AI335" s="110"/>
      <c r="AJ335" s="110"/>
      <c r="AK335" s="110"/>
      <c r="AL335" s="110"/>
      <c r="AM335" s="110"/>
      <c r="AN335" s="110"/>
      <c r="AO335" s="110"/>
      <c r="AP335" s="110"/>
      <c r="AQ335" s="110"/>
      <c r="AR335" s="110"/>
      <c r="AS335" s="110"/>
      <c r="AT335" s="110"/>
      <c r="AU335" s="110"/>
      <c r="AV335" s="110"/>
      <c r="AW335" s="110"/>
      <c r="AX335" s="110"/>
      <c r="AY335" s="110"/>
      <c r="AZ335" s="110"/>
      <c r="BA335" s="110"/>
      <c r="BB335" s="110"/>
      <c r="BC335" s="110"/>
      <c r="BD335" s="110"/>
      <c r="BE335" s="110"/>
      <c r="BF335" s="110"/>
      <c r="BG335" s="110"/>
      <c r="BH335" s="110"/>
      <c r="BI335" s="110"/>
      <c r="BJ335" s="110"/>
      <c r="BK335" s="110"/>
      <c r="BL335" s="110"/>
      <c r="BM335" s="110"/>
      <c r="BN335" s="110"/>
      <c r="BO335" s="110"/>
      <c r="BP335" s="110"/>
      <c r="BQ335" s="110"/>
      <c r="BR335" s="110"/>
      <c r="BS335" s="110"/>
      <c r="BT335" s="110"/>
      <c r="BU335" s="110"/>
      <c r="BV335" s="110"/>
      <c r="BW335" s="110"/>
      <c r="BX335" s="110"/>
      <c r="BY335" s="110"/>
      <c r="BZ335" s="110"/>
      <c r="CA335" s="110"/>
      <c r="CB335" s="110"/>
      <c r="CC335" s="110"/>
      <c r="CD335" s="110"/>
      <c r="CE335" s="110"/>
      <c r="CF335" s="110"/>
      <c r="CG335" s="110"/>
      <c r="CH335" s="110"/>
      <c r="CI335" s="110"/>
      <c r="CJ335" s="110"/>
      <c r="CK335" s="110"/>
      <c r="CL335" s="110"/>
      <c r="CM335" s="110"/>
      <c r="CN335" s="110"/>
      <c r="CO335" s="110"/>
      <c r="CP335" s="110"/>
      <c r="CQ335" s="110"/>
      <c r="CR335" s="110"/>
      <c r="CS335" s="110"/>
      <c r="CT335" s="110"/>
      <c r="CU335" s="110"/>
      <c r="CV335" s="110"/>
      <c r="CW335" s="110"/>
      <c r="CX335" s="110"/>
      <c r="CY335" s="110"/>
      <c r="CZ335" s="110"/>
      <c r="DA335" s="110"/>
      <c r="DB335" s="110"/>
      <c r="DC335" s="110"/>
      <c r="DD335" s="110"/>
      <c r="DE335" s="110"/>
      <c r="DF335" s="110"/>
      <c r="DG335" s="110"/>
      <c r="DH335" s="110"/>
      <c r="DI335" s="110"/>
      <c r="DJ335" s="110"/>
      <c r="DK335" s="110"/>
      <c r="DL335" s="110"/>
      <c r="DM335" s="110"/>
      <c r="DN335" s="110"/>
      <c r="DO335" s="110"/>
      <c r="DP335" s="110"/>
      <c r="DQ335" s="110"/>
      <c r="DR335" s="110"/>
      <c r="DS335" s="110"/>
      <c r="DT335" s="110"/>
      <c r="DU335" s="110"/>
      <c r="DV335" s="110"/>
      <c r="DW335" s="110"/>
      <c r="DX335" s="110"/>
      <c r="DY335" s="110"/>
      <c r="DZ335" s="110"/>
      <c r="EA335" s="110"/>
      <c r="EB335" s="110"/>
      <c r="EC335" s="110"/>
      <c r="ED335" s="110"/>
      <c r="EE335" s="110"/>
      <c r="EF335" s="110"/>
      <c r="EG335" s="110"/>
      <c r="EH335" s="110"/>
      <c r="EI335" s="110"/>
      <c r="EJ335" s="110"/>
      <c r="EK335" s="110"/>
      <c r="EL335" s="110"/>
      <c r="EM335" s="110"/>
      <c r="EN335" s="110"/>
      <c r="EO335" s="110"/>
      <c r="EP335" s="110"/>
      <c r="EQ335" s="110"/>
      <c r="ER335" s="110"/>
      <c r="ES335" s="110"/>
      <c r="ET335" s="110"/>
      <c r="EU335" s="110"/>
      <c r="EV335" s="110"/>
      <c r="EW335" s="110"/>
      <c r="EX335" s="110"/>
      <c r="EY335" s="110"/>
      <c r="EZ335" s="110"/>
      <c r="FA335" s="110"/>
      <c r="FB335" s="110"/>
      <c r="FC335" s="110"/>
      <c r="FD335" s="110"/>
      <c r="FE335" s="110"/>
      <c r="FF335" s="110"/>
      <c r="FG335" s="110"/>
      <c r="FH335" s="110"/>
      <c r="FI335" s="110"/>
      <c r="FJ335" s="110"/>
      <c r="FK335" s="110"/>
      <c r="FL335" s="110"/>
      <c r="FM335" s="110"/>
      <c r="FN335" s="110"/>
      <c r="FO335" s="110"/>
      <c r="FP335" s="110"/>
      <c r="FQ335" s="110"/>
      <c r="FR335" s="110"/>
      <c r="FS335" s="110"/>
      <c r="FT335" s="110"/>
      <c r="FU335" s="110"/>
      <c r="FV335" s="110"/>
      <c r="FW335" s="110"/>
      <c r="FX335" s="110"/>
      <c r="FY335" s="110"/>
      <c r="FZ335" s="110"/>
      <c r="GA335" s="110"/>
      <c r="GB335" s="110"/>
      <c r="GC335" s="110"/>
      <c r="GD335" s="110"/>
      <c r="GE335" s="110"/>
      <c r="GF335" s="110"/>
      <c r="GG335" s="110"/>
      <c r="GH335" s="110"/>
      <c r="GI335" s="110"/>
      <c r="GJ335" s="110"/>
      <c r="GK335" s="110"/>
      <c r="GL335" s="110"/>
      <c r="GM335" s="110"/>
      <c r="GN335" s="110"/>
      <c r="GO335" s="110"/>
      <c r="GP335" s="110"/>
      <c r="GQ335" s="110"/>
      <c r="GR335" s="110"/>
      <c r="GS335" s="110"/>
      <c r="GT335" s="110"/>
      <c r="GU335" s="110"/>
      <c r="GV335" s="110"/>
      <c r="GW335" s="110"/>
      <c r="GX335" s="110"/>
      <c r="GY335" s="110"/>
      <c r="GZ335" s="110"/>
      <c r="HA335" s="110"/>
      <c r="HB335" s="110"/>
      <c r="HC335" s="110"/>
      <c r="HD335" s="110"/>
      <c r="HE335" s="110"/>
      <c r="HF335" s="110"/>
      <c r="HG335" s="110"/>
      <c r="HH335" s="110"/>
      <c r="HI335" s="110"/>
      <c r="HJ335" s="110"/>
      <c r="HK335" s="110"/>
    </row>
    <row r="336" ht="15.75" customHeight="1">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c r="AA336" s="110"/>
      <c r="AB336" s="110"/>
      <c r="AC336" s="110"/>
      <c r="AD336" s="110"/>
      <c r="AE336" s="110"/>
      <c r="AF336" s="110"/>
      <c r="AG336" s="110"/>
      <c r="AH336" s="110"/>
      <c r="AI336" s="110"/>
      <c r="AJ336" s="110"/>
      <c r="AK336" s="110"/>
      <c r="AL336" s="110"/>
      <c r="AM336" s="110"/>
      <c r="AN336" s="110"/>
      <c r="AO336" s="110"/>
      <c r="AP336" s="110"/>
      <c r="AQ336" s="110"/>
      <c r="AR336" s="110"/>
      <c r="AS336" s="110"/>
      <c r="AT336" s="110"/>
      <c r="AU336" s="110"/>
      <c r="AV336" s="110"/>
      <c r="AW336" s="110"/>
      <c r="AX336" s="110"/>
      <c r="AY336" s="110"/>
      <c r="AZ336" s="110"/>
      <c r="BA336" s="110"/>
      <c r="BB336" s="110"/>
      <c r="BC336" s="110"/>
      <c r="BD336" s="110"/>
      <c r="BE336" s="110"/>
      <c r="BF336" s="110"/>
      <c r="BG336" s="110"/>
      <c r="BH336" s="110"/>
      <c r="BI336" s="110"/>
      <c r="BJ336" s="110"/>
      <c r="BK336" s="110"/>
      <c r="BL336" s="110"/>
      <c r="BM336" s="110"/>
      <c r="BN336" s="110"/>
      <c r="BO336" s="110"/>
      <c r="BP336" s="110"/>
      <c r="BQ336" s="110"/>
      <c r="BR336" s="110"/>
      <c r="BS336" s="110"/>
      <c r="BT336" s="110"/>
      <c r="BU336" s="110"/>
      <c r="BV336" s="110"/>
      <c r="BW336" s="110"/>
      <c r="BX336" s="110"/>
      <c r="BY336" s="110"/>
      <c r="BZ336" s="110"/>
      <c r="CA336" s="110"/>
      <c r="CB336" s="110"/>
      <c r="CC336" s="110"/>
      <c r="CD336" s="110"/>
      <c r="CE336" s="110"/>
      <c r="CF336" s="110"/>
      <c r="CG336" s="110"/>
      <c r="CH336" s="110"/>
      <c r="CI336" s="110"/>
      <c r="CJ336" s="110"/>
      <c r="CK336" s="110"/>
      <c r="CL336" s="110"/>
      <c r="CM336" s="110"/>
      <c r="CN336" s="110"/>
      <c r="CO336" s="110"/>
      <c r="CP336" s="110"/>
      <c r="CQ336" s="110"/>
      <c r="CR336" s="110"/>
      <c r="CS336" s="110"/>
      <c r="CT336" s="110"/>
      <c r="CU336" s="110"/>
      <c r="CV336" s="110"/>
      <c r="CW336" s="110"/>
      <c r="CX336" s="110"/>
      <c r="CY336" s="110"/>
      <c r="CZ336" s="110"/>
      <c r="DA336" s="110"/>
      <c r="DB336" s="110"/>
      <c r="DC336" s="110"/>
      <c r="DD336" s="110"/>
      <c r="DE336" s="110"/>
      <c r="DF336" s="110"/>
      <c r="DG336" s="110"/>
      <c r="DH336" s="110"/>
      <c r="DI336" s="110"/>
      <c r="DJ336" s="110"/>
      <c r="DK336" s="110"/>
      <c r="DL336" s="110"/>
      <c r="DM336" s="110"/>
      <c r="DN336" s="110"/>
      <c r="DO336" s="110"/>
      <c r="DP336" s="110"/>
      <c r="DQ336" s="110"/>
      <c r="DR336" s="110"/>
      <c r="DS336" s="110"/>
      <c r="DT336" s="110"/>
      <c r="DU336" s="110"/>
      <c r="DV336" s="110"/>
      <c r="DW336" s="110"/>
      <c r="DX336" s="110"/>
      <c r="DY336" s="110"/>
      <c r="DZ336" s="110"/>
      <c r="EA336" s="110"/>
      <c r="EB336" s="110"/>
      <c r="EC336" s="110"/>
      <c r="ED336" s="110"/>
      <c r="EE336" s="110"/>
      <c r="EF336" s="110"/>
      <c r="EG336" s="110"/>
      <c r="EH336" s="110"/>
      <c r="EI336" s="110"/>
      <c r="EJ336" s="110"/>
      <c r="EK336" s="110"/>
      <c r="EL336" s="110"/>
      <c r="EM336" s="110"/>
      <c r="EN336" s="110"/>
      <c r="EO336" s="110"/>
      <c r="EP336" s="110"/>
      <c r="EQ336" s="110"/>
      <c r="ER336" s="110"/>
      <c r="ES336" s="110"/>
      <c r="ET336" s="110"/>
      <c r="EU336" s="110"/>
      <c r="EV336" s="110"/>
      <c r="EW336" s="110"/>
      <c r="EX336" s="110"/>
      <c r="EY336" s="110"/>
      <c r="EZ336" s="110"/>
      <c r="FA336" s="110"/>
      <c r="FB336" s="110"/>
      <c r="FC336" s="110"/>
      <c r="FD336" s="110"/>
      <c r="FE336" s="110"/>
      <c r="FF336" s="110"/>
      <c r="FG336" s="110"/>
      <c r="FH336" s="110"/>
      <c r="FI336" s="110"/>
      <c r="FJ336" s="110"/>
      <c r="FK336" s="110"/>
      <c r="FL336" s="110"/>
      <c r="FM336" s="110"/>
      <c r="FN336" s="110"/>
      <c r="FO336" s="110"/>
      <c r="FP336" s="110"/>
      <c r="FQ336" s="110"/>
      <c r="FR336" s="110"/>
      <c r="FS336" s="110"/>
      <c r="FT336" s="110"/>
      <c r="FU336" s="110"/>
      <c r="FV336" s="110"/>
      <c r="FW336" s="110"/>
      <c r="FX336" s="110"/>
      <c r="FY336" s="110"/>
      <c r="FZ336" s="110"/>
      <c r="GA336" s="110"/>
      <c r="GB336" s="110"/>
      <c r="GC336" s="110"/>
      <c r="GD336" s="110"/>
      <c r="GE336" s="110"/>
      <c r="GF336" s="110"/>
      <c r="GG336" s="110"/>
      <c r="GH336" s="110"/>
      <c r="GI336" s="110"/>
      <c r="GJ336" s="110"/>
      <c r="GK336" s="110"/>
      <c r="GL336" s="110"/>
      <c r="GM336" s="110"/>
      <c r="GN336" s="110"/>
      <c r="GO336" s="110"/>
      <c r="GP336" s="110"/>
      <c r="GQ336" s="110"/>
      <c r="GR336" s="110"/>
      <c r="GS336" s="110"/>
      <c r="GT336" s="110"/>
      <c r="GU336" s="110"/>
      <c r="GV336" s="110"/>
      <c r="GW336" s="110"/>
      <c r="GX336" s="110"/>
      <c r="GY336" s="110"/>
      <c r="GZ336" s="110"/>
      <c r="HA336" s="110"/>
      <c r="HB336" s="110"/>
      <c r="HC336" s="110"/>
      <c r="HD336" s="110"/>
      <c r="HE336" s="110"/>
      <c r="HF336" s="110"/>
      <c r="HG336" s="110"/>
      <c r="HH336" s="110"/>
      <c r="HI336" s="110"/>
      <c r="HJ336" s="110"/>
      <c r="HK336" s="110"/>
    </row>
    <row r="337" ht="15.75" customHeight="1">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c r="AA337" s="110"/>
      <c r="AB337" s="110"/>
      <c r="AC337" s="110"/>
      <c r="AD337" s="110"/>
      <c r="AE337" s="110"/>
      <c r="AF337" s="110"/>
      <c r="AG337" s="110"/>
      <c r="AH337" s="110"/>
      <c r="AI337" s="110"/>
      <c r="AJ337" s="110"/>
      <c r="AK337" s="110"/>
      <c r="AL337" s="110"/>
      <c r="AM337" s="110"/>
      <c r="AN337" s="110"/>
      <c r="AO337" s="110"/>
      <c r="AP337" s="110"/>
      <c r="AQ337" s="110"/>
      <c r="AR337" s="110"/>
      <c r="AS337" s="110"/>
      <c r="AT337" s="110"/>
      <c r="AU337" s="110"/>
      <c r="AV337" s="110"/>
      <c r="AW337" s="110"/>
      <c r="AX337" s="110"/>
      <c r="AY337" s="110"/>
      <c r="AZ337" s="110"/>
      <c r="BA337" s="110"/>
      <c r="BB337" s="110"/>
      <c r="BC337" s="110"/>
      <c r="BD337" s="110"/>
      <c r="BE337" s="110"/>
      <c r="BF337" s="110"/>
      <c r="BG337" s="110"/>
      <c r="BH337" s="110"/>
      <c r="BI337" s="110"/>
      <c r="BJ337" s="110"/>
      <c r="BK337" s="110"/>
      <c r="BL337" s="110"/>
      <c r="BM337" s="110"/>
      <c r="BN337" s="110"/>
      <c r="BO337" s="110"/>
      <c r="BP337" s="110"/>
      <c r="BQ337" s="110"/>
      <c r="BR337" s="110"/>
      <c r="BS337" s="110"/>
      <c r="BT337" s="110"/>
      <c r="BU337" s="110"/>
      <c r="BV337" s="110"/>
      <c r="BW337" s="110"/>
      <c r="BX337" s="110"/>
      <c r="BY337" s="110"/>
      <c r="BZ337" s="110"/>
      <c r="CA337" s="110"/>
      <c r="CB337" s="110"/>
      <c r="CC337" s="110"/>
      <c r="CD337" s="110"/>
      <c r="CE337" s="110"/>
      <c r="CF337" s="110"/>
      <c r="CG337" s="110"/>
      <c r="CH337" s="110"/>
      <c r="CI337" s="110"/>
      <c r="CJ337" s="110"/>
      <c r="CK337" s="110"/>
      <c r="CL337" s="110"/>
      <c r="CM337" s="110"/>
      <c r="CN337" s="110"/>
      <c r="CO337" s="110"/>
      <c r="CP337" s="110"/>
      <c r="CQ337" s="110"/>
      <c r="CR337" s="110"/>
      <c r="CS337" s="110"/>
      <c r="CT337" s="110"/>
      <c r="CU337" s="110"/>
      <c r="CV337" s="110"/>
      <c r="CW337" s="110"/>
      <c r="CX337" s="110"/>
      <c r="CY337" s="110"/>
      <c r="CZ337" s="110"/>
      <c r="DA337" s="110"/>
      <c r="DB337" s="110"/>
      <c r="DC337" s="110"/>
      <c r="DD337" s="110"/>
      <c r="DE337" s="110"/>
      <c r="DF337" s="110"/>
      <c r="DG337" s="110"/>
      <c r="DH337" s="110"/>
      <c r="DI337" s="110"/>
      <c r="DJ337" s="110"/>
      <c r="DK337" s="110"/>
      <c r="DL337" s="110"/>
      <c r="DM337" s="110"/>
      <c r="DN337" s="110"/>
      <c r="DO337" s="110"/>
      <c r="DP337" s="110"/>
      <c r="DQ337" s="110"/>
      <c r="DR337" s="110"/>
      <c r="DS337" s="110"/>
      <c r="DT337" s="110"/>
      <c r="DU337" s="110"/>
      <c r="DV337" s="110"/>
      <c r="DW337" s="110"/>
      <c r="DX337" s="110"/>
      <c r="DY337" s="110"/>
      <c r="DZ337" s="110"/>
      <c r="EA337" s="110"/>
      <c r="EB337" s="110"/>
      <c r="EC337" s="110"/>
      <c r="ED337" s="110"/>
      <c r="EE337" s="110"/>
      <c r="EF337" s="110"/>
      <c r="EG337" s="110"/>
      <c r="EH337" s="110"/>
      <c r="EI337" s="110"/>
      <c r="EJ337" s="110"/>
      <c r="EK337" s="110"/>
      <c r="EL337" s="110"/>
      <c r="EM337" s="110"/>
      <c r="EN337" s="110"/>
      <c r="EO337" s="110"/>
      <c r="EP337" s="110"/>
      <c r="EQ337" s="110"/>
      <c r="ER337" s="110"/>
      <c r="ES337" s="110"/>
      <c r="ET337" s="110"/>
      <c r="EU337" s="110"/>
      <c r="EV337" s="110"/>
      <c r="EW337" s="110"/>
      <c r="EX337" s="110"/>
      <c r="EY337" s="110"/>
      <c r="EZ337" s="110"/>
      <c r="FA337" s="110"/>
      <c r="FB337" s="110"/>
      <c r="FC337" s="110"/>
      <c r="FD337" s="110"/>
      <c r="FE337" s="110"/>
      <c r="FF337" s="110"/>
      <c r="FG337" s="110"/>
      <c r="FH337" s="110"/>
      <c r="FI337" s="110"/>
      <c r="FJ337" s="110"/>
      <c r="FK337" s="110"/>
      <c r="FL337" s="110"/>
      <c r="FM337" s="110"/>
      <c r="FN337" s="110"/>
      <c r="FO337" s="110"/>
      <c r="FP337" s="110"/>
      <c r="FQ337" s="110"/>
      <c r="FR337" s="110"/>
      <c r="FS337" s="110"/>
      <c r="FT337" s="110"/>
      <c r="FU337" s="110"/>
      <c r="FV337" s="110"/>
      <c r="FW337" s="110"/>
      <c r="FX337" s="110"/>
      <c r="FY337" s="110"/>
      <c r="FZ337" s="110"/>
      <c r="GA337" s="110"/>
      <c r="GB337" s="110"/>
      <c r="GC337" s="110"/>
      <c r="GD337" s="110"/>
      <c r="GE337" s="110"/>
      <c r="GF337" s="110"/>
      <c r="GG337" s="110"/>
      <c r="GH337" s="110"/>
      <c r="GI337" s="110"/>
      <c r="GJ337" s="110"/>
      <c r="GK337" s="110"/>
      <c r="GL337" s="110"/>
      <c r="GM337" s="110"/>
      <c r="GN337" s="110"/>
      <c r="GO337" s="110"/>
      <c r="GP337" s="110"/>
      <c r="GQ337" s="110"/>
      <c r="GR337" s="110"/>
      <c r="GS337" s="110"/>
      <c r="GT337" s="110"/>
      <c r="GU337" s="110"/>
      <c r="GV337" s="110"/>
      <c r="GW337" s="110"/>
      <c r="GX337" s="110"/>
      <c r="GY337" s="110"/>
      <c r="GZ337" s="110"/>
      <c r="HA337" s="110"/>
      <c r="HB337" s="110"/>
      <c r="HC337" s="110"/>
      <c r="HD337" s="110"/>
      <c r="HE337" s="110"/>
      <c r="HF337" s="110"/>
      <c r="HG337" s="110"/>
      <c r="HH337" s="110"/>
      <c r="HI337" s="110"/>
      <c r="HJ337" s="110"/>
      <c r="HK337" s="110"/>
    </row>
    <row r="338" ht="15.75" customHeight="1">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c r="AA338" s="110"/>
      <c r="AB338" s="110"/>
      <c r="AC338" s="110"/>
      <c r="AD338" s="110"/>
      <c r="AE338" s="110"/>
      <c r="AF338" s="110"/>
      <c r="AG338" s="110"/>
      <c r="AH338" s="110"/>
      <c r="AI338" s="110"/>
      <c r="AJ338" s="110"/>
      <c r="AK338" s="110"/>
      <c r="AL338" s="110"/>
      <c r="AM338" s="110"/>
      <c r="AN338" s="110"/>
      <c r="AO338" s="110"/>
      <c r="AP338" s="110"/>
      <c r="AQ338" s="110"/>
      <c r="AR338" s="110"/>
      <c r="AS338" s="110"/>
      <c r="AT338" s="110"/>
      <c r="AU338" s="110"/>
      <c r="AV338" s="110"/>
      <c r="AW338" s="110"/>
      <c r="AX338" s="110"/>
      <c r="AY338" s="110"/>
      <c r="AZ338" s="110"/>
      <c r="BA338" s="110"/>
      <c r="BB338" s="110"/>
      <c r="BC338" s="110"/>
      <c r="BD338" s="110"/>
      <c r="BE338" s="110"/>
      <c r="BF338" s="110"/>
      <c r="BG338" s="110"/>
      <c r="BH338" s="110"/>
      <c r="BI338" s="110"/>
      <c r="BJ338" s="110"/>
      <c r="BK338" s="110"/>
      <c r="BL338" s="110"/>
      <c r="BM338" s="110"/>
      <c r="BN338" s="110"/>
      <c r="BO338" s="110"/>
      <c r="BP338" s="110"/>
      <c r="BQ338" s="110"/>
      <c r="BR338" s="110"/>
      <c r="BS338" s="110"/>
      <c r="BT338" s="110"/>
      <c r="BU338" s="110"/>
      <c r="BV338" s="110"/>
      <c r="BW338" s="110"/>
      <c r="BX338" s="110"/>
      <c r="BY338" s="110"/>
      <c r="BZ338" s="110"/>
      <c r="CA338" s="110"/>
      <c r="CB338" s="110"/>
      <c r="CC338" s="110"/>
      <c r="CD338" s="110"/>
      <c r="CE338" s="110"/>
      <c r="CF338" s="110"/>
      <c r="CG338" s="110"/>
      <c r="CH338" s="110"/>
      <c r="CI338" s="110"/>
      <c r="CJ338" s="110"/>
      <c r="CK338" s="110"/>
      <c r="CL338" s="110"/>
      <c r="CM338" s="110"/>
      <c r="CN338" s="110"/>
      <c r="CO338" s="110"/>
      <c r="CP338" s="110"/>
      <c r="CQ338" s="110"/>
      <c r="CR338" s="110"/>
      <c r="CS338" s="110"/>
      <c r="CT338" s="110"/>
      <c r="CU338" s="110"/>
      <c r="CV338" s="110"/>
      <c r="CW338" s="110"/>
      <c r="CX338" s="110"/>
      <c r="CY338" s="110"/>
      <c r="CZ338" s="110"/>
      <c r="DA338" s="110"/>
      <c r="DB338" s="110"/>
      <c r="DC338" s="110"/>
      <c r="DD338" s="110"/>
      <c r="DE338" s="110"/>
      <c r="DF338" s="110"/>
      <c r="DG338" s="110"/>
      <c r="DH338" s="110"/>
      <c r="DI338" s="110"/>
      <c r="DJ338" s="110"/>
      <c r="DK338" s="110"/>
      <c r="DL338" s="110"/>
      <c r="DM338" s="110"/>
      <c r="DN338" s="110"/>
      <c r="DO338" s="110"/>
      <c r="DP338" s="110"/>
      <c r="DQ338" s="110"/>
      <c r="DR338" s="110"/>
      <c r="DS338" s="110"/>
      <c r="DT338" s="110"/>
      <c r="DU338" s="110"/>
      <c r="DV338" s="110"/>
      <c r="DW338" s="110"/>
      <c r="DX338" s="110"/>
      <c r="DY338" s="110"/>
      <c r="DZ338" s="110"/>
      <c r="EA338" s="110"/>
      <c r="EB338" s="110"/>
      <c r="EC338" s="110"/>
      <c r="ED338" s="110"/>
      <c r="EE338" s="110"/>
      <c r="EF338" s="110"/>
      <c r="EG338" s="110"/>
      <c r="EH338" s="110"/>
      <c r="EI338" s="110"/>
      <c r="EJ338" s="110"/>
      <c r="EK338" s="110"/>
      <c r="EL338" s="110"/>
      <c r="EM338" s="110"/>
      <c r="EN338" s="110"/>
      <c r="EO338" s="110"/>
      <c r="EP338" s="110"/>
      <c r="EQ338" s="110"/>
      <c r="ER338" s="110"/>
      <c r="ES338" s="110"/>
      <c r="ET338" s="110"/>
      <c r="EU338" s="110"/>
      <c r="EV338" s="110"/>
      <c r="EW338" s="110"/>
      <c r="EX338" s="110"/>
      <c r="EY338" s="110"/>
      <c r="EZ338" s="110"/>
      <c r="FA338" s="110"/>
      <c r="FB338" s="110"/>
      <c r="FC338" s="110"/>
      <c r="FD338" s="110"/>
      <c r="FE338" s="110"/>
      <c r="FF338" s="110"/>
      <c r="FG338" s="110"/>
      <c r="FH338" s="110"/>
      <c r="FI338" s="110"/>
      <c r="FJ338" s="110"/>
      <c r="FK338" s="110"/>
      <c r="FL338" s="110"/>
      <c r="FM338" s="110"/>
      <c r="FN338" s="110"/>
      <c r="FO338" s="110"/>
      <c r="FP338" s="110"/>
      <c r="FQ338" s="110"/>
      <c r="FR338" s="110"/>
      <c r="FS338" s="110"/>
      <c r="FT338" s="110"/>
      <c r="FU338" s="110"/>
      <c r="FV338" s="110"/>
      <c r="FW338" s="110"/>
      <c r="FX338" s="110"/>
      <c r="FY338" s="110"/>
      <c r="FZ338" s="110"/>
      <c r="GA338" s="110"/>
      <c r="GB338" s="110"/>
      <c r="GC338" s="110"/>
      <c r="GD338" s="110"/>
      <c r="GE338" s="110"/>
      <c r="GF338" s="110"/>
      <c r="GG338" s="110"/>
      <c r="GH338" s="110"/>
      <c r="GI338" s="110"/>
      <c r="GJ338" s="110"/>
      <c r="GK338" s="110"/>
      <c r="GL338" s="110"/>
      <c r="GM338" s="110"/>
      <c r="GN338" s="110"/>
      <c r="GO338" s="110"/>
      <c r="GP338" s="110"/>
      <c r="GQ338" s="110"/>
      <c r="GR338" s="110"/>
      <c r="GS338" s="110"/>
      <c r="GT338" s="110"/>
      <c r="GU338" s="110"/>
      <c r="GV338" s="110"/>
      <c r="GW338" s="110"/>
      <c r="GX338" s="110"/>
      <c r="GY338" s="110"/>
      <c r="GZ338" s="110"/>
      <c r="HA338" s="110"/>
      <c r="HB338" s="110"/>
      <c r="HC338" s="110"/>
      <c r="HD338" s="110"/>
      <c r="HE338" s="110"/>
      <c r="HF338" s="110"/>
      <c r="HG338" s="110"/>
      <c r="HH338" s="110"/>
      <c r="HI338" s="110"/>
      <c r="HJ338" s="110"/>
      <c r="HK338" s="110"/>
    </row>
    <row r="339" ht="15.75" customHeight="1">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c r="AA339" s="110"/>
      <c r="AB339" s="110"/>
      <c r="AC339" s="110"/>
      <c r="AD339" s="110"/>
      <c r="AE339" s="110"/>
      <c r="AF339" s="110"/>
      <c r="AG339" s="110"/>
      <c r="AH339" s="110"/>
      <c r="AI339" s="110"/>
      <c r="AJ339" s="110"/>
      <c r="AK339" s="110"/>
      <c r="AL339" s="110"/>
      <c r="AM339" s="110"/>
      <c r="AN339" s="110"/>
      <c r="AO339" s="110"/>
      <c r="AP339" s="110"/>
      <c r="AQ339" s="110"/>
      <c r="AR339" s="110"/>
      <c r="AS339" s="110"/>
      <c r="AT339" s="110"/>
      <c r="AU339" s="110"/>
      <c r="AV339" s="110"/>
      <c r="AW339" s="110"/>
      <c r="AX339" s="110"/>
      <c r="AY339" s="110"/>
      <c r="AZ339" s="110"/>
      <c r="BA339" s="110"/>
      <c r="BB339" s="110"/>
      <c r="BC339" s="110"/>
      <c r="BD339" s="110"/>
      <c r="BE339" s="110"/>
      <c r="BF339" s="110"/>
      <c r="BG339" s="110"/>
      <c r="BH339" s="110"/>
      <c r="BI339" s="110"/>
      <c r="BJ339" s="110"/>
      <c r="BK339" s="110"/>
      <c r="BL339" s="110"/>
      <c r="BM339" s="110"/>
      <c r="BN339" s="110"/>
      <c r="BO339" s="110"/>
      <c r="BP339" s="110"/>
      <c r="BQ339" s="110"/>
      <c r="BR339" s="110"/>
      <c r="BS339" s="110"/>
      <c r="BT339" s="110"/>
      <c r="BU339" s="110"/>
      <c r="BV339" s="110"/>
      <c r="BW339" s="110"/>
      <c r="BX339" s="110"/>
      <c r="BY339" s="110"/>
      <c r="BZ339" s="110"/>
      <c r="CA339" s="110"/>
      <c r="CB339" s="110"/>
      <c r="CC339" s="110"/>
      <c r="CD339" s="110"/>
      <c r="CE339" s="110"/>
      <c r="CF339" s="110"/>
      <c r="CG339" s="110"/>
      <c r="CH339" s="110"/>
      <c r="CI339" s="110"/>
      <c r="CJ339" s="110"/>
      <c r="CK339" s="110"/>
      <c r="CL339" s="110"/>
      <c r="CM339" s="110"/>
      <c r="CN339" s="110"/>
      <c r="CO339" s="110"/>
      <c r="CP339" s="110"/>
      <c r="CQ339" s="110"/>
      <c r="CR339" s="110"/>
      <c r="CS339" s="110"/>
      <c r="CT339" s="110"/>
      <c r="CU339" s="110"/>
      <c r="CV339" s="110"/>
      <c r="CW339" s="110"/>
      <c r="CX339" s="110"/>
      <c r="CY339" s="110"/>
      <c r="CZ339" s="110"/>
      <c r="DA339" s="110"/>
      <c r="DB339" s="110"/>
      <c r="DC339" s="110"/>
      <c r="DD339" s="110"/>
      <c r="DE339" s="110"/>
      <c r="DF339" s="110"/>
      <c r="DG339" s="110"/>
      <c r="DH339" s="110"/>
      <c r="DI339" s="110"/>
      <c r="DJ339" s="110"/>
      <c r="DK339" s="110"/>
      <c r="DL339" s="110"/>
      <c r="DM339" s="110"/>
      <c r="DN339" s="110"/>
      <c r="DO339" s="110"/>
      <c r="DP339" s="110"/>
      <c r="DQ339" s="110"/>
      <c r="DR339" s="110"/>
      <c r="DS339" s="110"/>
      <c r="DT339" s="110"/>
      <c r="DU339" s="110"/>
      <c r="DV339" s="110"/>
      <c r="DW339" s="110"/>
      <c r="DX339" s="110"/>
      <c r="DY339" s="110"/>
      <c r="DZ339" s="110"/>
      <c r="EA339" s="110"/>
      <c r="EB339" s="110"/>
      <c r="EC339" s="110"/>
      <c r="ED339" s="110"/>
      <c r="EE339" s="110"/>
      <c r="EF339" s="110"/>
      <c r="EG339" s="110"/>
      <c r="EH339" s="110"/>
      <c r="EI339" s="110"/>
      <c r="EJ339" s="110"/>
      <c r="EK339" s="110"/>
      <c r="EL339" s="110"/>
      <c r="EM339" s="110"/>
      <c r="EN339" s="110"/>
      <c r="EO339" s="110"/>
      <c r="EP339" s="110"/>
      <c r="EQ339" s="110"/>
      <c r="ER339" s="110"/>
      <c r="ES339" s="110"/>
      <c r="ET339" s="110"/>
      <c r="EU339" s="110"/>
      <c r="EV339" s="110"/>
      <c r="EW339" s="110"/>
      <c r="EX339" s="110"/>
      <c r="EY339" s="110"/>
      <c r="EZ339" s="110"/>
      <c r="FA339" s="110"/>
      <c r="FB339" s="110"/>
      <c r="FC339" s="110"/>
      <c r="FD339" s="110"/>
      <c r="FE339" s="110"/>
      <c r="FF339" s="110"/>
      <c r="FG339" s="110"/>
      <c r="FH339" s="110"/>
      <c r="FI339" s="110"/>
      <c r="FJ339" s="110"/>
      <c r="FK339" s="110"/>
      <c r="FL339" s="110"/>
      <c r="FM339" s="110"/>
      <c r="FN339" s="110"/>
      <c r="FO339" s="110"/>
      <c r="FP339" s="110"/>
      <c r="FQ339" s="110"/>
      <c r="FR339" s="110"/>
      <c r="FS339" s="110"/>
      <c r="FT339" s="110"/>
      <c r="FU339" s="110"/>
      <c r="FV339" s="110"/>
      <c r="FW339" s="110"/>
      <c r="FX339" s="110"/>
      <c r="FY339" s="110"/>
      <c r="FZ339" s="110"/>
      <c r="GA339" s="110"/>
      <c r="GB339" s="110"/>
      <c r="GC339" s="110"/>
      <c r="GD339" s="110"/>
      <c r="GE339" s="110"/>
      <c r="GF339" s="110"/>
      <c r="GG339" s="110"/>
      <c r="GH339" s="110"/>
      <c r="GI339" s="110"/>
      <c r="GJ339" s="110"/>
      <c r="GK339" s="110"/>
      <c r="GL339" s="110"/>
      <c r="GM339" s="110"/>
      <c r="GN339" s="110"/>
      <c r="GO339" s="110"/>
      <c r="GP339" s="110"/>
      <c r="GQ339" s="110"/>
      <c r="GR339" s="110"/>
      <c r="GS339" s="110"/>
      <c r="GT339" s="110"/>
      <c r="GU339" s="110"/>
      <c r="GV339" s="110"/>
      <c r="GW339" s="110"/>
      <c r="GX339" s="110"/>
      <c r="GY339" s="110"/>
      <c r="GZ339" s="110"/>
      <c r="HA339" s="110"/>
      <c r="HB339" s="110"/>
      <c r="HC339" s="110"/>
      <c r="HD339" s="110"/>
      <c r="HE339" s="110"/>
      <c r="HF339" s="110"/>
      <c r="HG339" s="110"/>
      <c r="HH339" s="110"/>
      <c r="HI339" s="110"/>
      <c r="HJ339" s="110"/>
      <c r="HK339" s="110"/>
    </row>
    <row r="340" ht="15.75" customHeight="1">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c r="AA340" s="110"/>
      <c r="AB340" s="110"/>
      <c r="AC340" s="110"/>
      <c r="AD340" s="110"/>
      <c r="AE340" s="110"/>
      <c r="AF340" s="110"/>
      <c r="AG340" s="110"/>
      <c r="AH340" s="110"/>
      <c r="AI340" s="110"/>
      <c r="AJ340" s="110"/>
      <c r="AK340" s="110"/>
      <c r="AL340" s="110"/>
      <c r="AM340" s="110"/>
      <c r="AN340" s="110"/>
      <c r="AO340" s="110"/>
      <c r="AP340" s="110"/>
      <c r="AQ340" s="110"/>
      <c r="AR340" s="110"/>
      <c r="AS340" s="110"/>
      <c r="AT340" s="110"/>
      <c r="AU340" s="110"/>
      <c r="AV340" s="110"/>
      <c r="AW340" s="110"/>
      <c r="AX340" s="110"/>
      <c r="AY340" s="110"/>
      <c r="AZ340" s="110"/>
      <c r="BA340" s="110"/>
      <c r="BB340" s="110"/>
      <c r="BC340" s="110"/>
      <c r="BD340" s="110"/>
      <c r="BE340" s="110"/>
      <c r="BF340" s="110"/>
      <c r="BG340" s="110"/>
      <c r="BH340" s="110"/>
      <c r="BI340" s="110"/>
      <c r="BJ340" s="110"/>
      <c r="BK340" s="110"/>
      <c r="BL340" s="110"/>
      <c r="BM340" s="110"/>
      <c r="BN340" s="110"/>
      <c r="BO340" s="110"/>
      <c r="BP340" s="110"/>
      <c r="BQ340" s="110"/>
      <c r="BR340" s="110"/>
      <c r="BS340" s="110"/>
      <c r="BT340" s="110"/>
      <c r="BU340" s="110"/>
      <c r="BV340" s="110"/>
      <c r="BW340" s="110"/>
      <c r="BX340" s="110"/>
      <c r="BY340" s="110"/>
      <c r="BZ340" s="110"/>
      <c r="CA340" s="110"/>
      <c r="CB340" s="110"/>
      <c r="CC340" s="110"/>
      <c r="CD340" s="110"/>
      <c r="CE340" s="110"/>
      <c r="CF340" s="110"/>
      <c r="CG340" s="110"/>
      <c r="CH340" s="110"/>
      <c r="CI340" s="110"/>
      <c r="CJ340" s="110"/>
      <c r="CK340" s="110"/>
      <c r="CL340" s="110"/>
      <c r="CM340" s="110"/>
      <c r="CN340" s="110"/>
      <c r="CO340" s="110"/>
      <c r="CP340" s="110"/>
      <c r="CQ340" s="110"/>
      <c r="CR340" s="110"/>
      <c r="CS340" s="110"/>
      <c r="CT340" s="110"/>
      <c r="CU340" s="110"/>
      <c r="CV340" s="110"/>
      <c r="CW340" s="110"/>
      <c r="CX340" s="110"/>
      <c r="CY340" s="110"/>
      <c r="CZ340" s="110"/>
      <c r="DA340" s="110"/>
      <c r="DB340" s="110"/>
      <c r="DC340" s="110"/>
      <c r="DD340" s="110"/>
      <c r="DE340" s="110"/>
      <c r="DF340" s="110"/>
      <c r="DG340" s="110"/>
      <c r="DH340" s="110"/>
      <c r="DI340" s="110"/>
      <c r="DJ340" s="110"/>
      <c r="DK340" s="110"/>
      <c r="DL340" s="110"/>
      <c r="DM340" s="110"/>
      <c r="DN340" s="110"/>
      <c r="DO340" s="110"/>
      <c r="DP340" s="110"/>
      <c r="DQ340" s="110"/>
      <c r="DR340" s="110"/>
      <c r="DS340" s="110"/>
      <c r="DT340" s="110"/>
      <c r="DU340" s="110"/>
      <c r="DV340" s="110"/>
      <c r="DW340" s="110"/>
      <c r="DX340" s="110"/>
      <c r="DY340" s="110"/>
      <c r="DZ340" s="110"/>
      <c r="EA340" s="110"/>
      <c r="EB340" s="110"/>
      <c r="EC340" s="110"/>
      <c r="ED340" s="110"/>
      <c r="EE340" s="110"/>
      <c r="EF340" s="110"/>
      <c r="EG340" s="110"/>
      <c r="EH340" s="110"/>
      <c r="EI340" s="110"/>
      <c r="EJ340" s="110"/>
      <c r="EK340" s="110"/>
      <c r="EL340" s="110"/>
      <c r="EM340" s="110"/>
      <c r="EN340" s="110"/>
      <c r="EO340" s="110"/>
      <c r="EP340" s="110"/>
      <c r="EQ340" s="110"/>
      <c r="ER340" s="110"/>
      <c r="ES340" s="110"/>
      <c r="ET340" s="110"/>
      <c r="EU340" s="110"/>
      <c r="EV340" s="110"/>
      <c r="EW340" s="110"/>
      <c r="EX340" s="110"/>
      <c r="EY340" s="110"/>
      <c r="EZ340" s="110"/>
      <c r="FA340" s="110"/>
      <c r="FB340" s="110"/>
      <c r="FC340" s="110"/>
      <c r="FD340" s="110"/>
      <c r="FE340" s="110"/>
      <c r="FF340" s="110"/>
      <c r="FG340" s="110"/>
      <c r="FH340" s="110"/>
      <c r="FI340" s="110"/>
      <c r="FJ340" s="110"/>
      <c r="FK340" s="110"/>
      <c r="FL340" s="110"/>
      <c r="FM340" s="110"/>
      <c r="FN340" s="110"/>
      <c r="FO340" s="110"/>
      <c r="FP340" s="110"/>
      <c r="FQ340" s="110"/>
      <c r="FR340" s="110"/>
      <c r="FS340" s="110"/>
      <c r="FT340" s="110"/>
      <c r="FU340" s="110"/>
      <c r="FV340" s="110"/>
      <c r="FW340" s="110"/>
      <c r="FX340" s="110"/>
      <c r="FY340" s="110"/>
      <c r="FZ340" s="110"/>
      <c r="GA340" s="110"/>
      <c r="GB340" s="110"/>
      <c r="GC340" s="110"/>
      <c r="GD340" s="110"/>
      <c r="GE340" s="110"/>
      <c r="GF340" s="110"/>
      <c r="GG340" s="110"/>
      <c r="GH340" s="110"/>
      <c r="GI340" s="110"/>
      <c r="GJ340" s="110"/>
      <c r="GK340" s="110"/>
      <c r="GL340" s="110"/>
      <c r="GM340" s="110"/>
      <c r="GN340" s="110"/>
      <c r="GO340" s="110"/>
      <c r="GP340" s="110"/>
      <c r="GQ340" s="110"/>
      <c r="GR340" s="110"/>
      <c r="GS340" s="110"/>
      <c r="GT340" s="110"/>
      <c r="GU340" s="110"/>
      <c r="GV340" s="110"/>
      <c r="GW340" s="110"/>
      <c r="GX340" s="110"/>
      <c r="GY340" s="110"/>
      <c r="GZ340" s="110"/>
      <c r="HA340" s="110"/>
      <c r="HB340" s="110"/>
      <c r="HC340" s="110"/>
      <c r="HD340" s="110"/>
      <c r="HE340" s="110"/>
      <c r="HF340" s="110"/>
      <c r="HG340" s="110"/>
      <c r="HH340" s="110"/>
      <c r="HI340" s="110"/>
      <c r="HJ340" s="110"/>
      <c r="HK340" s="110"/>
    </row>
    <row r="341" ht="15.75" customHeight="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c r="AA341" s="110"/>
      <c r="AB341" s="110"/>
      <c r="AC341" s="110"/>
      <c r="AD341" s="110"/>
      <c r="AE341" s="110"/>
      <c r="AF341" s="110"/>
      <c r="AG341" s="110"/>
      <c r="AH341" s="110"/>
      <c r="AI341" s="110"/>
      <c r="AJ341" s="110"/>
      <c r="AK341" s="110"/>
      <c r="AL341" s="110"/>
      <c r="AM341" s="110"/>
      <c r="AN341" s="110"/>
      <c r="AO341" s="110"/>
      <c r="AP341" s="110"/>
      <c r="AQ341" s="110"/>
      <c r="AR341" s="110"/>
      <c r="AS341" s="110"/>
      <c r="AT341" s="110"/>
      <c r="AU341" s="110"/>
      <c r="AV341" s="110"/>
      <c r="AW341" s="110"/>
      <c r="AX341" s="110"/>
      <c r="AY341" s="110"/>
      <c r="AZ341" s="110"/>
      <c r="BA341" s="110"/>
      <c r="BB341" s="110"/>
      <c r="BC341" s="110"/>
      <c r="BD341" s="110"/>
      <c r="BE341" s="110"/>
      <c r="BF341" s="110"/>
      <c r="BG341" s="110"/>
      <c r="BH341" s="110"/>
      <c r="BI341" s="110"/>
      <c r="BJ341" s="110"/>
      <c r="BK341" s="110"/>
      <c r="BL341" s="110"/>
      <c r="BM341" s="110"/>
      <c r="BN341" s="110"/>
      <c r="BO341" s="110"/>
      <c r="BP341" s="110"/>
      <c r="BQ341" s="110"/>
      <c r="BR341" s="110"/>
      <c r="BS341" s="110"/>
      <c r="BT341" s="110"/>
      <c r="BU341" s="110"/>
      <c r="BV341" s="110"/>
      <c r="BW341" s="110"/>
      <c r="BX341" s="110"/>
      <c r="BY341" s="110"/>
      <c r="BZ341" s="110"/>
      <c r="CA341" s="110"/>
      <c r="CB341" s="110"/>
      <c r="CC341" s="110"/>
      <c r="CD341" s="110"/>
      <c r="CE341" s="110"/>
      <c r="CF341" s="110"/>
      <c r="CG341" s="110"/>
      <c r="CH341" s="110"/>
      <c r="CI341" s="110"/>
      <c r="CJ341" s="110"/>
      <c r="CK341" s="110"/>
      <c r="CL341" s="110"/>
      <c r="CM341" s="110"/>
      <c r="CN341" s="110"/>
      <c r="CO341" s="110"/>
      <c r="CP341" s="110"/>
      <c r="CQ341" s="110"/>
      <c r="CR341" s="110"/>
      <c r="CS341" s="110"/>
      <c r="CT341" s="110"/>
      <c r="CU341" s="110"/>
      <c r="CV341" s="110"/>
      <c r="CW341" s="110"/>
      <c r="CX341" s="110"/>
      <c r="CY341" s="110"/>
      <c r="CZ341" s="110"/>
      <c r="DA341" s="110"/>
      <c r="DB341" s="110"/>
      <c r="DC341" s="110"/>
      <c r="DD341" s="110"/>
      <c r="DE341" s="110"/>
      <c r="DF341" s="110"/>
      <c r="DG341" s="110"/>
      <c r="DH341" s="110"/>
      <c r="DI341" s="110"/>
      <c r="DJ341" s="110"/>
      <c r="DK341" s="110"/>
      <c r="DL341" s="110"/>
      <c r="DM341" s="110"/>
      <c r="DN341" s="110"/>
      <c r="DO341" s="110"/>
      <c r="DP341" s="110"/>
      <c r="DQ341" s="110"/>
      <c r="DR341" s="110"/>
      <c r="DS341" s="110"/>
      <c r="DT341" s="110"/>
      <c r="DU341" s="110"/>
      <c r="DV341" s="110"/>
      <c r="DW341" s="110"/>
      <c r="DX341" s="110"/>
      <c r="DY341" s="110"/>
      <c r="DZ341" s="110"/>
      <c r="EA341" s="110"/>
      <c r="EB341" s="110"/>
      <c r="EC341" s="110"/>
      <c r="ED341" s="110"/>
      <c r="EE341" s="110"/>
      <c r="EF341" s="110"/>
      <c r="EG341" s="110"/>
      <c r="EH341" s="110"/>
      <c r="EI341" s="110"/>
      <c r="EJ341" s="110"/>
      <c r="EK341" s="110"/>
      <c r="EL341" s="110"/>
      <c r="EM341" s="110"/>
      <c r="EN341" s="110"/>
      <c r="EO341" s="110"/>
      <c r="EP341" s="110"/>
      <c r="EQ341" s="110"/>
      <c r="ER341" s="110"/>
      <c r="ES341" s="110"/>
      <c r="ET341" s="110"/>
      <c r="EU341" s="110"/>
      <c r="EV341" s="110"/>
      <c r="EW341" s="110"/>
      <c r="EX341" s="110"/>
      <c r="EY341" s="110"/>
      <c r="EZ341" s="110"/>
      <c r="FA341" s="110"/>
      <c r="FB341" s="110"/>
      <c r="FC341" s="110"/>
      <c r="FD341" s="110"/>
      <c r="FE341" s="110"/>
      <c r="FF341" s="110"/>
      <c r="FG341" s="110"/>
      <c r="FH341" s="110"/>
      <c r="FI341" s="110"/>
      <c r="FJ341" s="110"/>
      <c r="FK341" s="110"/>
      <c r="FL341" s="110"/>
      <c r="FM341" s="110"/>
      <c r="FN341" s="110"/>
      <c r="FO341" s="110"/>
      <c r="FP341" s="110"/>
      <c r="FQ341" s="110"/>
      <c r="FR341" s="110"/>
      <c r="FS341" s="110"/>
      <c r="FT341" s="110"/>
      <c r="FU341" s="110"/>
      <c r="FV341" s="110"/>
      <c r="FW341" s="110"/>
      <c r="FX341" s="110"/>
      <c r="FY341" s="110"/>
      <c r="FZ341" s="110"/>
      <c r="GA341" s="110"/>
      <c r="GB341" s="110"/>
      <c r="GC341" s="110"/>
      <c r="GD341" s="110"/>
      <c r="GE341" s="110"/>
      <c r="GF341" s="110"/>
      <c r="GG341" s="110"/>
      <c r="GH341" s="110"/>
      <c r="GI341" s="110"/>
      <c r="GJ341" s="110"/>
      <c r="GK341" s="110"/>
      <c r="GL341" s="110"/>
      <c r="GM341" s="110"/>
      <c r="GN341" s="110"/>
      <c r="GO341" s="110"/>
      <c r="GP341" s="110"/>
      <c r="GQ341" s="110"/>
      <c r="GR341" s="110"/>
      <c r="GS341" s="110"/>
      <c r="GT341" s="110"/>
      <c r="GU341" s="110"/>
      <c r="GV341" s="110"/>
      <c r="GW341" s="110"/>
      <c r="GX341" s="110"/>
      <c r="GY341" s="110"/>
      <c r="GZ341" s="110"/>
      <c r="HA341" s="110"/>
      <c r="HB341" s="110"/>
      <c r="HC341" s="110"/>
      <c r="HD341" s="110"/>
      <c r="HE341" s="110"/>
      <c r="HF341" s="110"/>
      <c r="HG341" s="110"/>
      <c r="HH341" s="110"/>
      <c r="HI341" s="110"/>
      <c r="HJ341" s="110"/>
      <c r="HK341" s="110"/>
    </row>
    <row r="342" ht="15.75" customHeight="1">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c r="AA342" s="110"/>
      <c r="AB342" s="110"/>
      <c r="AC342" s="110"/>
      <c r="AD342" s="110"/>
      <c r="AE342" s="110"/>
      <c r="AF342" s="110"/>
      <c r="AG342" s="110"/>
      <c r="AH342" s="110"/>
      <c r="AI342" s="110"/>
      <c r="AJ342" s="110"/>
      <c r="AK342" s="110"/>
      <c r="AL342" s="110"/>
      <c r="AM342" s="110"/>
      <c r="AN342" s="110"/>
      <c r="AO342" s="110"/>
      <c r="AP342" s="110"/>
      <c r="AQ342" s="110"/>
      <c r="AR342" s="110"/>
      <c r="AS342" s="110"/>
      <c r="AT342" s="110"/>
      <c r="AU342" s="110"/>
      <c r="AV342" s="110"/>
      <c r="AW342" s="110"/>
      <c r="AX342" s="110"/>
      <c r="AY342" s="110"/>
      <c r="AZ342" s="110"/>
      <c r="BA342" s="110"/>
      <c r="BB342" s="110"/>
      <c r="BC342" s="110"/>
      <c r="BD342" s="110"/>
      <c r="BE342" s="110"/>
      <c r="BF342" s="110"/>
      <c r="BG342" s="110"/>
      <c r="BH342" s="110"/>
      <c r="BI342" s="110"/>
      <c r="BJ342" s="110"/>
      <c r="BK342" s="110"/>
      <c r="BL342" s="110"/>
      <c r="BM342" s="110"/>
      <c r="BN342" s="110"/>
      <c r="BO342" s="110"/>
      <c r="BP342" s="110"/>
      <c r="BQ342" s="110"/>
      <c r="BR342" s="110"/>
      <c r="BS342" s="110"/>
      <c r="BT342" s="110"/>
      <c r="BU342" s="110"/>
      <c r="BV342" s="110"/>
      <c r="BW342" s="110"/>
      <c r="BX342" s="110"/>
      <c r="BY342" s="110"/>
      <c r="BZ342" s="110"/>
      <c r="CA342" s="110"/>
      <c r="CB342" s="110"/>
      <c r="CC342" s="110"/>
      <c r="CD342" s="110"/>
      <c r="CE342" s="110"/>
      <c r="CF342" s="110"/>
      <c r="CG342" s="110"/>
      <c r="CH342" s="110"/>
      <c r="CI342" s="110"/>
      <c r="CJ342" s="110"/>
      <c r="CK342" s="110"/>
      <c r="CL342" s="110"/>
      <c r="CM342" s="110"/>
      <c r="CN342" s="110"/>
      <c r="CO342" s="110"/>
      <c r="CP342" s="110"/>
      <c r="CQ342" s="110"/>
      <c r="CR342" s="110"/>
      <c r="CS342" s="110"/>
      <c r="CT342" s="110"/>
      <c r="CU342" s="110"/>
      <c r="CV342" s="110"/>
      <c r="CW342" s="110"/>
      <c r="CX342" s="110"/>
      <c r="CY342" s="110"/>
      <c r="CZ342" s="110"/>
      <c r="DA342" s="110"/>
      <c r="DB342" s="110"/>
      <c r="DC342" s="110"/>
      <c r="DD342" s="110"/>
      <c r="DE342" s="110"/>
      <c r="DF342" s="110"/>
      <c r="DG342" s="110"/>
      <c r="DH342" s="110"/>
      <c r="DI342" s="110"/>
      <c r="DJ342" s="110"/>
      <c r="DK342" s="110"/>
      <c r="DL342" s="110"/>
      <c r="DM342" s="110"/>
      <c r="DN342" s="110"/>
      <c r="DO342" s="110"/>
      <c r="DP342" s="110"/>
      <c r="DQ342" s="110"/>
      <c r="DR342" s="110"/>
      <c r="DS342" s="110"/>
      <c r="DT342" s="110"/>
      <c r="DU342" s="110"/>
      <c r="DV342" s="110"/>
      <c r="DW342" s="110"/>
      <c r="DX342" s="110"/>
      <c r="DY342" s="110"/>
      <c r="DZ342" s="110"/>
      <c r="EA342" s="110"/>
      <c r="EB342" s="110"/>
      <c r="EC342" s="110"/>
      <c r="ED342" s="110"/>
      <c r="EE342" s="110"/>
      <c r="EF342" s="110"/>
      <c r="EG342" s="110"/>
      <c r="EH342" s="110"/>
      <c r="EI342" s="110"/>
      <c r="EJ342" s="110"/>
      <c r="EK342" s="110"/>
      <c r="EL342" s="110"/>
      <c r="EM342" s="110"/>
      <c r="EN342" s="110"/>
      <c r="EO342" s="110"/>
      <c r="EP342" s="110"/>
      <c r="EQ342" s="110"/>
      <c r="ER342" s="110"/>
      <c r="ES342" s="110"/>
      <c r="ET342" s="110"/>
      <c r="EU342" s="110"/>
      <c r="EV342" s="110"/>
      <c r="EW342" s="110"/>
      <c r="EX342" s="110"/>
      <c r="EY342" s="110"/>
      <c r="EZ342" s="110"/>
      <c r="FA342" s="110"/>
      <c r="FB342" s="110"/>
      <c r="FC342" s="110"/>
      <c r="FD342" s="110"/>
      <c r="FE342" s="110"/>
      <c r="FF342" s="110"/>
      <c r="FG342" s="110"/>
      <c r="FH342" s="110"/>
      <c r="FI342" s="110"/>
      <c r="FJ342" s="110"/>
      <c r="FK342" s="110"/>
      <c r="FL342" s="110"/>
      <c r="FM342" s="110"/>
      <c r="FN342" s="110"/>
      <c r="FO342" s="110"/>
      <c r="FP342" s="110"/>
      <c r="FQ342" s="110"/>
      <c r="FR342" s="110"/>
      <c r="FS342" s="110"/>
      <c r="FT342" s="110"/>
      <c r="FU342" s="110"/>
      <c r="FV342" s="110"/>
      <c r="FW342" s="110"/>
      <c r="FX342" s="110"/>
      <c r="FY342" s="110"/>
      <c r="FZ342" s="110"/>
      <c r="GA342" s="110"/>
      <c r="GB342" s="110"/>
      <c r="GC342" s="110"/>
      <c r="GD342" s="110"/>
      <c r="GE342" s="110"/>
      <c r="GF342" s="110"/>
      <c r="GG342" s="110"/>
      <c r="GH342" s="110"/>
      <c r="GI342" s="110"/>
      <c r="GJ342" s="110"/>
      <c r="GK342" s="110"/>
      <c r="GL342" s="110"/>
      <c r="GM342" s="110"/>
      <c r="GN342" s="110"/>
      <c r="GO342" s="110"/>
      <c r="GP342" s="110"/>
      <c r="GQ342" s="110"/>
      <c r="GR342" s="110"/>
      <c r="GS342" s="110"/>
      <c r="GT342" s="110"/>
      <c r="GU342" s="110"/>
      <c r="GV342" s="110"/>
      <c r="GW342" s="110"/>
      <c r="GX342" s="110"/>
      <c r="GY342" s="110"/>
      <c r="GZ342" s="110"/>
      <c r="HA342" s="110"/>
      <c r="HB342" s="110"/>
      <c r="HC342" s="110"/>
      <c r="HD342" s="110"/>
      <c r="HE342" s="110"/>
      <c r="HF342" s="110"/>
      <c r="HG342" s="110"/>
      <c r="HH342" s="110"/>
      <c r="HI342" s="110"/>
      <c r="HJ342" s="110"/>
      <c r="HK342" s="110"/>
    </row>
    <row r="343" ht="15.75" customHeight="1">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c r="AA343" s="110"/>
      <c r="AB343" s="110"/>
      <c r="AC343" s="110"/>
      <c r="AD343" s="110"/>
      <c r="AE343" s="110"/>
      <c r="AF343" s="110"/>
      <c r="AG343" s="110"/>
      <c r="AH343" s="110"/>
      <c r="AI343" s="110"/>
      <c r="AJ343" s="110"/>
      <c r="AK343" s="110"/>
      <c r="AL343" s="110"/>
      <c r="AM343" s="110"/>
      <c r="AN343" s="110"/>
      <c r="AO343" s="110"/>
      <c r="AP343" s="110"/>
      <c r="AQ343" s="110"/>
      <c r="AR343" s="110"/>
      <c r="AS343" s="110"/>
      <c r="AT343" s="110"/>
      <c r="AU343" s="110"/>
      <c r="AV343" s="110"/>
      <c r="AW343" s="110"/>
      <c r="AX343" s="110"/>
      <c r="AY343" s="110"/>
      <c r="AZ343" s="110"/>
      <c r="BA343" s="110"/>
      <c r="BB343" s="110"/>
      <c r="BC343" s="110"/>
      <c r="BD343" s="110"/>
      <c r="BE343" s="110"/>
      <c r="BF343" s="110"/>
      <c r="BG343" s="110"/>
      <c r="BH343" s="110"/>
      <c r="BI343" s="110"/>
      <c r="BJ343" s="110"/>
      <c r="BK343" s="110"/>
      <c r="BL343" s="110"/>
      <c r="BM343" s="110"/>
      <c r="BN343" s="110"/>
      <c r="BO343" s="110"/>
      <c r="BP343" s="110"/>
      <c r="BQ343" s="110"/>
      <c r="BR343" s="110"/>
      <c r="BS343" s="110"/>
      <c r="BT343" s="110"/>
      <c r="BU343" s="110"/>
      <c r="BV343" s="110"/>
      <c r="BW343" s="110"/>
      <c r="BX343" s="110"/>
      <c r="BY343" s="110"/>
      <c r="BZ343" s="110"/>
      <c r="CA343" s="110"/>
      <c r="CB343" s="110"/>
      <c r="CC343" s="110"/>
      <c r="CD343" s="110"/>
      <c r="CE343" s="110"/>
      <c r="CF343" s="110"/>
      <c r="CG343" s="110"/>
      <c r="CH343" s="110"/>
      <c r="CI343" s="110"/>
      <c r="CJ343" s="110"/>
      <c r="CK343" s="110"/>
      <c r="CL343" s="110"/>
      <c r="CM343" s="110"/>
      <c r="CN343" s="110"/>
      <c r="CO343" s="110"/>
      <c r="CP343" s="110"/>
      <c r="CQ343" s="110"/>
      <c r="CR343" s="110"/>
      <c r="CS343" s="110"/>
      <c r="CT343" s="110"/>
      <c r="CU343" s="110"/>
      <c r="CV343" s="110"/>
      <c r="CW343" s="110"/>
      <c r="CX343" s="110"/>
      <c r="CY343" s="110"/>
      <c r="CZ343" s="110"/>
      <c r="DA343" s="110"/>
      <c r="DB343" s="110"/>
      <c r="DC343" s="110"/>
      <c r="DD343" s="110"/>
      <c r="DE343" s="110"/>
      <c r="DF343" s="110"/>
      <c r="DG343" s="110"/>
      <c r="DH343" s="110"/>
      <c r="DI343" s="110"/>
      <c r="DJ343" s="110"/>
      <c r="DK343" s="110"/>
      <c r="DL343" s="110"/>
      <c r="DM343" s="110"/>
      <c r="DN343" s="110"/>
      <c r="DO343" s="110"/>
      <c r="DP343" s="110"/>
      <c r="DQ343" s="110"/>
      <c r="DR343" s="110"/>
      <c r="DS343" s="110"/>
      <c r="DT343" s="110"/>
      <c r="DU343" s="110"/>
      <c r="DV343" s="110"/>
      <c r="DW343" s="110"/>
      <c r="DX343" s="110"/>
      <c r="DY343" s="110"/>
      <c r="DZ343" s="110"/>
      <c r="EA343" s="110"/>
      <c r="EB343" s="110"/>
      <c r="EC343" s="110"/>
      <c r="ED343" s="110"/>
      <c r="EE343" s="110"/>
      <c r="EF343" s="110"/>
      <c r="EG343" s="110"/>
      <c r="EH343" s="110"/>
      <c r="EI343" s="110"/>
      <c r="EJ343" s="110"/>
      <c r="EK343" s="110"/>
      <c r="EL343" s="110"/>
      <c r="EM343" s="110"/>
      <c r="EN343" s="110"/>
      <c r="EO343" s="110"/>
      <c r="EP343" s="110"/>
      <c r="EQ343" s="110"/>
      <c r="ER343" s="110"/>
      <c r="ES343" s="110"/>
      <c r="ET343" s="110"/>
      <c r="EU343" s="110"/>
      <c r="EV343" s="110"/>
      <c r="EW343" s="110"/>
      <c r="EX343" s="110"/>
      <c r="EY343" s="110"/>
      <c r="EZ343" s="110"/>
      <c r="FA343" s="110"/>
      <c r="FB343" s="110"/>
      <c r="FC343" s="110"/>
      <c r="FD343" s="110"/>
      <c r="FE343" s="110"/>
      <c r="FF343" s="110"/>
      <c r="FG343" s="110"/>
      <c r="FH343" s="110"/>
      <c r="FI343" s="110"/>
      <c r="FJ343" s="110"/>
      <c r="FK343" s="110"/>
      <c r="FL343" s="110"/>
      <c r="FM343" s="110"/>
      <c r="FN343" s="110"/>
      <c r="FO343" s="110"/>
      <c r="FP343" s="110"/>
      <c r="FQ343" s="110"/>
      <c r="FR343" s="110"/>
      <c r="FS343" s="110"/>
      <c r="FT343" s="110"/>
      <c r="FU343" s="110"/>
      <c r="FV343" s="110"/>
      <c r="FW343" s="110"/>
      <c r="FX343" s="110"/>
      <c r="FY343" s="110"/>
      <c r="FZ343" s="110"/>
      <c r="GA343" s="110"/>
      <c r="GB343" s="110"/>
      <c r="GC343" s="110"/>
      <c r="GD343" s="110"/>
      <c r="GE343" s="110"/>
      <c r="GF343" s="110"/>
      <c r="GG343" s="110"/>
      <c r="GH343" s="110"/>
      <c r="GI343" s="110"/>
      <c r="GJ343" s="110"/>
      <c r="GK343" s="110"/>
      <c r="GL343" s="110"/>
      <c r="GM343" s="110"/>
      <c r="GN343" s="110"/>
      <c r="GO343" s="110"/>
      <c r="GP343" s="110"/>
      <c r="GQ343" s="110"/>
      <c r="GR343" s="110"/>
      <c r="GS343" s="110"/>
      <c r="GT343" s="110"/>
      <c r="GU343" s="110"/>
      <c r="GV343" s="110"/>
      <c r="GW343" s="110"/>
      <c r="GX343" s="110"/>
      <c r="GY343" s="110"/>
      <c r="GZ343" s="110"/>
      <c r="HA343" s="110"/>
      <c r="HB343" s="110"/>
      <c r="HC343" s="110"/>
      <c r="HD343" s="110"/>
      <c r="HE343" s="110"/>
      <c r="HF343" s="110"/>
      <c r="HG343" s="110"/>
      <c r="HH343" s="110"/>
      <c r="HI343" s="110"/>
      <c r="HJ343" s="110"/>
      <c r="HK343" s="110"/>
    </row>
    <row r="344" ht="15.75" customHeight="1">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c r="AA344" s="110"/>
      <c r="AB344" s="110"/>
      <c r="AC344" s="110"/>
      <c r="AD344" s="110"/>
      <c r="AE344" s="110"/>
      <c r="AF344" s="110"/>
      <c r="AG344" s="110"/>
      <c r="AH344" s="110"/>
      <c r="AI344" s="110"/>
      <c r="AJ344" s="110"/>
      <c r="AK344" s="110"/>
      <c r="AL344" s="110"/>
      <c r="AM344" s="110"/>
      <c r="AN344" s="110"/>
      <c r="AO344" s="110"/>
      <c r="AP344" s="110"/>
      <c r="AQ344" s="110"/>
      <c r="AR344" s="110"/>
      <c r="AS344" s="110"/>
      <c r="AT344" s="110"/>
      <c r="AU344" s="110"/>
      <c r="AV344" s="110"/>
      <c r="AW344" s="110"/>
      <c r="AX344" s="110"/>
      <c r="AY344" s="110"/>
      <c r="AZ344" s="110"/>
      <c r="BA344" s="110"/>
      <c r="BB344" s="110"/>
      <c r="BC344" s="110"/>
      <c r="BD344" s="110"/>
      <c r="BE344" s="110"/>
      <c r="BF344" s="110"/>
      <c r="BG344" s="110"/>
      <c r="BH344" s="110"/>
      <c r="BI344" s="110"/>
      <c r="BJ344" s="110"/>
      <c r="BK344" s="110"/>
      <c r="BL344" s="110"/>
      <c r="BM344" s="110"/>
      <c r="BN344" s="110"/>
      <c r="BO344" s="110"/>
      <c r="BP344" s="110"/>
      <c r="BQ344" s="110"/>
      <c r="BR344" s="110"/>
      <c r="BS344" s="110"/>
      <c r="BT344" s="110"/>
      <c r="BU344" s="110"/>
      <c r="BV344" s="110"/>
      <c r="BW344" s="110"/>
      <c r="BX344" s="110"/>
      <c r="BY344" s="110"/>
      <c r="BZ344" s="110"/>
      <c r="CA344" s="110"/>
      <c r="CB344" s="110"/>
      <c r="CC344" s="110"/>
      <c r="CD344" s="110"/>
      <c r="CE344" s="110"/>
      <c r="CF344" s="110"/>
      <c r="CG344" s="110"/>
      <c r="CH344" s="110"/>
      <c r="CI344" s="110"/>
      <c r="CJ344" s="110"/>
      <c r="CK344" s="110"/>
      <c r="CL344" s="110"/>
      <c r="CM344" s="110"/>
      <c r="CN344" s="110"/>
      <c r="CO344" s="110"/>
      <c r="CP344" s="110"/>
      <c r="CQ344" s="110"/>
      <c r="CR344" s="110"/>
      <c r="CS344" s="110"/>
      <c r="CT344" s="110"/>
      <c r="CU344" s="110"/>
      <c r="CV344" s="110"/>
      <c r="CW344" s="110"/>
      <c r="CX344" s="110"/>
      <c r="CY344" s="110"/>
      <c r="CZ344" s="110"/>
      <c r="DA344" s="110"/>
      <c r="DB344" s="110"/>
      <c r="DC344" s="110"/>
      <c r="DD344" s="110"/>
      <c r="DE344" s="110"/>
      <c r="DF344" s="110"/>
      <c r="DG344" s="110"/>
      <c r="DH344" s="110"/>
      <c r="DI344" s="110"/>
      <c r="DJ344" s="110"/>
      <c r="DK344" s="110"/>
      <c r="DL344" s="110"/>
      <c r="DM344" s="110"/>
      <c r="DN344" s="110"/>
      <c r="DO344" s="110"/>
      <c r="DP344" s="110"/>
      <c r="DQ344" s="110"/>
      <c r="DR344" s="110"/>
      <c r="DS344" s="110"/>
      <c r="DT344" s="110"/>
      <c r="DU344" s="110"/>
      <c r="DV344" s="110"/>
      <c r="DW344" s="110"/>
      <c r="DX344" s="110"/>
      <c r="DY344" s="110"/>
      <c r="DZ344" s="110"/>
      <c r="EA344" s="110"/>
      <c r="EB344" s="110"/>
      <c r="EC344" s="110"/>
      <c r="ED344" s="110"/>
      <c r="EE344" s="110"/>
      <c r="EF344" s="110"/>
      <c r="EG344" s="110"/>
      <c r="EH344" s="110"/>
      <c r="EI344" s="110"/>
      <c r="EJ344" s="110"/>
      <c r="EK344" s="110"/>
      <c r="EL344" s="110"/>
      <c r="EM344" s="110"/>
      <c r="EN344" s="110"/>
      <c r="EO344" s="110"/>
      <c r="EP344" s="110"/>
      <c r="EQ344" s="110"/>
      <c r="ER344" s="110"/>
      <c r="ES344" s="110"/>
      <c r="ET344" s="110"/>
      <c r="EU344" s="110"/>
      <c r="EV344" s="110"/>
      <c r="EW344" s="110"/>
      <c r="EX344" s="110"/>
      <c r="EY344" s="110"/>
      <c r="EZ344" s="110"/>
      <c r="FA344" s="110"/>
      <c r="FB344" s="110"/>
      <c r="FC344" s="110"/>
      <c r="FD344" s="110"/>
      <c r="FE344" s="110"/>
      <c r="FF344" s="110"/>
      <c r="FG344" s="110"/>
      <c r="FH344" s="110"/>
      <c r="FI344" s="110"/>
      <c r="FJ344" s="110"/>
      <c r="FK344" s="110"/>
      <c r="FL344" s="110"/>
      <c r="FM344" s="110"/>
      <c r="FN344" s="110"/>
      <c r="FO344" s="110"/>
      <c r="FP344" s="110"/>
      <c r="FQ344" s="110"/>
      <c r="FR344" s="110"/>
      <c r="FS344" s="110"/>
      <c r="FT344" s="110"/>
      <c r="FU344" s="110"/>
      <c r="FV344" s="110"/>
      <c r="FW344" s="110"/>
      <c r="FX344" s="110"/>
      <c r="FY344" s="110"/>
      <c r="FZ344" s="110"/>
      <c r="GA344" s="110"/>
      <c r="GB344" s="110"/>
      <c r="GC344" s="110"/>
      <c r="GD344" s="110"/>
      <c r="GE344" s="110"/>
      <c r="GF344" s="110"/>
      <c r="GG344" s="110"/>
      <c r="GH344" s="110"/>
      <c r="GI344" s="110"/>
      <c r="GJ344" s="110"/>
      <c r="GK344" s="110"/>
      <c r="GL344" s="110"/>
      <c r="GM344" s="110"/>
      <c r="GN344" s="110"/>
      <c r="GO344" s="110"/>
      <c r="GP344" s="110"/>
      <c r="GQ344" s="110"/>
      <c r="GR344" s="110"/>
      <c r="GS344" s="110"/>
      <c r="GT344" s="110"/>
      <c r="GU344" s="110"/>
      <c r="GV344" s="110"/>
      <c r="GW344" s="110"/>
      <c r="GX344" s="110"/>
      <c r="GY344" s="110"/>
      <c r="GZ344" s="110"/>
      <c r="HA344" s="110"/>
      <c r="HB344" s="110"/>
      <c r="HC344" s="110"/>
      <c r="HD344" s="110"/>
      <c r="HE344" s="110"/>
      <c r="HF344" s="110"/>
      <c r="HG344" s="110"/>
      <c r="HH344" s="110"/>
      <c r="HI344" s="110"/>
      <c r="HJ344" s="110"/>
      <c r="HK344" s="110"/>
    </row>
    <row r="345" ht="15.75" customHeight="1">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c r="AA345" s="110"/>
      <c r="AB345" s="110"/>
      <c r="AC345" s="110"/>
      <c r="AD345" s="110"/>
      <c r="AE345" s="110"/>
      <c r="AF345" s="110"/>
      <c r="AG345" s="110"/>
      <c r="AH345" s="110"/>
      <c r="AI345" s="110"/>
      <c r="AJ345" s="110"/>
      <c r="AK345" s="110"/>
      <c r="AL345" s="110"/>
      <c r="AM345" s="110"/>
      <c r="AN345" s="110"/>
      <c r="AO345" s="110"/>
      <c r="AP345" s="110"/>
      <c r="AQ345" s="110"/>
      <c r="AR345" s="110"/>
      <c r="AS345" s="110"/>
      <c r="AT345" s="110"/>
      <c r="AU345" s="110"/>
      <c r="AV345" s="110"/>
      <c r="AW345" s="110"/>
      <c r="AX345" s="110"/>
      <c r="AY345" s="110"/>
      <c r="AZ345" s="110"/>
      <c r="BA345" s="110"/>
      <c r="BB345" s="110"/>
      <c r="BC345" s="110"/>
      <c r="BD345" s="110"/>
      <c r="BE345" s="110"/>
      <c r="BF345" s="110"/>
      <c r="BG345" s="110"/>
      <c r="BH345" s="110"/>
      <c r="BI345" s="110"/>
      <c r="BJ345" s="110"/>
      <c r="BK345" s="110"/>
      <c r="BL345" s="110"/>
      <c r="BM345" s="110"/>
      <c r="BN345" s="110"/>
      <c r="BO345" s="110"/>
      <c r="BP345" s="110"/>
      <c r="BQ345" s="110"/>
      <c r="BR345" s="110"/>
      <c r="BS345" s="110"/>
      <c r="BT345" s="110"/>
      <c r="BU345" s="110"/>
      <c r="BV345" s="110"/>
      <c r="BW345" s="110"/>
      <c r="BX345" s="110"/>
      <c r="BY345" s="110"/>
      <c r="BZ345" s="110"/>
      <c r="CA345" s="110"/>
      <c r="CB345" s="110"/>
      <c r="CC345" s="110"/>
      <c r="CD345" s="110"/>
      <c r="CE345" s="110"/>
      <c r="CF345" s="110"/>
      <c r="CG345" s="110"/>
      <c r="CH345" s="110"/>
      <c r="CI345" s="110"/>
      <c r="CJ345" s="110"/>
      <c r="CK345" s="110"/>
      <c r="CL345" s="110"/>
      <c r="CM345" s="110"/>
      <c r="CN345" s="110"/>
      <c r="CO345" s="110"/>
      <c r="CP345" s="110"/>
      <c r="CQ345" s="110"/>
      <c r="CR345" s="110"/>
      <c r="CS345" s="110"/>
      <c r="CT345" s="110"/>
      <c r="CU345" s="110"/>
      <c r="CV345" s="110"/>
      <c r="CW345" s="110"/>
      <c r="CX345" s="110"/>
      <c r="CY345" s="110"/>
      <c r="CZ345" s="110"/>
      <c r="DA345" s="110"/>
      <c r="DB345" s="110"/>
      <c r="DC345" s="110"/>
      <c r="DD345" s="110"/>
      <c r="DE345" s="110"/>
      <c r="DF345" s="110"/>
      <c r="DG345" s="110"/>
      <c r="DH345" s="110"/>
      <c r="DI345" s="110"/>
      <c r="DJ345" s="110"/>
      <c r="DK345" s="110"/>
      <c r="DL345" s="110"/>
      <c r="DM345" s="110"/>
      <c r="DN345" s="110"/>
      <c r="DO345" s="110"/>
      <c r="DP345" s="110"/>
      <c r="DQ345" s="110"/>
      <c r="DR345" s="110"/>
      <c r="DS345" s="110"/>
      <c r="DT345" s="110"/>
      <c r="DU345" s="110"/>
      <c r="DV345" s="110"/>
      <c r="DW345" s="110"/>
      <c r="DX345" s="110"/>
      <c r="DY345" s="110"/>
      <c r="DZ345" s="110"/>
      <c r="EA345" s="110"/>
      <c r="EB345" s="110"/>
      <c r="EC345" s="110"/>
      <c r="ED345" s="110"/>
      <c r="EE345" s="110"/>
      <c r="EF345" s="110"/>
      <c r="EG345" s="110"/>
      <c r="EH345" s="110"/>
      <c r="EI345" s="110"/>
      <c r="EJ345" s="110"/>
      <c r="EK345" s="110"/>
      <c r="EL345" s="110"/>
      <c r="EM345" s="110"/>
      <c r="EN345" s="110"/>
      <c r="EO345" s="110"/>
      <c r="EP345" s="110"/>
      <c r="EQ345" s="110"/>
      <c r="ER345" s="110"/>
      <c r="ES345" s="110"/>
      <c r="ET345" s="110"/>
      <c r="EU345" s="110"/>
      <c r="EV345" s="110"/>
      <c r="EW345" s="110"/>
      <c r="EX345" s="110"/>
      <c r="EY345" s="110"/>
      <c r="EZ345" s="110"/>
      <c r="FA345" s="110"/>
      <c r="FB345" s="110"/>
      <c r="FC345" s="110"/>
      <c r="FD345" s="110"/>
      <c r="FE345" s="110"/>
      <c r="FF345" s="110"/>
      <c r="FG345" s="110"/>
      <c r="FH345" s="110"/>
      <c r="FI345" s="110"/>
      <c r="FJ345" s="110"/>
      <c r="FK345" s="110"/>
      <c r="FL345" s="110"/>
      <c r="FM345" s="110"/>
      <c r="FN345" s="110"/>
      <c r="FO345" s="110"/>
      <c r="FP345" s="110"/>
      <c r="FQ345" s="110"/>
      <c r="FR345" s="110"/>
      <c r="FS345" s="110"/>
      <c r="FT345" s="110"/>
      <c r="FU345" s="110"/>
      <c r="FV345" s="110"/>
      <c r="FW345" s="110"/>
      <c r="FX345" s="110"/>
      <c r="FY345" s="110"/>
      <c r="FZ345" s="110"/>
      <c r="GA345" s="110"/>
      <c r="GB345" s="110"/>
      <c r="GC345" s="110"/>
      <c r="GD345" s="110"/>
      <c r="GE345" s="110"/>
      <c r="GF345" s="110"/>
      <c r="GG345" s="110"/>
      <c r="GH345" s="110"/>
      <c r="GI345" s="110"/>
      <c r="GJ345" s="110"/>
      <c r="GK345" s="110"/>
      <c r="GL345" s="110"/>
      <c r="GM345" s="110"/>
      <c r="GN345" s="110"/>
      <c r="GO345" s="110"/>
      <c r="GP345" s="110"/>
      <c r="GQ345" s="110"/>
      <c r="GR345" s="110"/>
      <c r="GS345" s="110"/>
      <c r="GT345" s="110"/>
      <c r="GU345" s="110"/>
      <c r="GV345" s="110"/>
      <c r="GW345" s="110"/>
      <c r="GX345" s="110"/>
      <c r="GY345" s="110"/>
      <c r="GZ345" s="110"/>
      <c r="HA345" s="110"/>
      <c r="HB345" s="110"/>
      <c r="HC345" s="110"/>
      <c r="HD345" s="110"/>
      <c r="HE345" s="110"/>
      <c r="HF345" s="110"/>
      <c r="HG345" s="110"/>
      <c r="HH345" s="110"/>
      <c r="HI345" s="110"/>
      <c r="HJ345" s="110"/>
      <c r="HK345" s="110"/>
    </row>
    <row r="346" ht="15.75" customHeight="1">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c r="AA346" s="110"/>
      <c r="AB346" s="110"/>
      <c r="AC346" s="110"/>
      <c r="AD346" s="110"/>
      <c r="AE346" s="110"/>
      <c r="AF346" s="110"/>
      <c r="AG346" s="110"/>
      <c r="AH346" s="110"/>
      <c r="AI346" s="110"/>
      <c r="AJ346" s="110"/>
      <c r="AK346" s="110"/>
      <c r="AL346" s="110"/>
      <c r="AM346" s="110"/>
      <c r="AN346" s="110"/>
      <c r="AO346" s="110"/>
      <c r="AP346" s="110"/>
      <c r="AQ346" s="110"/>
      <c r="AR346" s="110"/>
      <c r="AS346" s="110"/>
      <c r="AT346" s="110"/>
      <c r="AU346" s="110"/>
      <c r="AV346" s="110"/>
      <c r="AW346" s="110"/>
      <c r="AX346" s="110"/>
      <c r="AY346" s="110"/>
      <c r="AZ346" s="110"/>
      <c r="BA346" s="110"/>
      <c r="BB346" s="110"/>
      <c r="BC346" s="110"/>
      <c r="BD346" s="110"/>
      <c r="BE346" s="110"/>
      <c r="BF346" s="110"/>
      <c r="BG346" s="110"/>
      <c r="BH346" s="110"/>
      <c r="BI346" s="110"/>
      <c r="BJ346" s="110"/>
      <c r="BK346" s="110"/>
      <c r="BL346" s="110"/>
      <c r="BM346" s="110"/>
      <c r="BN346" s="110"/>
      <c r="BO346" s="110"/>
      <c r="BP346" s="110"/>
      <c r="BQ346" s="110"/>
      <c r="BR346" s="110"/>
      <c r="BS346" s="110"/>
      <c r="BT346" s="110"/>
      <c r="BU346" s="110"/>
      <c r="BV346" s="110"/>
      <c r="BW346" s="110"/>
      <c r="BX346" s="110"/>
      <c r="BY346" s="110"/>
      <c r="BZ346" s="110"/>
      <c r="CA346" s="110"/>
      <c r="CB346" s="110"/>
      <c r="CC346" s="110"/>
      <c r="CD346" s="110"/>
      <c r="CE346" s="110"/>
      <c r="CF346" s="110"/>
      <c r="CG346" s="110"/>
      <c r="CH346" s="110"/>
      <c r="CI346" s="110"/>
      <c r="CJ346" s="110"/>
      <c r="CK346" s="110"/>
      <c r="CL346" s="110"/>
      <c r="CM346" s="110"/>
      <c r="CN346" s="110"/>
      <c r="CO346" s="110"/>
      <c r="CP346" s="110"/>
      <c r="CQ346" s="110"/>
      <c r="CR346" s="110"/>
      <c r="CS346" s="110"/>
      <c r="CT346" s="110"/>
      <c r="CU346" s="110"/>
      <c r="CV346" s="110"/>
      <c r="CW346" s="110"/>
      <c r="CX346" s="110"/>
      <c r="CY346" s="110"/>
      <c r="CZ346" s="110"/>
      <c r="DA346" s="110"/>
      <c r="DB346" s="110"/>
      <c r="DC346" s="110"/>
      <c r="DD346" s="110"/>
      <c r="DE346" s="110"/>
      <c r="DF346" s="110"/>
      <c r="DG346" s="110"/>
      <c r="DH346" s="110"/>
      <c r="DI346" s="110"/>
      <c r="DJ346" s="110"/>
      <c r="DK346" s="110"/>
      <c r="DL346" s="110"/>
      <c r="DM346" s="110"/>
      <c r="DN346" s="110"/>
      <c r="DO346" s="110"/>
      <c r="DP346" s="110"/>
      <c r="DQ346" s="110"/>
      <c r="DR346" s="110"/>
      <c r="DS346" s="110"/>
      <c r="DT346" s="110"/>
      <c r="DU346" s="110"/>
      <c r="DV346" s="110"/>
      <c r="DW346" s="110"/>
      <c r="DX346" s="110"/>
      <c r="DY346" s="110"/>
      <c r="DZ346" s="110"/>
      <c r="EA346" s="110"/>
      <c r="EB346" s="110"/>
      <c r="EC346" s="110"/>
      <c r="ED346" s="110"/>
      <c r="EE346" s="110"/>
      <c r="EF346" s="110"/>
      <c r="EG346" s="110"/>
      <c r="EH346" s="110"/>
      <c r="EI346" s="110"/>
      <c r="EJ346" s="110"/>
      <c r="EK346" s="110"/>
      <c r="EL346" s="110"/>
      <c r="EM346" s="110"/>
      <c r="EN346" s="110"/>
      <c r="EO346" s="110"/>
      <c r="EP346" s="110"/>
      <c r="EQ346" s="110"/>
      <c r="ER346" s="110"/>
      <c r="ES346" s="110"/>
      <c r="ET346" s="110"/>
      <c r="EU346" s="110"/>
      <c r="EV346" s="110"/>
      <c r="EW346" s="110"/>
      <c r="EX346" s="110"/>
      <c r="EY346" s="110"/>
      <c r="EZ346" s="110"/>
      <c r="FA346" s="110"/>
      <c r="FB346" s="110"/>
      <c r="FC346" s="110"/>
      <c r="FD346" s="110"/>
      <c r="FE346" s="110"/>
      <c r="FF346" s="110"/>
      <c r="FG346" s="110"/>
      <c r="FH346" s="110"/>
      <c r="FI346" s="110"/>
      <c r="FJ346" s="110"/>
      <c r="FK346" s="110"/>
      <c r="FL346" s="110"/>
      <c r="FM346" s="110"/>
      <c r="FN346" s="110"/>
      <c r="FO346" s="110"/>
      <c r="FP346" s="110"/>
      <c r="FQ346" s="110"/>
      <c r="FR346" s="110"/>
      <c r="FS346" s="110"/>
      <c r="FT346" s="110"/>
      <c r="FU346" s="110"/>
      <c r="FV346" s="110"/>
      <c r="FW346" s="110"/>
      <c r="FX346" s="110"/>
      <c r="FY346" s="110"/>
      <c r="FZ346" s="110"/>
      <c r="GA346" s="110"/>
      <c r="GB346" s="110"/>
      <c r="GC346" s="110"/>
      <c r="GD346" s="110"/>
      <c r="GE346" s="110"/>
      <c r="GF346" s="110"/>
      <c r="GG346" s="110"/>
      <c r="GH346" s="110"/>
      <c r="GI346" s="110"/>
      <c r="GJ346" s="110"/>
      <c r="GK346" s="110"/>
      <c r="GL346" s="110"/>
      <c r="GM346" s="110"/>
      <c r="GN346" s="110"/>
      <c r="GO346" s="110"/>
      <c r="GP346" s="110"/>
      <c r="GQ346" s="110"/>
      <c r="GR346" s="110"/>
      <c r="GS346" s="110"/>
      <c r="GT346" s="110"/>
      <c r="GU346" s="110"/>
      <c r="GV346" s="110"/>
      <c r="GW346" s="110"/>
      <c r="GX346" s="110"/>
      <c r="GY346" s="110"/>
      <c r="GZ346" s="110"/>
      <c r="HA346" s="110"/>
      <c r="HB346" s="110"/>
      <c r="HC346" s="110"/>
      <c r="HD346" s="110"/>
      <c r="HE346" s="110"/>
      <c r="HF346" s="110"/>
      <c r="HG346" s="110"/>
      <c r="HH346" s="110"/>
      <c r="HI346" s="110"/>
      <c r="HJ346" s="110"/>
      <c r="HK346" s="110"/>
    </row>
    <row r="347" ht="15.75" customHeight="1">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c r="AA347" s="110"/>
      <c r="AB347" s="110"/>
      <c r="AC347" s="110"/>
      <c r="AD347" s="110"/>
      <c r="AE347" s="110"/>
      <c r="AF347" s="110"/>
      <c r="AG347" s="110"/>
      <c r="AH347" s="110"/>
      <c r="AI347" s="110"/>
      <c r="AJ347" s="110"/>
      <c r="AK347" s="110"/>
      <c r="AL347" s="110"/>
      <c r="AM347" s="110"/>
      <c r="AN347" s="110"/>
      <c r="AO347" s="110"/>
      <c r="AP347" s="110"/>
      <c r="AQ347" s="110"/>
      <c r="AR347" s="110"/>
      <c r="AS347" s="110"/>
      <c r="AT347" s="110"/>
      <c r="AU347" s="110"/>
      <c r="AV347" s="110"/>
      <c r="AW347" s="110"/>
      <c r="AX347" s="110"/>
      <c r="AY347" s="110"/>
      <c r="AZ347" s="110"/>
      <c r="BA347" s="110"/>
      <c r="BB347" s="110"/>
      <c r="BC347" s="110"/>
      <c r="BD347" s="110"/>
      <c r="BE347" s="110"/>
      <c r="BF347" s="110"/>
      <c r="BG347" s="110"/>
      <c r="BH347" s="110"/>
      <c r="BI347" s="110"/>
      <c r="BJ347" s="110"/>
      <c r="BK347" s="110"/>
      <c r="BL347" s="110"/>
      <c r="BM347" s="110"/>
      <c r="BN347" s="110"/>
      <c r="BO347" s="110"/>
      <c r="BP347" s="110"/>
      <c r="BQ347" s="110"/>
      <c r="BR347" s="110"/>
      <c r="BS347" s="110"/>
      <c r="BT347" s="110"/>
      <c r="BU347" s="110"/>
      <c r="BV347" s="110"/>
      <c r="BW347" s="110"/>
      <c r="BX347" s="110"/>
      <c r="BY347" s="110"/>
      <c r="BZ347" s="110"/>
      <c r="CA347" s="110"/>
      <c r="CB347" s="110"/>
      <c r="CC347" s="110"/>
      <c r="CD347" s="110"/>
      <c r="CE347" s="110"/>
      <c r="CF347" s="110"/>
      <c r="CG347" s="110"/>
      <c r="CH347" s="110"/>
      <c r="CI347" s="110"/>
      <c r="CJ347" s="110"/>
      <c r="CK347" s="110"/>
      <c r="CL347" s="110"/>
      <c r="CM347" s="110"/>
      <c r="CN347" s="110"/>
      <c r="CO347" s="110"/>
      <c r="CP347" s="110"/>
      <c r="CQ347" s="110"/>
      <c r="CR347" s="110"/>
      <c r="CS347" s="110"/>
      <c r="CT347" s="110"/>
      <c r="CU347" s="110"/>
      <c r="CV347" s="110"/>
      <c r="CW347" s="110"/>
      <c r="CX347" s="110"/>
      <c r="CY347" s="110"/>
      <c r="CZ347" s="110"/>
      <c r="DA347" s="110"/>
      <c r="DB347" s="110"/>
      <c r="DC347" s="110"/>
      <c r="DD347" s="110"/>
      <c r="DE347" s="110"/>
      <c r="DF347" s="110"/>
      <c r="DG347" s="110"/>
      <c r="DH347" s="110"/>
      <c r="DI347" s="110"/>
      <c r="DJ347" s="110"/>
      <c r="DK347" s="110"/>
      <c r="DL347" s="110"/>
      <c r="DM347" s="110"/>
      <c r="DN347" s="110"/>
      <c r="DO347" s="110"/>
      <c r="DP347" s="110"/>
      <c r="DQ347" s="110"/>
      <c r="DR347" s="110"/>
      <c r="DS347" s="110"/>
      <c r="DT347" s="110"/>
      <c r="DU347" s="110"/>
      <c r="DV347" s="110"/>
      <c r="DW347" s="110"/>
      <c r="DX347" s="110"/>
      <c r="DY347" s="110"/>
      <c r="DZ347" s="110"/>
      <c r="EA347" s="110"/>
      <c r="EB347" s="110"/>
      <c r="EC347" s="110"/>
      <c r="ED347" s="110"/>
      <c r="EE347" s="110"/>
      <c r="EF347" s="110"/>
      <c r="EG347" s="110"/>
      <c r="EH347" s="110"/>
      <c r="EI347" s="110"/>
      <c r="EJ347" s="110"/>
      <c r="EK347" s="110"/>
      <c r="EL347" s="110"/>
      <c r="EM347" s="110"/>
      <c r="EN347" s="110"/>
      <c r="EO347" s="110"/>
      <c r="EP347" s="110"/>
      <c r="EQ347" s="110"/>
      <c r="ER347" s="110"/>
      <c r="ES347" s="110"/>
      <c r="ET347" s="110"/>
      <c r="EU347" s="110"/>
      <c r="EV347" s="110"/>
      <c r="EW347" s="110"/>
      <c r="EX347" s="110"/>
      <c r="EY347" s="110"/>
      <c r="EZ347" s="110"/>
      <c r="FA347" s="110"/>
      <c r="FB347" s="110"/>
      <c r="FC347" s="110"/>
      <c r="FD347" s="110"/>
      <c r="FE347" s="110"/>
      <c r="FF347" s="110"/>
      <c r="FG347" s="110"/>
      <c r="FH347" s="110"/>
      <c r="FI347" s="110"/>
      <c r="FJ347" s="110"/>
      <c r="FK347" s="110"/>
      <c r="FL347" s="110"/>
      <c r="FM347" s="110"/>
      <c r="FN347" s="110"/>
      <c r="FO347" s="110"/>
      <c r="FP347" s="110"/>
      <c r="FQ347" s="110"/>
      <c r="FR347" s="110"/>
      <c r="FS347" s="110"/>
      <c r="FT347" s="110"/>
      <c r="FU347" s="110"/>
      <c r="FV347" s="110"/>
      <c r="FW347" s="110"/>
      <c r="FX347" s="110"/>
      <c r="FY347" s="110"/>
      <c r="FZ347" s="110"/>
      <c r="GA347" s="110"/>
      <c r="GB347" s="110"/>
      <c r="GC347" s="110"/>
      <c r="GD347" s="110"/>
      <c r="GE347" s="110"/>
      <c r="GF347" s="110"/>
      <c r="GG347" s="110"/>
      <c r="GH347" s="110"/>
      <c r="GI347" s="110"/>
      <c r="GJ347" s="110"/>
      <c r="GK347" s="110"/>
      <c r="GL347" s="110"/>
      <c r="GM347" s="110"/>
      <c r="GN347" s="110"/>
      <c r="GO347" s="110"/>
      <c r="GP347" s="110"/>
      <c r="GQ347" s="110"/>
      <c r="GR347" s="110"/>
      <c r="GS347" s="110"/>
      <c r="GT347" s="110"/>
      <c r="GU347" s="110"/>
      <c r="GV347" s="110"/>
      <c r="GW347" s="110"/>
      <c r="GX347" s="110"/>
      <c r="GY347" s="110"/>
      <c r="GZ347" s="110"/>
      <c r="HA347" s="110"/>
      <c r="HB347" s="110"/>
      <c r="HC347" s="110"/>
      <c r="HD347" s="110"/>
      <c r="HE347" s="110"/>
      <c r="HF347" s="110"/>
      <c r="HG347" s="110"/>
      <c r="HH347" s="110"/>
      <c r="HI347" s="110"/>
      <c r="HJ347" s="110"/>
      <c r="HK347" s="110"/>
    </row>
    <row r="348" ht="15.75" customHeight="1">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c r="AA348" s="110"/>
      <c r="AB348" s="110"/>
      <c r="AC348" s="110"/>
      <c r="AD348" s="110"/>
      <c r="AE348" s="110"/>
      <c r="AF348" s="110"/>
      <c r="AG348" s="110"/>
      <c r="AH348" s="110"/>
      <c r="AI348" s="110"/>
      <c r="AJ348" s="110"/>
      <c r="AK348" s="110"/>
      <c r="AL348" s="110"/>
      <c r="AM348" s="110"/>
      <c r="AN348" s="110"/>
      <c r="AO348" s="110"/>
      <c r="AP348" s="110"/>
      <c r="AQ348" s="110"/>
      <c r="AR348" s="110"/>
      <c r="AS348" s="110"/>
      <c r="AT348" s="110"/>
      <c r="AU348" s="110"/>
      <c r="AV348" s="110"/>
      <c r="AW348" s="110"/>
      <c r="AX348" s="110"/>
      <c r="AY348" s="110"/>
      <c r="AZ348" s="110"/>
      <c r="BA348" s="110"/>
      <c r="BB348" s="110"/>
      <c r="BC348" s="110"/>
      <c r="BD348" s="110"/>
      <c r="BE348" s="110"/>
      <c r="BF348" s="110"/>
      <c r="BG348" s="110"/>
      <c r="BH348" s="110"/>
      <c r="BI348" s="110"/>
      <c r="BJ348" s="110"/>
      <c r="BK348" s="110"/>
      <c r="BL348" s="110"/>
      <c r="BM348" s="110"/>
      <c r="BN348" s="110"/>
      <c r="BO348" s="110"/>
      <c r="BP348" s="110"/>
      <c r="BQ348" s="110"/>
      <c r="BR348" s="110"/>
      <c r="BS348" s="110"/>
      <c r="BT348" s="110"/>
      <c r="BU348" s="110"/>
      <c r="BV348" s="110"/>
      <c r="BW348" s="110"/>
      <c r="BX348" s="110"/>
      <c r="BY348" s="110"/>
      <c r="BZ348" s="110"/>
      <c r="CA348" s="110"/>
      <c r="CB348" s="110"/>
      <c r="CC348" s="110"/>
      <c r="CD348" s="110"/>
      <c r="CE348" s="110"/>
      <c r="CF348" s="110"/>
      <c r="CG348" s="110"/>
      <c r="CH348" s="110"/>
      <c r="CI348" s="110"/>
      <c r="CJ348" s="110"/>
      <c r="CK348" s="110"/>
      <c r="CL348" s="110"/>
      <c r="CM348" s="110"/>
      <c r="CN348" s="110"/>
      <c r="CO348" s="110"/>
      <c r="CP348" s="110"/>
      <c r="CQ348" s="110"/>
      <c r="CR348" s="110"/>
      <c r="CS348" s="110"/>
      <c r="CT348" s="110"/>
      <c r="CU348" s="110"/>
      <c r="CV348" s="110"/>
      <c r="CW348" s="110"/>
      <c r="CX348" s="110"/>
      <c r="CY348" s="110"/>
      <c r="CZ348" s="110"/>
      <c r="DA348" s="110"/>
      <c r="DB348" s="110"/>
      <c r="DC348" s="110"/>
      <c r="DD348" s="110"/>
      <c r="DE348" s="110"/>
      <c r="DF348" s="110"/>
      <c r="DG348" s="110"/>
      <c r="DH348" s="110"/>
      <c r="DI348" s="110"/>
      <c r="DJ348" s="110"/>
      <c r="DK348" s="110"/>
      <c r="DL348" s="110"/>
      <c r="DM348" s="110"/>
      <c r="DN348" s="110"/>
      <c r="DO348" s="110"/>
      <c r="DP348" s="110"/>
      <c r="DQ348" s="110"/>
      <c r="DR348" s="110"/>
      <c r="DS348" s="110"/>
      <c r="DT348" s="110"/>
      <c r="DU348" s="110"/>
      <c r="DV348" s="110"/>
      <c r="DW348" s="110"/>
      <c r="DX348" s="110"/>
      <c r="DY348" s="110"/>
      <c r="DZ348" s="110"/>
      <c r="EA348" s="110"/>
      <c r="EB348" s="110"/>
      <c r="EC348" s="110"/>
      <c r="ED348" s="110"/>
      <c r="EE348" s="110"/>
      <c r="EF348" s="110"/>
      <c r="EG348" s="110"/>
      <c r="EH348" s="110"/>
      <c r="EI348" s="110"/>
      <c r="EJ348" s="110"/>
      <c r="EK348" s="110"/>
      <c r="EL348" s="110"/>
      <c r="EM348" s="110"/>
      <c r="EN348" s="110"/>
      <c r="EO348" s="110"/>
      <c r="EP348" s="110"/>
      <c r="EQ348" s="110"/>
      <c r="ER348" s="110"/>
      <c r="ES348" s="110"/>
      <c r="ET348" s="110"/>
      <c r="EU348" s="110"/>
      <c r="EV348" s="110"/>
      <c r="EW348" s="110"/>
      <c r="EX348" s="110"/>
      <c r="EY348" s="110"/>
      <c r="EZ348" s="110"/>
      <c r="FA348" s="110"/>
      <c r="FB348" s="110"/>
      <c r="FC348" s="110"/>
      <c r="FD348" s="110"/>
      <c r="FE348" s="110"/>
      <c r="FF348" s="110"/>
      <c r="FG348" s="110"/>
      <c r="FH348" s="110"/>
      <c r="FI348" s="110"/>
      <c r="FJ348" s="110"/>
      <c r="FK348" s="110"/>
      <c r="FL348" s="110"/>
      <c r="FM348" s="110"/>
      <c r="FN348" s="110"/>
      <c r="FO348" s="110"/>
      <c r="FP348" s="110"/>
      <c r="FQ348" s="110"/>
      <c r="FR348" s="110"/>
      <c r="FS348" s="110"/>
      <c r="FT348" s="110"/>
      <c r="FU348" s="110"/>
      <c r="FV348" s="110"/>
      <c r="FW348" s="110"/>
      <c r="FX348" s="110"/>
      <c r="FY348" s="110"/>
      <c r="FZ348" s="110"/>
      <c r="GA348" s="110"/>
      <c r="GB348" s="110"/>
      <c r="GC348" s="110"/>
      <c r="GD348" s="110"/>
      <c r="GE348" s="110"/>
      <c r="GF348" s="110"/>
      <c r="GG348" s="110"/>
      <c r="GH348" s="110"/>
      <c r="GI348" s="110"/>
      <c r="GJ348" s="110"/>
      <c r="GK348" s="110"/>
      <c r="GL348" s="110"/>
      <c r="GM348" s="110"/>
      <c r="GN348" s="110"/>
      <c r="GO348" s="110"/>
      <c r="GP348" s="110"/>
      <c r="GQ348" s="110"/>
      <c r="GR348" s="110"/>
      <c r="GS348" s="110"/>
      <c r="GT348" s="110"/>
      <c r="GU348" s="110"/>
      <c r="GV348" s="110"/>
      <c r="GW348" s="110"/>
      <c r="GX348" s="110"/>
      <c r="GY348" s="110"/>
      <c r="GZ348" s="110"/>
      <c r="HA348" s="110"/>
      <c r="HB348" s="110"/>
      <c r="HC348" s="110"/>
      <c r="HD348" s="110"/>
      <c r="HE348" s="110"/>
      <c r="HF348" s="110"/>
      <c r="HG348" s="110"/>
      <c r="HH348" s="110"/>
      <c r="HI348" s="110"/>
      <c r="HJ348" s="110"/>
      <c r="HK348" s="110"/>
    </row>
    <row r="349" ht="15.75" customHeight="1">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c r="AA349" s="110"/>
      <c r="AB349" s="110"/>
      <c r="AC349" s="110"/>
      <c r="AD349" s="110"/>
      <c r="AE349" s="110"/>
      <c r="AF349" s="110"/>
      <c r="AG349" s="110"/>
      <c r="AH349" s="110"/>
      <c r="AI349" s="110"/>
      <c r="AJ349" s="110"/>
      <c r="AK349" s="110"/>
      <c r="AL349" s="110"/>
      <c r="AM349" s="110"/>
      <c r="AN349" s="110"/>
      <c r="AO349" s="110"/>
      <c r="AP349" s="110"/>
      <c r="AQ349" s="110"/>
      <c r="AR349" s="110"/>
      <c r="AS349" s="110"/>
      <c r="AT349" s="110"/>
      <c r="AU349" s="110"/>
      <c r="AV349" s="110"/>
      <c r="AW349" s="110"/>
      <c r="AX349" s="110"/>
      <c r="AY349" s="110"/>
      <c r="AZ349" s="110"/>
      <c r="BA349" s="110"/>
      <c r="BB349" s="110"/>
      <c r="BC349" s="110"/>
      <c r="BD349" s="110"/>
      <c r="BE349" s="110"/>
      <c r="BF349" s="110"/>
      <c r="BG349" s="110"/>
      <c r="BH349" s="110"/>
      <c r="BI349" s="110"/>
      <c r="BJ349" s="110"/>
      <c r="BK349" s="110"/>
      <c r="BL349" s="110"/>
      <c r="BM349" s="110"/>
      <c r="BN349" s="110"/>
      <c r="BO349" s="110"/>
      <c r="BP349" s="110"/>
      <c r="BQ349" s="110"/>
      <c r="BR349" s="110"/>
      <c r="BS349" s="110"/>
      <c r="BT349" s="110"/>
      <c r="BU349" s="110"/>
      <c r="BV349" s="110"/>
      <c r="BW349" s="110"/>
      <c r="BX349" s="110"/>
      <c r="BY349" s="110"/>
      <c r="BZ349" s="110"/>
      <c r="CA349" s="110"/>
      <c r="CB349" s="110"/>
      <c r="CC349" s="110"/>
      <c r="CD349" s="110"/>
      <c r="CE349" s="110"/>
      <c r="CF349" s="110"/>
      <c r="CG349" s="110"/>
      <c r="CH349" s="110"/>
      <c r="CI349" s="110"/>
      <c r="CJ349" s="110"/>
      <c r="CK349" s="110"/>
      <c r="CL349" s="110"/>
      <c r="CM349" s="110"/>
      <c r="CN349" s="110"/>
      <c r="CO349" s="110"/>
      <c r="CP349" s="110"/>
      <c r="CQ349" s="110"/>
      <c r="CR349" s="110"/>
      <c r="CS349" s="110"/>
      <c r="CT349" s="110"/>
      <c r="CU349" s="110"/>
      <c r="CV349" s="110"/>
      <c r="CW349" s="110"/>
      <c r="CX349" s="110"/>
      <c r="CY349" s="110"/>
      <c r="CZ349" s="110"/>
      <c r="DA349" s="110"/>
      <c r="DB349" s="110"/>
      <c r="DC349" s="110"/>
      <c r="DD349" s="110"/>
      <c r="DE349" s="110"/>
      <c r="DF349" s="110"/>
      <c r="DG349" s="110"/>
      <c r="DH349" s="110"/>
      <c r="DI349" s="110"/>
      <c r="DJ349" s="110"/>
      <c r="DK349" s="110"/>
      <c r="DL349" s="110"/>
      <c r="DM349" s="110"/>
      <c r="DN349" s="110"/>
      <c r="DO349" s="110"/>
      <c r="DP349" s="110"/>
      <c r="DQ349" s="110"/>
      <c r="DR349" s="110"/>
      <c r="DS349" s="110"/>
      <c r="DT349" s="110"/>
      <c r="DU349" s="110"/>
      <c r="DV349" s="110"/>
      <c r="DW349" s="110"/>
      <c r="DX349" s="110"/>
      <c r="DY349" s="110"/>
      <c r="DZ349" s="110"/>
      <c r="EA349" s="110"/>
      <c r="EB349" s="110"/>
      <c r="EC349" s="110"/>
      <c r="ED349" s="110"/>
      <c r="EE349" s="110"/>
      <c r="EF349" s="110"/>
      <c r="EG349" s="110"/>
      <c r="EH349" s="110"/>
      <c r="EI349" s="110"/>
      <c r="EJ349" s="110"/>
      <c r="EK349" s="110"/>
      <c r="EL349" s="110"/>
      <c r="EM349" s="110"/>
      <c r="EN349" s="110"/>
      <c r="EO349" s="110"/>
      <c r="EP349" s="110"/>
      <c r="EQ349" s="110"/>
      <c r="ER349" s="110"/>
      <c r="ES349" s="110"/>
      <c r="ET349" s="110"/>
      <c r="EU349" s="110"/>
      <c r="EV349" s="110"/>
      <c r="EW349" s="110"/>
      <c r="EX349" s="110"/>
      <c r="EY349" s="110"/>
      <c r="EZ349" s="110"/>
      <c r="FA349" s="110"/>
      <c r="FB349" s="110"/>
      <c r="FC349" s="110"/>
      <c r="FD349" s="110"/>
      <c r="FE349" s="110"/>
      <c r="FF349" s="110"/>
      <c r="FG349" s="110"/>
      <c r="FH349" s="110"/>
      <c r="FI349" s="110"/>
      <c r="FJ349" s="110"/>
      <c r="FK349" s="110"/>
      <c r="FL349" s="110"/>
      <c r="FM349" s="110"/>
      <c r="FN349" s="110"/>
      <c r="FO349" s="110"/>
      <c r="FP349" s="110"/>
      <c r="FQ349" s="110"/>
      <c r="FR349" s="110"/>
      <c r="FS349" s="110"/>
      <c r="FT349" s="110"/>
      <c r="FU349" s="110"/>
      <c r="FV349" s="110"/>
      <c r="FW349" s="110"/>
      <c r="FX349" s="110"/>
      <c r="FY349" s="110"/>
      <c r="FZ349" s="110"/>
      <c r="GA349" s="110"/>
      <c r="GB349" s="110"/>
      <c r="GC349" s="110"/>
      <c r="GD349" s="110"/>
      <c r="GE349" s="110"/>
      <c r="GF349" s="110"/>
      <c r="GG349" s="110"/>
      <c r="GH349" s="110"/>
      <c r="GI349" s="110"/>
      <c r="GJ349" s="110"/>
      <c r="GK349" s="110"/>
      <c r="GL349" s="110"/>
      <c r="GM349" s="110"/>
      <c r="GN349" s="110"/>
      <c r="GO349" s="110"/>
      <c r="GP349" s="110"/>
      <c r="GQ349" s="110"/>
      <c r="GR349" s="110"/>
      <c r="GS349" s="110"/>
      <c r="GT349" s="110"/>
      <c r="GU349" s="110"/>
      <c r="GV349" s="110"/>
      <c r="GW349" s="110"/>
      <c r="GX349" s="110"/>
      <c r="GY349" s="110"/>
      <c r="GZ349" s="110"/>
      <c r="HA349" s="110"/>
      <c r="HB349" s="110"/>
      <c r="HC349" s="110"/>
      <c r="HD349" s="110"/>
      <c r="HE349" s="110"/>
      <c r="HF349" s="110"/>
      <c r="HG349" s="110"/>
      <c r="HH349" s="110"/>
      <c r="HI349" s="110"/>
      <c r="HJ349" s="110"/>
      <c r="HK349" s="110"/>
    </row>
    <row r="350" ht="15.75" customHeight="1">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c r="AA350" s="110"/>
      <c r="AB350" s="110"/>
      <c r="AC350" s="110"/>
      <c r="AD350" s="110"/>
      <c r="AE350" s="110"/>
      <c r="AF350" s="110"/>
      <c r="AG350" s="110"/>
      <c r="AH350" s="110"/>
      <c r="AI350" s="110"/>
      <c r="AJ350" s="110"/>
      <c r="AK350" s="110"/>
      <c r="AL350" s="110"/>
      <c r="AM350" s="110"/>
      <c r="AN350" s="110"/>
      <c r="AO350" s="110"/>
      <c r="AP350" s="110"/>
      <c r="AQ350" s="110"/>
      <c r="AR350" s="110"/>
      <c r="AS350" s="110"/>
      <c r="AT350" s="110"/>
      <c r="AU350" s="110"/>
      <c r="AV350" s="110"/>
      <c r="AW350" s="110"/>
      <c r="AX350" s="110"/>
      <c r="AY350" s="110"/>
      <c r="AZ350" s="110"/>
      <c r="BA350" s="110"/>
      <c r="BB350" s="110"/>
      <c r="BC350" s="110"/>
      <c r="BD350" s="110"/>
      <c r="BE350" s="110"/>
      <c r="BF350" s="110"/>
      <c r="BG350" s="110"/>
      <c r="BH350" s="110"/>
      <c r="BI350" s="110"/>
      <c r="BJ350" s="110"/>
      <c r="BK350" s="110"/>
      <c r="BL350" s="110"/>
      <c r="BM350" s="110"/>
      <c r="BN350" s="110"/>
      <c r="BO350" s="110"/>
      <c r="BP350" s="110"/>
      <c r="BQ350" s="110"/>
      <c r="BR350" s="110"/>
      <c r="BS350" s="110"/>
      <c r="BT350" s="110"/>
      <c r="BU350" s="110"/>
      <c r="BV350" s="110"/>
      <c r="BW350" s="110"/>
      <c r="BX350" s="110"/>
      <c r="BY350" s="110"/>
      <c r="BZ350" s="110"/>
      <c r="CA350" s="110"/>
      <c r="CB350" s="110"/>
      <c r="CC350" s="110"/>
      <c r="CD350" s="110"/>
      <c r="CE350" s="110"/>
      <c r="CF350" s="110"/>
      <c r="CG350" s="110"/>
      <c r="CH350" s="110"/>
      <c r="CI350" s="110"/>
      <c r="CJ350" s="110"/>
      <c r="CK350" s="110"/>
      <c r="CL350" s="110"/>
      <c r="CM350" s="110"/>
      <c r="CN350" s="110"/>
      <c r="CO350" s="110"/>
      <c r="CP350" s="110"/>
      <c r="CQ350" s="110"/>
      <c r="CR350" s="110"/>
      <c r="CS350" s="110"/>
      <c r="CT350" s="110"/>
      <c r="CU350" s="110"/>
      <c r="CV350" s="110"/>
      <c r="CW350" s="110"/>
      <c r="CX350" s="110"/>
      <c r="CY350" s="110"/>
      <c r="CZ350" s="110"/>
      <c r="DA350" s="110"/>
      <c r="DB350" s="110"/>
      <c r="DC350" s="110"/>
      <c r="DD350" s="110"/>
      <c r="DE350" s="110"/>
      <c r="DF350" s="110"/>
      <c r="DG350" s="110"/>
      <c r="DH350" s="110"/>
      <c r="DI350" s="110"/>
      <c r="DJ350" s="110"/>
      <c r="DK350" s="110"/>
      <c r="DL350" s="110"/>
      <c r="DM350" s="110"/>
      <c r="DN350" s="110"/>
      <c r="DO350" s="110"/>
      <c r="DP350" s="110"/>
      <c r="DQ350" s="110"/>
      <c r="DR350" s="110"/>
      <c r="DS350" s="110"/>
      <c r="DT350" s="110"/>
      <c r="DU350" s="110"/>
      <c r="DV350" s="110"/>
      <c r="DW350" s="110"/>
      <c r="DX350" s="110"/>
      <c r="DY350" s="110"/>
      <c r="DZ350" s="110"/>
      <c r="EA350" s="110"/>
      <c r="EB350" s="110"/>
      <c r="EC350" s="110"/>
      <c r="ED350" s="110"/>
      <c r="EE350" s="110"/>
      <c r="EF350" s="110"/>
      <c r="EG350" s="110"/>
      <c r="EH350" s="110"/>
      <c r="EI350" s="110"/>
      <c r="EJ350" s="110"/>
      <c r="EK350" s="110"/>
      <c r="EL350" s="110"/>
      <c r="EM350" s="110"/>
      <c r="EN350" s="110"/>
      <c r="EO350" s="110"/>
      <c r="EP350" s="110"/>
      <c r="EQ350" s="110"/>
      <c r="ER350" s="110"/>
      <c r="ES350" s="110"/>
      <c r="ET350" s="110"/>
      <c r="EU350" s="110"/>
      <c r="EV350" s="110"/>
      <c r="EW350" s="110"/>
      <c r="EX350" s="110"/>
      <c r="EY350" s="110"/>
      <c r="EZ350" s="110"/>
      <c r="FA350" s="110"/>
      <c r="FB350" s="110"/>
      <c r="FC350" s="110"/>
      <c r="FD350" s="110"/>
      <c r="FE350" s="110"/>
      <c r="FF350" s="110"/>
      <c r="FG350" s="110"/>
      <c r="FH350" s="110"/>
      <c r="FI350" s="110"/>
      <c r="FJ350" s="110"/>
      <c r="FK350" s="110"/>
      <c r="FL350" s="110"/>
      <c r="FM350" s="110"/>
      <c r="FN350" s="110"/>
      <c r="FO350" s="110"/>
      <c r="FP350" s="110"/>
      <c r="FQ350" s="110"/>
      <c r="FR350" s="110"/>
      <c r="FS350" s="110"/>
      <c r="FT350" s="110"/>
      <c r="FU350" s="110"/>
      <c r="FV350" s="110"/>
      <c r="FW350" s="110"/>
      <c r="FX350" s="110"/>
      <c r="FY350" s="110"/>
      <c r="FZ350" s="110"/>
      <c r="GA350" s="110"/>
      <c r="GB350" s="110"/>
      <c r="GC350" s="110"/>
      <c r="GD350" s="110"/>
      <c r="GE350" s="110"/>
      <c r="GF350" s="110"/>
      <c r="GG350" s="110"/>
      <c r="GH350" s="110"/>
      <c r="GI350" s="110"/>
      <c r="GJ350" s="110"/>
      <c r="GK350" s="110"/>
      <c r="GL350" s="110"/>
      <c r="GM350" s="110"/>
      <c r="GN350" s="110"/>
      <c r="GO350" s="110"/>
      <c r="GP350" s="110"/>
      <c r="GQ350" s="110"/>
      <c r="GR350" s="110"/>
      <c r="GS350" s="110"/>
      <c r="GT350" s="110"/>
      <c r="GU350" s="110"/>
      <c r="GV350" s="110"/>
      <c r="GW350" s="110"/>
      <c r="GX350" s="110"/>
      <c r="GY350" s="110"/>
      <c r="GZ350" s="110"/>
      <c r="HA350" s="110"/>
      <c r="HB350" s="110"/>
      <c r="HC350" s="110"/>
      <c r="HD350" s="110"/>
      <c r="HE350" s="110"/>
      <c r="HF350" s="110"/>
      <c r="HG350" s="110"/>
      <c r="HH350" s="110"/>
      <c r="HI350" s="110"/>
      <c r="HJ350" s="110"/>
      <c r="HK350" s="110"/>
    </row>
    <row r="351" ht="15.75" customHeight="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c r="AA351" s="110"/>
      <c r="AB351" s="110"/>
      <c r="AC351" s="110"/>
      <c r="AD351" s="110"/>
      <c r="AE351" s="110"/>
      <c r="AF351" s="110"/>
      <c r="AG351" s="110"/>
      <c r="AH351" s="110"/>
      <c r="AI351" s="110"/>
      <c r="AJ351" s="110"/>
      <c r="AK351" s="110"/>
      <c r="AL351" s="110"/>
      <c r="AM351" s="110"/>
      <c r="AN351" s="110"/>
      <c r="AO351" s="110"/>
      <c r="AP351" s="110"/>
      <c r="AQ351" s="110"/>
      <c r="AR351" s="110"/>
      <c r="AS351" s="110"/>
      <c r="AT351" s="110"/>
      <c r="AU351" s="110"/>
      <c r="AV351" s="110"/>
      <c r="AW351" s="110"/>
      <c r="AX351" s="110"/>
      <c r="AY351" s="110"/>
      <c r="AZ351" s="110"/>
      <c r="BA351" s="110"/>
      <c r="BB351" s="110"/>
      <c r="BC351" s="110"/>
      <c r="BD351" s="110"/>
      <c r="BE351" s="110"/>
      <c r="BF351" s="110"/>
      <c r="BG351" s="110"/>
      <c r="BH351" s="110"/>
      <c r="BI351" s="110"/>
      <c r="BJ351" s="110"/>
      <c r="BK351" s="110"/>
      <c r="BL351" s="110"/>
      <c r="BM351" s="110"/>
      <c r="BN351" s="110"/>
      <c r="BO351" s="110"/>
      <c r="BP351" s="110"/>
      <c r="BQ351" s="110"/>
      <c r="BR351" s="110"/>
      <c r="BS351" s="110"/>
      <c r="BT351" s="110"/>
      <c r="BU351" s="110"/>
      <c r="BV351" s="110"/>
      <c r="BW351" s="110"/>
      <c r="BX351" s="110"/>
      <c r="BY351" s="110"/>
      <c r="BZ351" s="110"/>
      <c r="CA351" s="110"/>
      <c r="CB351" s="110"/>
      <c r="CC351" s="110"/>
      <c r="CD351" s="110"/>
      <c r="CE351" s="110"/>
      <c r="CF351" s="110"/>
      <c r="CG351" s="110"/>
      <c r="CH351" s="110"/>
      <c r="CI351" s="110"/>
      <c r="CJ351" s="110"/>
      <c r="CK351" s="110"/>
      <c r="CL351" s="110"/>
      <c r="CM351" s="110"/>
      <c r="CN351" s="110"/>
      <c r="CO351" s="110"/>
      <c r="CP351" s="110"/>
      <c r="CQ351" s="110"/>
      <c r="CR351" s="110"/>
      <c r="CS351" s="110"/>
      <c r="CT351" s="110"/>
      <c r="CU351" s="110"/>
      <c r="CV351" s="110"/>
      <c r="CW351" s="110"/>
      <c r="CX351" s="110"/>
      <c r="CY351" s="110"/>
      <c r="CZ351" s="110"/>
      <c r="DA351" s="110"/>
      <c r="DB351" s="110"/>
      <c r="DC351" s="110"/>
      <c r="DD351" s="110"/>
      <c r="DE351" s="110"/>
      <c r="DF351" s="110"/>
      <c r="DG351" s="110"/>
      <c r="DH351" s="110"/>
      <c r="DI351" s="110"/>
      <c r="DJ351" s="110"/>
      <c r="DK351" s="110"/>
      <c r="DL351" s="110"/>
      <c r="DM351" s="110"/>
      <c r="DN351" s="110"/>
      <c r="DO351" s="110"/>
      <c r="DP351" s="110"/>
      <c r="DQ351" s="110"/>
      <c r="DR351" s="110"/>
      <c r="DS351" s="110"/>
      <c r="DT351" s="110"/>
      <c r="DU351" s="110"/>
      <c r="DV351" s="110"/>
      <c r="DW351" s="110"/>
      <c r="DX351" s="110"/>
      <c r="DY351" s="110"/>
      <c r="DZ351" s="110"/>
      <c r="EA351" s="110"/>
      <c r="EB351" s="110"/>
      <c r="EC351" s="110"/>
      <c r="ED351" s="110"/>
      <c r="EE351" s="110"/>
      <c r="EF351" s="110"/>
      <c r="EG351" s="110"/>
      <c r="EH351" s="110"/>
      <c r="EI351" s="110"/>
      <c r="EJ351" s="110"/>
      <c r="EK351" s="110"/>
      <c r="EL351" s="110"/>
      <c r="EM351" s="110"/>
      <c r="EN351" s="110"/>
      <c r="EO351" s="110"/>
      <c r="EP351" s="110"/>
      <c r="EQ351" s="110"/>
      <c r="ER351" s="110"/>
      <c r="ES351" s="110"/>
      <c r="ET351" s="110"/>
      <c r="EU351" s="110"/>
      <c r="EV351" s="110"/>
      <c r="EW351" s="110"/>
      <c r="EX351" s="110"/>
      <c r="EY351" s="110"/>
      <c r="EZ351" s="110"/>
      <c r="FA351" s="110"/>
      <c r="FB351" s="110"/>
      <c r="FC351" s="110"/>
      <c r="FD351" s="110"/>
      <c r="FE351" s="110"/>
      <c r="FF351" s="110"/>
      <c r="FG351" s="110"/>
      <c r="FH351" s="110"/>
      <c r="FI351" s="110"/>
      <c r="FJ351" s="110"/>
      <c r="FK351" s="110"/>
      <c r="FL351" s="110"/>
      <c r="FM351" s="110"/>
      <c r="FN351" s="110"/>
      <c r="FO351" s="110"/>
      <c r="FP351" s="110"/>
      <c r="FQ351" s="110"/>
      <c r="FR351" s="110"/>
      <c r="FS351" s="110"/>
      <c r="FT351" s="110"/>
      <c r="FU351" s="110"/>
      <c r="FV351" s="110"/>
      <c r="FW351" s="110"/>
      <c r="FX351" s="110"/>
      <c r="FY351" s="110"/>
      <c r="FZ351" s="110"/>
      <c r="GA351" s="110"/>
      <c r="GB351" s="110"/>
      <c r="GC351" s="110"/>
      <c r="GD351" s="110"/>
      <c r="GE351" s="110"/>
      <c r="GF351" s="110"/>
      <c r="GG351" s="110"/>
      <c r="GH351" s="110"/>
      <c r="GI351" s="110"/>
      <c r="GJ351" s="110"/>
      <c r="GK351" s="110"/>
      <c r="GL351" s="110"/>
      <c r="GM351" s="110"/>
      <c r="GN351" s="110"/>
      <c r="GO351" s="110"/>
      <c r="GP351" s="110"/>
      <c r="GQ351" s="110"/>
      <c r="GR351" s="110"/>
      <c r="GS351" s="110"/>
      <c r="GT351" s="110"/>
      <c r="GU351" s="110"/>
      <c r="GV351" s="110"/>
      <c r="GW351" s="110"/>
      <c r="GX351" s="110"/>
      <c r="GY351" s="110"/>
      <c r="GZ351" s="110"/>
      <c r="HA351" s="110"/>
      <c r="HB351" s="110"/>
      <c r="HC351" s="110"/>
      <c r="HD351" s="110"/>
      <c r="HE351" s="110"/>
      <c r="HF351" s="110"/>
      <c r="HG351" s="110"/>
      <c r="HH351" s="110"/>
      <c r="HI351" s="110"/>
      <c r="HJ351" s="110"/>
      <c r="HK351" s="110"/>
    </row>
    <row r="352" ht="15.75" customHeight="1">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c r="AA352" s="110"/>
      <c r="AB352" s="110"/>
      <c r="AC352" s="110"/>
      <c r="AD352" s="110"/>
      <c r="AE352" s="110"/>
      <c r="AF352" s="110"/>
      <c r="AG352" s="110"/>
      <c r="AH352" s="110"/>
      <c r="AI352" s="110"/>
      <c r="AJ352" s="110"/>
      <c r="AK352" s="110"/>
      <c r="AL352" s="110"/>
      <c r="AM352" s="110"/>
      <c r="AN352" s="110"/>
      <c r="AO352" s="110"/>
      <c r="AP352" s="110"/>
      <c r="AQ352" s="110"/>
      <c r="AR352" s="110"/>
      <c r="AS352" s="110"/>
      <c r="AT352" s="110"/>
      <c r="AU352" s="110"/>
      <c r="AV352" s="110"/>
      <c r="AW352" s="110"/>
      <c r="AX352" s="110"/>
      <c r="AY352" s="110"/>
      <c r="AZ352" s="110"/>
      <c r="BA352" s="110"/>
      <c r="BB352" s="110"/>
      <c r="BC352" s="110"/>
      <c r="BD352" s="110"/>
      <c r="BE352" s="110"/>
      <c r="BF352" s="110"/>
      <c r="BG352" s="110"/>
      <c r="BH352" s="110"/>
      <c r="BI352" s="110"/>
      <c r="BJ352" s="110"/>
      <c r="BK352" s="110"/>
      <c r="BL352" s="110"/>
      <c r="BM352" s="110"/>
      <c r="BN352" s="110"/>
      <c r="BO352" s="110"/>
      <c r="BP352" s="110"/>
      <c r="BQ352" s="110"/>
      <c r="BR352" s="110"/>
      <c r="BS352" s="110"/>
      <c r="BT352" s="110"/>
      <c r="BU352" s="110"/>
      <c r="BV352" s="110"/>
      <c r="BW352" s="110"/>
      <c r="BX352" s="110"/>
      <c r="BY352" s="110"/>
      <c r="BZ352" s="110"/>
      <c r="CA352" s="110"/>
      <c r="CB352" s="110"/>
      <c r="CC352" s="110"/>
      <c r="CD352" s="110"/>
      <c r="CE352" s="110"/>
      <c r="CF352" s="110"/>
      <c r="CG352" s="110"/>
      <c r="CH352" s="110"/>
      <c r="CI352" s="110"/>
      <c r="CJ352" s="110"/>
      <c r="CK352" s="110"/>
      <c r="CL352" s="110"/>
      <c r="CM352" s="110"/>
      <c r="CN352" s="110"/>
      <c r="CO352" s="110"/>
      <c r="CP352" s="110"/>
      <c r="CQ352" s="110"/>
      <c r="CR352" s="110"/>
      <c r="CS352" s="110"/>
      <c r="CT352" s="110"/>
      <c r="CU352" s="110"/>
      <c r="CV352" s="110"/>
      <c r="CW352" s="110"/>
      <c r="CX352" s="110"/>
      <c r="CY352" s="110"/>
      <c r="CZ352" s="110"/>
      <c r="DA352" s="110"/>
      <c r="DB352" s="110"/>
      <c r="DC352" s="110"/>
      <c r="DD352" s="110"/>
      <c r="DE352" s="110"/>
      <c r="DF352" s="110"/>
      <c r="DG352" s="110"/>
      <c r="DH352" s="110"/>
      <c r="DI352" s="110"/>
      <c r="DJ352" s="110"/>
      <c r="DK352" s="110"/>
      <c r="DL352" s="110"/>
      <c r="DM352" s="110"/>
      <c r="DN352" s="110"/>
      <c r="DO352" s="110"/>
      <c r="DP352" s="110"/>
      <c r="DQ352" s="110"/>
      <c r="DR352" s="110"/>
      <c r="DS352" s="110"/>
      <c r="DT352" s="110"/>
      <c r="DU352" s="110"/>
      <c r="DV352" s="110"/>
      <c r="DW352" s="110"/>
      <c r="DX352" s="110"/>
      <c r="DY352" s="110"/>
      <c r="DZ352" s="110"/>
      <c r="EA352" s="110"/>
      <c r="EB352" s="110"/>
      <c r="EC352" s="110"/>
      <c r="ED352" s="110"/>
      <c r="EE352" s="110"/>
      <c r="EF352" s="110"/>
      <c r="EG352" s="110"/>
      <c r="EH352" s="110"/>
      <c r="EI352" s="110"/>
      <c r="EJ352" s="110"/>
      <c r="EK352" s="110"/>
      <c r="EL352" s="110"/>
      <c r="EM352" s="110"/>
      <c r="EN352" s="110"/>
      <c r="EO352" s="110"/>
      <c r="EP352" s="110"/>
      <c r="EQ352" s="110"/>
      <c r="ER352" s="110"/>
      <c r="ES352" s="110"/>
      <c r="ET352" s="110"/>
      <c r="EU352" s="110"/>
      <c r="EV352" s="110"/>
      <c r="EW352" s="110"/>
      <c r="EX352" s="110"/>
      <c r="EY352" s="110"/>
      <c r="EZ352" s="110"/>
      <c r="FA352" s="110"/>
      <c r="FB352" s="110"/>
      <c r="FC352" s="110"/>
      <c r="FD352" s="110"/>
      <c r="FE352" s="110"/>
      <c r="FF352" s="110"/>
      <c r="FG352" s="110"/>
      <c r="FH352" s="110"/>
      <c r="FI352" s="110"/>
      <c r="FJ352" s="110"/>
      <c r="FK352" s="110"/>
      <c r="FL352" s="110"/>
      <c r="FM352" s="110"/>
      <c r="FN352" s="110"/>
      <c r="FO352" s="110"/>
      <c r="FP352" s="110"/>
      <c r="FQ352" s="110"/>
      <c r="FR352" s="110"/>
      <c r="FS352" s="110"/>
      <c r="FT352" s="110"/>
      <c r="FU352" s="110"/>
      <c r="FV352" s="110"/>
      <c r="FW352" s="110"/>
      <c r="FX352" s="110"/>
      <c r="FY352" s="110"/>
      <c r="FZ352" s="110"/>
      <c r="GA352" s="110"/>
      <c r="GB352" s="110"/>
      <c r="GC352" s="110"/>
      <c r="GD352" s="110"/>
      <c r="GE352" s="110"/>
      <c r="GF352" s="110"/>
      <c r="GG352" s="110"/>
      <c r="GH352" s="110"/>
      <c r="GI352" s="110"/>
      <c r="GJ352" s="110"/>
      <c r="GK352" s="110"/>
      <c r="GL352" s="110"/>
      <c r="GM352" s="110"/>
      <c r="GN352" s="110"/>
      <c r="GO352" s="110"/>
      <c r="GP352" s="110"/>
      <c r="GQ352" s="110"/>
      <c r="GR352" s="110"/>
      <c r="GS352" s="110"/>
      <c r="GT352" s="110"/>
      <c r="GU352" s="110"/>
      <c r="GV352" s="110"/>
      <c r="GW352" s="110"/>
      <c r="GX352" s="110"/>
      <c r="GY352" s="110"/>
      <c r="GZ352" s="110"/>
      <c r="HA352" s="110"/>
      <c r="HB352" s="110"/>
      <c r="HC352" s="110"/>
      <c r="HD352" s="110"/>
      <c r="HE352" s="110"/>
      <c r="HF352" s="110"/>
      <c r="HG352" s="110"/>
      <c r="HH352" s="110"/>
      <c r="HI352" s="110"/>
      <c r="HJ352" s="110"/>
      <c r="HK352" s="110"/>
    </row>
    <row r="353" ht="15.75" customHeight="1">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c r="AA353" s="110"/>
      <c r="AB353" s="110"/>
      <c r="AC353" s="110"/>
      <c r="AD353" s="110"/>
      <c r="AE353" s="110"/>
      <c r="AF353" s="110"/>
      <c r="AG353" s="110"/>
      <c r="AH353" s="110"/>
      <c r="AI353" s="110"/>
      <c r="AJ353" s="110"/>
      <c r="AK353" s="110"/>
      <c r="AL353" s="110"/>
      <c r="AM353" s="110"/>
      <c r="AN353" s="110"/>
      <c r="AO353" s="110"/>
      <c r="AP353" s="110"/>
      <c r="AQ353" s="110"/>
      <c r="AR353" s="110"/>
      <c r="AS353" s="110"/>
      <c r="AT353" s="110"/>
      <c r="AU353" s="110"/>
      <c r="AV353" s="110"/>
      <c r="AW353" s="110"/>
      <c r="AX353" s="110"/>
      <c r="AY353" s="110"/>
      <c r="AZ353" s="110"/>
      <c r="BA353" s="110"/>
      <c r="BB353" s="110"/>
      <c r="BC353" s="110"/>
      <c r="BD353" s="110"/>
      <c r="BE353" s="110"/>
      <c r="BF353" s="110"/>
      <c r="BG353" s="110"/>
      <c r="BH353" s="110"/>
      <c r="BI353" s="110"/>
      <c r="BJ353" s="110"/>
      <c r="BK353" s="110"/>
      <c r="BL353" s="110"/>
      <c r="BM353" s="110"/>
      <c r="BN353" s="110"/>
      <c r="BO353" s="110"/>
      <c r="BP353" s="110"/>
      <c r="BQ353" s="110"/>
      <c r="BR353" s="110"/>
      <c r="BS353" s="110"/>
      <c r="BT353" s="110"/>
      <c r="BU353" s="110"/>
      <c r="BV353" s="110"/>
      <c r="BW353" s="110"/>
      <c r="BX353" s="110"/>
      <c r="BY353" s="110"/>
      <c r="BZ353" s="110"/>
      <c r="CA353" s="110"/>
      <c r="CB353" s="110"/>
      <c r="CC353" s="110"/>
      <c r="CD353" s="110"/>
      <c r="CE353" s="110"/>
      <c r="CF353" s="110"/>
      <c r="CG353" s="110"/>
      <c r="CH353" s="110"/>
      <c r="CI353" s="110"/>
      <c r="CJ353" s="110"/>
      <c r="CK353" s="110"/>
      <c r="CL353" s="110"/>
      <c r="CM353" s="110"/>
      <c r="CN353" s="110"/>
      <c r="CO353" s="110"/>
      <c r="CP353" s="110"/>
      <c r="CQ353" s="110"/>
      <c r="CR353" s="110"/>
      <c r="CS353" s="110"/>
      <c r="CT353" s="110"/>
      <c r="CU353" s="110"/>
      <c r="CV353" s="110"/>
      <c r="CW353" s="110"/>
      <c r="CX353" s="110"/>
      <c r="CY353" s="110"/>
      <c r="CZ353" s="110"/>
      <c r="DA353" s="110"/>
      <c r="DB353" s="110"/>
      <c r="DC353" s="110"/>
      <c r="DD353" s="110"/>
      <c r="DE353" s="110"/>
      <c r="DF353" s="110"/>
      <c r="DG353" s="110"/>
      <c r="DH353" s="110"/>
      <c r="DI353" s="110"/>
      <c r="DJ353" s="110"/>
      <c r="DK353" s="110"/>
      <c r="DL353" s="110"/>
      <c r="DM353" s="110"/>
      <c r="DN353" s="110"/>
      <c r="DO353" s="110"/>
      <c r="DP353" s="110"/>
      <c r="DQ353" s="110"/>
      <c r="DR353" s="110"/>
      <c r="DS353" s="110"/>
      <c r="DT353" s="110"/>
      <c r="DU353" s="110"/>
      <c r="DV353" s="110"/>
      <c r="DW353" s="110"/>
      <c r="DX353" s="110"/>
      <c r="DY353" s="110"/>
      <c r="DZ353" s="110"/>
      <c r="EA353" s="110"/>
      <c r="EB353" s="110"/>
      <c r="EC353" s="110"/>
      <c r="ED353" s="110"/>
      <c r="EE353" s="110"/>
      <c r="EF353" s="110"/>
      <c r="EG353" s="110"/>
      <c r="EH353" s="110"/>
      <c r="EI353" s="110"/>
      <c r="EJ353" s="110"/>
      <c r="EK353" s="110"/>
      <c r="EL353" s="110"/>
      <c r="EM353" s="110"/>
      <c r="EN353" s="110"/>
      <c r="EO353" s="110"/>
      <c r="EP353" s="110"/>
      <c r="EQ353" s="110"/>
      <c r="ER353" s="110"/>
      <c r="ES353" s="110"/>
      <c r="ET353" s="110"/>
      <c r="EU353" s="110"/>
      <c r="EV353" s="110"/>
      <c r="EW353" s="110"/>
      <c r="EX353" s="110"/>
      <c r="EY353" s="110"/>
      <c r="EZ353" s="110"/>
      <c r="FA353" s="110"/>
      <c r="FB353" s="110"/>
      <c r="FC353" s="110"/>
      <c r="FD353" s="110"/>
      <c r="FE353" s="110"/>
      <c r="FF353" s="110"/>
      <c r="FG353" s="110"/>
      <c r="FH353" s="110"/>
      <c r="FI353" s="110"/>
      <c r="FJ353" s="110"/>
      <c r="FK353" s="110"/>
      <c r="FL353" s="110"/>
      <c r="FM353" s="110"/>
      <c r="FN353" s="110"/>
      <c r="FO353" s="110"/>
      <c r="FP353" s="110"/>
      <c r="FQ353" s="110"/>
      <c r="FR353" s="110"/>
      <c r="FS353" s="110"/>
      <c r="FT353" s="110"/>
      <c r="FU353" s="110"/>
      <c r="FV353" s="110"/>
      <c r="FW353" s="110"/>
      <c r="FX353" s="110"/>
      <c r="FY353" s="110"/>
      <c r="FZ353" s="110"/>
      <c r="GA353" s="110"/>
      <c r="GB353" s="110"/>
      <c r="GC353" s="110"/>
      <c r="GD353" s="110"/>
      <c r="GE353" s="110"/>
      <c r="GF353" s="110"/>
      <c r="GG353" s="110"/>
      <c r="GH353" s="110"/>
      <c r="GI353" s="110"/>
      <c r="GJ353" s="110"/>
      <c r="GK353" s="110"/>
      <c r="GL353" s="110"/>
      <c r="GM353" s="110"/>
      <c r="GN353" s="110"/>
      <c r="GO353" s="110"/>
      <c r="GP353" s="110"/>
      <c r="GQ353" s="110"/>
      <c r="GR353" s="110"/>
      <c r="GS353" s="110"/>
      <c r="GT353" s="110"/>
      <c r="GU353" s="110"/>
      <c r="GV353" s="110"/>
      <c r="GW353" s="110"/>
      <c r="GX353" s="110"/>
      <c r="GY353" s="110"/>
      <c r="GZ353" s="110"/>
      <c r="HA353" s="110"/>
      <c r="HB353" s="110"/>
      <c r="HC353" s="110"/>
      <c r="HD353" s="110"/>
      <c r="HE353" s="110"/>
      <c r="HF353" s="110"/>
      <c r="HG353" s="110"/>
      <c r="HH353" s="110"/>
      <c r="HI353" s="110"/>
      <c r="HJ353" s="110"/>
      <c r="HK353" s="110"/>
    </row>
  </sheetData>
  <mergeCells count="43">
    <mergeCell ref="E91:I91"/>
    <mergeCell ref="J91:N91"/>
    <mergeCell ref="O91:S91"/>
    <mergeCell ref="T91:X91"/>
    <mergeCell ref="Y91:AC91"/>
    <mergeCell ref="AD91:AH91"/>
    <mergeCell ref="AI91:AM91"/>
    <mergeCell ref="AN91:AR91"/>
    <mergeCell ref="AS91:AW91"/>
    <mergeCell ref="AX91:BB91"/>
    <mergeCell ref="BC91:BG91"/>
    <mergeCell ref="BH91:BL91"/>
    <mergeCell ref="BM91:BQ91"/>
    <mergeCell ref="BR91:BV91"/>
    <mergeCell ref="BW91:CA91"/>
    <mergeCell ref="CB91:CF91"/>
    <mergeCell ref="CG91:CK91"/>
    <mergeCell ref="CL91:CP91"/>
    <mergeCell ref="CQ91:CU91"/>
    <mergeCell ref="CV91:CZ91"/>
    <mergeCell ref="DA91:DE91"/>
    <mergeCell ref="DF91:DJ91"/>
    <mergeCell ref="DK91:DO91"/>
    <mergeCell ref="DP91:DT91"/>
    <mergeCell ref="DU91:DY91"/>
    <mergeCell ref="DZ91:ED91"/>
    <mergeCell ref="EE91:EI91"/>
    <mergeCell ref="EJ91:EN91"/>
    <mergeCell ref="FX91:GB91"/>
    <mergeCell ref="GC91:GG91"/>
    <mergeCell ref="GH91:GL91"/>
    <mergeCell ref="GM91:GQ91"/>
    <mergeCell ref="GR91:GV91"/>
    <mergeCell ref="GW91:HA91"/>
    <mergeCell ref="HB91:HF91"/>
    <mergeCell ref="HG91:HK91"/>
    <mergeCell ref="EO91:ES91"/>
    <mergeCell ref="ET91:EX91"/>
    <mergeCell ref="EY91:FC91"/>
    <mergeCell ref="FD91:FH91"/>
    <mergeCell ref="FI91:FM91"/>
    <mergeCell ref="FN91:FR91"/>
    <mergeCell ref="FS91:FW9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0"/>
  <cols>
    <col customWidth="1" min="1" max="1" width="2.13"/>
    <col customWidth="1" min="2" max="2" width="13.13"/>
    <col customWidth="1" min="3" max="3" width="43.25"/>
    <col customWidth="1" min="4" max="8" width="19.25"/>
    <col customWidth="1" min="9" max="9" width="23.63"/>
    <col customWidth="1" min="10" max="219" width="19.25"/>
  </cols>
  <sheetData>
    <row r="1">
      <c r="B1" s="1"/>
      <c r="C1" s="33"/>
      <c r="D1" s="33"/>
      <c r="E1" s="132"/>
      <c r="F1" s="33"/>
      <c r="G1" s="33"/>
      <c r="H1" s="33"/>
      <c r="I1" s="33"/>
      <c r="J1" s="33"/>
    </row>
    <row r="2">
      <c r="B2" s="1" t="s">
        <v>0</v>
      </c>
      <c r="C2" s="34" t="s">
        <v>138</v>
      </c>
      <c r="D2" s="33"/>
      <c r="E2" s="133"/>
      <c r="F2" s="35"/>
      <c r="G2" s="33"/>
      <c r="H2" s="33"/>
      <c r="I2" s="33"/>
      <c r="J2" s="33"/>
    </row>
    <row r="3">
      <c r="B3" s="36" t="s">
        <v>31</v>
      </c>
      <c r="C3" s="34"/>
      <c r="D3" s="33"/>
      <c r="E3" s="37" t="s">
        <v>92</v>
      </c>
      <c r="F3" s="35"/>
      <c r="G3" s="113"/>
      <c r="H3" s="33"/>
      <c r="I3" s="33"/>
      <c r="J3" s="33"/>
    </row>
    <row r="4" ht="15.0" customHeight="1">
      <c r="B4" s="1" t="s">
        <v>139</v>
      </c>
      <c r="C4" s="134" t="s">
        <v>140</v>
      </c>
      <c r="D4" s="39"/>
      <c r="E4" s="37"/>
      <c r="F4" s="114"/>
      <c r="G4" s="33"/>
      <c r="H4" s="33"/>
      <c r="I4" s="33"/>
      <c r="J4" s="33"/>
    </row>
    <row r="5">
      <c r="B5" s="1"/>
      <c r="C5" s="41" t="s">
        <v>35</v>
      </c>
      <c r="D5" s="135">
        <v>12.1</v>
      </c>
      <c r="E5" s="37" t="s">
        <v>141</v>
      </c>
      <c r="F5" s="114"/>
      <c r="G5" s="33"/>
      <c r="H5" s="33"/>
      <c r="I5" s="33"/>
      <c r="J5" s="33"/>
    </row>
    <row r="6">
      <c r="B6" s="1"/>
      <c r="C6" s="41" t="s">
        <v>37</v>
      </c>
      <c r="D6" s="45">
        <f>6000000*7</f>
        <v>42000000</v>
      </c>
      <c r="E6" s="37" t="s">
        <v>142</v>
      </c>
      <c r="F6" s="114"/>
      <c r="G6" s="33"/>
      <c r="H6" s="33"/>
      <c r="I6" s="33"/>
      <c r="J6" s="33"/>
    </row>
    <row r="7">
      <c r="B7" s="1"/>
      <c r="C7" s="41" t="s">
        <v>40</v>
      </c>
      <c r="D7" s="47">
        <f>(D5/1000)*(D6)</f>
        <v>508200</v>
      </c>
      <c r="E7" s="37"/>
      <c r="F7" s="114"/>
      <c r="G7" s="119"/>
      <c r="H7" s="33"/>
      <c r="I7" s="33"/>
      <c r="J7" s="33"/>
    </row>
    <row r="8" ht="12.0" customHeight="1">
      <c r="B8" s="1"/>
      <c r="C8" s="33"/>
      <c r="D8" s="52"/>
      <c r="E8" s="37"/>
      <c r="F8" s="114"/>
      <c r="G8" s="33"/>
      <c r="H8" s="33"/>
      <c r="I8" s="33"/>
      <c r="J8" s="33"/>
    </row>
    <row r="9" ht="12.0" customHeight="1">
      <c r="B9" s="1" t="s">
        <v>33</v>
      </c>
      <c r="C9" s="48" t="s">
        <v>143</v>
      </c>
      <c r="D9" s="49"/>
      <c r="E9" s="37"/>
      <c r="F9" s="114"/>
      <c r="G9" s="33"/>
      <c r="H9" s="33"/>
      <c r="I9" s="33"/>
      <c r="J9" s="33"/>
    </row>
    <row r="10" ht="12.0" customHeight="1">
      <c r="B10" s="1"/>
      <c r="C10" s="41" t="s">
        <v>35</v>
      </c>
      <c r="D10" s="135">
        <f t="shared" ref="D10:D11" si="1">D5/2</f>
        <v>6.05</v>
      </c>
      <c r="E10" s="37" t="s">
        <v>144</v>
      </c>
      <c r="F10" s="114"/>
      <c r="H10" s="33"/>
      <c r="I10" s="33"/>
      <c r="J10" s="33"/>
    </row>
    <row r="11" ht="12.0" customHeight="1">
      <c r="B11" s="1"/>
      <c r="C11" s="41" t="s">
        <v>37</v>
      </c>
      <c r="D11" s="45">
        <f t="shared" si="1"/>
        <v>21000000</v>
      </c>
      <c r="E11" s="37" t="s">
        <v>145</v>
      </c>
      <c r="F11" s="114"/>
      <c r="H11" s="33"/>
      <c r="I11" s="33"/>
      <c r="J11" s="33"/>
    </row>
    <row r="12" ht="12.0" customHeight="1">
      <c r="B12" s="1"/>
      <c r="C12" s="41" t="s">
        <v>40</v>
      </c>
      <c r="D12" s="47">
        <f>(D10/1000)*(D11)</f>
        <v>127050</v>
      </c>
      <c r="E12" s="37"/>
      <c r="F12" s="114"/>
      <c r="G12" s="33"/>
      <c r="H12" s="33"/>
      <c r="I12" s="33"/>
      <c r="J12" s="33"/>
    </row>
    <row r="13" ht="12.0" customHeight="1">
      <c r="B13" s="1"/>
      <c r="C13" s="33"/>
      <c r="D13" s="52"/>
      <c r="E13" s="37"/>
      <c r="F13" s="114"/>
      <c r="G13" s="33"/>
      <c r="H13" s="33"/>
      <c r="I13" s="33"/>
      <c r="J13" s="33"/>
    </row>
    <row r="14">
      <c r="B14" s="1" t="s">
        <v>33</v>
      </c>
      <c r="C14" s="38" t="s">
        <v>146</v>
      </c>
      <c r="D14" s="38"/>
      <c r="E14" s="37"/>
      <c r="F14" s="114"/>
      <c r="G14" s="114"/>
      <c r="H14" s="33"/>
      <c r="I14" s="33"/>
      <c r="J14" s="33"/>
    </row>
    <row r="15">
      <c r="B15" s="1"/>
      <c r="C15" s="41" t="s">
        <v>35</v>
      </c>
      <c r="D15" s="42">
        <v>100.0</v>
      </c>
      <c r="E15" s="37" t="s">
        <v>147</v>
      </c>
      <c r="G15" s="121"/>
      <c r="H15" s="33"/>
      <c r="I15" s="33"/>
      <c r="J15" s="33"/>
    </row>
    <row r="16">
      <c r="B16" s="1"/>
      <c r="C16" s="41" t="s">
        <v>37</v>
      </c>
      <c r="D16" s="125">
        <v>1.33E7</v>
      </c>
      <c r="E16" s="37" t="s">
        <v>148</v>
      </c>
      <c r="G16" s="121"/>
      <c r="H16" s="33"/>
      <c r="I16" s="33"/>
      <c r="J16" s="33"/>
    </row>
    <row r="17">
      <c r="B17" s="1"/>
      <c r="C17" s="41" t="s">
        <v>62</v>
      </c>
      <c r="D17" s="47">
        <f>(D15/1000)*(D16)/4</f>
        <v>332500</v>
      </c>
      <c r="E17" s="132"/>
      <c r="G17" s="114"/>
      <c r="H17" s="33"/>
      <c r="I17" s="33"/>
      <c r="J17" s="33"/>
    </row>
    <row r="18">
      <c r="B18" s="1"/>
      <c r="E18" s="132"/>
    </row>
    <row r="19">
      <c r="B19" s="1" t="s">
        <v>33</v>
      </c>
      <c r="C19" s="38" t="s">
        <v>149</v>
      </c>
      <c r="D19" s="38"/>
      <c r="E19" s="132"/>
    </row>
    <row r="20">
      <c r="B20" s="1"/>
      <c r="C20" s="41" t="s">
        <v>35</v>
      </c>
      <c r="D20" s="42">
        <v>7.0</v>
      </c>
      <c r="E20" s="132"/>
    </row>
    <row r="21" ht="15.75" customHeight="1">
      <c r="B21" s="1"/>
      <c r="C21" s="41" t="s">
        <v>60</v>
      </c>
      <c r="D21" s="45">
        <f>343300/2</f>
        <v>171650</v>
      </c>
      <c r="E21" s="37" t="s">
        <v>150</v>
      </c>
    </row>
    <row r="22" ht="15.75" customHeight="1">
      <c r="B22" s="1"/>
      <c r="C22" s="41" t="s">
        <v>62</v>
      </c>
      <c r="D22" s="47">
        <f>(D20/1000)*(D21)</f>
        <v>1201.55</v>
      </c>
      <c r="E22" s="37"/>
    </row>
    <row r="23" ht="15.75" customHeight="1">
      <c r="B23" s="1"/>
      <c r="C23" s="33"/>
      <c r="D23" s="52"/>
      <c r="E23" s="37"/>
    </row>
    <row r="24" ht="15.75" customHeight="1">
      <c r="B24" s="1" t="s">
        <v>33</v>
      </c>
      <c r="C24" s="38" t="s">
        <v>151</v>
      </c>
      <c r="D24" s="38"/>
      <c r="E24" s="132"/>
    </row>
    <row r="25" ht="15.75" customHeight="1">
      <c r="B25" s="1"/>
      <c r="C25" s="41" t="s">
        <v>35</v>
      </c>
      <c r="D25" s="42">
        <v>7.0</v>
      </c>
      <c r="E25" s="132"/>
    </row>
    <row r="26" ht="15.75" customHeight="1">
      <c r="B26" s="1"/>
      <c r="C26" s="41" t="s">
        <v>60</v>
      </c>
      <c r="D26" s="45">
        <f>343300/2</f>
        <v>171650</v>
      </c>
      <c r="E26" s="37" t="s">
        <v>150</v>
      </c>
    </row>
    <row r="27" ht="15.75" customHeight="1">
      <c r="B27" s="1"/>
      <c r="C27" s="41" t="s">
        <v>62</v>
      </c>
      <c r="D27" s="47">
        <f>(D25/1000)*(D26)</f>
        <v>1201.55</v>
      </c>
      <c r="E27" s="37"/>
    </row>
    <row r="28" ht="15.75" customHeight="1">
      <c r="B28" s="1"/>
      <c r="C28" s="33"/>
      <c r="D28" s="52"/>
      <c r="E28" s="37"/>
    </row>
    <row r="29" ht="15.75" customHeight="1">
      <c r="B29" s="1" t="s">
        <v>33</v>
      </c>
      <c r="C29" s="38" t="s">
        <v>152</v>
      </c>
      <c r="D29" s="38"/>
      <c r="E29" s="37"/>
    </row>
    <row r="30" ht="15.75" customHeight="1">
      <c r="B30" s="1"/>
      <c r="C30" s="41" t="s">
        <v>35</v>
      </c>
      <c r="D30" s="42">
        <v>7.0</v>
      </c>
      <c r="E30" s="37"/>
    </row>
    <row r="31" ht="15.75" customHeight="1">
      <c r="B31" s="1"/>
      <c r="C31" s="41" t="s">
        <v>60</v>
      </c>
      <c r="D31" s="60">
        <f>887804/2</f>
        <v>443902</v>
      </c>
      <c r="E31" s="37" t="s">
        <v>153</v>
      </c>
    </row>
    <row r="32" ht="15.75" customHeight="1">
      <c r="B32" s="1"/>
      <c r="C32" s="41" t="s">
        <v>62</v>
      </c>
      <c r="D32" s="47">
        <f>(D30/1000)*(D31)</f>
        <v>3107.314</v>
      </c>
      <c r="E32" s="37"/>
    </row>
    <row r="33" ht="15.75" customHeight="1">
      <c r="B33" s="1"/>
      <c r="C33" s="33"/>
      <c r="D33" s="52"/>
      <c r="E33" s="37"/>
    </row>
    <row r="34" ht="15.75" customHeight="1">
      <c r="B34" s="1" t="s">
        <v>33</v>
      </c>
      <c r="C34" s="38" t="s">
        <v>154</v>
      </c>
      <c r="D34" s="38"/>
      <c r="E34" s="37"/>
    </row>
    <row r="35" ht="15.75" customHeight="1">
      <c r="B35" s="1"/>
      <c r="C35" s="41" t="s">
        <v>35</v>
      </c>
      <c r="D35" s="42">
        <v>100.0</v>
      </c>
      <c r="E35" s="37" t="s">
        <v>130</v>
      </c>
    </row>
    <row r="36" ht="15.75" customHeight="1">
      <c r="B36" s="1"/>
      <c r="C36" s="41" t="s">
        <v>60</v>
      </c>
      <c r="D36" s="136">
        <v>478000.0</v>
      </c>
      <c r="E36" s="37" t="s">
        <v>155</v>
      </c>
    </row>
    <row r="37" ht="15.75" customHeight="1">
      <c r="B37" s="1"/>
      <c r="C37" s="41" t="s">
        <v>62</v>
      </c>
      <c r="D37" s="47">
        <f>(D35/1000)*(D36)</f>
        <v>47800</v>
      </c>
      <c r="E37" s="132"/>
    </row>
    <row r="38" ht="15.75" customHeight="1">
      <c r="B38" s="1"/>
      <c r="E38" s="132"/>
    </row>
    <row r="39" ht="15.75" customHeight="1">
      <c r="B39" s="1"/>
      <c r="C39" s="56" t="s">
        <v>156</v>
      </c>
      <c r="D39" s="57"/>
      <c r="E39" s="132"/>
    </row>
    <row r="40" ht="15.75" customHeight="1">
      <c r="B40" s="1"/>
      <c r="C40" s="58" t="s">
        <v>35</v>
      </c>
      <c r="D40" s="42">
        <v>15.0</v>
      </c>
      <c r="E40" s="37" t="s">
        <v>157</v>
      </c>
    </row>
    <row r="41" ht="15.75" customHeight="1">
      <c r="B41" s="1"/>
      <c r="C41" s="58" t="s">
        <v>60</v>
      </c>
      <c r="D41" s="65">
        <v>27000.0</v>
      </c>
      <c r="E41" s="37" t="s">
        <v>158</v>
      </c>
    </row>
    <row r="42" ht="15.75" customHeight="1">
      <c r="B42" s="1"/>
      <c r="C42" s="58" t="s">
        <v>62</v>
      </c>
      <c r="D42" s="62">
        <f>(D40)*(D41/1000)</f>
        <v>405</v>
      </c>
      <c r="E42" s="132"/>
    </row>
    <row r="43" ht="15.75" customHeight="1">
      <c r="B43" s="1"/>
      <c r="E43" s="132"/>
    </row>
    <row r="44" ht="15.75" customHeight="1">
      <c r="B44" s="1"/>
      <c r="C44" s="56" t="s">
        <v>159</v>
      </c>
      <c r="D44" s="57"/>
      <c r="E44" s="132"/>
    </row>
    <row r="45" ht="15.75" customHeight="1">
      <c r="B45" s="1"/>
      <c r="C45" s="58" t="s">
        <v>35</v>
      </c>
      <c r="D45" s="42">
        <v>15.0</v>
      </c>
      <c r="E45" s="37" t="s">
        <v>160</v>
      </c>
    </row>
    <row r="46" ht="15.75" customHeight="1">
      <c r="B46" s="1"/>
      <c r="C46" s="58" t="s">
        <v>60</v>
      </c>
      <c r="D46" s="65">
        <v>90000.0</v>
      </c>
      <c r="E46" s="37" t="s">
        <v>161</v>
      </c>
    </row>
    <row r="47" ht="15.75" customHeight="1">
      <c r="B47" s="1"/>
      <c r="C47" s="58" t="s">
        <v>62</v>
      </c>
      <c r="D47" s="62">
        <f>(D45)*(D46/1000)</f>
        <v>1350</v>
      </c>
      <c r="E47" s="132"/>
    </row>
    <row r="48" ht="15.75" customHeight="1">
      <c r="B48" s="1"/>
      <c r="E48" s="132"/>
    </row>
    <row r="49" ht="16.5" customHeight="1">
      <c r="B49" s="1" t="s">
        <v>162</v>
      </c>
      <c r="C49" s="48" t="s">
        <v>163</v>
      </c>
      <c r="D49" s="49"/>
      <c r="E49" s="37"/>
      <c r="F49" s="33"/>
      <c r="G49" s="33"/>
      <c r="H49" s="33"/>
      <c r="I49" s="33"/>
      <c r="J49" s="33"/>
    </row>
    <row r="50" ht="15.75" customHeight="1">
      <c r="B50" s="1"/>
      <c r="C50" s="41" t="s">
        <v>35</v>
      </c>
      <c r="D50" s="135">
        <v>1.0</v>
      </c>
      <c r="E50" s="37" t="s">
        <v>164</v>
      </c>
      <c r="F50" s="114"/>
      <c r="G50" s="33"/>
      <c r="H50" s="33"/>
      <c r="I50" s="33"/>
      <c r="J50" s="33"/>
    </row>
    <row r="51" ht="15.75" customHeight="1">
      <c r="B51" s="1"/>
      <c r="C51" s="41" t="s">
        <v>37</v>
      </c>
      <c r="D51" s="45">
        <f>5000000*7</f>
        <v>35000000</v>
      </c>
      <c r="E51" s="37" t="s">
        <v>165</v>
      </c>
      <c r="F51" s="114"/>
      <c r="G51" s="33"/>
      <c r="H51" s="33"/>
      <c r="I51" s="33"/>
      <c r="J51" s="33"/>
    </row>
    <row r="52" ht="15.75" customHeight="1">
      <c r="B52" s="1"/>
      <c r="C52" s="41" t="s">
        <v>40</v>
      </c>
      <c r="D52" s="47">
        <f>(D50/1000)*(D51)</f>
        <v>35000</v>
      </c>
      <c r="E52" s="37"/>
      <c r="F52" s="114"/>
      <c r="G52" s="33"/>
      <c r="H52" s="33"/>
      <c r="I52" s="33"/>
      <c r="J52" s="33"/>
    </row>
    <row r="53" ht="15.75" customHeight="1">
      <c r="B53" s="1"/>
      <c r="E53" s="132"/>
    </row>
    <row r="54" ht="15.75" customHeight="1">
      <c r="B54" s="1" t="s">
        <v>162</v>
      </c>
      <c r="C54" s="38" t="s">
        <v>166</v>
      </c>
      <c r="D54" s="38"/>
      <c r="E54" s="132"/>
      <c r="F54" s="33"/>
      <c r="G54" s="114"/>
      <c r="H54" s="33"/>
      <c r="I54" s="33"/>
      <c r="J54" s="33"/>
    </row>
    <row r="55" ht="15.75" customHeight="1">
      <c r="B55" s="1"/>
      <c r="C55" s="41" t="s">
        <v>35</v>
      </c>
      <c r="D55" s="120">
        <v>0.0</v>
      </c>
      <c r="E55" s="37" t="s">
        <v>167</v>
      </c>
      <c r="F55" s="33"/>
      <c r="G55" s="121"/>
      <c r="H55" s="33"/>
      <c r="I55" s="33"/>
      <c r="J55" s="33"/>
    </row>
    <row r="56" ht="15.75" customHeight="1">
      <c r="B56" s="1"/>
      <c r="C56" s="41" t="s">
        <v>37</v>
      </c>
      <c r="D56" s="122"/>
      <c r="E56" s="121"/>
      <c r="F56" s="33"/>
      <c r="G56" s="114"/>
      <c r="H56" s="33"/>
      <c r="I56" s="33"/>
      <c r="J56" s="33"/>
    </row>
    <row r="57" ht="15.75" customHeight="1">
      <c r="B57" s="1"/>
      <c r="C57" s="41" t="s">
        <v>62</v>
      </c>
      <c r="D57" s="47">
        <f>(D55/1000)*(D56)/4</f>
        <v>0</v>
      </c>
      <c r="E57" s="132"/>
      <c r="F57" s="33"/>
      <c r="G57" s="114"/>
      <c r="H57" s="33"/>
      <c r="I57" s="33"/>
      <c r="J57" s="33"/>
    </row>
    <row r="58" ht="15.75" customHeight="1">
      <c r="B58" s="1"/>
      <c r="E58" s="132"/>
    </row>
    <row r="59" ht="15.75" customHeight="1">
      <c r="A59" s="110"/>
      <c r="B59" s="110"/>
      <c r="C59" s="2" t="s">
        <v>1</v>
      </c>
      <c r="D59" s="5"/>
      <c r="E59" s="66"/>
      <c r="F59" s="8"/>
      <c r="G59" s="8"/>
      <c r="H59" s="8"/>
      <c r="I59" s="8"/>
      <c r="J59" s="66"/>
      <c r="K59" s="8"/>
      <c r="L59" s="8"/>
      <c r="M59" s="8"/>
      <c r="N59" s="8"/>
      <c r="O59" s="66"/>
      <c r="P59" s="8"/>
      <c r="Q59" s="8"/>
      <c r="R59" s="8"/>
      <c r="S59" s="8"/>
      <c r="T59" s="66"/>
      <c r="U59" s="8"/>
      <c r="V59" s="8"/>
      <c r="W59" s="8"/>
      <c r="X59" s="8"/>
      <c r="Y59" s="66"/>
      <c r="Z59" s="8"/>
      <c r="AA59" s="8"/>
      <c r="AB59" s="8"/>
      <c r="AC59" s="8"/>
      <c r="AD59" s="66"/>
      <c r="AE59" s="8"/>
      <c r="AF59" s="8"/>
      <c r="AG59" s="8"/>
      <c r="AH59" s="8"/>
      <c r="AI59" s="66"/>
      <c r="AJ59" s="8"/>
      <c r="AK59" s="8"/>
      <c r="AL59" s="8"/>
      <c r="AM59" s="8"/>
      <c r="AN59" s="66"/>
      <c r="AO59" s="8"/>
      <c r="AP59" s="8"/>
      <c r="AQ59" s="8"/>
      <c r="AR59" s="8"/>
      <c r="AS59" s="66"/>
      <c r="AT59" s="8"/>
      <c r="AU59" s="8"/>
      <c r="AV59" s="8"/>
      <c r="AW59" s="8"/>
      <c r="AX59" s="66"/>
      <c r="AY59" s="8"/>
      <c r="AZ59" s="8"/>
      <c r="BA59" s="8"/>
      <c r="BB59" s="8"/>
      <c r="BC59" s="66"/>
      <c r="BD59" s="8"/>
      <c r="BE59" s="8"/>
      <c r="BF59" s="8"/>
      <c r="BG59" s="8"/>
      <c r="BH59" s="66"/>
      <c r="BI59" s="8"/>
      <c r="BJ59" s="8"/>
      <c r="BK59" s="8"/>
      <c r="BL59" s="8"/>
      <c r="BM59" s="66"/>
      <c r="BN59" s="8"/>
      <c r="BO59" s="8"/>
      <c r="BP59" s="8"/>
      <c r="BQ59" s="8"/>
      <c r="BR59" s="66"/>
      <c r="BS59" s="8"/>
      <c r="BT59" s="8"/>
      <c r="BU59" s="8"/>
      <c r="BV59" s="8"/>
      <c r="BW59" s="66"/>
      <c r="BX59" s="8"/>
      <c r="BY59" s="8"/>
      <c r="BZ59" s="8"/>
      <c r="CA59" s="8"/>
      <c r="CB59" s="66"/>
      <c r="CC59" s="8"/>
      <c r="CD59" s="8"/>
      <c r="CE59" s="8"/>
      <c r="CF59" s="8"/>
      <c r="CG59" s="66"/>
      <c r="CH59" s="8"/>
      <c r="CI59" s="8"/>
      <c r="CJ59" s="8"/>
      <c r="CK59" s="8"/>
      <c r="CL59" s="66"/>
      <c r="CM59" s="8"/>
      <c r="CN59" s="8"/>
      <c r="CO59" s="8"/>
      <c r="CP59" s="8"/>
      <c r="CQ59" s="66"/>
      <c r="CR59" s="8"/>
      <c r="CS59" s="8"/>
      <c r="CT59" s="8"/>
      <c r="CU59" s="8"/>
      <c r="CV59" s="66"/>
      <c r="CW59" s="8"/>
      <c r="CX59" s="8"/>
      <c r="CY59" s="8"/>
      <c r="CZ59" s="8"/>
      <c r="DA59" s="66"/>
      <c r="DB59" s="8"/>
      <c r="DC59" s="8"/>
      <c r="DD59" s="8"/>
      <c r="DE59" s="8"/>
      <c r="DF59" s="66"/>
      <c r="DG59" s="8"/>
      <c r="DH59" s="8"/>
      <c r="DI59" s="8"/>
      <c r="DJ59" s="8"/>
      <c r="DK59" s="66"/>
      <c r="DL59" s="8"/>
      <c r="DM59" s="8"/>
      <c r="DN59" s="8"/>
      <c r="DO59" s="8"/>
      <c r="DP59" s="66"/>
      <c r="DQ59" s="8"/>
      <c r="DR59" s="8"/>
      <c r="DS59" s="8"/>
      <c r="DT59" s="8"/>
      <c r="DU59" s="66"/>
      <c r="DV59" s="8"/>
      <c r="DW59" s="8"/>
      <c r="DX59" s="8"/>
      <c r="DY59" s="8"/>
      <c r="DZ59" s="110"/>
      <c r="EA59" s="110"/>
      <c r="EB59" s="110"/>
      <c r="EC59" s="110"/>
      <c r="ED59" s="110"/>
      <c r="EE59" s="110"/>
      <c r="EF59" s="110"/>
      <c r="EG59" s="110"/>
      <c r="EH59" s="110"/>
      <c r="EI59" s="110"/>
      <c r="EJ59" s="110"/>
      <c r="EK59" s="110"/>
      <c r="EL59" s="110"/>
      <c r="EM59" s="110"/>
      <c r="EN59" s="110"/>
      <c r="EO59" s="110"/>
      <c r="EP59" s="110"/>
      <c r="EQ59" s="110"/>
      <c r="ER59" s="110"/>
      <c r="ES59" s="110"/>
      <c r="ET59" s="110"/>
      <c r="EU59" s="110"/>
      <c r="EV59" s="110"/>
      <c r="EW59" s="110"/>
      <c r="EX59" s="110"/>
      <c r="EY59" s="110"/>
      <c r="EZ59" s="110"/>
      <c r="FA59" s="110"/>
      <c r="FB59" s="110"/>
      <c r="FC59" s="110"/>
      <c r="FD59" s="110"/>
      <c r="FE59" s="110"/>
      <c r="FF59" s="110"/>
      <c r="FG59" s="110"/>
      <c r="FH59" s="110"/>
      <c r="FI59" s="110"/>
      <c r="FJ59" s="110"/>
      <c r="FK59" s="110"/>
      <c r="FL59" s="110"/>
      <c r="FM59" s="110"/>
      <c r="FN59" s="110"/>
      <c r="FO59" s="110"/>
      <c r="FP59" s="110"/>
      <c r="FQ59" s="110"/>
      <c r="FR59" s="110"/>
      <c r="FS59" s="110"/>
      <c r="FT59" s="110"/>
      <c r="FU59" s="110"/>
      <c r="FV59" s="110"/>
      <c r="FW59" s="110"/>
      <c r="FX59" s="110"/>
      <c r="FY59" s="110"/>
      <c r="FZ59" s="110"/>
      <c r="GA59" s="110"/>
      <c r="GB59" s="110"/>
      <c r="GC59" s="110"/>
      <c r="GD59" s="110"/>
      <c r="GE59" s="110"/>
      <c r="GF59" s="110"/>
      <c r="GG59" s="110"/>
      <c r="GH59" s="110"/>
      <c r="GI59" s="110"/>
      <c r="GJ59" s="110"/>
      <c r="GK59" s="110"/>
      <c r="GL59" s="110"/>
      <c r="GM59" s="110"/>
      <c r="GN59" s="110"/>
      <c r="GO59" s="110"/>
      <c r="GP59" s="110"/>
      <c r="GQ59" s="110"/>
      <c r="GR59" s="110"/>
      <c r="GS59" s="110"/>
      <c r="GT59" s="110"/>
      <c r="GU59" s="110"/>
      <c r="GV59" s="110"/>
      <c r="GW59" s="110"/>
      <c r="GX59" s="110"/>
      <c r="GY59" s="110"/>
      <c r="GZ59" s="110"/>
      <c r="HA59" s="110"/>
      <c r="HB59" s="110"/>
      <c r="HC59" s="110"/>
      <c r="HD59" s="110"/>
      <c r="HE59" s="110"/>
      <c r="HF59" s="110"/>
      <c r="HG59" s="110"/>
      <c r="HH59" s="110"/>
      <c r="HI59" s="110"/>
      <c r="HJ59" s="110"/>
      <c r="HK59" s="110"/>
    </row>
    <row r="60" ht="15.75" customHeight="1">
      <c r="A60" s="110"/>
      <c r="B60" s="110"/>
      <c r="C60" s="5"/>
      <c r="D60" s="137"/>
      <c r="E60" s="66"/>
      <c r="F60" s="8"/>
      <c r="G60" s="8"/>
      <c r="H60" s="8"/>
      <c r="I60" s="8"/>
      <c r="J60" s="66"/>
      <c r="K60" s="8"/>
      <c r="L60" s="8"/>
      <c r="M60" s="8"/>
      <c r="N60" s="8"/>
      <c r="O60" s="66"/>
      <c r="P60" s="8"/>
      <c r="Q60" s="8"/>
      <c r="R60" s="8"/>
      <c r="S60" s="8"/>
      <c r="T60" s="66"/>
      <c r="U60" s="8"/>
      <c r="V60" s="8"/>
      <c r="W60" s="8"/>
      <c r="X60" s="8"/>
      <c r="Y60" s="66"/>
      <c r="Z60" s="8"/>
      <c r="AA60" s="8"/>
      <c r="AB60" s="8"/>
      <c r="AC60" s="8"/>
      <c r="AD60" s="66"/>
      <c r="AE60" s="8"/>
      <c r="AF60" s="8"/>
      <c r="AG60" s="8"/>
      <c r="AH60" s="8"/>
      <c r="AI60" s="66"/>
      <c r="AJ60" s="8"/>
      <c r="AK60" s="8"/>
      <c r="AL60" s="8"/>
      <c r="AM60" s="8"/>
      <c r="AN60" s="66"/>
      <c r="AO60" s="8"/>
      <c r="AP60" s="8"/>
      <c r="AQ60" s="8"/>
      <c r="AR60" s="8"/>
      <c r="AS60" s="66"/>
      <c r="AT60" s="8"/>
      <c r="AU60" s="8"/>
      <c r="AV60" s="8"/>
      <c r="AW60" s="8"/>
      <c r="AX60" s="66"/>
      <c r="AY60" s="8"/>
      <c r="AZ60" s="8"/>
      <c r="BA60" s="8"/>
      <c r="BB60" s="8"/>
      <c r="BC60" s="66"/>
      <c r="BD60" s="8"/>
      <c r="BE60" s="8"/>
      <c r="BF60" s="8"/>
      <c r="BG60" s="8"/>
      <c r="BH60" s="66"/>
      <c r="BI60" s="8"/>
      <c r="BJ60" s="8"/>
      <c r="BK60" s="8"/>
      <c r="BL60" s="8"/>
      <c r="BM60" s="66"/>
      <c r="BN60" s="8"/>
      <c r="BO60" s="8"/>
      <c r="BP60" s="8"/>
      <c r="BQ60" s="8"/>
      <c r="BR60" s="66"/>
      <c r="BS60" s="8"/>
      <c r="BT60" s="8"/>
      <c r="BU60" s="8"/>
      <c r="BV60" s="8"/>
      <c r="BW60" s="66"/>
      <c r="BX60" s="8"/>
      <c r="BY60" s="8"/>
      <c r="BZ60" s="8"/>
      <c r="CA60" s="8"/>
      <c r="CB60" s="66"/>
      <c r="CC60" s="8"/>
      <c r="CD60" s="8"/>
      <c r="CE60" s="8"/>
      <c r="CF60" s="8"/>
      <c r="CG60" s="66"/>
      <c r="CH60" s="8"/>
      <c r="CI60" s="8"/>
      <c r="CJ60" s="8"/>
      <c r="CK60" s="8"/>
      <c r="CL60" s="66"/>
      <c r="CM60" s="8"/>
      <c r="CN60" s="8"/>
      <c r="CO60" s="8"/>
      <c r="CP60" s="8"/>
      <c r="CQ60" s="66"/>
      <c r="CR60" s="8"/>
      <c r="CS60" s="8"/>
      <c r="CT60" s="8"/>
      <c r="CU60" s="8"/>
      <c r="CV60" s="66"/>
      <c r="CW60" s="8"/>
      <c r="CX60" s="8"/>
      <c r="CY60" s="8"/>
      <c r="CZ60" s="8"/>
      <c r="DA60" s="66"/>
      <c r="DB60" s="8"/>
      <c r="DC60" s="8"/>
      <c r="DD60" s="8"/>
      <c r="DE60" s="8"/>
      <c r="DF60" s="66"/>
      <c r="DG60" s="8"/>
      <c r="DH60" s="8"/>
      <c r="DI60" s="8"/>
      <c r="DJ60" s="8"/>
      <c r="DK60" s="66"/>
      <c r="DL60" s="8"/>
      <c r="DM60" s="8"/>
      <c r="DN60" s="8"/>
      <c r="DO60" s="8"/>
      <c r="DP60" s="66"/>
      <c r="DQ60" s="8"/>
      <c r="DR60" s="8"/>
      <c r="DS60" s="8"/>
      <c r="DT60" s="8"/>
      <c r="DU60" s="66"/>
      <c r="DV60" s="8"/>
      <c r="DW60" s="8"/>
      <c r="DX60" s="8"/>
      <c r="DY60" s="8"/>
      <c r="DZ60" s="110"/>
      <c r="EA60" s="110"/>
      <c r="EB60" s="110"/>
      <c r="EC60" s="110"/>
      <c r="ED60" s="110"/>
      <c r="EE60" s="110"/>
      <c r="EF60" s="110"/>
      <c r="EG60" s="110"/>
      <c r="EH60" s="110"/>
      <c r="EI60" s="110"/>
      <c r="EJ60" s="110"/>
      <c r="EK60" s="110"/>
      <c r="EL60" s="110"/>
      <c r="EM60" s="110"/>
      <c r="EN60" s="110"/>
      <c r="EO60" s="110"/>
      <c r="EP60" s="110"/>
      <c r="EQ60" s="110"/>
      <c r="ER60" s="110"/>
      <c r="ES60" s="110"/>
      <c r="ET60" s="110"/>
      <c r="EU60" s="110"/>
      <c r="EV60" s="110"/>
      <c r="EW60" s="110"/>
      <c r="EX60" s="110"/>
      <c r="EY60" s="110"/>
      <c r="EZ60" s="110"/>
      <c r="FA60" s="110"/>
      <c r="FB60" s="110"/>
      <c r="FC60" s="110"/>
      <c r="FD60" s="110"/>
      <c r="FE60" s="110"/>
      <c r="FF60" s="110"/>
      <c r="FG60" s="110"/>
      <c r="FH60" s="110"/>
      <c r="FI60" s="110"/>
      <c r="FJ60" s="110"/>
      <c r="FK60" s="110"/>
      <c r="FL60" s="110"/>
      <c r="FM60" s="110"/>
      <c r="FN60" s="110"/>
      <c r="FO60" s="110"/>
      <c r="FP60" s="110"/>
      <c r="FQ60" s="110"/>
      <c r="FR60" s="110"/>
      <c r="FS60" s="110"/>
      <c r="FT60" s="110"/>
      <c r="FU60" s="110"/>
      <c r="FV60" s="110"/>
      <c r="FW60" s="110"/>
      <c r="FX60" s="110"/>
      <c r="FY60" s="110"/>
      <c r="FZ60" s="110"/>
      <c r="GA60" s="110"/>
      <c r="GB60" s="110"/>
      <c r="GC60" s="110"/>
      <c r="GD60" s="110"/>
      <c r="GE60" s="110"/>
      <c r="GF60" s="110"/>
      <c r="GG60" s="110"/>
      <c r="GH60" s="110"/>
      <c r="GI60" s="110"/>
      <c r="GJ60" s="110"/>
      <c r="GK60" s="110"/>
      <c r="GL60" s="110"/>
      <c r="GM60" s="110"/>
      <c r="GN60" s="110"/>
      <c r="GO60" s="110"/>
      <c r="GP60" s="110"/>
      <c r="GQ60" s="110"/>
      <c r="GR60" s="110"/>
      <c r="GS60" s="110"/>
      <c r="GT60" s="110"/>
      <c r="GU60" s="110"/>
      <c r="GV60" s="110"/>
      <c r="GW60" s="110"/>
      <c r="GX60" s="110"/>
      <c r="GY60" s="110"/>
      <c r="GZ60" s="110"/>
      <c r="HA60" s="110"/>
      <c r="HB60" s="110"/>
      <c r="HC60" s="110"/>
      <c r="HD60" s="110"/>
      <c r="HE60" s="110"/>
      <c r="HF60" s="110"/>
      <c r="HG60" s="110"/>
      <c r="HH60" s="110"/>
      <c r="HI60" s="110"/>
      <c r="HJ60" s="110"/>
      <c r="HK60" s="110"/>
    </row>
    <row r="61" ht="15.75" customHeight="1">
      <c r="A61" s="110"/>
      <c r="B61" s="110"/>
      <c r="C61" s="67" t="s">
        <v>72</v>
      </c>
      <c r="D61" s="67" t="s">
        <v>73</v>
      </c>
      <c r="E61" s="68">
        <v>44200.0</v>
      </c>
      <c r="F61" s="69"/>
      <c r="G61" s="69"/>
      <c r="H61" s="69"/>
      <c r="I61" s="70"/>
      <c r="J61" s="68">
        <f>E61+7</f>
        <v>44207</v>
      </c>
      <c r="K61" s="69"/>
      <c r="L61" s="69"/>
      <c r="M61" s="69"/>
      <c r="N61" s="70"/>
      <c r="O61" s="68">
        <f>J61+7</f>
        <v>44214</v>
      </c>
      <c r="P61" s="69"/>
      <c r="Q61" s="69"/>
      <c r="R61" s="69"/>
      <c r="S61" s="70"/>
      <c r="T61" s="68">
        <f>O61+7</f>
        <v>44221</v>
      </c>
      <c r="U61" s="69"/>
      <c r="V61" s="69"/>
      <c r="W61" s="69"/>
      <c r="X61" s="70"/>
      <c r="Y61" s="68">
        <f>T61+7</f>
        <v>44228</v>
      </c>
      <c r="Z61" s="69"/>
      <c r="AA61" s="69"/>
      <c r="AB61" s="69"/>
      <c r="AC61" s="70"/>
      <c r="AD61" s="68">
        <f>Y61+7</f>
        <v>44235</v>
      </c>
      <c r="AE61" s="69"/>
      <c r="AF61" s="69"/>
      <c r="AG61" s="69"/>
      <c r="AH61" s="70"/>
      <c r="AI61" s="68">
        <f>AD61+7</f>
        <v>44242</v>
      </c>
      <c r="AJ61" s="69"/>
      <c r="AK61" s="69"/>
      <c r="AL61" s="69"/>
      <c r="AM61" s="70"/>
      <c r="AN61" s="68">
        <f>AI61+7</f>
        <v>44249</v>
      </c>
      <c r="AO61" s="69"/>
      <c r="AP61" s="69"/>
      <c r="AQ61" s="69"/>
      <c r="AR61" s="70"/>
      <c r="AS61" s="68">
        <f>AN61+7</f>
        <v>44256</v>
      </c>
      <c r="AT61" s="69"/>
      <c r="AU61" s="69"/>
      <c r="AV61" s="69"/>
      <c r="AW61" s="70"/>
      <c r="AX61" s="68">
        <f>AS61+7</f>
        <v>44263</v>
      </c>
      <c r="AY61" s="69"/>
      <c r="AZ61" s="69"/>
      <c r="BA61" s="69"/>
      <c r="BB61" s="70"/>
      <c r="BC61" s="68">
        <f>AX61+7</f>
        <v>44270</v>
      </c>
      <c r="BD61" s="69"/>
      <c r="BE61" s="69"/>
      <c r="BF61" s="69"/>
      <c r="BG61" s="70"/>
      <c r="BH61" s="68">
        <f>BC61+7</f>
        <v>44277</v>
      </c>
      <c r="BI61" s="69"/>
      <c r="BJ61" s="69"/>
      <c r="BK61" s="69"/>
      <c r="BL61" s="70"/>
      <c r="BM61" s="68">
        <f>BH61+7</f>
        <v>44284</v>
      </c>
      <c r="BN61" s="69"/>
      <c r="BO61" s="69"/>
      <c r="BP61" s="69"/>
      <c r="BQ61" s="70"/>
      <c r="BR61" s="68">
        <f>BM61+3</f>
        <v>44287</v>
      </c>
      <c r="BS61" s="69"/>
      <c r="BT61" s="69"/>
      <c r="BU61" s="69"/>
      <c r="BV61" s="70"/>
      <c r="BW61" s="68">
        <f>BR61+4</f>
        <v>44291</v>
      </c>
      <c r="BX61" s="69"/>
      <c r="BY61" s="69"/>
      <c r="BZ61" s="69"/>
      <c r="CA61" s="70"/>
      <c r="CB61" s="68">
        <f>BW61+7</f>
        <v>44298</v>
      </c>
      <c r="CC61" s="69"/>
      <c r="CD61" s="69"/>
      <c r="CE61" s="69"/>
      <c r="CF61" s="70"/>
      <c r="CG61" s="68">
        <f>CB61+7</f>
        <v>44305</v>
      </c>
      <c r="CH61" s="69"/>
      <c r="CI61" s="69"/>
      <c r="CJ61" s="69"/>
      <c r="CK61" s="70"/>
      <c r="CL61" s="68">
        <f>CG61+7</f>
        <v>44312</v>
      </c>
      <c r="CM61" s="69"/>
      <c r="CN61" s="69"/>
      <c r="CO61" s="69"/>
      <c r="CP61" s="70"/>
      <c r="CQ61" s="68">
        <f>CL61+5</f>
        <v>44317</v>
      </c>
      <c r="CR61" s="69"/>
      <c r="CS61" s="69"/>
      <c r="CT61" s="69"/>
      <c r="CU61" s="70"/>
      <c r="CV61" s="68">
        <f>CQ61+2</f>
        <v>44319</v>
      </c>
      <c r="CW61" s="69"/>
      <c r="CX61" s="69"/>
      <c r="CY61" s="69"/>
      <c r="CZ61" s="70"/>
      <c r="DA61" s="68">
        <f>CV61+7</f>
        <v>44326</v>
      </c>
      <c r="DB61" s="69"/>
      <c r="DC61" s="69"/>
      <c r="DD61" s="69"/>
      <c r="DE61" s="70"/>
      <c r="DF61" s="68">
        <f>DA61+7</f>
        <v>44333</v>
      </c>
      <c r="DG61" s="69"/>
      <c r="DH61" s="69"/>
      <c r="DI61" s="69"/>
      <c r="DJ61" s="70"/>
      <c r="DK61" s="68">
        <f>DF61+7</f>
        <v>44340</v>
      </c>
      <c r="DL61" s="69"/>
      <c r="DM61" s="69"/>
      <c r="DN61" s="69"/>
      <c r="DO61" s="70"/>
      <c r="DP61" s="68">
        <f>DK61+7</f>
        <v>44347</v>
      </c>
      <c r="DQ61" s="69"/>
      <c r="DR61" s="69"/>
      <c r="DS61" s="69"/>
      <c r="DT61" s="70"/>
      <c r="DU61" s="68">
        <f>DP61+1</f>
        <v>44348</v>
      </c>
      <c r="DV61" s="69"/>
      <c r="DW61" s="69"/>
      <c r="DX61" s="69"/>
      <c r="DY61" s="70"/>
      <c r="DZ61" s="68">
        <f>DU61+6</f>
        <v>44354</v>
      </c>
      <c r="EA61" s="69"/>
      <c r="EB61" s="69"/>
      <c r="EC61" s="69"/>
      <c r="ED61" s="70"/>
      <c r="EE61" s="68">
        <f>DZ61+7</f>
        <v>44361</v>
      </c>
      <c r="EF61" s="69"/>
      <c r="EG61" s="69"/>
      <c r="EH61" s="69"/>
      <c r="EI61" s="70"/>
      <c r="EJ61" s="68">
        <f>EE61+7</f>
        <v>44368</v>
      </c>
      <c r="EK61" s="69"/>
      <c r="EL61" s="69"/>
      <c r="EM61" s="69"/>
      <c r="EN61" s="70"/>
      <c r="EO61" s="68">
        <f>EJ61+7</f>
        <v>44375</v>
      </c>
      <c r="EP61" s="69"/>
      <c r="EQ61" s="69"/>
      <c r="ER61" s="69"/>
      <c r="ES61" s="70"/>
      <c r="ET61" s="68">
        <f>EO61+3</f>
        <v>44378</v>
      </c>
      <c r="EU61" s="69"/>
      <c r="EV61" s="69"/>
      <c r="EW61" s="69"/>
      <c r="EX61" s="70"/>
      <c r="EY61" s="68">
        <f>ET61+4</f>
        <v>44382</v>
      </c>
      <c r="EZ61" s="69"/>
      <c r="FA61" s="69"/>
      <c r="FB61" s="69"/>
      <c r="FC61" s="70"/>
      <c r="FD61" s="68">
        <f>EY61+7</f>
        <v>44389</v>
      </c>
      <c r="FE61" s="69"/>
      <c r="FF61" s="69"/>
      <c r="FG61" s="69"/>
      <c r="FH61" s="70"/>
      <c r="FI61" s="68">
        <f>FD61+7</f>
        <v>44396</v>
      </c>
      <c r="FJ61" s="69"/>
      <c r="FK61" s="69"/>
      <c r="FL61" s="69"/>
      <c r="FM61" s="70"/>
      <c r="FN61" s="68">
        <f>FI61+7</f>
        <v>44403</v>
      </c>
      <c r="FO61" s="69"/>
      <c r="FP61" s="69"/>
      <c r="FQ61" s="69"/>
      <c r="FR61" s="70"/>
      <c r="FS61" s="68">
        <f>FN61+6</f>
        <v>44409</v>
      </c>
      <c r="FT61" s="69"/>
      <c r="FU61" s="69"/>
      <c r="FV61" s="69"/>
      <c r="FW61" s="70"/>
      <c r="FX61" s="68">
        <f>FS61+1</f>
        <v>44410</v>
      </c>
      <c r="FY61" s="69"/>
      <c r="FZ61" s="69"/>
      <c r="GA61" s="69"/>
      <c r="GB61" s="70"/>
      <c r="GC61" s="68">
        <f>FX61+7</f>
        <v>44417</v>
      </c>
      <c r="GD61" s="69"/>
      <c r="GE61" s="69"/>
      <c r="GF61" s="69"/>
      <c r="GG61" s="70"/>
      <c r="GH61" s="68">
        <f>GC61+7</f>
        <v>44424</v>
      </c>
      <c r="GI61" s="69"/>
      <c r="GJ61" s="69"/>
      <c r="GK61" s="69"/>
      <c r="GL61" s="70"/>
      <c r="GM61" s="68">
        <f>GH61+7</f>
        <v>44431</v>
      </c>
      <c r="GN61" s="69"/>
      <c r="GO61" s="69"/>
      <c r="GP61" s="69"/>
      <c r="GQ61" s="70"/>
      <c r="GR61" s="68">
        <f>GM61+7</f>
        <v>44438</v>
      </c>
      <c r="GS61" s="69"/>
      <c r="GT61" s="69"/>
      <c r="GU61" s="69"/>
      <c r="GV61" s="70"/>
      <c r="GW61" s="68">
        <f>GR61+2</f>
        <v>44440</v>
      </c>
      <c r="GX61" s="69"/>
      <c r="GY61" s="69"/>
      <c r="GZ61" s="69"/>
      <c r="HA61" s="70"/>
      <c r="HB61" s="68">
        <f>GW61+5</f>
        <v>44445</v>
      </c>
      <c r="HC61" s="69"/>
      <c r="HD61" s="69"/>
      <c r="HE61" s="69"/>
      <c r="HF61" s="70"/>
      <c r="HG61" s="68">
        <f>HB61+5</f>
        <v>44450</v>
      </c>
      <c r="HH61" s="69"/>
      <c r="HI61" s="69"/>
      <c r="HJ61" s="69"/>
      <c r="HK61" s="70"/>
    </row>
    <row r="62" ht="15.0" customHeight="1">
      <c r="A62" s="110"/>
      <c r="B62" s="110"/>
      <c r="C62" s="67"/>
      <c r="D62" s="67"/>
      <c r="E62" s="71" t="s">
        <v>74</v>
      </c>
      <c r="F62" s="71" t="s">
        <v>11</v>
      </c>
      <c r="G62" s="71" t="s">
        <v>75</v>
      </c>
      <c r="H62" s="71" t="s">
        <v>12</v>
      </c>
      <c r="I62" s="72" t="s">
        <v>76</v>
      </c>
      <c r="J62" s="71" t="s">
        <v>74</v>
      </c>
      <c r="K62" s="71" t="s">
        <v>11</v>
      </c>
      <c r="L62" s="71" t="s">
        <v>75</v>
      </c>
      <c r="M62" s="71" t="s">
        <v>12</v>
      </c>
      <c r="N62" s="72" t="s">
        <v>76</v>
      </c>
      <c r="O62" s="71" t="s">
        <v>74</v>
      </c>
      <c r="P62" s="71" t="s">
        <v>11</v>
      </c>
      <c r="Q62" s="71" t="s">
        <v>75</v>
      </c>
      <c r="R62" s="71" t="s">
        <v>12</v>
      </c>
      <c r="S62" s="72" t="s">
        <v>76</v>
      </c>
      <c r="T62" s="71" t="s">
        <v>74</v>
      </c>
      <c r="U62" s="71" t="s">
        <v>11</v>
      </c>
      <c r="V62" s="71" t="s">
        <v>75</v>
      </c>
      <c r="W62" s="71" t="s">
        <v>12</v>
      </c>
      <c r="X62" s="72" t="s">
        <v>76</v>
      </c>
      <c r="Y62" s="71" t="s">
        <v>74</v>
      </c>
      <c r="Z62" s="71" t="s">
        <v>11</v>
      </c>
      <c r="AA62" s="71" t="s">
        <v>75</v>
      </c>
      <c r="AB62" s="71" t="s">
        <v>12</v>
      </c>
      <c r="AC62" s="72" t="s">
        <v>76</v>
      </c>
      <c r="AD62" s="71" t="s">
        <v>74</v>
      </c>
      <c r="AE62" s="71" t="s">
        <v>11</v>
      </c>
      <c r="AF62" s="71" t="s">
        <v>75</v>
      </c>
      <c r="AG62" s="71" t="s">
        <v>12</v>
      </c>
      <c r="AH62" s="72" t="s">
        <v>76</v>
      </c>
      <c r="AI62" s="71" t="s">
        <v>74</v>
      </c>
      <c r="AJ62" s="71" t="s">
        <v>11</v>
      </c>
      <c r="AK62" s="71" t="s">
        <v>75</v>
      </c>
      <c r="AL62" s="71" t="s">
        <v>12</v>
      </c>
      <c r="AM62" s="72" t="s">
        <v>76</v>
      </c>
      <c r="AN62" s="71" t="s">
        <v>74</v>
      </c>
      <c r="AO62" s="71" t="s">
        <v>11</v>
      </c>
      <c r="AP62" s="71" t="s">
        <v>75</v>
      </c>
      <c r="AQ62" s="71" t="s">
        <v>12</v>
      </c>
      <c r="AR62" s="72" t="s">
        <v>76</v>
      </c>
      <c r="AS62" s="71" t="s">
        <v>74</v>
      </c>
      <c r="AT62" s="71" t="s">
        <v>11</v>
      </c>
      <c r="AU62" s="71" t="s">
        <v>75</v>
      </c>
      <c r="AV62" s="71" t="s">
        <v>12</v>
      </c>
      <c r="AW62" s="72" t="s">
        <v>76</v>
      </c>
      <c r="AX62" s="71" t="s">
        <v>74</v>
      </c>
      <c r="AY62" s="71" t="s">
        <v>11</v>
      </c>
      <c r="AZ62" s="71" t="s">
        <v>75</v>
      </c>
      <c r="BA62" s="71" t="s">
        <v>12</v>
      </c>
      <c r="BB62" s="72" t="s">
        <v>76</v>
      </c>
      <c r="BC62" s="71" t="s">
        <v>74</v>
      </c>
      <c r="BD62" s="71" t="s">
        <v>11</v>
      </c>
      <c r="BE62" s="71" t="s">
        <v>75</v>
      </c>
      <c r="BF62" s="71" t="s">
        <v>12</v>
      </c>
      <c r="BG62" s="72" t="s">
        <v>76</v>
      </c>
      <c r="BH62" s="71" t="s">
        <v>74</v>
      </c>
      <c r="BI62" s="71" t="s">
        <v>11</v>
      </c>
      <c r="BJ62" s="71" t="s">
        <v>75</v>
      </c>
      <c r="BK62" s="71" t="s">
        <v>12</v>
      </c>
      <c r="BL62" s="72" t="s">
        <v>76</v>
      </c>
      <c r="BM62" s="71" t="s">
        <v>74</v>
      </c>
      <c r="BN62" s="71" t="s">
        <v>11</v>
      </c>
      <c r="BO62" s="71" t="s">
        <v>75</v>
      </c>
      <c r="BP62" s="71" t="s">
        <v>12</v>
      </c>
      <c r="BQ62" s="72" t="s">
        <v>76</v>
      </c>
      <c r="BR62" s="71" t="s">
        <v>74</v>
      </c>
      <c r="BS62" s="71" t="s">
        <v>11</v>
      </c>
      <c r="BT62" s="71" t="s">
        <v>75</v>
      </c>
      <c r="BU62" s="71" t="s">
        <v>12</v>
      </c>
      <c r="BV62" s="72" t="s">
        <v>76</v>
      </c>
      <c r="BW62" s="71" t="s">
        <v>74</v>
      </c>
      <c r="BX62" s="71" t="s">
        <v>11</v>
      </c>
      <c r="BY62" s="71" t="s">
        <v>75</v>
      </c>
      <c r="BZ62" s="71" t="s">
        <v>12</v>
      </c>
      <c r="CA62" s="72" t="s">
        <v>76</v>
      </c>
      <c r="CB62" s="71" t="s">
        <v>74</v>
      </c>
      <c r="CC62" s="71" t="s">
        <v>11</v>
      </c>
      <c r="CD62" s="71" t="s">
        <v>75</v>
      </c>
      <c r="CE62" s="71" t="s">
        <v>12</v>
      </c>
      <c r="CF62" s="72" t="s">
        <v>76</v>
      </c>
      <c r="CG62" s="71" t="s">
        <v>74</v>
      </c>
      <c r="CH62" s="71" t="s">
        <v>11</v>
      </c>
      <c r="CI62" s="71" t="s">
        <v>75</v>
      </c>
      <c r="CJ62" s="71" t="s">
        <v>12</v>
      </c>
      <c r="CK62" s="72" t="s">
        <v>76</v>
      </c>
      <c r="CL62" s="71" t="s">
        <v>74</v>
      </c>
      <c r="CM62" s="71" t="s">
        <v>11</v>
      </c>
      <c r="CN62" s="71" t="s">
        <v>75</v>
      </c>
      <c r="CO62" s="71" t="s">
        <v>12</v>
      </c>
      <c r="CP62" s="72" t="s">
        <v>76</v>
      </c>
      <c r="CQ62" s="71" t="s">
        <v>74</v>
      </c>
      <c r="CR62" s="71" t="s">
        <v>11</v>
      </c>
      <c r="CS62" s="71" t="s">
        <v>75</v>
      </c>
      <c r="CT62" s="71" t="s">
        <v>12</v>
      </c>
      <c r="CU62" s="72" t="s">
        <v>76</v>
      </c>
      <c r="CV62" s="71" t="s">
        <v>74</v>
      </c>
      <c r="CW62" s="71" t="s">
        <v>11</v>
      </c>
      <c r="CX62" s="71" t="s">
        <v>75</v>
      </c>
      <c r="CY62" s="71" t="s">
        <v>12</v>
      </c>
      <c r="CZ62" s="72" t="s">
        <v>76</v>
      </c>
      <c r="DA62" s="71" t="s">
        <v>74</v>
      </c>
      <c r="DB62" s="71" t="s">
        <v>11</v>
      </c>
      <c r="DC62" s="71" t="s">
        <v>75</v>
      </c>
      <c r="DD62" s="71" t="s">
        <v>12</v>
      </c>
      <c r="DE62" s="72" t="s">
        <v>76</v>
      </c>
      <c r="DF62" s="71" t="s">
        <v>74</v>
      </c>
      <c r="DG62" s="71" t="s">
        <v>11</v>
      </c>
      <c r="DH62" s="71" t="s">
        <v>75</v>
      </c>
      <c r="DI62" s="71" t="s">
        <v>12</v>
      </c>
      <c r="DJ62" s="72" t="s">
        <v>76</v>
      </c>
      <c r="DK62" s="71" t="s">
        <v>74</v>
      </c>
      <c r="DL62" s="71" t="s">
        <v>11</v>
      </c>
      <c r="DM62" s="71" t="s">
        <v>75</v>
      </c>
      <c r="DN62" s="71" t="s">
        <v>12</v>
      </c>
      <c r="DO62" s="72" t="s">
        <v>76</v>
      </c>
      <c r="DP62" s="71" t="s">
        <v>74</v>
      </c>
      <c r="DQ62" s="71" t="s">
        <v>11</v>
      </c>
      <c r="DR62" s="71" t="s">
        <v>75</v>
      </c>
      <c r="DS62" s="71" t="s">
        <v>12</v>
      </c>
      <c r="DT62" s="72" t="s">
        <v>76</v>
      </c>
      <c r="DU62" s="71" t="s">
        <v>74</v>
      </c>
      <c r="DV62" s="71" t="s">
        <v>11</v>
      </c>
      <c r="DW62" s="71" t="s">
        <v>75</v>
      </c>
      <c r="DX62" s="71" t="s">
        <v>12</v>
      </c>
      <c r="DY62" s="72" t="s">
        <v>76</v>
      </c>
      <c r="DZ62" s="71" t="s">
        <v>74</v>
      </c>
      <c r="EA62" s="71" t="s">
        <v>11</v>
      </c>
      <c r="EB62" s="71" t="s">
        <v>75</v>
      </c>
      <c r="EC62" s="71" t="s">
        <v>12</v>
      </c>
      <c r="ED62" s="72" t="s">
        <v>76</v>
      </c>
      <c r="EE62" s="71" t="s">
        <v>74</v>
      </c>
      <c r="EF62" s="71" t="s">
        <v>11</v>
      </c>
      <c r="EG62" s="71" t="s">
        <v>75</v>
      </c>
      <c r="EH62" s="71" t="s">
        <v>12</v>
      </c>
      <c r="EI62" s="72" t="s">
        <v>76</v>
      </c>
      <c r="EJ62" s="71" t="s">
        <v>74</v>
      </c>
      <c r="EK62" s="71" t="s">
        <v>11</v>
      </c>
      <c r="EL62" s="71" t="s">
        <v>75</v>
      </c>
      <c r="EM62" s="71" t="s">
        <v>12</v>
      </c>
      <c r="EN62" s="72" t="s">
        <v>76</v>
      </c>
      <c r="EO62" s="71" t="s">
        <v>74</v>
      </c>
      <c r="EP62" s="71" t="s">
        <v>11</v>
      </c>
      <c r="EQ62" s="71" t="s">
        <v>75</v>
      </c>
      <c r="ER62" s="71" t="s">
        <v>12</v>
      </c>
      <c r="ES62" s="72" t="s">
        <v>76</v>
      </c>
      <c r="ET62" s="71" t="s">
        <v>74</v>
      </c>
      <c r="EU62" s="71" t="s">
        <v>11</v>
      </c>
      <c r="EV62" s="71" t="s">
        <v>75</v>
      </c>
      <c r="EW62" s="71" t="s">
        <v>12</v>
      </c>
      <c r="EX62" s="72" t="s">
        <v>76</v>
      </c>
      <c r="EY62" s="71" t="s">
        <v>74</v>
      </c>
      <c r="EZ62" s="71" t="s">
        <v>11</v>
      </c>
      <c r="FA62" s="71" t="s">
        <v>75</v>
      </c>
      <c r="FB62" s="71" t="s">
        <v>12</v>
      </c>
      <c r="FC62" s="72" t="s">
        <v>76</v>
      </c>
      <c r="FD62" s="71" t="s">
        <v>74</v>
      </c>
      <c r="FE62" s="71" t="s">
        <v>11</v>
      </c>
      <c r="FF62" s="71" t="s">
        <v>75</v>
      </c>
      <c r="FG62" s="71" t="s">
        <v>12</v>
      </c>
      <c r="FH62" s="72" t="s">
        <v>76</v>
      </c>
      <c r="FI62" s="71" t="s">
        <v>74</v>
      </c>
      <c r="FJ62" s="71" t="s">
        <v>11</v>
      </c>
      <c r="FK62" s="71" t="s">
        <v>75</v>
      </c>
      <c r="FL62" s="71" t="s">
        <v>12</v>
      </c>
      <c r="FM62" s="72" t="s">
        <v>76</v>
      </c>
      <c r="FN62" s="71" t="s">
        <v>74</v>
      </c>
      <c r="FO62" s="71" t="s">
        <v>11</v>
      </c>
      <c r="FP62" s="71" t="s">
        <v>75</v>
      </c>
      <c r="FQ62" s="71" t="s">
        <v>12</v>
      </c>
      <c r="FR62" s="72" t="s">
        <v>76</v>
      </c>
      <c r="FS62" s="71" t="s">
        <v>74</v>
      </c>
      <c r="FT62" s="71" t="s">
        <v>11</v>
      </c>
      <c r="FU62" s="71" t="s">
        <v>75</v>
      </c>
      <c r="FV62" s="71" t="s">
        <v>12</v>
      </c>
      <c r="FW62" s="72" t="s">
        <v>76</v>
      </c>
      <c r="FX62" s="71" t="s">
        <v>74</v>
      </c>
      <c r="FY62" s="71" t="s">
        <v>11</v>
      </c>
      <c r="FZ62" s="71" t="s">
        <v>75</v>
      </c>
      <c r="GA62" s="71" t="s">
        <v>12</v>
      </c>
      <c r="GB62" s="72" t="s">
        <v>76</v>
      </c>
      <c r="GC62" s="71" t="s">
        <v>74</v>
      </c>
      <c r="GD62" s="71" t="s">
        <v>11</v>
      </c>
      <c r="GE62" s="71" t="s">
        <v>75</v>
      </c>
      <c r="GF62" s="71" t="s">
        <v>12</v>
      </c>
      <c r="GG62" s="72" t="s">
        <v>76</v>
      </c>
      <c r="GH62" s="71" t="s">
        <v>74</v>
      </c>
      <c r="GI62" s="71" t="s">
        <v>11</v>
      </c>
      <c r="GJ62" s="71" t="s">
        <v>75</v>
      </c>
      <c r="GK62" s="71" t="s">
        <v>12</v>
      </c>
      <c r="GL62" s="72" t="s">
        <v>76</v>
      </c>
      <c r="GM62" s="71" t="s">
        <v>74</v>
      </c>
      <c r="GN62" s="71" t="s">
        <v>11</v>
      </c>
      <c r="GO62" s="71" t="s">
        <v>75</v>
      </c>
      <c r="GP62" s="71" t="s">
        <v>12</v>
      </c>
      <c r="GQ62" s="72" t="s">
        <v>76</v>
      </c>
      <c r="GR62" s="71" t="s">
        <v>74</v>
      </c>
      <c r="GS62" s="71" t="s">
        <v>11</v>
      </c>
      <c r="GT62" s="71" t="s">
        <v>75</v>
      </c>
      <c r="GU62" s="71" t="s">
        <v>12</v>
      </c>
      <c r="GV62" s="72" t="s">
        <v>76</v>
      </c>
      <c r="GW62" s="71" t="s">
        <v>74</v>
      </c>
      <c r="GX62" s="71" t="s">
        <v>11</v>
      </c>
      <c r="GY62" s="71" t="s">
        <v>75</v>
      </c>
      <c r="GZ62" s="71" t="s">
        <v>12</v>
      </c>
      <c r="HA62" s="72" t="s">
        <v>76</v>
      </c>
      <c r="HB62" s="71" t="s">
        <v>74</v>
      </c>
      <c r="HC62" s="71" t="s">
        <v>11</v>
      </c>
      <c r="HD62" s="71" t="s">
        <v>75</v>
      </c>
      <c r="HE62" s="71" t="s">
        <v>12</v>
      </c>
      <c r="HF62" s="72" t="s">
        <v>76</v>
      </c>
      <c r="HG62" s="71" t="s">
        <v>74</v>
      </c>
      <c r="HH62" s="71" t="s">
        <v>11</v>
      </c>
      <c r="HI62" s="71" t="s">
        <v>75</v>
      </c>
      <c r="HJ62" s="71" t="s">
        <v>12</v>
      </c>
      <c r="HK62" s="72" t="s">
        <v>76</v>
      </c>
    </row>
    <row r="63" ht="15.75" customHeight="1">
      <c r="A63" s="110"/>
      <c r="B63" s="110"/>
      <c r="C63" s="73" t="str">
        <f>$C$4</f>
        <v>Wedge Banner Placement</v>
      </c>
      <c r="D63" s="74">
        <f>($D$7/7)</f>
        <v>72600</v>
      </c>
      <c r="E63" s="75">
        <v>0.0</v>
      </c>
      <c r="F63" s="74">
        <f t="shared" ref="F63:F71" si="2">$D63*E63</f>
        <v>0</v>
      </c>
      <c r="G63" s="75">
        <v>0.0</v>
      </c>
      <c r="H63" s="74">
        <f t="shared" ref="H63:H71" si="3">$D63*G63</f>
        <v>0</v>
      </c>
      <c r="I63" s="74">
        <f t="shared" ref="I63:I71" si="4">F63+H63</f>
        <v>0</v>
      </c>
      <c r="J63" s="75">
        <v>0.0</v>
      </c>
      <c r="K63" s="74">
        <f t="shared" ref="K63:K71" si="5">$D63*J63</f>
        <v>0</v>
      </c>
      <c r="L63" s="75">
        <v>0.0</v>
      </c>
      <c r="M63" s="74">
        <f t="shared" ref="M63:M71" si="6">$D63*L63</f>
        <v>0</v>
      </c>
      <c r="N63" s="74">
        <f t="shared" ref="N63:N71" si="7">K63+M63</f>
        <v>0</v>
      </c>
      <c r="O63" s="75">
        <v>0.0</v>
      </c>
      <c r="P63" s="74">
        <f t="shared" ref="P63:P71" si="8">$D63*O63</f>
        <v>0</v>
      </c>
      <c r="Q63" s="75">
        <v>0.0</v>
      </c>
      <c r="R63" s="74">
        <f t="shared" ref="R63:R71" si="9">$D63*Q63</f>
        <v>0</v>
      </c>
      <c r="S63" s="74">
        <f t="shared" ref="S63:S71" si="10">P63+R63</f>
        <v>0</v>
      </c>
      <c r="T63" s="75">
        <v>0.0</v>
      </c>
      <c r="U63" s="74">
        <f t="shared" ref="U63:U71" si="11">$D63*T63</f>
        <v>0</v>
      </c>
      <c r="V63" s="75">
        <v>0.0</v>
      </c>
      <c r="W63" s="74">
        <f t="shared" ref="W63:W71" si="12">$D63*V63</f>
        <v>0</v>
      </c>
      <c r="X63" s="74">
        <f t="shared" ref="X63:X71" si="13">U63+W63</f>
        <v>0</v>
      </c>
      <c r="Y63" s="75">
        <v>0.0</v>
      </c>
      <c r="Z63" s="74">
        <f t="shared" ref="Z63:Z71" si="14">$D63*Y63</f>
        <v>0</v>
      </c>
      <c r="AA63" s="75">
        <v>0.0</v>
      </c>
      <c r="AB63" s="74">
        <f t="shared" ref="AB63:AB71" si="15">$D63*AA63</f>
        <v>0</v>
      </c>
      <c r="AC63" s="74">
        <f t="shared" ref="AC63:AC71" si="16">Z63+AB63</f>
        <v>0</v>
      </c>
      <c r="AD63" s="75">
        <v>0.0</v>
      </c>
      <c r="AE63" s="74">
        <f t="shared" ref="AE63:AE71" si="17">$D63*AD63</f>
        <v>0</v>
      </c>
      <c r="AF63" s="75">
        <v>0.0</v>
      </c>
      <c r="AG63" s="74">
        <f t="shared" ref="AG63:AG71" si="18">$D63*AF63</f>
        <v>0</v>
      </c>
      <c r="AH63" s="74">
        <f t="shared" ref="AH63:AH71" si="19">AE63+AG63</f>
        <v>0</v>
      </c>
      <c r="AI63" s="75">
        <v>0.0</v>
      </c>
      <c r="AJ63" s="74">
        <f t="shared" ref="AJ63:AJ71" si="20">$D63*AI63</f>
        <v>0</v>
      </c>
      <c r="AK63" s="75">
        <v>0.0</v>
      </c>
      <c r="AL63" s="74">
        <f t="shared" ref="AL63:AL71" si="21">$D63*AK63</f>
        <v>0</v>
      </c>
      <c r="AM63" s="74">
        <f t="shared" ref="AM63:AM71" si="22">AJ63+AL63</f>
        <v>0</v>
      </c>
      <c r="AN63" s="75">
        <v>0.0</v>
      </c>
      <c r="AO63" s="74">
        <f t="shared" ref="AO63:AO71" si="23">$D63*AN63</f>
        <v>0</v>
      </c>
      <c r="AP63" s="75">
        <v>0.0</v>
      </c>
      <c r="AQ63" s="74">
        <f t="shared" ref="AQ63:AQ71" si="24">$D63*AP63</f>
        <v>0</v>
      </c>
      <c r="AR63" s="74">
        <f t="shared" ref="AR63:AR71" si="25">AO63+AQ63</f>
        <v>0</v>
      </c>
      <c r="AS63" s="75">
        <v>0.0</v>
      </c>
      <c r="AT63" s="74">
        <f t="shared" ref="AT63:AT71" si="26">$D63*AS63</f>
        <v>0</v>
      </c>
      <c r="AU63" s="75">
        <v>0.0</v>
      </c>
      <c r="AV63" s="74">
        <f t="shared" ref="AV63:AV71" si="27">$D63*AU63</f>
        <v>0</v>
      </c>
      <c r="AW63" s="74">
        <f t="shared" ref="AW63:AW71" si="28">AT63+AV63</f>
        <v>0</v>
      </c>
      <c r="AX63" s="75">
        <v>0.0</v>
      </c>
      <c r="AY63" s="74">
        <f t="shared" ref="AY63:AY71" si="29">$D63*AX63</f>
        <v>0</v>
      </c>
      <c r="AZ63" s="75">
        <v>0.0</v>
      </c>
      <c r="BA63" s="74">
        <f t="shared" ref="BA63:BA71" si="30">$D63*AZ63</f>
        <v>0</v>
      </c>
      <c r="BB63" s="74">
        <f t="shared" ref="BB63:BB71" si="31">AY63+BA63</f>
        <v>0</v>
      </c>
      <c r="BC63" s="75">
        <v>0.0</v>
      </c>
      <c r="BD63" s="74">
        <f t="shared" ref="BD63:BD71" si="32">$D63*BC63</f>
        <v>0</v>
      </c>
      <c r="BE63" s="75">
        <v>0.0</v>
      </c>
      <c r="BF63" s="74">
        <f t="shared" ref="BF63:BF71" si="33">$D63*BE63</f>
        <v>0</v>
      </c>
      <c r="BG63" s="74">
        <f t="shared" ref="BG63:BG71" si="34">BD63+BF63</f>
        <v>0</v>
      </c>
      <c r="BH63" s="75">
        <v>0.0</v>
      </c>
      <c r="BI63" s="74">
        <f t="shared" ref="BI63:BI71" si="35">$D63*BH63</f>
        <v>0</v>
      </c>
      <c r="BJ63" s="75">
        <v>0.0</v>
      </c>
      <c r="BK63" s="74">
        <f t="shared" ref="BK63:BK71" si="36">$D63*BJ63</f>
        <v>0</v>
      </c>
      <c r="BL63" s="74">
        <f t="shared" ref="BL63:BL71" si="37">BI63+BK63</f>
        <v>0</v>
      </c>
      <c r="BM63" s="75">
        <v>0.0</v>
      </c>
      <c r="BN63" s="74">
        <f t="shared" ref="BN63:BN71" si="38">$D63*BM63</f>
        <v>0</v>
      </c>
      <c r="BO63" s="75">
        <v>0.0</v>
      </c>
      <c r="BP63" s="74">
        <f t="shared" ref="BP63:BP71" si="39">$D63*BO63</f>
        <v>0</v>
      </c>
      <c r="BQ63" s="74">
        <f t="shared" ref="BQ63:BQ71" si="40">BN63+BP63</f>
        <v>0</v>
      </c>
      <c r="BR63" s="75">
        <v>0.0</v>
      </c>
      <c r="BS63" s="74">
        <f t="shared" ref="BS63:BS71" si="41">$D63*BR63</f>
        <v>0</v>
      </c>
      <c r="BT63" s="75">
        <v>0.0</v>
      </c>
      <c r="BU63" s="74">
        <f t="shared" ref="BU63:BU71" si="42">$D63*BT63</f>
        <v>0</v>
      </c>
      <c r="BV63" s="74">
        <f t="shared" ref="BV63:BV71" si="43">BS63+BU63</f>
        <v>0</v>
      </c>
      <c r="BW63" s="75">
        <v>0.0</v>
      </c>
      <c r="BX63" s="74">
        <f t="shared" ref="BX63:BX71" si="44">$D63*BW63</f>
        <v>0</v>
      </c>
      <c r="BY63" s="75">
        <v>0.0</v>
      </c>
      <c r="BZ63" s="74">
        <f t="shared" ref="BZ63:BZ71" si="45">$D63*BY63</f>
        <v>0</v>
      </c>
      <c r="CA63" s="74">
        <f t="shared" ref="CA63:CA71" si="46">BX63+BZ63</f>
        <v>0</v>
      </c>
      <c r="CB63" s="75">
        <v>0.0</v>
      </c>
      <c r="CC63" s="74">
        <f t="shared" ref="CC63:CC71" si="47">$D63*CB63</f>
        <v>0</v>
      </c>
      <c r="CD63" s="75">
        <v>0.0</v>
      </c>
      <c r="CE63" s="74">
        <f t="shared" ref="CE63:CE71" si="48">$D63*CD63</f>
        <v>0</v>
      </c>
      <c r="CF63" s="74">
        <f t="shared" ref="CF63:CF71" si="49">CC63+CE63</f>
        <v>0</v>
      </c>
      <c r="CG63" s="75">
        <v>0.0</v>
      </c>
      <c r="CH63" s="74">
        <f t="shared" ref="CH63:CH71" si="50">$D63*CG63</f>
        <v>0</v>
      </c>
      <c r="CI63" s="75">
        <v>0.0</v>
      </c>
      <c r="CJ63" s="74">
        <f t="shared" ref="CJ63:CJ71" si="51">$D63*CI63</f>
        <v>0</v>
      </c>
      <c r="CK63" s="74">
        <f t="shared" ref="CK63:CK71" si="52">CH63+CJ63</f>
        <v>0</v>
      </c>
      <c r="CL63" s="75">
        <v>0.0</v>
      </c>
      <c r="CM63" s="74">
        <f t="shared" ref="CM63:CM71" si="53">$D63*CL63</f>
        <v>0</v>
      </c>
      <c r="CN63" s="75">
        <v>0.0</v>
      </c>
      <c r="CO63" s="74">
        <f t="shared" ref="CO63:CO71" si="54">$D63*CN63</f>
        <v>0</v>
      </c>
      <c r="CP63" s="74">
        <f t="shared" ref="CP63:CP71" si="55">CM63+CO63</f>
        <v>0</v>
      </c>
      <c r="CQ63" s="75">
        <v>0.0</v>
      </c>
      <c r="CR63" s="74">
        <f t="shared" ref="CR63:CR71" si="56">$D63*CQ63</f>
        <v>0</v>
      </c>
      <c r="CS63" s="75">
        <v>0.0</v>
      </c>
      <c r="CT63" s="74">
        <f t="shared" ref="CT63:CT71" si="57">$D63*CS63</f>
        <v>0</v>
      </c>
      <c r="CU63" s="74">
        <f t="shared" ref="CU63:CU71" si="58">CR63+CT63</f>
        <v>0</v>
      </c>
      <c r="CV63" s="75">
        <v>0.0</v>
      </c>
      <c r="CW63" s="74">
        <f t="shared" ref="CW63:CW71" si="59">$D63*CV63</f>
        <v>0</v>
      </c>
      <c r="CX63" s="75">
        <v>0.0</v>
      </c>
      <c r="CY63" s="74">
        <f t="shared" ref="CY63:CY71" si="60">$D63*CX63</f>
        <v>0</v>
      </c>
      <c r="CZ63" s="74">
        <f t="shared" ref="CZ63:CZ71" si="61">CW63+CY63</f>
        <v>0</v>
      </c>
      <c r="DA63" s="75">
        <v>0.0</v>
      </c>
      <c r="DB63" s="74">
        <f t="shared" ref="DB63:DB71" si="62">$D63*DA63</f>
        <v>0</v>
      </c>
      <c r="DC63" s="75">
        <v>0.0</v>
      </c>
      <c r="DD63" s="74">
        <f t="shared" ref="DD63:DD71" si="63">$D63*DC63</f>
        <v>0</v>
      </c>
      <c r="DE63" s="74">
        <f t="shared" ref="DE63:DE71" si="64">DB63+DD63</f>
        <v>0</v>
      </c>
      <c r="DF63" s="75">
        <v>0.0</v>
      </c>
      <c r="DG63" s="74">
        <f t="shared" ref="DG63:DG71" si="65">$D63*DF63</f>
        <v>0</v>
      </c>
      <c r="DH63" s="75">
        <v>0.0</v>
      </c>
      <c r="DI63" s="74">
        <f t="shared" ref="DI63:DI71" si="66">$D63*DH63</f>
        <v>0</v>
      </c>
      <c r="DJ63" s="74">
        <f t="shared" ref="DJ63:DJ71" si="67">DG63+DI63</f>
        <v>0</v>
      </c>
      <c r="DK63" s="75">
        <v>0.0</v>
      </c>
      <c r="DL63" s="74">
        <f t="shared" ref="DL63:DL71" si="68">$D63*DK63</f>
        <v>0</v>
      </c>
      <c r="DM63" s="75">
        <v>0.0</v>
      </c>
      <c r="DN63" s="74">
        <f t="shared" ref="DN63:DN71" si="69">$D63*DM63</f>
        <v>0</v>
      </c>
      <c r="DO63" s="74">
        <f t="shared" ref="DO63:DO71" si="70">DL63+DN63</f>
        <v>0</v>
      </c>
      <c r="DP63" s="75">
        <v>0.0</v>
      </c>
      <c r="DQ63" s="74">
        <f t="shared" ref="DQ63:DQ71" si="71">$D63*DP63</f>
        <v>0</v>
      </c>
      <c r="DR63" s="75">
        <v>0.0</v>
      </c>
      <c r="DS63" s="74">
        <f t="shared" ref="DS63:DS71" si="72">$D63*DR63</f>
        <v>0</v>
      </c>
      <c r="DT63" s="74">
        <f t="shared" ref="DT63:DT71" si="73">DQ63+DS63</f>
        <v>0</v>
      </c>
      <c r="DU63" s="75">
        <v>0.0</v>
      </c>
      <c r="DV63" s="74">
        <f t="shared" ref="DV63:DV71" si="74">$D63*DU63</f>
        <v>0</v>
      </c>
      <c r="DW63" s="75">
        <v>0.0</v>
      </c>
      <c r="DX63" s="74">
        <f t="shared" ref="DX63:DX71" si="75">$D63*DW63</f>
        <v>0</v>
      </c>
      <c r="DY63" s="74">
        <f t="shared" ref="DY63:DY71" si="76">DV63+DX63</f>
        <v>0</v>
      </c>
      <c r="DZ63" s="75">
        <v>0.0</v>
      </c>
      <c r="EA63" s="74">
        <f t="shared" ref="EA63:EA71" si="77">$D63*DZ63</f>
        <v>0</v>
      </c>
      <c r="EB63" s="75">
        <v>0.0</v>
      </c>
      <c r="EC63" s="74">
        <f t="shared" ref="EC63:EC71" si="78">$D63*EB63</f>
        <v>0</v>
      </c>
      <c r="ED63" s="74">
        <f t="shared" ref="ED63:ED71" si="79">EA63+EC63</f>
        <v>0</v>
      </c>
      <c r="EE63" s="75">
        <v>0.0</v>
      </c>
      <c r="EF63" s="74">
        <f t="shared" ref="EF63:EF71" si="80">$D63*EE63</f>
        <v>0</v>
      </c>
      <c r="EG63" s="75">
        <v>0.0</v>
      </c>
      <c r="EH63" s="74">
        <f t="shared" ref="EH63:EH71" si="81">$D63*EG63</f>
        <v>0</v>
      </c>
      <c r="EI63" s="74">
        <f t="shared" ref="EI63:EI71" si="82">EF63+EH63</f>
        <v>0</v>
      </c>
      <c r="EJ63" s="75">
        <v>0.0</v>
      </c>
      <c r="EK63" s="74">
        <f t="shared" ref="EK63:EK71" si="83">$D63*EJ63</f>
        <v>0</v>
      </c>
      <c r="EL63" s="75">
        <v>0.0</v>
      </c>
      <c r="EM63" s="74">
        <f t="shared" ref="EM63:EM71" si="84">$D63*EL63</f>
        <v>0</v>
      </c>
      <c r="EN63" s="74">
        <f t="shared" ref="EN63:EN71" si="85">EK63+EM63</f>
        <v>0</v>
      </c>
      <c r="EO63" s="75">
        <v>0.0</v>
      </c>
      <c r="EP63" s="74">
        <f t="shared" ref="EP63:EP71" si="86">$D63*EO63</f>
        <v>0</v>
      </c>
      <c r="EQ63" s="75">
        <v>0.0</v>
      </c>
      <c r="ER63" s="74">
        <f t="shared" ref="ER63:ER71" si="87">$D63*EQ63</f>
        <v>0</v>
      </c>
      <c r="ES63" s="74">
        <f t="shared" ref="ES63:ES71" si="88">EP63+ER63</f>
        <v>0</v>
      </c>
      <c r="ET63" s="75">
        <v>0.0</v>
      </c>
      <c r="EU63" s="74">
        <f t="shared" ref="EU63:EU71" si="89">$D63*ET63</f>
        <v>0</v>
      </c>
      <c r="EV63" s="75">
        <v>0.0</v>
      </c>
      <c r="EW63" s="74">
        <f t="shared" ref="EW63:EW71" si="90">$D63*EV63</f>
        <v>0</v>
      </c>
      <c r="EX63" s="74">
        <f t="shared" ref="EX63:EX71" si="91">EU63+EW63</f>
        <v>0</v>
      </c>
      <c r="EY63" s="75">
        <v>0.0</v>
      </c>
      <c r="EZ63" s="74">
        <f t="shared" ref="EZ63:EZ71" si="92">$D63*EY63</f>
        <v>0</v>
      </c>
      <c r="FA63" s="75">
        <v>0.0</v>
      </c>
      <c r="FB63" s="74">
        <f t="shared" ref="FB63:FB71" si="93">$D63*FA63</f>
        <v>0</v>
      </c>
      <c r="FC63" s="74">
        <f t="shared" ref="FC63:FC71" si="94">EZ63+FB63</f>
        <v>0</v>
      </c>
      <c r="FD63" s="75">
        <v>0.0</v>
      </c>
      <c r="FE63" s="74">
        <f t="shared" ref="FE63:FE71" si="95">$D63*FD63</f>
        <v>0</v>
      </c>
      <c r="FF63" s="75">
        <v>0.0</v>
      </c>
      <c r="FG63" s="74">
        <f t="shared" ref="FG63:FG71" si="96">$D63*FF63</f>
        <v>0</v>
      </c>
      <c r="FH63" s="74">
        <f t="shared" ref="FH63:FH71" si="97">FE63+FG63</f>
        <v>0</v>
      </c>
      <c r="FI63" s="75">
        <v>0.0</v>
      </c>
      <c r="FJ63" s="74">
        <f t="shared" ref="FJ63:FJ71" si="98">$D63*FI63</f>
        <v>0</v>
      </c>
      <c r="FK63" s="75">
        <v>0.0</v>
      </c>
      <c r="FL63" s="74">
        <f t="shared" ref="FL63:FL71" si="99">$D63*FK63</f>
        <v>0</v>
      </c>
      <c r="FM63" s="74">
        <f t="shared" ref="FM63:FM71" si="100">FJ63+FL63</f>
        <v>0</v>
      </c>
      <c r="FN63" s="75">
        <v>0.0</v>
      </c>
      <c r="FO63" s="74">
        <f t="shared" ref="FO63:FO71" si="101">$D63*FN63</f>
        <v>0</v>
      </c>
      <c r="FP63" s="75">
        <v>0.0</v>
      </c>
      <c r="FQ63" s="74">
        <f t="shared" ref="FQ63:FQ71" si="102">$D63*FP63</f>
        <v>0</v>
      </c>
      <c r="FR63" s="74">
        <f t="shared" ref="FR63:FR71" si="103">FO63+FQ63</f>
        <v>0</v>
      </c>
      <c r="FS63" s="75">
        <v>0.0</v>
      </c>
      <c r="FT63" s="74">
        <f t="shared" ref="FT63:FT71" si="104">$D63*FS63</f>
        <v>0</v>
      </c>
      <c r="FU63" s="75">
        <v>0.0</v>
      </c>
      <c r="FV63" s="74">
        <f t="shared" ref="FV63:FV71" si="105">$D63*FU63</f>
        <v>0</v>
      </c>
      <c r="FW63" s="74">
        <f t="shared" ref="FW63:FW71" si="106">FT63+FV63</f>
        <v>0</v>
      </c>
      <c r="FX63" s="75">
        <v>0.0</v>
      </c>
      <c r="FY63" s="74">
        <f t="shared" ref="FY63:FY71" si="107">$D63*FX63</f>
        <v>0</v>
      </c>
      <c r="FZ63" s="75">
        <v>0.0</v>
      </c>
      <c r="GA63" s="74">
        <f t="shared" ref="GA63:GA71" si="108">$D63*FZ63</f>
        <v>0</v>
      </c>
      <c r="GB63" s="74">
        <f t="shared" ref="GB63:GB71" si="109">FY63+GA63</f>
        <v>0</v>
      </c>
      <c r="GC63" s="75">
        <v>0.0</v>
      </c>
      <c r="GD63" s="74">
        <f t="shared" ref="GD63:GD71" si="110">$D63*GC63</f>
        <v>0</v>
      </c>
      <c r="GE63" s="75">
        <v>0.0</v>
      </c>
      <c r="GF63" s="74">
        <f t="shared" ref="GF63:GF71" si="111">$D63*GE63</f>
        <v>0</v>
      </c>
      <c r="GG63" s="74">
        <f t="shared" ref="GG63:GG71" si="112">GD63+GF63</f>
        <v>0</v>
      </c>
      <c r="GH63" s="75">
        <v>0.0</v>
      </c>
      <c r="GI63" s="74">
        <f t="shared" ref="GI63:GI71" si="113">$D63*GH63</f>
        <v>0</v>
      </c>
      <c r="GJ63" s="75">
        <v>0.0</v>
      </c>
      <c r="GK63" s="74">
        <f t="shared" ref="GK63:GK71" si="114">$D63*GJ63</f>
        <v>0</v>
      </c>
      <c r="GL63" s="74">
        <f t="shared" ref="GL63:GL71" si="115">GI63+GK63</f>
        <v>0</v>
      </c>
      <c r="GM63" s="75">
        <v>0.0</v>
      </c>
      <c r="GN63" s="74">
        <f t="shared" ref="GN63:GN71" si="116">$D63*GM63</f>
        <v>0</v>
      </c>
      <c r="GO63" s="75">
        <v>0.0</v>
      </c>
      <c r="GP63" s="74">
        <f t="shared" ref="GP63:GP71" si="117">$D63*GO63</f>
        <v>0</v>
      </c>
      <c r="GQ63" s="74">
        <f t="shared" ref="GQ63:GQ71" si="118">GN63+GP63</f>
        <v>0</v>
      </c>
      <c r="GR63" s="75">
        <v>0.0</v>
      </c>
      <c r="GS63" s="74">
        <f t="shared" ref="GS63:GS71" si="119">$D63*GR63</f>
        <v>0</v>
      </c>
      <c r="GT63" s="75">
        <v>0.0</v>
      </c>
      <c r="GU63" s="74">
        <f t="shared" ref="GU63:GU71" si="120">$D63*GT63</f>
        <v>0</v>
      </c>
      <c r="GV63" s="74">
        <f t="shared" ref="GV63:GV71" si="121">GS63+GU63</f>
        <v>0</v>
      </c>
      <c r="GW63" s="75">
        <v>0.0</v>
      </c>
      <c r="GX63" s="74">
        <f t="shared" ref="GX63:GX71" si="122">$D63*GW63</f>
        <v>0</v>
      </c>
      <c r="GY63" s="75">
        <v>0.0</v>
      </c>
      <c r="GZ63" s="74">
        <f t="shared" ref="GZ63:GZ71" si="123">$D63*GY63</f>
        <v>0</v>
      </c>
      <c r="HA63" s="74">
        <f t="shared" ref="HA63:HA71" si="124">GX63+GZ63</f>
        <v>0</v>
      </c>
      <c r="HB63" s="75">
        <v>0.0</v>
      </c>
      <c r="HC63" s="74">
        <f t="shared" ref="HC63:HC71" si="125">$D63*HB63</f>
        <v>0</v>
      </c>
      <c r="HD63" s="75">
        <v>0.0</v>
      </c>
      <c r="HE63" s="74">
        <f t="shared" ref="HE63:HE71" si="126">$D63*HD63</f>
        <v>0</v>
      </c>
      <c r="HF63" s="74">
        <f t="shared" ref="HF63:HF71" si="127">HC63+HE63</f>
        <v>0</v>
      </c>
      <c r="HG63" s="75">
        <v>0.0</v>
      </c>
      <c r="HH63" s="74">
        <f t="shared" ref="HH63:HH71" si="128">$D63*HG63</f>
        <v>0</v>
      </c>
      <c r="HI63" s="75">
        <v>0.0</v>
      </c>
      <c r="HJ63" s="74">
        <f t="shared" ref="HJ63:HJ71" si="129">$D63*HI63</f>
        <v>0</v>
      </c>
      <c r="HK63" s="74">
        <f t="shared" ref="HK63:HK71" si="130">HH63+HJ63</f>
        <v>0</v>
      </c>
    </row>
    <row r="64" ht="15.75" customHeight="1">
      <c r="A64" s="110"/>
      <c r="B64" s="110"/>
      <c r="C64" s="73" t="str">
        <f>$C$9</f>
        <v>Content Store Banner</v>
      </c>
      <c r="D64" s="74">
        <f>($D$12/7)</f>
        <v>18150</v>
      </c>
      <c r="E64" s="75">
        <v>7.0</v>
      </c>
      <c r="F64" s="74">
        <f t="shared" si="2"/>
        <v>127050</v>
      </c>
      <c r="G64" s="75">
        <v>0.0</v>
      </c>
      <c r="H64" s="74">
        <f t="shared" si="3"/>
        <v>0</v>
      </c>
      <c r="I64" s="74">
        <f t="shared" si="4"/>
        <v>127050</v>
      </c>
      <c r="J64" s="75">
        <v>0.0</v>
      </c>
      <c r="K64" s="74">
        <f t="shared" si="5"/>
        <v>0</v>
      </c>
      <c r="L64" s="75">
        <v>0.0</v>
      </c>
      <c r="M64" s="74">
        <f t="shared" si="6"/>
        <v>0</v>
      </c>
      <c r="N64" s="74">
        <f t="shared" si="7"/>
        <v>0</v>
      </c>
      <c r="O64" s="75">
        <v>0.0</v>
      </c>
      <c r="P64" s="74">
        <f t="shared" si="8"/>
        <v>0</v>
      </c>
      <c r="Q64" s="75">
        <v>0.0</v>
      </c>
      <c r="R64" s="74">
        <f t="shared" si="9"/>
        <v>0</v>
      </c>
      <c r="S64" s="74">
        <f t="shared" si="10"/>
        <v>0</v>
      </c>
      <c r="T64" s="75">
        <v>0.0</v>
      </c>
      <c r="U64" s="74">
        <f t="shared" si="11"/>
        <v>0</v>
      </c>
      <c r="V64" s="75">
        <v>0.0</v>
      </c>
      <c r="W64" s="74">
        <f t="shared" si="12"/>
        <v>0</v>
      </c>
      <c r="X64" s="74">
        <f t="shared" si="13"/>
        <v>0</v>
      </c>
      <c r="Y64" s="75">
        <v>5.0</v>
      </c>
      <c r="Z64" s="74">
        <f t="shared" si="14"/>
        <v>90750</v>
      </c>
      <c r="AA64" s="75">
        <v>0.0</v>
      </c>
      <c r="AB64" s="74">
        <f t="shared" si="15"/>
        <v>0</v>
      </c>
      <c r="AC64" s="74">
        <f t="shared" si="16"/>
        <v>90750</v>
      </c>
      <c r="AD64" s="75">
        <v>0.0</v>
      </c>
      <c r="AE64" s="74">
        <f t="shared" si="17"/>
        <v>0</v>
      </c>
      <c r="AF64" s="75">
        <v>0.0</v>
      </c>
      <c r="AG64" s="74">
        <f t="shared" si="18"/>
        <v>0</v>
      </c>
      <c r="AH64" s="74">
        <f t="shared" si="19"/>
        <v>0</v>
      </c>
      <c r="AI64" s="75">
        <v>7.0</v>
      </c>
      <c r="AJ64" s="74">
        <f t="shared" si="20"/>
        <v>127050</v>
      </c>
      <c r="AK64" s="75">
        <v>0.0</v>
      </c>
      <c r="AL64" s="74">
        <f t="shared" si="21"/>
        <v>0</v>
      </c>
      <c r="AM64" s="74">
        <f t="shared" si="22"/>
        <v>127050</v>
      </c>
      <c r="AN64" s="75"/>
      <c r="AO64" s="74">
        <f t="shared" si="23"/>
        <v>0</v>
      </c>
      <c r="AP64" s="75">
        <v>0.0</v>
      </c>
      <c r="AQ64" s="74">
        <f t="shared" si="24"/>
        <v>0</v>
      </c>
      <c r="AR64" s="74">
        <f t="shared" si="25"/>
        <v>0</v>
      </c>
      <c r="AS64" s="75">
        <v>4.0</v>
      </c>
      <c r="AT64" s="74">
        <f t="shared" si="26"/>
        <v>72600</v>
      </c>
      <c r="AU64" s="75">
        <v>0.0</v>
      </c>
      <c r="AV64" s="74">
        <f t="shared" si="27"/>
        <v>0</v>
      </c>
      <c r="AW64" s="74">
        <f t="shared" si="28"/>
        <v>72600</v>
      </c>
      <c r="AX64" s="75"/>
      <c r="AY64" s="74">
        <f t="shared" si="29"/>
        <v>0</v>
      </c>
      <c r="AZ64" s="75">
        <v>0.0</v>
      </c>
      <c r="BA64" s="74">
        <f t="shared" si="30"/>
        <v>0</v>
      </c>
      <c r="BB64" s="74">
        <f t="shared" si="31"/>
        <v>0</v>
      </c>
      <c r="BC64" s="75"/>
      <c r="BD64" s="74">
        <f t="shared" si="32"/>
        <v>0</v>
      </c>
      <c r="BE64" s="75">
        <v>0.0</v>
      </c>
      <c r="BF64" s="74">
        <f t="shared" si="33"/>
        <v>0</v>
      </c>
      <c r="BG64" s="74">
        <f t="shared" si="34"/>
        <v>0</v>
      </c>
      <c r="BH64" s="75">
        <v>1.0</v>
      </c>
      <c r="BI64" s="74">
        <f t="shared" si="35"/>
        <v>18150</v>
      </c>
      <c r="BJ64" s="75">
        <v>0.0</v>
      </c>
      <c r="BK64" s="74">
        <f t="shared" si="36"/>
        <v>0</v>
      </c>
      <c r="BL64" s="74">
        <f t="shared" si="37"/>
        <v>18150</v>
      </c>
      <c r="BM64" s="75">
        <v>3.0</v>
      </c>
      <c r="BN64" s="74">
        <f t="shared" si="38"/>
        <v>54450</v>
      </c>
      <c r="BO64" s="75">
        <v>0.0</v>
      </c>
      <c r="BP64" s="74">
        <f t="shared" si="39"/>
        <v>0</v>
      </c>
      <c r="BQ64" s="74">
        <f t="shared" si="40"/>
        <v>54450</v>
      </c>
      <c r="BR64" s="75">
        <v>4.0</v>
      </c>
      <c r="BS64" s="74">
        <f t="shared" si="41"/>
        <v>72600</v>
      </c>
      <c r="BT64" s="75">
        <v>0.0</v>
      </c>
      <c r="BU64" s="74">
        <f t="shared" si="42"/>
        <v>0</v>
      </c>
      <c r="BV64" s="74">
        <f t="shared" si="43"/>
        <v>72600</v>
      </c>
      <c r="BW64" s="75">
        <v>2.0</v>
      </c>
      <c r="BX64" s="74">
        <f t="shared" si="44"/>
        <v>36300</v>
      </c>
      <c r="BY64" s="75">
        <v>0.0</v>
      </c>
      <c r="BZ64" s="74">
        <f t="shared" si="45"/>
        <v>0</v>
      </c>
      <c r="CA64" s="74">
        <f t="shared" si="46"/>
        <v>36300</v>
      </c>
      <c r="CB64" s="75"/>
      <c r="CC64" s="74">
        <f t="shared" si="47"/>
        <v>0</v>
      </c>
      <c r="CD64" s="75">
        <v>0.0</v>
      </c>
      <c r="CE64" s="74">
        <f t="shared" si="48"/>
        <v>0</v>
      </c>
      <c r="CF64" s="74">
        <f t="shared" si="49"/>
        <v>0</v>
      </c>
      <c r="CG64" s="75"/>
      <c r="CH64" s="74">
        <f t="shared" si="50"/>
        <v>0</v>
      </c>
      <c r="CI64" s="75">
        <v>0.0</v>
      </c>
      <c r="CJ64" s="74">
        <f t="shared" si="51"/>
        <v>0</v>
      </c>
      <c r="CK64" s="74">
        <f t="shared" si="52"/>
        <v>0</v>
      </c>
      <c r="CL64" s="75"/>
      <c r="CM64" s="74">
        <f t="shared" si="53"/>
        <v>0</v>
      </c>
      <c r="CN64" s="75">
        <v>0.0</v>
      </c>
      <c r="CO64" s="74">
        <f t="shared" si="54"/>
        <v>0</v>
      </c>
      <c r="CP64" s="74">
        <f t="shared" si="55"/>
        <v>0</v>
      </c>
      <c r="CQ64" s="75"/>
      <c r="CR64" s="74">
        <f t="shared" si="56"/>
        <v>0</v>
      </c>
      <c r="CS64" s="75">
        <v>0.0</v>
      </c>
      <c r="CT64" s="74">
        <f t="shared" si="57"/>
        <v>0</v>
      </c>
      <c r="CU64" s="74">
        <f t="shared" si="58"/>
        <v>0</v>
      </c>
      <c r="CV64" s="75"/>
      <c r="CW64" s="74">
        <f t="shared" si="59"/>
        <v>0</v>
      </c>
      <c r="CX64" s="75">
        <v>0.0</v>
      </c>
      <c r="CY64" s="74">
        <f t="shared" si="60"/>
        <v>0</v>
      </c>
      <c r="CZ64" s="74">
        <f t="shared" si="61"/>
        <v>0</v>
      </c>
      <c r="DA64" s="75"/>
      <c r="DB64" s="74">
        <f t="shared" si="62"/>
        <v>0</v>
      </c>
      <c r="DC64" s="75">
        <v>0.0</v>
      </c>
      <c r="DD64" s="74">
        <f t="shared" si="63"/>
        <v>0</v>
      </c>
      <c r="DE64" s="74">
        <f t="shared" si="64"/>
        <v>0</v>
      </c>
      <c r="DF64" s="75"/>
      <c r="DG64" s="74">
        <f t="shared" si="65"/>
        <v>0</v>
      </c>
      <c r="DH64" s="75">
        <v>0.0</v>
      </c>
      <c r="DI64" s="74">
        <f t="shared" si="66"/>
        <v>0</v>
      </c>
      <c r="DJ64" s="74">
        <f t="shared" si="67"/>
        <v>0</v>
      </c>
      <c r="DK64" s="75"/>
      <c r="DL64" s="74">
        <f t="shared" si="68"/>
        <v>0</v>
      </c>
      <c r="DM64" s="75">
        <v>0.0</v>
      </c>
      <c r="DN64" s="74">
        <f t="shared" si="69"/>
        <v>0</v>
      </c>
      <c r="DO64" s="74">
        <f t="shared" si="70"/>
        <v>0</v>
      </c>
      <c r="DP64" s="75"/>
      <c r="DQ64" s="74">
        <f t="shared" si="71"/>
        <v>0</v>
      </c>
      <c r="DR64" s="75">
        <v>0.0</v>
      </c>
      <c r="DS64" s="74">
        <f t="shared" si="72"/>
        <v>0</v>
      </c>
      <c r="DT64" s="74">
        <f t="shared" si="73"/>
        <v>0</v>
      </c>
      <c r="DU64" s="75"/>
      <c r="DV64" s="74">
        <f t="shared" si="74"/>
        <v>0</v>
      </c>
      <c r="DW64" s="75">
        <v>0.0</v>
      </c>
      <c r="DX64" s="74">
        <f t="shared" si="75"/>
        <v>0</v>
      </c>
      <c r="DY64" s="74">
        <f t="shared" si="76"/>
        <v>0</v>
      </c>
      <c r="DZ64" s="75"/>
      <c r="EA64" s="74">
        <f t="shared" si="77"/>
        <v>0</v>
      </c>
      <c r="EB64" s="75">
        <v>0.0</v>
      </c>
      <c r="EC64" s="74">
        <f t="shared" si="78"/>
        <v>0</v>
      </c>
      <c r="ED64" s="74">
        <f t="shared" si="79"/>
        <v>0</v>
      </c>
      <c r="EE64" s="75">
        <v>3.0</v>
      </c>
      <c r="EF64" s="74">
        <f t="shared" si="80"/>
        <v>54450</v>
      </c>
      <c r="EG64" s="75">
        <v>0.0</v>
      </c>
      <c r="EH64" s="74">
        <f t="shared" si="81"/>
        <v>0</v>
      </c>
      <c r="EI64" s="74">
        <f t="shared" si="82"/>
        <v>54450</v>
      </c>
      <c r="EJ64" s="75"/>
      <c r="EK64" s="74">
        <f t="shared" si="83"/>
        <v>0</v>
      </c>
      <c r="EL64" s="75">
        <v>0.0</v>
      </c>
      <c r="EM64" s="74">
        <f t="shared" si="84"/>
        <v>0</v>
      </c>
      <c r="EN64" s="74">
        <f t="shared" si="85"/>
        <v>0</v>
      </c>
      <c r="EO64" s="75"/>
      <c r="EP64" s="74">
        <f t="shared" si="86"/>
        <v>0</v>
      </c>
      <c r="EQ64" s="75">
        <v>0.0</v>
      </c>
      <c r="ER64" s="74">
        <f t="shared" si="87"/>
        <v>0</v>
      </c>
      <c r="ES64" s="74">
        <f t="shared" si="88"/>
        <v>0</v>
      </c>
      <c r="ET64" s="75">
        <v>3.0</v>
      </c>
      <c r="EU64" s="74">
        <f t="shared" si="89"/>
        <v>54450</v>
      </c>
      <c r="EV64" s="75">
        <v>0.0</v>
      </c>
      <c r="EW64" s="74">
        <f t="shared" si="90"/>
        <v>0</v>
      </c>
      <c r="EX64" s="74">
        <f t="shared" si="91"/>
        <v>54450</v>
      </c>
      <c r="EY64" s="75"/>
      <c r="EZ64" s="74">
        <f t="shared" si="92"/>
        <v>0</v>
      </c>
      <c r="FA64" s="75">
        <v>0.0</v>
      </c>
      <c r="FB64" s="74">
        <f t="shared" si="93"/>
        <v>0</v>
      </c>
      <c r="FC64" s="74">
        <f t="shared" si="94"/>
        <v>0</v>
      </c>
      <c r="FD64" s="75"/>
      <c r="FE64" s="74">
        <f t="shared" si="95"/>
        <v>0</v>
      </c>
      <c r="FF64" s="75">
        <v>0.0</v>
      </c>
      <c r="FG64" s="74">
        <f t="shared" si="96"/>
        <v>0</v>
      </c>
      <c r="FH64" s="74">
        <f t="shared" si="97"/>
        <v>0</v>
      </c>
      <c r="FI64" s="75">
        <v>3.0</v>
      </c>
      <c r="FJ64" s="74">
        <f t="shared" si="98"/>
        <v>54450</v>
      </c>
      <c r="FK64" s="75">
        <v>0.0</v>
      </c>
      <c r="FL64" s="74">
        <f t="shared" si="99"/>
        <v>0</v>
      </c>
      <c r="FM64" s="74">
        <f t="shared" si="100"/>
        <v>54450</v>
      </c>
      <c r="FN64" s="75">
        <v>2.0</v>
      </c>
      <c r="FO64" s="74">
        <f t="shared" si="101"/>
        <v>36300</v>
      </c>
      <c r="FP64" s="75">
        <v>0.0</v>
      </c>
      <c r="FQ64" s="74">
        <f t="shared" si="102"/>
        <v>0</v>
      </c>
      <c r="FR64" s="74">
        <f t="shared" si="103"/>
        <v>36300</v>
      </c>
      <c r="FS64" s="75"/>
      <c r="FT64" s="74">
        <f t="shared" si="104"/>
        <v>0</v>
      </c>
      <c r="FU64" s="75">
        <v>0.0</v>
      </c>
      <c r="FV64" s="74">
        <f t="shared" si="105"/>
        <v>0</v>
      </c>
      <c r="FW64" s="74">
        <f t="shared" si="106"/>
        <v>0</v>
      </c>
      <c r="FX64" s="75"/>
      <c r="FY64" s="74">
        <f t="shared" si="107"/>
        <v>0</v>
      </c>
      <c r="FZ64" s="75">
        <v>0.0</v>
      </c>
      <c r="GA64" s="74">
        <f t="shared" si="108"/>
        <v>0</v>
      </c>
      <c r="GB64" s="74">
        <f t="shared" si="109"/>
        <v>0</v>
      </c>
      <c r="GC64" s="75"/>
      <c r="GD64" s="74">
        <f t="shared" si="110"/>
        <v>0</v>
      </c>
      <c r="GE64" s="75">
        <v>0.0</v>
      </c>
      <c r="GF64" s="74">
        <f t="shared" si="111"/>
        <v>0</v>
      </c>
      <c r="GG64" s="74">
        <f t="shared" si="112"/>
        <v>0</v>
      </c>
      <c r="GH64" s="75"/>
      <c r="GI64" s="74">
        <f t="shared" si="113"/>
        <v>0</v>
      </c>
      <c r="GJ64" s="75">
        <v>0.0</v>
      </c>
      <c r="GK64" s="74">
        <f t="shared" si="114"/>
        <v>0</v>
      </c>
      <c r="GL64" s="74">
        <f t="shared" si="115"/>
        <v>0</v>
      </c>
      <c r="GM64" s="75"/>
      <c r="GN64" s="74">
        <f t="shared" si="116"/>
        <v>0</v>
      </c>
      <c r="GO64" s="75">
        <v>0.0</v>
      </c>
      <c r="GP64" s="74">
        <f t="shared" si="117"/>
        <v>0</v>
      </c>
      <c r="GQ64" s="74">
        <f t="shared" si="118"/>
        <v>0</v>
      </c>
      <c r="GR64" s="75"/>
      <c r="GS64" s="74">
        <f t="shared" si="119"/>
        <v>0</v>
      </c>
      <c r="GT64" s="75">
        <v>0.0</v>
      </c>
      <c r="GU64" s="74">
        <f t="shared" si="120"/>
        <v>0</v>
      </c>
      <c r="GV64" s="74">
        <f t="shared" si="121"/>
        <v>0</v>
      </c>
      <c r="GW64" s="75"/>
      <c r="GX64" s="74">
        <f t="shared" si="122"/>
        <v>0</v>
      </c>
      <c r="GY64" s="75">
        <v>0.0</v>
      </c>
      <c r="GZ64" s="74">
        <f t="shared" si="123"/>
        <v>0</v>
      </c>
      <c r="HA64" s="74">
        <f t="shared" si="124"/>
        <v>0</v>
      </c>
      <c r="HB64" s="75"/>
      <c r="HC64" s="74">
        <f t="shared" si="125"/>
        <v>0</v>
      </c>
      <c r="HD64" s="75">
        <v>0.0</v>
      </c>
      <c r="HE64" s="74">
        <f t="shared" si="126"/>
        <v>0</v>
      </c>
      <c r="HF64" s="74">
        <f t="shared" si="127"/>
        <v>0</v>
      </c>
      <c r="HG64" s="75"/>
      <c r="HH64" s="74">
        <f t="shared" si="128"/>
        <v>0</v>
      </c>
      <c r="HI64" s="75">
        <v>0.0</v>
      </c>
      <c r="HJ64" s="74">
        <f t="shared" si="129"/>
        <v>0</v>
      </c>
      <c r="HK64" s="74">
        <f t="shared" si="130"/>
        <v>0</v>
      </c>
    </row>
    <row r="65" ht="15.75" customHeight="1">
      <c r="A65" s="110"/>
      <c r="B65" s="110"/>
      <c r="C65" s="73" t="str">
        <f>$C$14</f>
        <v>Push Notification</v>
      </c>
      <c r="D65" s="74">
        <f>($D$17)</f>
        <v>332500</v>
      </c>
      <c r="E65" s="75">
        <v>0.0</v>
      </c>
      <c r="F65" s="74">
        <f t="shared" si="2"/>
        <v>0</v>
      </c>
      <c r="G65" s="75">
        <v>0.0</v>
      </c>
      <c r="H65" s="74">
        <f t="shared" si="3"/>
        <v>0</v>
      </c>
      <c r="I65" s="74">
        <f t="shared" si="4"/>
        <v>0</v>
      </c>
      <c r="J65" s="75">
        <v>0.0</v>
      </c>
      <c r="K65" s="74">
        <f t="shared" si="5"/>
        <v>0</v>
      </c>
      <c r="L65" s="75">
        <v>0.0</v>
      </c>
      <c r="M65" s="74">
        <f t="shared" si="6"/>
        <v>0</v>
      </c>
      <c r="N65" s="74">
        <f t="shared" si="7"/>
        <v>0</v>
      </c>
      <c r="O65" s="75">
        <v>0.0</v>
      </c>
      <c r="P65" s="74">
        <f t="shared" si="8"/>
        <v>0</v>
      </c>
      <c r="Q65" s="75">
        <v>0.0</v>
      </c>
      <c r="R65" s="74">
        <f t="shared" si="9"/>
        <v>0</v>
      </c>
      <c r="S65" s="74">
        <f t="shared" si="10"/>
        <v>0</v>
      </c>
      <c r="T65" s="75">
        <v>0.0</v>
      </c>
      <c r="U65" s="74">
        <f t="shared" si="11"/>
        <v>0</v>
      </c>
      <c r="V65" s="75">
        <v>0.0</v>
      </c>
      <c r="W65" s="74">
        <f t="shared" si="12"/>
        <v>0</v>
      </c>
      <c r="X65" s="74">
        <f t="shared" si="13"/>
        <v>0</v>
      </c>
      <c r="Y65" s="75">
        <v>0.0</v>
      </c>
      <c r="Z65" s="74">
        <f t="shared" si="14"/>
        <v>0</v>
      </c>
      <c r="AA65" s="75">
        <v>0.0</v>
      </c>
      <c r="AB65" s="74">
        <f t="shared" si="15"/>
        <v>0</v>
      </c>
      <c r="AC65" s="74">
        <f t="shared" si="16"/>
        <v>0</v>
      </c>
      <c r="AD65" s="75">
        <v>0.0</v>
      </c>
      <c r="AE65" s="74">
        <f t="shared" si="17"/>
        <v>0</v>
      </c>
      <c r="AF65" s="75">
        <v>0.0</v>
      </c>
      <c r="AG65" s="74">
        <f t="shared" si="18"/>
        <v>0</v>
      </c>
      <c r="AH65" s="74">
        <f t="shared" si="19"/>
        <v>0</v>
      </c>
      <c r="AI65" s="75">
        <v>0.0</v>
      </c>
      <c r="AJ65" s="74">
        <f t="shared" si="20"/>
        <v>0</v>
      </c>
      <c r="AK65" s="75">
        <v>0.0</v>
      </c>
      <c r="AL65" s="74">
        <f t="shared" si="21"/>
        <v>0</v>
      </c>
      <c r="AM65" s="74">
        <f t="shared" si="22"/>
        <v>0</v>
      </c>
      <c r="AN65" s="75">
        <v>0.0</v>
      </c>
      <c r="AO65" s="74">
        <f t="shared" si="23"/>
        <v>0</v>
      </c>
      <c r="AP65" s="75">
        <v>0.0</v>
      </c>
      <c r="AQ65" s="74">
        <f t="shared" si="24"/>
        <v>0</v>
      </c>
      <c r="AR65" s="74">
        <f t="shared" si="25"/>
        <v>0</v>
      </c>
      <c r="AS65" s="75">
        <v>0.0</v>
      </c>
      <c r="AT65" s="74">
        <f t="shared" si="26"/>
        <v>0</v>
      </c>
      <c r="AU65" s="75">
        <v>0.0</v>
      </c>
      <c r="AV65" s="74">
        <f t="shared" si="27"/>
        <v>0</v>
      </c>
      <c r="AW65" s="74">
        <f t="shared" si="28"/>
        <v>0</v>
      </c>
      <c r="AX65" s="75">
        <v>0.0</v>
      </c>
      <c r="AY65" s="74">
        <f t="shared" si="29"/>
        <v>0</v>
      </c>
      <c r="AZ65" s="75">
        <v>0.0</v>
      </c>
      <c r="BA65" s="74">
        <f t="shared" si="30"/>
        <v>0</v>
      </c>
      <c r="BB65" s="74">
        <f t="shared" si="31"/>
        <v>0</v>
      </c>
      <c r="BC65" s="75">
        <v>0.0</v>
      </c>
      <c r="BD65" s="74">
        <f t="shared" si="32"/>
        <v>0</v>
      </c>
      <c r="BE65" s="75">
        <v>0.0</v>
      </c>
      <c r="BF65" s="74">
        <f t="shared" si="33"/>
        <v>0</v>
      </c>
      <c r="BG65" s="74">
        <f t="shared" si="34"/>
        <v>0</v>
      </c>
      <c r="BH65" s="75">
        <v>0.0</v>
      </c>
      <c r="BI65" s="74">
        <f t="shared" si="35"/>
        <v>0</v>
      </c>
      <c r="BJ65" s="75">
        <v>0.0</v>
      </c>
      <c r="BK65" s="74">
        <f t="shared" si="36"/>
        <v>0</v>
      </c>
      <c r="BL65" s="74">
        <f t="shared" si="37"/>
        <v>0</v>
      </c>
      <c r="BM65" s="75">
        <v>0.0</v>
      </c>
      <c r="BN65" s="74">
        <f t="shared" si="38"/>
        <v>0</v>
      </c>
      <c r="BO65" s="75">
        <v>0.0</v>
      </c>
      <c r="BP65" s="74">
        <f t="shared" si="39"/>
        <v>0</v>
      </c>
      <c r="BQ65" s="74">
        <f t="shared" si="40"/>
        <v>0</v>
      </c>
      <c r="BR65" s="75">
        <v>0.0</v>
      </c>
      <c r="BS65" s="74">
        <f t="shared" si="41"/>
        <v>0</v>
      </c>
      <c r="BT65" s="75">
        <v>0.0</v>
      </c>
      <c r="BU65" s="74">
        <f t="shared" si="42"/>
        <v>0</v>
      </c>
      <c r="BV65" s="74">
        <f t="shared" si="43"/>
        <v>0</v>
      </c>
      <c r="BW65" s="75">
        <v>0.0</v>
      </c>
      <c r="BX65" s="74">
        <f t="shared" si="44"/>
        <v>0</v>
      </c>
      <c r="BY65" s="75">
        <v>0.0</v>
      </c>
      <c r="BZ65" s="74">
        <f t="shared" si="45"/>
        <v>0</v>
      </c>
      <c r="CA65" s="74">
        <f t="shared" si="46"/>
        <v>0</v>
      </c>
      <c r="CB65" s="75">
        <v>0.0</v>
      </c>
      <c r="CC65" s="74">
        <f t="shared" si="47"/>
        <v>0</v>
      </c>
      <c r="CD65" s="75">
        <v>0.0</v>
      </c>
      <c r="CE65" s="74">
        <f t="shared" si="48"/>
        <v>0</v>
      </c>
      <c r="CF65" s="74">
        <f t="shared" si="49"/>
        <v>0</v>
      </c>
      <c r="CG65" s="75">
        <v>0.0</v>
      </c>
      <c r="CH65" s="74">
        <f t="shared" si="50"/>
        <v>0</v>
      </c>
      <c r="CI65" s="75">
        <v>0.0</v>
      </c>
      <c r="CJ65" s="74">
        <f t="shared" si="51"/>
        <v>0</v>
      </c>
      <c r="CK65" s="74">
        <f t="shared" si="52"/>
        <v>0</v>
      </c>
      <c r="CL65" s="75">
        <v>0.0</v>
      </c>
      <c r="CM65" s="74">
        <f t="shared" si="53"/>
        <v>0</v>
      </c>
      <c r="CN65" s="75">
        <v>0.0</v>
      </c>
      <c r="CO65" s="74">
        <f t="shared" si="54"/>
        <v>0</v>
      </c>
      <c r="CP65" s="74">
        <f t="shared" si="55"/>
        <v>0</v>
      </c>
      <c r="CQ65" s="75">
        <v>0.0</v>
      </c>
      <c r="CR65" s="74">
        <f t="shared" si="56"/>
        <v>0</v>
      </c>
      <c r="CS65" s="75">
        <v>0.0</v>
      </c>
      <c r="CT65" s="74">
        <f t="shared" si="57"/>
        <v>0</v>
      </c>
      <c r="CU65" s="74">
        <f t="shared" si="58"/>
        <v>0</v>
      </c>
      <c r="CV65" s="75">
        <v>0.0</v>
      </c>
      <c r="CW65" s="74">
        <f t="shared" si="59"/>
        <v>0</v>
      </c>
      <c r="CX65" s="75">
        <v>0.0</v>
      </c>
      <c r="CY65" s="74">
        <f t="shared" si="60"/>
        <v>0</v>
      </c>
      <c r="CZ65" s="74">
        <f t="shared" si="61"/>
        <v>0</v>
      </c>
      <c r="DA65" s="75">
        <v>0.0</v>
      </c>
      <c r="DB65" s="74">
        <f t="shared" si="62"/>
        <v>0</v>
      </c>
      <c r="DC65" s="75">
        <v>0.0</v>
      </c>
      <c r="DD65" s="74">
        <f t="shared" si="63"/>
        <v>0</v>
      </c>
      <c r="DE65" s="74">
        <f t="shared" si="64"/>
        <v>0</v>
      </c>
      <c r="DF65" s="75">
        <v>0.0</v>
      </c>
      <c r="DG65" s="74">
        <f t="shared" si="65"/>
        <v>0</v>
      </c>
      <c r="DH65" s="75">
        <v>0.0</v>
      </c>
      <c r="DI65" s="74">
        <f t="shared" si="66"/>
        <v>0</v>
      </c>
      <c r="DJ65" s="74">
        <f t="shared" si="67"/>
        <v>0</v>
      </c>
      <c r="DK65" s="75">
        <v>0.0</v>
      </c>
      <c r="DL65" s="74">
        <f t="shared" si="68"/>
        <v>0</v>
      </c>
      <c r="DM65" s="75">
        <v>0.0</v>
      </c>
      <c r="DN65" s="74">
        <f t="shared" si="69"/>
        <v>0</v>
      </c>
      <c r="DO65" s="74">
        <f t="shared" si="70"/>
        <v>0</v>
      </c>
      <c r="DP65" s="75">
        <v>0.0</v>
      </c>
      <c r="DQ65" s="74">
        <f t="shared" si="71"/>
        <v>0</v>
      </c>
      <c r="DR65" s="75">
        <v>0.0</v>
      </c>
      <c r="DS65" s="74">
        <f t="shared" si="72"/>
        <v>0</v>
      </c>
      <c r="DT65" s="74">
        <f t="shared" si="73"/>
        <v>0</v>
      </c>
      <c r="DU65" s="75">
        <v>0.0</v>
      </c>
      <c r="DV65" s="74">
        <f t="shared" si="74"/>
        <v>0</v>
      </c>
      <c r="DW65" s="75">
        <v>0.0</v>
      </c>
      <c r="DX65" s="74">
        <f t="shared" si="75"/>
        <v>0</v>
      </c>
      <c r="DY65" s="74">
        <f t="shared" si="76"/>
        <v>0</v>
      </c>
      <c r="DZ65" s="75">
        <v>0.0</v>
      </c>
      <c r="EA65" s="74">
        <f t="shared" si="77"/>
        <v>0</v>
      </c>
      <c r="EB65" s="75">
        <v>0.0</v>
      </c>
      <c r="EC65" s="74">
        <f t="shared" si="78"/>
        <v>0</v>
      </c>
      <c r="ED65" s="74">
        <f t="shared" si="79"/>
        <v>0</v>
      </c>
      <c r="EE65" s="75">
        <v>0.0</v>
      </c>
      <c r="EF65" s="74">
        <f t="shared" si="80"/>
        <v>0</v>
      </c>
      <c r="EG65" s="75">
        <v>0.0</v>
      </c>
      <c r="EH65" s="74">
        <f t="shared" si="81"/>
        <v>0</v>
      </c>
      <c r="EI65" s="74">
        <f t="shared" si="82"/>
        <v>0</v>
      </c>
      <c r="EJ65" s="75">
        <v>0.0</v>
      </c>
      <c r="EK65" s="74">
        <f t="shared" si="83"/>
        <v>0</v>
      </c>
      <c r="EL65" s="75">
        <v>0.0</v>
      </c>
      <c r="EM65" s="74">
        <f t="shared" si="84"/>
        <v>0</v>
      </c>
      <c r="EN65" s="74">
        <f t="shared" si="85"/>
        <v>0</v>
      </c>
      <c r="EO65" s="75">
        <v>0.0</v>
      </c>
      <c r="EP65" s="74">
        <f t="shared" si="86"/>
        <v>0</v>
      </c>
      <c r="EQ65" s="75">
        <v>0.0</v>
      </c>
      <c r="ER65" s="74">
        <f t="shared" si="87"/>
        <v>0</v>
      </c>
      <c r="ES65" s="74">
        <f t="shared" si="88"/>
        <v>0</v>
      </c>
      <c r="ET65" s="75">
        <v>0.0</v>
      </c>
      <c r="EU65" s="74">
        <f t="shared" si="89"/>
        <v>0</v>
      </c>
      <c r="EV65" s="75">
        <v>0.0</v>
      </c>
      <c r="EW65" s="74">
        <f t="shared" si="90"/>
        <v>0</v>
      </c>
      <c r="EX65" s="74">
        <f t="shared" si="91"/>
        <v>0</v>
      </c>
      <c r="EY65" s="75">
        <v>0.0</v>
      </c>
      <c r="EZ65" s="74">
        <f t="shared" si="92"/>
        <v>0</v>
      </c>
      <c r="FA65" s="75">
        <v>0.0</v>
      </c>
      <c r="FB65" s="74">
        <f t="shared" si="93"/>
        <v>0</v>
      </c>
      <c r="FC65" s="74">
        <f t="shared" si="94"/>
        <v>0</v>
      </c>
      <c r="FD65" s="75">
        <v>0.0</v>
      </c>
      <c r="FE65" s="74">
        <f t="shared" si="95"/>
        <v>0</v>
      </c>
      <c r="FF65" s="75">
        <v>0.0</v>
      </c>
      <c r="FG65" s="74">
        <f t="shared" si="96"/>
        <v>0</v>
      </c>
      <c r="FH65" s="74">
        <f t="shared" si="97"/>
        <v>0</v>
      </c>
      <c r="FI65" s="75">
        <v>0.0</v>
      </c>
      <c r="FJ65" s="74">
        <f t="shared" si="98"/>
        <v>0</v>
      </c>
      <c r="FK65" s="75">
        <v>0.0</v>
      </c>
      <c r="FL65" s="74">
        <f t="shared" si="99"/>
        <v>0</v>
      </c>
      <c r="FM65" s="74">
        <f t="shared" si="100"/>
        <v>0</v>
      </c>
      <c r="FN65" s="75">
        <v>0.0</v>
      </c>
      <c r="FO65" s="74">
        <f t="shared" si="101"/>
        <v>0</v>
      </c>
      <c r="FP65" s="75">
        <v>0.0</v>
      </c>
      <c r="FQ65" s="74">
        <f t="shared" si="102"/>
        <v>0</v>
      </c>
      <c r="FR65" s="74">
        <f t="shared" si="103"/>
        <v>0</v>
      </c>
      <c r="FS65" s="75">
        <v>0.0</v>
      </c>
      <c r="FT65" s="74">
        <f t="shared" si="104"/>
        <v>0</v>
      </c>
      <c r="FU65" s="75">
        <v>0.0</v>
      </c>
      <c r="FV65" s="74">
        <f t="shared" si="105"/>
        <v>0</v>
      </c>
      <c r="FW65" s="74">
        <f t="shared" si="106"/>
        <v>0</v>
      </c>
      <c r="FX65" s="75">
        <v>0.0</v>
      </c>
      <c r="FY65" s="74">
        <f t="shared" si="107"/>
        <v>0</v>
      </c>
      <c r="FZ65" s="75">
        <v>0.0</v>
      </c>
      <c r="GA65" s="74">
        <f t="shared" si="108"/>
        <v>0</v>
      </c>
      <c r="GB65" s="74">
        <f t="shared" si="109"/>
        <v>0</v>
      </c>
      <c r="GC65" s="75">
        <v>0.0</v>
      </c>
      <c r="GD65" s="74">
        <f t="shared" si="110"/>
        <v>0</v>
      </c>
      <c r="GE65" s="75">
        <v>0.0</v>
      </c>
      <c r="GF65" s="74">
        <f t="shared" si="111"/>
        <v>0</v>
      </c>
      <c r="GG65" s="74">
        <f t="shared" si="112"/>
        <v>0</v>
      </c>
      <c r="GH65" s="75">
        <v>0.0</v>
      </c>
      <c r="GI65" s="74">
        <f t="shared" si="113"/>
        <v>0</v>
      </c>
      <c r="GJ65" s="75">
        <v>0.0</v>
      </c>
      <c r="GK65" s="74">
        <f t="shared" si="114"/>
        <v>0</v>
      </c>
      <c r="GL65" s="74">
        <f t="shared" si="115"/>
        <v>0</v>
      </c>
      <c r="GM65" s="75">
        <v>0.0</v>
      </c>
      <c r="GN65" s="74">
        <f t="shared" si="116"/>
        <v>0</v>
      </c>
      <c r="GO65" s="75">
        <v>0.0</v>
      </c>
      <c r="GP65" s="74">
        <f t="shared" si="117"/>
        <v>0</v>
      </c>
      <c r="GQ65" s="74">
        <f t="shared" si="118"/>
        <v>0</v>
      </c>
      <c r="GR65" s="75">
        <v>0.0</v>
      </c>
      <c r="GS65" s="74">
        <f t="shared" si="119"/>
        <v>0</v>
      </c>
      <c r="GT65" s="75">
        <v>0.0</v>
      </c>
      <c r="GU65" s="74">
        <f t="shared" si="120"/>
        <v>0</v>
      </c>
      <c r="GV65" s="74">
        <f t="shared" si="121"/>
        <v>0</v>
      </c>
      <c r="GW65" s="75">
        <v>0.0</v>
      </c>
      <c r="GX65" s="74">
        <f t="shared" si="122"/>
        <v>0</v>
      </c>
      <c r="GY65" s="75">
        <v>0.0</v>
      </c>
      <c r="GZ65" s="74">
        <f t="shared" si="123"/>
        <v>0</v>
      </c>
      <c r="HA65" s="74">
        <f t="shared" si="124"/>
        <v>0</v>
      </c>
      <c r="HB65" s="75">
        <v>0.0</v>
      </c>
      <c r="HC65" s="74">
        <f t="shared" si="125"/>
        <v>0</v>
      </c>
      <c r="HD65" s="75">
        <v>0.0</v>
      </c>
      <c r="HE65" s="74">
        <f t="shared" si="126"/>
        <v>0</v>
      </c>
      <c r="HF65" s="74">
        <f t="shared" si="127"/>
        <v>0</v>
      </c>
      <c r="HG65" s="75">
        <v>0.0</v>
      </c>
      <c r="HH65" s="74">
        <f t="shared" si="128"/>
        <v>0</v>
      </c>
      <c r="HI65" s="75">
        <v>0.0</v>
      </c>
      <c r="HJ65" s="74">
        <f t="shared" si="129"/>
        <v>0</v>
      </c>
      <c r="HK65" s="74">
        <f t="shared" si="130"/>
        <v>0</v>
      </c>
    </row>
    <row r="66" ht="15.75" customHeight="1">
      <c r="A66" s="110"/>
      <c r="B66" s="110"/>
      <c r="C66" s="73" t="str">
        <f>$C$19</f>
        <v>LG Social Post (Facebook)</v>
      </c>
      <c r="D66" s="74">
        <f>($D$22)</f>
        <v>1201.55</v>
      </c>
      <c r="E66" s="75">
        <v>0.0</v>
      </c>
      <c r="F66" s="74">
        <f t="shared" si="2"/>
        <v>0</v>
      </c>
      <c r="G66" s="75">
        <v>0.0</v>
      </c>
      <c r="H66" s="74">
        <f t="shared" si="3"/>
        <v>0</v>
      </c>
      <c r="I66" s="74">
        <f t="shared" si="4"/>
        <v>0</v>
      </c>
      <c r="J66" s="75">
        <v>0.0</v>
      </c>
      <c r="K66" s="74">
        <f t="shared" si="5"/>
        <v>0</v>
      </c>
      <c r="L66" s="75">
        <v>0.0</v>
      </c>
      <c r="M66" s="74">
        <f t="shared" si="6"/>
        <v>0</v>
      </c>
      <c r="N66" s="74">
        <f t="shared" si="7"/>
        <v>0</v>
      </c>
      <c r="O66" s="75">
        <v>0.0</v>
      </c>
      <c r="P66" s="74">
        <f t="shared" si="8"/>
        <v>0</v>
      </c>
      <c r="Q66" s="75">
        <v>0.0</v>
      </c>
      <c r="R66" s="74">
        <f t="shared" si="9"/>
        <v>0</v>
      </c>
      <c r="S66" s="74">
        <f t="shared" si="10"/>
        <v>0</v>
      </c>
      <c r="T66" s="75">
        <v>0.0</v>
      </c>
      <c r="U66" s="74">
        <f t="shared" si="11"/>
        <v>0</v>
      </c>
      <c r="V66" s="75">
        <v>0.0</v>
      </c>
      <c r="W66" s="74">
        <f t="shared" si="12"/>
        <v>0</v>
      </c>
      <c r="X66" s="74">
        <f t="shared" si="13"/>
        <v>0</v>
      </c>
      <c r="Y66" s="75">
        <v>0.0</v>
      </c>
      <c r="Z66" s="74">
        <f t="shared" si="14"/>
        <v>0</v>
      </c>
      <c r="AA66" s="75">
        <v>0.0</v>
      </c>
      <c r="AB66" s="74">
        <f t="shared" si="15"/>
        <v>0</v>
      </c>
      <c r="AC66" s="74">
        <f t="shared" si="16"/>
        <v>0</v>
      </c>
      <c r="AD66" s="75">
        <v>0.0</v>
      </c>
      <c r="AE66" s="74">
        <f t="shared" si="17"/>
        <v>0</v>
      </c>
      <c r="AF66" s="75">
        <v>0.0</v>
      </c>
      <c r="AG66" s="74">
        <f t="shared" si="18"/>
        <v>0</v>
      </c>
      <c r="AH66" s="74">
        <f t="shared" si="19"/>
        <v>0</v>
      </c>
      <c r="AI66" s="75">
        <v>0.0</v>
      </c>
      <c r="AJ66" s="74">
        <f t="shared" si="20"/>
        <v>0</v>
      </c>
      <c r="AK66" s="75">
        <v>0.0</v>
      </c>
      <c r="AL66" s="74">
        <f t="shared" si="21"/>
        <v>0</v>
      </c>
      <c r="AM66" s="74">
        <f t="shared" si="22"/>
        <v>0</v>
      </c>
      <c r="AN66" s="75">
        <v>1.0</v>
      </c>
      <c r="AO66" s="74">
        <f t="shared" si="23"/>
        <v>1201.55</v>
      </c>
      <c r="AP66" s="75">
        <v>0.0</v>
      </c>
      <c r="AQ66" s="74">
        <f t="shared" si="24"/>
        <v>0</v>
      </c>
      <c r="AR66" s="74">
        <f t="shared" si="25"/>
        <v>1201.55</v>
      </c>
      <c r="AS66" s="75"/>
      <c r="AT66" s="74">
        <f t="shared" si="26"/>
        <v>0</v>
      </c>
      <c r="AU66" s="75">
        <v>0.0</v>
      </c>
      <c r="AV66" s="74">
        <f t="shared" si="27"/>
        <v>0</v>
      </c>
      <c r="AW66" s="74">
        <f t="shared" si="28"/>
        <v>0</v>
      </c>
      <c r="AX66" s="75">
        <v>1.0</v>
      </c>
      <c r="AY66" s="74">
        <f t="shared" si="29"/>
        <v>1201.55</v>
      </c>
      <c r="AZ66" s="75">
        <v>0.0</v>
      </c>
      <c r="BA66" s="74">
        <f t="shared" si="30"/>
        <v>0</v>
      </c>
      <c r="BB66" s="74">
        <f t="shared" si="31"/>
        <v>1201.55</v>
      </c>
      <c r="BC66" s="75">
        <v>1.0</v>
      </c>
      <c r="BD66" s="74">
        <f t="shared" si="32"/>
        <v>1201.55</v>
      </c>
      <c r="BE66" s="75">
        <v>0.0</v>
      </c>
      <c r="BF66" s="74">
        <f t="shared" si="33"/>
        <v>0</v>
      </c>
      <c r="BG66" s="74">
        <f t="shared" si="34"/>
        <v>1201.55</v>
      </c>
      <c r="BH66" s="75"/>
      <c r="BI66" s="74">
        <f t="shared" si="35"/>
        <v>0</v>
      </c>
      <c r="BJ66" s="75">
        <v>0.0</v>
      </c>
      <c r="BK66" s="74">
        <f t="shared" si="36"/>
        <v>0</v>
      </c>
      <c r="BL66" s="74">
        <f t="shared" si="37"/>
        <v>0</v>
      </c>
      <c r="BM66" s="75"/>
      <c r="BN66" s="74">
        <f t="shared" si="38"/>
        <v>0</v>
      </c>
      <c r="BO66" s="75">
        <v>0.0</v>
      </c>
      <c r="BP66" s="74">
        <f t="shared" si="39"/>
        <v>0</v>
      </c>
      <c r="BQ66" s="74">
        <f t="shared" si="40"/>
        <v>0</v>
      </c>
      <c r="BR66" s="75"/>
      <c r="BS66" s="74">
        <f t="shared" si="41"/>
        <v>0</v>
      </c>
      <c r="BT66" s="75">
        <v>0.0</v>
      </c>
      <c r="BU66" s="74">
        <f t="shared" si="42"/>
        <v>0</v>
      </c>
      <c r="BV66" s="74">
        <f t="shared" si="43"/>
        <v>0</v>
      </c>
      <c r="BW66" s="75"/>
      <c r="BX66" s="74">
        <f t="shared" si="44"/>
        <v>0</v>
      </c>
      <c r="BY66" s="75">
        <v>0.0</v>
      </c>
      <c r="BZ66" s="74">
        <f t="shared" si="45"/>
        <v>0</v>
      </c>
      <c r="CA66" s="74">
        <f t="shared" si="46"/>
        <v>0</v>
      </c>
      <c r="CB66" s="75"/>
      <c r="CC66" s="74">
        <f t="shared" si="47"/>
        <v>0</v>
      </c>
      <c r="CD66" s="75">
        <v>0.0</v>
      </c>
      <c r="CE66" s="74">
        <f t="shared" si="48"/>
        <v>0</v>
      </c>
      <c r="CF66" s="74">
        <f t="shared" si="49"/>
        <v>0</v>
      </c>
      <c r="CG66" s="75"/>
      <c r="CH66" s="74">
        <f t="shared" si="50"/>
        <v>0</v>
      </c>
      <c r="CI66" s="75">
        <v>0.0</v>
      </c>
      <c r="CJ66" s="74">
        <f t="shared" si="51"/>
        <v>0</v>
      </c>
      <c r="CK66" s="74">
        <f t="shared" si="52"/>
        <v>0</v>
      </c>
      <c r="CL66" s="75"/>
      <c r="CM66" s="74">
        <f t="shared" si="53"/>
        <v>0</v>
      </c>
      <c r="CN66" s="75">
        <v>0.0</v>
      </c>
      <c r="CO66" s="74">
        <f t="shared" si="54"/>
        <v>0</v>
      </c>
      <c r="CP66" s="74">
        <f t="shared" si="55"/>
        <v>0</v>
      </c>
      <c r="CQ66" s="75"/>
      <c r="CR66" s="74">
        <f t="shared" si="56"/>
        <v>0</v>
      </c>
      <c r="CS66" s="75">
        <v>0.0</v>
      </c>
      <c r="CT66" s="74">
        <f t="shared" si="57"/>
        <v>0</v>
      </c>
      <c r="CU66" s="74">
        <f t="shared" si="58"/>
        <v>0</v>
      </c>
      <c r="CV66" s="75"/>
      <c r="CW66" s="74">
        <f t="shared" si="59"/>
        <v>0</v>
      </c>
      <c r="CX66" s="75">
        <v>0.0</v>
      </c>
      <c r="CY66" s="74">
        <f t="shared" si="60"/>
        <v>0</v>
      </c>
      <c r="CZ66" s="74">
        <f t="shared" si="61"/>
        <v>0</v>
      </c>
      <c r="DA66" s="75"/>
      <c r="DB66" s="74">
        <f t="shared" si="62"/>
        <v>0</v>
      </c>
      <c r="DC66" s="75">
        <v>0.0</v>
      </c>
      <c r="DD66" s="74">
        <f t="shared" si="63"/>
        <v>0</v>
      </c>
      <c r="DE66" s="74">
        <f t="shared" si="64"/>
        <v>0</v>
      </c>
      <c r="DF66" s="75"/>
      <c r="DG66" s="74">
        <f t="shared" si="65"/>
        <v>0</v>
      </c>
      <c r="DH66" s="75">
        <v>0.0</v>
      </c>
      <c r="DI66" s="74">
        <f t="shared" si="66"/>
        <v>0</v>
      </c>
      <c r="DJ66" s="74">
        <f t="shared" si="67"/>
        <v>0</v>
      </c>
      <c r="DK66" s="75"/>
      <c r="DL66" s="74">
        <f t="shared" si="68"/>
        <v>0</v>
      </c>
      <c r="DM66" s="75">
        <v>0.0</v>
      </c>
      <c r="DN66" s="74">
        <f t="shared" si="69"/>
        <v>0</v>
      </c>
      <c r="DO66" s="74">
        <f t="shared" si="70"/>
        <v>0</v>
      </c>
      <c r="DP66" s="75"/>
      <c r="DQ66" s="74">
        <f t="shared" si="71"/>
        <v>0</v>
      </c>
      <c r="DR66" s="75">
        <v>0.0</v>
      </c>
      <c r="DS66" s="74">
        <f t="shared" si="72"/>
        <v>0</v>
      </c>
      <c r="DT66" s="74">
        <f t="shared" si="73"/>
        <v>0</v>
      </c>
      <c r="DU66" s="75"/>
      <c r="DV66" s="74">
        <f t="shared" si="74"/>
        <v>0</v>
      </c>
      <c r="DW66" s="75">
        <v>0.0</v>
      </c>
      <c r="DX66" s="74">
        <f t="shared" si="75"/>
        <v>0</v>
      </c>
      <c r="DY66" s="74">
        <f t="shared" si="76"/>
        <v>0</v>
      </c>
      <c r="DZ66" s="75"/>
      <c r="EA66" s="74">
        <f t="shared" si="77"/>
        <v>0</v>
      </c>
      <c r="EB66" s="75">
        <v>0.0</v>
      </c>
      <c r="EC66" s="74">
        <f t="shared" si="78"/>
        <v>0</v>
      </c>
      <c r="ED66" s="74">
        <f t="shared" si="79"/>
        <v>0</v>
      </c>
      <c r="EE66" s="75"/>
      <c r="EF66" s="74">
        <f t="shared" si="80"/>
        <v>0</v>
      </c>
      <c r="EG66" s="75">
        <v>0.0</v>
      </c>
      <c r="EH66" s="74">
        <f t="shared" si="81"/>
        <v>0</v>
      </c>
      <c r="EI66" s="74">
        <f t="shared" si="82"/>
        <v>0</v>
      </c>
      <c r="EJ66" s="75"/>
      <c r="EK66" s="74">
        <f t="shared" si="83"/>
        <v>0</v>
      </c>
      <c r="EL66" s="75">
        <v>0.0</v>
      </c>
      <c r="EM66" s="74">
        <f t="shared" si="84"/>
        <v>0</v>
      </c>
      <c r="EN66" s="74">
        <f t="shared" si="85"/>
        <v>0</v>
      </c>
      <c r="EO66" s="75"/>
      <c r="EP66" s="74">
        <f t="shared" si="86"/>
        <v>0</v>
      </c>
      <c r="EQ66" s="75">
        <v>0.0</v>
      </c>
      <c r="ER66" s="74">
        <f t="shared" si="87"/>
        <v>0</v>
      </c>
      <c r="ES66" s="74">
        <f t="shared" si="88"/>
        <v>0</v>
      </c>
      <c r="ET66" s="75"/>
      <c r="EU66" s="74">
        <f t="shared" si="89"/>
        <v>0</v>
      </c>
      <c r="EV66" s="75">
        <v>0.0</v>
      </c>
      <c r="EW66" s="74">
        <f t="shared" si="90"/>
        <v>0</v>
      </c>
      <c r="EX66" s="74">
        <f t="shared" si="91"/>
        <v>0</v>
      </c>
      <c r="EY66" s="75"/>
      <c r="EZ66" s="74">
        <f t="shared" si="92"/>
        <v>0</v>
      </c>
      <c r="FA66" s="75">
        <v>0.0</v>
      </c>
      <c r="FB66" s="74">
        <f t="shared" si="93"/>
        <v>0</v>
      </c>
      <c r="FC66" s="74">
        <f t="shared" si="94"/>
        <v>0</v>
      </c>
      <c r="FD66" s="75"/>
      <c r="FE66" s="74">
        <f t="shared" si="95"/>
        <v>0</v>
      </c>
      <c r="FF66" s="75">
        <v>0.0</v>
      </c>
      <c r="FG66" s="74">
        <f t="shared" si="96"/>
        <v>0</v>
      </c>
      <c r="FH66" s="74">
        <f t="shared" si="97"/>
        <v>0</v>
      </c>
      <c r="FI66" s="75">
        <v>1.0</v>
      </c>
      <c r="FJ66" s="74">
        <f t="shared" si="98"/>
        <v>1201.55</v>
      </c>
      <c r="FK66" s="75">
        <v>0.0</v>
      </c>
      <c r="FL66" s="74">
        <f t="shared" si="99"/>
        <v>0</v>
      </c>
      <c r="FM66" s="74">
        <f t="shared" si="100"/>
        <v>1201.55</v>
      </c>
      <c r="FN66" s="75"/>
      <c r="FO66" s="74">
        <f t="shared" si="101"/>
        <v>0</v>
      </c>
      <c r="FP66" s="75">
        <v>0.0</v>
      </c>
      <c r="FQ66" s="74">
        <f t="shared" si="102"/>
        <v>0</v>
      </c>
      <c r="FR66" s="74">
        <f t="shared" si="103"/>
        <v>0</v>
      </c>
      <c r="FS66" s="75"/>
      <c r="FT66" s="74">
        <f t="shared" si="104"/>
        <v>0</v>
      </c>
      <c r="FU66" s="75">
        <v>0.0</v>
      </c>
      <c r="FV66" s="74">
        <f t="shared" si="105"/>
        <v>0</v>
      </c>
      <c r="FW66" s="74">
        <f t="shared" si="106"/>
        <v>0</v>
      </c>
      <c r="FX66" s="75">
        <v>1.0</v>
      </c>
      <c r="FY66" s="74">
        <f t="shared" si="107"/>
        <v>1201.55</v>
      </c>
      <c r="FZ66" s="75">
        <v>0.0</v>
      </c>
      <c r="GA66" s="74">
        <f t="shared" si="108"/>
        <v>0</v>
      </c>
      <c r="GB66" s="74">
        <f t="shared" si="109"/>
        <v>1201.55</v>
      </c>
      <c r="GC66" s="75"/>
      <c r="GD66" s="74">
        <f t="shared" si="110"/>
        <v>0</v>
      </c>
      <c r="GE66" s="75">
        <v>0.0</v>
      </c>
      <c r="GF66" s="74">
        <f t="shared" si="111"/>
        <v>0</v>
      </c>
      <c r="GG66" s="74">
        <f t="shared" si="112"/>
        <v>0</v>
      </c>
      <c r="GH66" s="75"/>
      <c r="GI66" s="74">
        <f t="shared" si="113"/>
        <v>0</v>
      </c>
      <c r="GJ66" s="75">
        <v>0.0</v>
      </c>
      <c r="GK66" s="74">
        <f t="shared" si="114"/>
        <v>0</v>
      </c>
      <c r="GL66" s="74">
        <f t="shared" si="115"/>
        <v>0</v>
      </c>
      <c r="GM66" s="75"/>
      <c r="GN66" s="74">
        <f t="shared" si="116"/>
        <v>0</v>
      </c>
      <c r="GO66" s="75">
        <v>0.0</v>
      </c>
      <c r="GP66" s="74">
        <f t="shared" si="117"/>
        <v>0</v>
      </c>
      <c r="GQ66" s="74">
        <f t="shared" si="118"/>
        <v>0</v>
      </c>
      <c r="GR66" s="75"/>
      <c r="GS66" s="74">
        <f t="shared" si="119"/>
        <v>0</v>
      </c>
      <c r="GT66" s="75">
        <v>0.0</v>
      </c>
      <c r="GU66" s="74">
        <f t="shared" si="120"/>
        <v>0</v>
      </c>
      <c r="GV66" s="74">
        <f t="shared" si="121"/>
        <v>0</v>
      </c>
      <c r="GW66" s="75"/>
      <c r="GX66" s="74">
        <f t="shared" si="122"/>
        <v>0</v>
      </c>
      <c r="GY66" s="75">
        <v>0.0</v>
      </c>
      <c r="GZ66" s="74">
        <f t="shared" si="123"/>
        <v>0</v>
      </c>
      <c r="HA66" s="74">
        <f t="shared" si="124"/>
        <v>0</v>
      </c>
      <c r="HB66" s="75"/>
      <c r="HC66" s="74">
        <f t="shared" si="125"/>
        <v>0</v>
      </c>
      <c r="HD66" s="75">
        <v>0.0</v>
      </c>
      <c r="HE66" s="74">
        <f t="shared" si="126"/>
        <v>0</v>
      </c>
      <c r="HF66" s="74">
        <f t="shared" si="127"/>
        <v>0</v>
      </c>
      <c r="HG66" s="75"/>
      <c r="HH66" s="74">
        <f t="shared" si="128"/>
        <v>0</v>
      </c>
      <c r="HI66" s="75">
        <v>0.0</v>
      </c>
      <c r="HJ66" s="74">
        <f t="shared" si="129"/>
        <v>0</v>
      </c>
      <c r="HK66" s="74">
        <f t="shared" si="130"/>
        <v>0</v>
      </c>
    </row>
    <row r="67" ht="15.75" customHeight="1">
      <c r="A67" s="110"/>
      <c r="B67" s="110"/>
      <c r="C67" s="73" t="str">
        <f>$C$24</f>
        <v>LG Social Post (Instagram)</v>
      </c>
      <c r="D67" s="74">
        <f>$D$27</f>
        <v>1201.55</v>
      </c>
      <c r="E67" s="75">
        <v>0.0</v>
      </c>
      <c r="F67" s="74">
        <f t="shared" si="2"/>
        <v>0</v>
      </c>
      <c r="G67" s="75">
        <v>0.0</v>
      </c>
      <c r="H67" s="74">
        <f t="shared" si="3"/>
        <v>0</v>
      </c>
      <c r="I67" s="74">
        <f t="shared" si="4"/>
        <v>0</v>
      </c>
      <c r="J67" s="75">
        <v>0.0</v>
      </c>
      <c r="K67" s="74">
        <f t="shared" si="5"/>
        <v>0</v>
      </c>
      <c r="L67" s="75">
        <v>0.0</v>
      </c>
      <c r="M67" s="74">
        <f t="shared" si="6"/>
        <v>0</v>
      </c>
      <c r="N67" s="74">
        <f t="shared" si="7"/>
        <v>0</v>
      </c>
      <c r="O67" s="75">
        <v>0.0</v>
      </c>
      <c r="P67" s="74">
        <f t="shared" si="8"/>
        <v>0</v>
      </c>
      <c r="Q67" s="75">
        <v>0.0</v>
      </c>
      <c r="R67" s="74">
        <f t="shared" si="9"/>
        <v>0</v>
      </c>
      <c r="S67" s="74">
        <f t="shared" si="10"/>
        <v>0</v>
      </c>
      <c r="T67" s="75">
        <v>0.0</v>
      </c>
      <c r="U67" s="74">
        <f t="shared" si="11"/>
        <v>0</v>
      </c>
      <c r="V67" s="75">
        <v>0.0</v>
      </c>
      <c r="W67" s="74">
        <f t="shared" si="12"/>
        <v>0</v>
      </c>
      <c r="X67" s="74">
        <f t="shared" si="13"/>
        <v>0</v>
      </c>
      <c r="Y67" s="75">
        <v>0.0</v>
      </c>
      <c r="Z67" s="74">
        <f t="shared" si="14"/>
        <v>0</v>
      </c>
      <c r="AA67" s="75">
        <v>0.0</v>
      </c>
      <c r="AB67" s="74">
        <f t="shared" si="15"/>
        <v>0</v>
      </c>
      <c r="AC67" s="74">
        <f t="shared" si="16"/>
        <v>0</v>
      </c>
      <c r="AD67" s="75">
        <v>0.0</v>
      </c>
      <c r="AE67" s="74">
        <f t="shared" si="17"/>
        <v>0</v>
      </c>
      <c r="AF67" s="75">
        <v>0.0</v>
      </c>
      <c r="AG67" s="74">
        <f t="shared" si="18"/>
        <v>0</v>
      </c>
      <c r="AH67" s="74">
        <f t="shared" si="19"/>
        <v>0</v>
      </c>
      <c r="AI67" s="75">
        <v>0.0</v>
      </c>
      <c r="AJ67" s="74">
        <f t="shared" si="20"/>
        <v>0</v>
      </c>
      <c r="AK67" s="75">
        <v>0.0</v>
      </c>
      <c r="AL67" s="74">
        <f t="shared" si="21"/>
        <v>0</v>
      </c>
      <c r="AM67" s="74">
        <f t="shared" si="22"/>
        <v>0</v>
      </c>
      <c r="AN67" s="75">
        <v>1.0</v>
      </c>
      <c r="AO67" s="74">
        <f t="shared" si="23"/>
        <v>1201.55</v>
      </c>
      <c r="AP67" s="75">
        <v>0.0</v>
      </c>
      <c r="AQ67" s="74">
        <f t="shared" si="24"/>
        <v>0</v>
      </c>
      <c r="AR67" s="74">
        <f t="shared" si="25"/>
        <v>1201.55</v>
      </c>
      <c r="AS67" s="75"/>
      <c r="AT67" s="74">
        <f t="shared" si="26"/>
        <v>0</v>
      </c>
      <c r="AU67" s="75">
        <v>0.0</v>
      </c>
      <c r="AV67" s="74">
        <f t="shared" si="27"/>
        <v>0</v>
      </c>
      <c r="AW67" s="74">
        <f t="shared" si="28"/>
        <v>0</v>
      </c>
      <c r="AX67" s="75"/>
      <c r="AY67" s="74">
        <f t="shared" si="29"/>
        <v>0</v>
      </c>
      <c r="AZ67" s="75">
        <v>0.0</v>
      </c>
      <c r="BA67" s="74">
        <f t="shared" si="30"/>
        <v>0</v>
      </c>
      <c r="BB67" s="74">
        <f t="shared" si="31"/>
        <v>0</v>
      </c>
      <c r="BC67" s="75">
        <v>1.0</v>
      </c>
      <c r="BD67" s="74">
        <f t="shared" si="32"/>
        <v>1201.55</v>
      </c>
      <c r="BE67" s="75">
        <v>0.0</v>
      </c>
      <c r="BF67" s="74">
        <f t="shared" si="33"/>
        <v>0</v>
      </c>
      <c r="BG67" s="74">
        <f t="shared" si="34"/>
        <v>1201.55</v>
      </c>
      <c r="BH67" s="75"/>
      <c r="BI67" s="74">
        <f t="shared" si="35"/>
        <v>0</v>
      </c>
      <c r="BJ67" s="75">
        <v>0.0</v>
      </c>
      <c r="BK67" s="74">
        <f t="shared" si="36"/>
        <v>0</v>
      </c>
      <c r="BL67" s="74">
        <f t="shared" si="37"/>
        <v>0</v>
      </c>
      <c r="BM67" s="75"/>
      <c r="BN67" s="74">
        <f t="shared" si="38"/>
        <v>0</v>
      </c>
      <c r="BO67" s="75">
        <v>0.0</v>
      </c>
      <c r="BP67" s="74">
        <f t="shared" si="39"/>
        <v>0</v>
      </c>
      <c r="BQ67" s="74">
        <f t="shared" si="40"/>
        <v>0</v>
      </c>
      <c r="BR67" s="75"/>
      <c r="BS67" s="74">
        <f t="shared" si="41"/>
        <v>0</v>
      </c>
      <c r="BT67" s="75">
        <v>0.0</v>
      </c>
      <c r="BU67" s="74">
        <f t="shared" si="42"/>
        <v>0</v>
      </c>
      <c r="BV67" s="74">
        <f t="shared" si="43"/>
        <v>0</v>
      </c>
      <c r="BW67" s="75"/>
      <c r="BX67" s="74">
        <f t="shared" si="44"/>
        <v>0</v>
      </c>
      <c r="BY67" s="75">
        <v>0.0</v>
      </c>
      <c r="BZ67" s="74">
        <f t="shared" si="45"/>
        <v>0</v>
      </c>
      <c r="CA67" s="74">
        <f t="shared" si="46"/>
        <v>0</v>
      </c>
      <c r="CB67" s="75"/>
      <c r="CC67" s="74">
        <f t="shared" si="47"/>
        <v>0</v>
      </c>
      <c r="CD67" s="75">
        <v>0.0</v>
      </c>
      <c r="CE67" s="74">
        <f t="shared" si="48"/>
        <v>0</v>
      </c>
      <c r="CF67" s="74">
        <f t="shared" si="49"/>
        <v>0</v>
      </c>
      <c r="CG67" s="75">
        <v>1.0</v>
      </c>
      <c r="CH67" s="74">
        <f t="shared" si="50"/>
        <v>1201.55</v>
      </c>
      <c r="CI67" s="75">
        <v>0.0</v>
      </c>
      <c r="CJ67" s="74">
        <f t="shared" si="51"/>
        <v>0</v>
      </c>
      <c r="CK67" s="74">
        <f t="shared" si="52"/>
        <v>1201.55</v>
      </c>
      <c r="CL67" s="75"/>
      <c r="CM67" s="74">
        <f t="shared" si="53"/>
        <v>0</v>
      </c>
      <c r="CN67" s="75">
        <v>0.0</v>
      </c>
      <c r="CO67" s="74">
        <f t="shared" si="54"/>
        <v>0</v>
      </c>
      <c r="CP67" s="74">
        <f t="shared" si="55"/>
        <v>0</v>
      </c>
      <c r="CQ67" s="75"/>
      <c r="CR67" s="74">
        <f t="shared" si="56"/>
        <v>0</v>
      </c>
      <c r="CS67" s="75">
        <v>0.0</v>
      </c>
      <c r="CT67" s="74">
        <f t="shared" si="57"/>
        <v>0</v>
      </c>
      <c r="CU67" s="74">
        <f t="shared" si="58"/>
        <v>0</v>
      </c>
      <c r="CV67" s="75"/>
      <c r="CW67" s="74">
        <f t="shared" si="59"/>
        <v>0</v>
      </c>
      <c r="CX67" s="75">
        <v>0.0</v>
      </c>
      <c r="CY67" s="74">
        <f t="shared" si="60"/>
        <v>0</v>
      </c>
      <c r="CZ67" s="74">
        <f t="shared" si="61"/>
        <v>0</v>
      </c>
      <c r="DA67" s="75">
        <v>1.0</v>
      </c>
      <c r="DB67" s="74">
        <f t="shared" si="62"/>
        <v>1201.55</v>
      </c>
      <c r="DC67" s="75">
        <v>0.0</v>
      </c>
      <c r="DD67" s="74">
        <f t="shared" si="63"/>
        <v>0</v>
      </c>
      <c r="DE67" s="74">
        <f t="shared" si="64"/>
        <v>1201.55</v>
      </c>
      <c r="DF67" s="75"/>
      <c r="DG67" s="74">
        <f t="shared" si="65"/>
        <v>0</v>
      </c>
      <c r="DH67" s="75">
        <v>0.0</v>
      </c>
      <c r="DI67" s="74">
        <f t="shared" si="66"/>
        <v>0</v>
      </c>
      <c r="DJ67" s="74">
        <f t="shared" si="67"/>
        <v>0</v>
      </c>
      <c r="DK67" s="75"/>
      <c r="DL67" s="74">
        <f t="shared" si="68"/>
        <v>0</v>
      </c>
      <c r="DM67" s="75">
        <v>0.0</v>
      </c>
      <c r="DN67" s="74">
        <f t="shared" si="69"/>
        <v>0</v>
      </c>
      <c r="DO67" s="74">
        <f t="shared" si="70"/>
        <v>0</v>
      </c>
      <c r="DP67" s="75"/>
      <c r="DQ67" s="74">
        <f t="shared" si="71"/>
        <v>0</v>
      </c>
      <c r="DR67" s="75">
        <v>0.0</v>
      </c>
      <c r="DS67" s="74">
        <f t="shared" si="72"/>
        <v>0</v>
      </c>
      <c r="DT67" s="74">
        <f t="shared" si="73"/>
        <v>0</v>
      </c>
      <c r="DU67" s="75"/>
      <c r="DV67" s="74">
        <f t="shared" si="74"/>
        <v>0</v>
      </c>
      <c r="DW67" s="75">
        <v>0.0</v>
      </c>
      <c r="DX67" s="74">
        <f t="shared" si="75"/>
        <v>0</v>
      </c>
      <c r="DY67" s="74">
        <f t="shared" si="76"/>
        <v>0</v>
      </c>
      <c r="DZ67" s="75"/>
      <c r="EA67" s="74">
        <f t="shared" si="77"/>
        <v>0</v>
      </c>
      <c r="EB67" s="75">
        <v>0.0</v>
      </c>
      <c r="EC67" s="74">
        <f t="shared" si="78"/>
        <v>0</v>
      </c>
      <c r="ED67" s="74">
        <f t="shared" si="79"/>
        <v>0</v>
      </c>
      <c r="EE67" s="75"/>
      <c r="EF67" s="74">
        <f t="shared" si="80"/>
        <v>0</v>
      </c>
      <c r="EG67" s="75">
        <v>0.0</v>
      </c>
      <c r="EH67" s="74">
        <f t="shared" si="81"/>
        <v>0</v>
      </c>
      <c r="EI67" s="74">
        <f t="shared" si="82"/>
        <v>0</v>
      </c>
      <c r="EJ67" s="75"/>
      <c r="EK67" s="74">
        <f t="shared" si="83"/>
        <v>0</v>
      </c>
      <c r="EL67" s="75">
        <v>0.0</v>
      </c>
      <c r="EM67" s="74">
        <f t="shared" si="84"/>
        <v>0</v>
      </c>
      <c r="EN67" s="74">
        <f t="shared" si="85"/>
        <v>0</v>
      </c>
      <c r="EO67" s="75"/>
      <c r="EP67" s="74">
        <f t="shared" si="86"/>
        <v>0</v>
      </c>
      <c r="EQ67" s="75">
        <v>0.0</v>
      </c>
      <c r="ER67" s="74">
        <f t="shared" si="87"/>
        <v>0</v>
      </c>
      <c r="ES67" s="74">
        <f t="shared" si="88"/>
        <v>0</v>
      </c>
      <c r="ET67" s="75"/>
      <c r="EU67" s="74">
        <f t="shared" si="89"/>
        <v>0</v>
      </c>
      <c r="EV67" s="75">
        <v>0.0</v>
      </c>
      <c r="EW67" s="74">
        <f t="shared" si="90"/>
        <v>0</v>
      </c>
      <c r="EX67" s="74">
        <f t="shared" si="91"/>
        <v>0</v>
      </c>
      <c r="EY67" s="75"/>
      <c r="EZ67" s="74">
        <f t="shared" si="92"/>
        <v>0</v>
      </c>
      <c r="FA67" s="75">
        <v>0.0</v>
      </c>
      <c r="FB67" s="74">
        <f t="shared" si="93"/>
        <v>0</v>
      </c>
      <c r="FC67" s="74">
        <f t="shared" si="94"/>
        <v>0</v>
      </c>
      <c r="FD67" s="75"/>
      <c r="FE67" s="74">
        <f t="shared" si="95"/>
        <v>0</v>
      </c>
      <c r="FF67" s="75">
        <v>0.0</v>
      </c>
      <c r="FG67" s="74">
        <f t="shared" si="96"/>
        <v>0</v>
      </c>
      <c r="FH67" s="74">
        <f t="shared" si="97"/>
        <v>0</v>
      </c>
      <c r="FI67" s="75">
        <v>1.0</v>
      </c>
      <c r="FJ67" s="74">
        <f t="shared" si="98"/>
        <v>1201.55</v>
      </c>
      <c r="FK67" s="75">
        <v>0.0</v>
      </c>
      <c r="FL67" s="74">
        <f t="shared" si="99"/>
        <v>0</v>
      </c>
      <c r="FM67" s="74">
        <f t="shared" si="100"/>
        <v>1201.55</v>
      </c>
      <c r="FN67" s="75"/>
      <c r="FO67" s="74">
        <f t="shared" si="101"/>
        <v>0</v>
      </c>
      <c r="FP67" s="75">
        <v>0.0</v>
      </c>
      <c r="FQ67" s="74">
        <f t="shared" si="102"/>
        <v>0</v>
      </c>
      <c r="FR67" s="74">
        <f t="shared" si="103"/>
        <v>0</v>
      </c>
      <c r="FS67" s="75"/>
      <c r="FT67" s="74">
        <f t="shared" si="104"/>
        <v>0</v>
      </c>
      <c r="FU67" s="75">
        <v>0.0</v>
      </c>
      <c r="FV67" s="74">
        <f t="shared" si="105"/>
        <v>0</v>
      </c>
      <c r="FW67" s="74">
        <f t="shared" si="106"/>
        <v>0</v>
      </c>
      <c r="FX67" s="75">
        <v>1.0</v>
      </c>
      <c r="FY67" s="74">
        <f t="shared" si="107"/>
        <v>1201.55</v>
      </c>
      <c r="FZ67" s="75">
        <v>0.0</v>
      </c>
      <c r="GA67" s="74">
        <f t="shared" si="108"/>
        <v>0</v>
      </c>
      <c r="GB67" s="74">
        <f t="shared" si="109"/>
        <v>1201.55</v>
      </c>
      <c r="GC67" s="75"/>
      <c r="GD67" s="74">
        <f t="shared" si="110"/>
        <v>0</v>
      </c>
      <c r="GE67" s="75">
        <v>0.0</v>
      </c>
      <c r="GF67" s="74">
        <f t="shared" si="111"/>
        <v>0</v>
      </c>
      <c r="GG67" s="74">
        <f t="shared" si="112"/>
        <v>0</v>
      </c>
      <c r="GH67" s="75"/>
      <c r="GI67" s="74">
        <f t="shared" si="113"/>
        <v>0</v>
      </c>
      <c r="GJ67" s="75">
        <v>0.0</v>
      </c>
      <c r="GK67" s="74">
        <f t="shared" si="114"/>
        <v>0</v>
      </c>
      <c r="GL67" s="74">
        <f t="shared" si="115"/>
        <v>0</v>
      </c>
      <c r="GM67" s="75"/>
      <c r="GN67" s="74">
        <f t="shared" si="116"/>
        <v>0</v>
      </c>
      <c r="GO67" s="75">
        <v>0.0</v>
      </c>
      <c r="GP67" s="74">
        <f t="shared" si="117"/>
        <v>0</v>
      </c>
      <c r="GQ67" s="74">
        <f t="shared" si="118"/>
        <v>0</v>
      </c>
      <c r="GR67" s="75"/>
      <c r="GS67" s="74">
        <f t="shared" si="119"/>
        <v>0</v>
      </c>
      <c r="GT67" s="75">
        <v>0.0</v>
      </c>
      <c r="GU67" s="74">
        <f t="shared" si="120"/>
        <v>0</v>
      </c>
      <c r="GV67" s="74">
        <f t="shared" si="121"/>
        <v>0</v>
      </c>
      <c r="GW67" s="75"/>
      <c r="GX67" s="74">
        <f t="shared" si="122"/>
        <v>0</v>
      </c>
      <c r="GY67" s="75">
        <v>0.0</v>
      </c>
      <c r="GZ67" s="74">
        <f t="shared" si="123"/>
        <v>0</v>
      </c>
      <c r="HA67" s="74">
        <f t="shared" si="124"/>
        <v>0</v>
      </c>
      <c r="HB67" s="75"/>
      <c r="HC67" s="74">
        <f t="shared" si="125"/>
        <v>0</v>
      </c>
      <c r="HD67" s="75">
        <v>0.0</v>
      </c>
      <c r="HE67" s="74">
        <f t="shared" si="126"/>
        <v>0</v>
      </c>
      <c r="HF67" s="74">
        <f t="shared" si="127"/>
        <v>0</v>
      </c>
      <c r="HG67" s="75"/>
      <c r="HH67" s="74">
        <f t="shared" si="128"/>
        <v>0</v>
      </c>
      <c r="HI67" s="75">
        <v>0.0</v>
      </c>
      <c r="HJ67" s="74">
        <f t="shared" si="129"/>
        <v>0</v>
      </c>
      <c r="HK67" s="74">
        <f t="shared" si="130"/>
        <v>0</v>
      </c>
    </row>
    <row r="68" ht="15.75" customHeight="1">
      <c r="A68" s="110"/>
      <c r="B68" s="110"/>
      <c r="C68" s="76" t="str">
        <f>$C$29</f>
        <v>LG Social Post (Twitter)</v>
      </c>
      <c r="D68" s="74">
        <f>($D$32)</f>
        <v>3107.314</v>
      </c>
      <c r="E68" s="75">
        <v>0.0</v>
      </c>
      <c r="F68" s="74">
        <f t="shared" si="2"/>
        <v>0</v>
      </c>
      <c r="G68" s="75">
        <v>0.0</v>
      </c>
      <c r="H68" s="74">
        <f t="shared" si="3"/>
        <v>0</v>
      </c>
      <c r="I68" s="74">
        <f t="shared" si="4"/>
        <v>0</v>
      </c>
      <c r="J68" s="75">
        <v>0.0</v>
      </c>
      <c r="K68" s="74">
        <f t="shared" si="5"/>
        <v>0</v>
      </c>
      <c r="L68" s="75">
        <v>0.0</v>
      </c>
      <c r="M68" s="74">
        <f t="shared" si="6"/>
        <v>0</v>
      </c>
      <c r="N68" s="74">
        <f t="shared" si="7"/>
        <v>0</v>
      </c>
      <c r="O68" s="75">
        <v>0.0</v>
      </c>
      <c r="P68" s="74">
        <f t="shared" si="8"/>
        <v>0</v>
      </c>
      <c r="Q68" s="75">
        <v>0.0</v>
      </c>
      <c r="R68" s="74">
        <f t="shared" si="9"/>
        <v>0</v>
      </c>
      <c r="S68" s="74">
        <f t="shared" si="10"/>
        <v>0</v>
      </c>
      <c r="T68" s="75">
        <v>0.0</v>
      </c>
      <c r="U68" s="74">
        <f t="shared" si="11"/>
        <v>0</v>
      </c>
      <c r="V68" s="75">
        <v>0.0</v>
      </c>
      <c r="W68" s="74">
        <f t="shared" si="12"/>
        <v>0</v>
      </c>
      <c r="X68" s="74">
        <f t="shared" si="13"/>
        <v>0</v>
      </c>
      <c r="Y68" s="75">
        <v>0.0</v>
      </c>
      <c r="Z68" s="74">
        <f t="shared" si="14"/>
        <v>0</v>
      </c>
      <c r="AA68" s="75">
        <v>0.0</v>
      </c>
      <c r="AB68" s="74">
        <f t="shared" si="15"/>
        <v>0</v>
      </c>
      <c r="AC68" s="74">
        <f t="shared" si="16"/>
        <v>0</v>
      </c>
      <c r="AD68" s="75">
        <v>0.0</v>
      </c>
      <c r="AE68" s="74">
        <f t="shared" si="17"/>
        <v>0</v>
      </c>
      <c r="AF68" s="75">
        <v>0.0</v>
      </c>
      <c r="AG68" s="74">
        <f t="shared" si="18"/>
        <v>0</v>
      </c>
      <c r="AH68" s="74">
        <f t="shared" si="19"/>
        <v>0</v>
      </c>
      <c r="AI68" s="75">
        <v>0.0</v>
      </c>
      <c r="AJ68" s="74">
        <f t="shared" si="20"/>
        <v>0</v>
      </c>
      <c r="AK68" s="75">
        <v>0.0</v>
      </c>
      <c r="AL68" s="74">
        <f t="shared" si="21"/>
        <v>0</v>
      </c>
      <c r="AM68" s="74">
        <f t="shared" si="22"/>
        <v>0</v>
      </c>
      <c r="AN68" s="75">
        <v>1.0</v>
      </c>
      <c r="AO68" s="74">
        <f t="shared" si="23"/>
        <v>3107.314</v>
      </c>
      <c r="AP68" s="75">
        <v>0.0</v>
      </c>
      <c r="AQ68" s="74">
        <f t="shared" si="24"/>
        <v>0</v>
      </c>
      <c r="AR68" s="74">
        <f t="shared" si="25"/>
        <v>3107.314</v>
      </c>
      <c r="AS68" s="75"/>
      <c r="AT68" s="74">
        <f t="shared" si="26"/>
        <v>0</v>
      </c>
      <c r="AU68" s="75">
        <v>0.0</v>
      </c>
      <c r="AV68" s="74">
        <f t="shared" si="27"/>
        <v>0</v>
      </c>
      <c r="AW68" s="74">
        <f t="shared" si="28"/>
        <v>0</v>
      </c>
      <c r="AX68" s="75">
        <v>1.0</v>
      </c>
      <c r="AY68" s="74">
        <f t="shared" si="29"/>
        <v>3107.314</v>
      </c>
      <c r="AZ68" s="75">
        <v>0.0</v>
      </c>
      <c r="BA68" s="74">
        <f t="shared" si="30"/>
        <v>0</v>
      </c>
      <c r="BB68" s="74">
        <f t="shared" si="31"/>
        <v>3107.314</v>
      </c>
      <c r="BC68" s="75">
        <v>2.0</v>
      </c>
      <c r="BD68" s="74">
        <f t="shared" si="32"/>
        <v>6214.628</v>
      </c>
      <c r="BE68" s="75">
        <v>0.0</v>
      </c>
      <c r="BF68" s="74">
        <f t="shared" si="33"/>
        <v>0</v>
      </c>
      <c r="BG68" s="74">
        <f t="shared" si="34"/>
        <v>6214.628</v>
      </c>
      <c r="BH68" s="75">
        <v>1.0</v>
      </c>
      <c r="BI68" s="74">
        <f t="shared" si="35"/>
        <v>3107.314</v>
      </c>
      <c r="BJ68" s="75">
        <v>0.0</v>
      </c>
      <c r="BK68" s="74">
        <f t="shared" si="36"/>
        <v>0</v>
      </c>
      <c r="BL68" s="74">
        <f t="shared" si="37"/>
        <v>3107.314</v>
      </c>
      <c r="BM68" s="75"/>
      <c r="BN68" s="74">
        <f t="shared" si="38"/>
        <v>0</v>
      </c>
      <c r="BO68" s="75">
        <v>0.0</v>
      </c>
      <c r="BP68" s="74">
        <f t="shared" si="39"/>
        <v>0</v>
      </c>
      <c r="BQ68" s="74">
        <f t="shared" si="40"/>
        <v>0</v>
      </c>
      <c r="BR68" s="75"/>
      <c r="BS68" s="74">
        <f t="shared" si="41"/>
        <v>0</v>
      </c>
      <c r="BT68" s="75">
        <v>0.0</v>
      </c>
      <c r="BU68" s="74">
        <f t="shared" si="42"/>
        <v>0</v>
      </c>
      <c r="BV68" s="74">
        <f t="shared" si="43"/>
        <v>0</v>
      </c>
      <c r="BW68" s="75"/>
      <c r="BX68" s="74">
        <f t="shared" si="44"/>
        <v>0</v>
      </c>
      <c r="BY68" s="75">
        <v>0.0</v>
      </c>
      <c r="BZ68" s="74">
        <f t="shared" si="45"/>
        <v>0</v>
      </c>
      <c r="CA68" s="74">
        <f t="shared" si="46"/>
        <v>0</v>
      </c>
      <c r="CB68" s="75"/>
      <c r="CC68" s="74">
        <f t="shared" si="47"/>
        <v>0</v>
      </c>
      <c r="CD68" s="75">
        <v>0.0</v>
      </c>
      <c r="CE68" s="74">
        <f t="shared" si="48"/>
        <v>0</v>
      </c>
      <c r="CF68" s="74">
        <f t="shared" si="49"/>
        <v>0</v>
      </c>
      <c r="CG68" s="75">
        <v>1.0</v>
      </c>
      <c r="CH68" s="74">
        <f t="shared" si="50"/>
        <v>3107.314</v>
      </c>
      <c r="CI68" s="75">
        <v>0.0</v>
      </c>
      <c r="CJ68" s="74">
        <f t="shared" si="51"/>
        <v>0</v>
      </c>
      <c r="CK68" s="74">
        <f t="shared" si="52"/>
        <v>3107.314</v>
      </c>
      <c r="CL68" s="75"/>
      <c r="CM68" s="74">
        <f t="shared" si="53"/>
        <v>0</v>
      </c>
      <c r="CN68" s="75">
        <v>0.0</v>
      </c>
      <c r="CO68" s="74">
        <f t="shared" si="54"/>
        <v>0</v>
      </c>
      <c r="CP68" s="74">
        <f t="shared" si="55"/>
        <v>0</v>
      </c>
      <c r="CQ68" s="75"/>
      <c r="CR68" s="74">
        <f t="shared" si="56"/>
        <v>0</v>
      </c>
      <c r="CS68" s="75">
        <v>0.0</v>
      </c>
      <c r="CT68" s="74">
        <f t="shared" si="57"/>
        <v>0</v>
      </c>
      <c r="CU68" s="74">
        <f t="shared" si="58"/>
        <v>0</v>
      </c>
      <c r="CV68" s="75">
        <v>1.0</v>
      </c>
      <c r="CW68" s="74">
        <f t="shared" si="59"/>
        <v>3107.314</v>
      </c>
      <c r="CX68" s="75">
        <v>0.0</v>
      </c>
      <c r="CY68" s="74">
        <f t="shared" si="60"/>
        <v>0</v>
      </c>
      <c r="CZ68" s="74">
        <f t="shared" si="61"/>
        <v>3107.314</v>
      </c>
      <c r="DA68" s="75">
        <v>1.0</v>
      </c>
      <c r="DB68" s="74">
        <f t="shared" si="62"/>
        <v>3107.314</v>
      </c>
      <c r="DC68" s="75">
        <v>0.0</v>
      </c>
      <c r="DD68" s="74">
        <f t="shared" si="63"/>
        <v>0</v>
      </c>
      <c r="DE68" s="74">
        <f t="shared" si="64"/>
        <v>3107.314</v>
      </c>
      <c r="DF68" s="75"/>
      <c r="DG68" s="74">
        <f t="shared" si="65"/>
        <v>0</v>
      </c>
      <c r="DH68" s="75">
        <v>0.0</v>
      </c>
      <c r="DI68" s="74">
        <f t="shared" si="66"/>
        <v>0</v>
      </c>
      <c r="DJ68" s="74">
        <f t="shared" si="67"/>
        <v>0</v>
      </c>
      <c r="DK68" s="75"/>
      <c r="DL68" s="74">
        <f t="shared" si="68"/>
        <v>0</v>
      </c>
      <c r="DM68" s="75">
        <v>0.0</v>
      </c>
      <c r="DN68" s="74">
        <f t="shared" si="69"/>
        <v>0</v>
      </c>
      <c r="DO68" s="74">
        <f t="shared" si="70"/>
        <v>0</v>
      </c>
      <c r="DP68" s="75"/>
      <c r="DQ68" s="74">
        <f t="shared" si="71"/>
        <v>0</v>
      </c>
      <c r="DR68" s="75">
        <v>0.0</v>
      </c>
      <c r="DS68" s="74">
        <f t="shared" si="72"/>
        <v>0</v>
      </c>
      <c r="DT68" s="74">
        <f t="shared" si="73"/>
        <v>0</v>
      </c>
      <c r="DU68" s="75"/>
      <c r="DV68" s="74">
        <f t="shared" si="74"/>
        <v>0</v>
      </c>
      <c r="DW68" s="75">
        <v>0.0</v>
      </c>
      <c r="DX68" s="74">
        <f t="shared" si="75"/>
        <v>0</v>
      </c>
      <c r="DY68" s="74">
        <f t="shared" si="76"/>
        <v>0</v>
      </c>
      <c r="DZ68" s="75">
        <v>1.0</v>
      </c>
      <c r="EA68" s="74">
        <f t="shared" si="77"/>
        <v>3107.314</v>
      </c>
      <c r="EB68" s="75">
        <v>0.0</v>
      </c>
      <c r="EC68" s="74">
        <f t="shared" si="78"/>
        <v>0</v>
      </c>
      <c r="ED68" s="74">
        <f t="shared" si="79"/>
        <v>3107.314</v>
      </c>
      <c r="EE68" s="75">
        <v>1.0</v>
      </c>
      <c r="EF68" s="74">
        <f t="shared" si="80"/>
        <v>3107.314</v>
      </c>
      <c r="EG68" s="75">
        <v>0.0</v>
      </c>
      <c r="EH68" s="74">
        <f t="shared" si="81"/>
        <v>0</v>
      </c>
      <c r="EI68" s="74">
        <f t="shared" si="82"/>
        <v>3107.314</v>
      </c>
      <c r="EJ68" s="75"/>
      <c r="EK68" s="74">
        <f t="shared" si="83"/>
        <v>0</v>
      </c>
      <c r="EL68" s="75">
        <v>0.0</v>
      </c>
      <c r="EM68" s="74">
        <f t="shared" si="84"/>
        <v>0</v>
      </c>
      <c r="EN68" s="74">
        <f t="shared" si="85"/>
        <v>0</v>
      </c>
      <c r="EO68" s="75"/>
      <c r="EP68" s="74">
        <f t="shared" si="86"/>
        <v>0</v>
      </c>
      <c r="EQ68" s="75">
        <v>0.0</v>
      </c>
      <c r="ER68" s="74">
        <f t="shared" si="87"/>
        <v>0</v>
      </c>
      <c r="ES68" s="74">
        <f t="shared" si="88"/>
        <v>0</v>
      </c>
      <c r="ET68" s="75">
        <v>1.0</v>
      </c>
      <c r="EU68" s="74">
        <f t="shared" si="89"/>
        <v>3107.314</v>
      </c>
      <c r="EV68" s="75">
        <v>0.0</v>
      </c>
      <c r="EW68" s="74">
        <f t="shared" si="90"/>
        <v>0</v>
      </c>
      <c r="EX68" s="74">
        <f t="shared" si="91"/>
        <v>3107.314</v>
      </c>
      <c r="EY68" s="75"/>
      <c r="EZ68" s="74">
        <f t="shared" si="92"/>
        <v>0</v>
      </c>
      <c r="FA68" s="75">
        <v>0.0</v>
      </c>
      <c r="FB68" s="74">
        <f t="shared" si="93"/>
        <v>0</v>
      </c>
      <c r="FC68" s="74">
        <f t="shared" si="94"/>
        <v>0</v>
      </c>
      <c r="FD68" s="75"/>
      <c r="FE68" s="74">
        <f t="shared" si="95"/>
        <v>0</v>
      </c>
      <c r="FF68" s="75">
        <v>0.0</v>
      </c>
      <c r="FG68" s="74">
        <f t="shared" si="96"/>
        <v>0</v>
      </c>
      <c r="FH68" s="74">
        <f t="shared" si="97"/>
        <v>0</v>
      </c>
      <c r="FI68" s="75">
        <v>2.0</v>
      </c>
      <c r="FJ68" s="74">
        <f t="shared" si="98"/>
        <v>6214.628</v>
      </c>
      <c r="FK68" s="75">
        <v>0.0</v>
      </c>
      <c r="FL68" s="74">
        <f t="shared" si="99"/>
        <v>0</v>
      </c>
      <c r="FM68" s="74">
        <f t="shared" si="100"/>
        <v>6214.628</v>
      </c>
      <c r="FN68" s="75">
        <v>1.0</v>
      </c>
      <c r="FO68" s="74">
        <f t="shared" si="101"/>
        <v>3107.314</v>
      </c>
      <c r="FP68" s="75">
        <v>0.0</v>
      </c>
      <c r="FQ68" s="74">
        <f t="shared" si="102"/>
        <v>0</v>
      </c>
      <c r="FR68" s="74">
        <f t="shared" si="103"/>
        <v>3107.314</v>
      </c>
      <c r="FS68" s="75"/>
      <c r="FT68" s="74">
        <f t="shared" si="104"/>
        <v>0</v>
      </c>
      <c r="FU68" s="75">
        <v>0.0</v>
      </c>
      <c r="FV68" s="74">
        <f t="shared" si="105"/>
        <v>0</v>
      </c>
      <c r="FW68" s="74">
        <f t="shared" si="106"/>
        <v>0</v>
      </c>
      <c r="FX68" s="75">
        <v>1.0</v>
      </c>
      <c r="FY68" s="74">
        <f t="shared" si="107"/>
        <v>3107.314</v>
      </c>
      <c r="FZ68" s="75">
        <v>0.0</v>
      </c>
      <c r="GA68" s="74">
        <f t="shared" si="108"/>
        <v>0</v>
      </c>
      <c r="GB68" s="74">
        <f t="shared" si="109"/>
        <v>3107.314</v>
      </c>
      <c r="GC68" s="75"/>
      <c r="GD68" s="74">
        <f t="shared" si="110"/>
        <v>0</v>
      </c>
      <c r="GE68" s="75">
        <v>0.0</v>
      </c>
      <c r="GF68" s="74">
        <f t="shared" si="111"/>
        <v>0</v>
      </c>
      <c r="GG68" s="74">
        <f t="shared" si="112"/>
        <v>0</v>
      </c>
      <c r="GH68" s="75">
        <v>1.0</v>
      </c>
      <c r="GI68" s="74">
        <f t="shared" si="113"/>
        <v>3107.314</v>
      </c>
      <c r="GJ68" s="75">
        <v>0.0</v>
      </c>
      <c r="GK68" s="74">
        <f t="shared" si="114"/>
        <v>0</v>
      </c>
      <c r="GL68" s="74">
        <f t="shared" si="115"/>
        <v>3107.314</v>
      </c>
      <c r="GM68" s="75"/>
      <c r="GN68" s="74">
        <f t="shared" si="116"/>
        <v>0</v>
      </c>
      <c r="GO68" s="75">
        <v>0.0</v>
      </c>
      <c r="GP68" s="74">
        <f t="shared" si="117"/>
        <v>0</v>
      </c>
      <c r="GQ68" s="74">
        <f t="shared" si="118"/>
        <v>0</v>
      </c>
      <c r="GR68" s="75"/>
      <c r="GS68" s="74">
        <f t="shared" si="119"/>
        <v>0</v>
      </c>
      <c r="GT68" s="75">
        <v>0.0</v>
      </c>
      <c r="GU68" s="74">
        <f t="shared" si="120"/>
        <v>0</v>
      </c>
      <c r="GV68" s="74">
        <f t="shared" si="121"/>
        <v>0</v>
      </c>
      <c r="GW68" s="75"/>
      <c r="GX68" s="74">
        <f t="shared" si="122"/>
        <v>0</v>
      </c>
      <c r="GY68" s="75">
        <v>0.0</v>
      </c>
      <c r="GZ68" s="74">
        <f t="shared" si="123"/>
        <v>0</v>
      </c>
      <c r="HA68" s="74">
        <f t="shared" si="124"/>
        <v>0</v>
      </c>
      <c r="HB68" s="75"/>
      <c r="HC68" s="74">
        <f t="shared" si="125"/>
        <v>0</v>
      </c>
      <c r="HD68" s="75">
        <v>0.0</v>
      </c>
      <c r="HE68" s="74">
        <f t="shared" si="126"/>
        <v>0</v>
      </c>
      <c r="HF68" s="74">
        <f t="shared" si="127"/>
        <v>0</v>
      </c>
      <c r="HG68" s="75">
        <v>1.0</v>
      </c>
      <c r="HH68" s="74">
        <f t="shared" si="128"/>
        <v>3107.314</v>
      </c>
      <c r="HI68" s="75">
        <v>0.0</v>
      </c>
      <c r="HJ68" s="74">
        <f t="shared" si="129"/>
        <v>0</v>
      </c>
      <c r="HK68" s="74">
        <f t="shared" si="130"/>
        <v>3107.314</v>
      </c>
    </row>
    <row r="69" ht="15.75" customHeight="1">
      <c r="A69" s="110"/>
      <c r="B69" s="110"/>
      <c r="C69" s="76" t="str">
        <f>$C$34</f>
        <v>Email Newsletter Feature</v>
      </c>
      <c r="D69" s="74">
        <f>($D$37)</f>
        <v>47800</v>
      </c>
      <c r="E69" s="75">
        <v>0.0</v>
      </c>
      <c r="F69" s="74">
        <f t="shared" si="2"/>
        <v>0</v>
      </c>
      <c r="G69" s="75">
        <v>0.0</v>
      </c>
      <c r="H69" s="74">
        <f t="shared" si="3"/>
        <v>0</v>
      </c>
      <c r="I69" s="74">
        <f t="shared" si="4"/>
        <v>0</v>
      </c>
      <c r="J69" s="75">
        <v>0.0</v>
      </c>
      <c r="K69" s="74">
        <f t="shared" si="5"/>
        <v>0</v>
      </c>
      <c r="L69" s="75">
        <v>0.0</v>
      </c>
      <c r="M69" s="74">
        <f t="shared" si="6"/>
        <v>0</v>
      </c>
      <c r="N69" s="74">
        <f t="shared" si="7"/>
        <v>0</v>
      </c>
      <c r="O69" s="75">
        <v>0.0</v>
      </c>
      <c r="P69" s="74">
        <f t="shared" si="8"/>
        <v>0</v>
      </c>
      <c r="Q69" s="75">
        <v>0.0</v>
      </c>
      <c r="R69" s="74">
        <f t="shared" si="9"/>
        <v>0</v>
      </c>
      <c r="S69" s="74">
        <f t="shared" si="10"/>
        <v>0</v>
      </c>
      <c r="T69" s="75">
        <v>0.0</v>
      </c>
      <c r="U69" s="74">
        <f t="shared" si="11"/>
        <v>0</v>
      </c>
      <c r="V69" s="75">
        <v>0.0</v>
      </c>
      <c r="W69" s="74">
        <f t="shared" si="12"/>
        <v>0</v>
      </c>
      <c r="X69" s="74">
        <f t="shared" si="13"/>
        <v>0</v>
      </c>
      <c r="Y69" s="75">
        <v>0.0</v>
      </c>
      <c r="Z69" s="74">
        <f t="shared" si="14"/>
        <v>0</v>
      </c>
      <c r="AA69" s="75">
        <v>0.0</v>
      </c>
      <c r="AB69" s="74">
        <f t="shared" si="15"/>
        <v>0</v>
      </c>
      <c r="AC69" s="74">
        <f t="shared" si="16"/>
        <v>0</v>
      </c>
      <c r="AD69" s="75">
        <v>0.0</v>
      </c>
      <c r="AE69" s="74">
        <f t="shared" si="17"/>
        <v>0</v>
      </c>
      <c r="AF69" s="75">
        <v>0.0</v>
      </c>
      <c r="AG69" s="74">
        <f t="shared" si="18"/>
        <v>0</v>
      </c>
      <c r="AH69" s="74">
        <f t="shared" si="19"/>
        <v>0</v>
      </c>
      <c r="AI69" s="75">
        <v>0.0</v>
      </c>
      <c r="AJ69" s="74">
        <f t="shared" si="20"/>
        <v>0</v>
      </c>
      <c r="AK69" s="75">
        <v>0.0</v>
      </c>
      <c r="AL69" s="74">
        <f t="shared" si="21"/>
        <v>0</v>
      </c>
      <c r="AM69" s="74">
        <f t="shared" si="22"/>
        <v>0</v>
      </c>
      <c r="AN69" s="75">
        <v>0.0</v>
      </c>
      <c r="AO69" s="74">
        <f t="shared" si="23"/>
        <v>0</v>
      </c>
      <c r="AP69" s="75">
        <v>0.0</v>
      </c>
      <c r="AQ69" s="74">
        <f t="shared" si="24"/>
        <v>0</v>
      </c>
      <c r="AR69" s="74">
        <f t="shared" si="25"/>
        <v>0</v>
      </c>
      <c r="AS69" s="75">
        <v>0.0</v>
      </c>
      <c r="AT69" s="74">
        <f t="shared" si="26"/>
        <v>0</v>
      </c>
      <c r="AU69" s="75">
        <v>0.0</v>
      </c>
      <c r="AV69" s="74">
        <f t="shared" si="27"/>
        <v>0</v>
      </c>
      <c r="AW69" s="74">
        <f t="shared" si="28"/>
        <v>0</v>
      </c>
      <c r="AX69" s="75">
        <v>0.0</v>
      </c>
      <c r="AY69" s="74">
        <f t="shared" si="29"/>
        <v>0</v>
      </c>
      <c r="AZ69" s="75">
        <v>0.0</v>
      </c>
      <c r="BA69" s="74">
        <f t="shared" si="30"/>
        <v>0</v>
      </c>
      <c r="BB69" s="74">
        <f t="shared" si="31"/>
        <v>0</v>
      </c>
      <c r="BC69" s="75">
        <v>0.0</v>
      </c>
      <c r="BD69" s="74">
        <f t="shared" si="32"/>
        <v>0</v>
      </c>
      <c r="BE69" s="75">
        <v>0.0</v>
      </c>
      <c r="BF69" s="74">
        <f t="shared" si="33"/>
        <v>0</v>
      </c>
      <c r="BG69" s="74">
        <f t="shared" si="34"/>
        <v>0</v>
      </c>
      <c r="BH69" s="75">
        <v>0.0</v>
      </c>
      <c r="BI69" s="74">
        <f t="shared" si="35"/>
        <v>0</v>
      </c>
      <c r="BJ69" s="75">
        <v>0.0</v>
      </c>
      <c r="BK69" s="74">
        <f t="shared" si="36"/>
        <v>0</v>
      </c>
      <c r="BL69" s="74">
        <f t="shared" si="37"/>
        <v>0</v>
      </c>
      <c r="BM69" s="75">
        <v>0.0</v>
      </c>
      <c r="BN69" s="74">
        <f t="shared" si="38"/>
        <v>0</v>
      </c>
      <c r="BO69" s="75">
        <v>0.0</v>
      </c>
      <c r="BP69" s="74">
        <f t="shared" si="39"/>
        <v>0</v>
      </c>
      <c r="BQ69" s="74">
        <f t="shared" si="40"/>
        <v>0</v>
      </c>
      <c r="BR69" s="75">
        <v>0.0</v>
      </c>
      <c r="BS69" s="74">
        <f t="shared" si="41"/>
        <v>0</v>
      </c>
      <c r="BT69" s="75">
        <v>0.0</v>
      </c>
      <c r="BU69" s="74">
        <f t="shared" si="42"/>
        <v>0</v>
      </c>
      <c r="BV69" s="74">
        <f t="shared" si="43"/>
        <v>0</v>
      </c>
      <c r="BW69" s="75">
        <v>0.0</v>
      </c>
      <c r="BX69" s="74">
        <f t="shared" si="44"/>
        <v>0</v>
      </c>
      <c r="BY69" s="75">
        <v>0.0</v>
      </c>
      <c r="BZ69" s="74">
        <f t="shared" si="45"/>
        <v>0</v>
      </c>
      <c r="CA69" s="74">
        <f t="shared" si="46"/>
        <v>0</v>
      </c>
      <c r="CB69" s="75">
        <v>0.0</v>
      </c>
      <c r="CC69" s="74">
        <f t="shared" si="47"/>
        <v>0</v>
      </c>
      <c r="CD69" s="75">
        <v>0.0</v>
      </c>
      <c r="CE69" s="74">
        <f t="shared" si="48"/>
        <v>0</v>
      </c>
      <c r="CF69" s="74">
        <f t="shared" si="49"/>
        <v>0</v>
      </c>
      <c r="CG69" s="75">
        <v>0.0</v>
      </c>
      <c r="CH69" s="74">
        <f t="shared" si="50"/>
        <v>0</v>
      </c>
      <c r="CI69" s="75">
        <v>0.0</v>
      </c>
      <c r="CJ69" s="74">
        <f t="shared" si="51"/>
        <v>0</v>
      </c>
      <c r="CK69" s="74">
        <f t="shared" si="52"/>
        <v>0</v>
      </c>
      <c r="CL69" s="75">
        <v>0.0</v>
      </c>
      <c r="CM69" s="74">
        <f t="shared" si="53"/>
        <v>0</v>
      </c>
      <c r="CN69" s="75">
        <v>0.0</v>
      </c>
      <c r="CO69" s="74">
        <f t="shared" si="54"/>
        <v>0</v>
      </c>
      <c r="CP69" s="74">
        <f t="shared" si="55"/>
        <v>0</v>
      </c>
      <c r="CQ69" s="75">
        <v>0.0</v>
      </c>
      <c r="CR69" s="74">
        <f t="shared" si="56"/>
        <v>0</v>
      </c>
      <c r="CS69" s="75">
        <v>0.0</v>
      </c>
      <c r="CT69" s="74">
        <f t="shared" si="57"/>
        <v>0</v>
      </c>
      <c r="CU69" s="74">
        <f t="shared" si="58"/>
        <v>0</v>
      </c>
      <c r="CV69" s="75">
        <v>0.0</v>
      </c>
      <c r="CW69" s="74">
        <f t="shared" si="59"/>
        <v>0</v>
      </c>
      <c r="CX69" s="75">
        <v>0.0</v>
      </c>
      <c r="CY69" s="74">
        <f t="shared" si="60"/>
        <v>0</v>
      </c>
      <c r="CZ69" s="74">
        <f t="shared" si="61"/>
        <v>0</v>
      </c>
      <c r="DA69" s="75">
        <v>0.0</v>
      </c>
      <c r="DB69" s="74">
        <f t="shared" si="62"/>
        <v>0</v>
      </c>
      <c r="DC69" s="75">
        <v>0.0</v>
      </c>
      <c r="DD69" s="74">
        <f t="shared" si="63"/>
        <v>0</v>
      </c>
      <c r="DE69" s="74">
        <f t="shared" si="64"/>
        <v>0</v>
      </c>
      <c r="DF69" s="75">
        <v>0.0</v>
      </c>
      <c r="DG69" s="74">
        <f t="shared" si="65"/>
        <v>0</v>
      </c>
      <c r="DH69" s="75">
        <v>0.0</v>
      </c>
      <c r="DI69" s="74">
        <f t="shared" si="66"/>
        <v>0</v>
      </c>
      <c r="DJ69" s="74">
        <f t="shared" si="67"/>
        <v>0</v>
      </c>
      <c r="DK69" s="75">
        <v>0.0</v>
      </c>
      <c r="DL69" s="74">
        <f t="shared" si="68"/>
        <v>0</v>
      </c>
      <c r="DM69" s="75">
        <v>0.0</v>
      </c>
      <c r="DN69" s="74">
        <f t="shared" si="69"/>
        <v>0</v>
      </c>
      <c r="DO69" s="74">
        <f t="shared" si="70"/>
        <v>0</v>
      </c>
      <c r="DP69" s="75">
        <v>0.0</v>
      </c>
      <c r="DQ69" s="74">
        <f t="shared" si="71"/>
        <v>0</v>
      </c>
      <c r="DR69" s="75">
        <v>0.0</v>
      </c>
      <c r="DS69" s="74">
        <f t="shared" si="72"/>
        <v>0</v>
      </c>
      <c r="DT69" s="74">
        <f t="shared" si="73"/>
        <v>0</v>
      </c>
      <c r="DU69" s="75">
        <v>0.0</v>
      </c>
      <c r="DV69" s="74">
        <f t="shared" si="74"/>
        <v>0</v>
      </c>
      <c r="DW69" s="75">
        <v>0.0</v>
      </c>
      <c r="DX69" s="74">
        <f t="shared" si="75"/>
        <v>0</v>
      </c>
      <c r="DY69" s="74">
        <f t="shared" si="76"/>
        <v>0</v>
      </c>
      <c r="DZ69" s="75">
        <v>0.0</v>
      </c>
      <c r="EA69" s="74">
        <f t="shared" si="77"/>
        <v>0</v>
      </c>
      <c r="EB69" s="75">
        <v>0.0</v>
      </c>
      <c r="EC69" s="74">
        <f t="shared" si="78"/>
        <v>0</v>
      </c>
      <c r="ED69" s="74">
        <f t="shared" si="79"/>
        <v>0</v>
      </c>
      <c r="EE69" s="75">
        <v>0.0</v>
      </c>
      <c r="EF69" s="74">
        <f t="shared" si="80"/>
        <v>0</v>
      </c>
      <c r="EG69" s="75">
        <v>0.0</v>
      </c>
      <c r="EH69" s="74">
        <f t="shared" si="81"/>
        <v>0</v>
      </c>
      <c r="EI69" s="74">
        <f t="shared" si="82"/>
        <v>0</v>
      </c>
      <c r="EJ69" s="75">
        <v>0.0</v>
      </c>
      <c r="EK69" s="74">
        <f t="shared" si="83"/>
        <v>0</v>
      </c>
      <c r="EL69" s="75">
        <v>0.0</v>
      </c>
      <c r="EM69" s="74">
        <f t="shared" si="84"/>
        <v>0</v>
      </c>
      <c r="EN69" s="74">
        <f t="shared" si="85"/>
        <v>0</v>
      </c>
      <c r="EO69" s="75">
        <v>0.0</v>
      </c>
      <c r="EP69" s="74">
        <f t="shared" si="86"/>
        <v>0</v>
      </c>
      <c r="EQ69" s="75">
        <v>0.0</v>
      </c>
      <c r="ER69" s="74">
        <f t="shared" si="87"/>
        <v>0</v>
      </c>
      <c r="ES69" s="74">
        <f t="shared" si="88"/>
        <v>0</v>
      </c>
      <c r="ET69" s="75">
        <v>0.0</v>
      </c>
      <c r="EU69" s="74">
        <f t="shared" si="89"/>
        <v>0</v>
      </c>
      <c r="EV69" s="75">
        <v>0.0</v>
      </c>
      <c r="EW69" s="74">
        <f t="shared" si="90"/>
        <v>0</v>
      </c>
      <c r="EX69" s="74">
        <f t="shared" si="91"/>
        <v>0</v>
      </c>
      <c r="EY69" s="75">
        <v>0.0</v>
      </c>
      <c r="EZ69" s="74">
        <f t="shared" si="92"/>
        <v>0</v>
      </c>
      <c r="FA69" s="75">
        <v>0.0</v>
      </c>
      <c r="FB69" s="74">
        <f t="shared" si="93"/>
        <v>0</v>
      </c>
      <c r="FC69" s="74">
        <f t="shared" si="94"/>
        <v>0</v>
      </c>
      <c r="FD69" s="75">
        <v>0.0</v>
      </c>
      <c r="FE69" s="74">
        <f t="shared" si="95"/>
        <v>0</v>
      </c>
      <c r="FF69" s="75">
        <v>0.0</v>
      </c>
      <c r="FG69" s="74">
        <f t="shared" si="96"/>
        <v>0</v>
      </c>
      <c r="FH69" s="74">
        <f t="shared" si="97"/>
        <v>0</v>
      </c>
      <c r="FI69" s="75">
        <v>0.0</v>
      </c>
      <c r="FJ69" s="74">
        <f t="shared" si="98"/>
        <v>0</v>
      </c>
      <c r="FK69" s="75">
        <v>0.0</v>
      </c>
      <c r="FL69" s="74">
        <f t="shared" si="99"/>
        <v>0</v>
      </c>
      <c r="FM69" s="74">
        <f t="shared" si="100"/>
        <v>0</v>
      </c>
      <c r="FN69" s="75">
        <v>0.0</v>
      </c>
      <c r="FO69" s="74">
        <f t="shared" si="101"/>
        <v>0</v>
      </c>
      <c r="FP69" s="75">
        <v>0.0</v>
      </c>
      <c r="FQ69" s="74">
        <f t="shared" si="102"/>
        <v>0</v>
      </c>
      <c r="FR69" s="74">
        <f t="shared" si="103"/>
        <v>0</v>
      </c>
      <c r="FS69" s="75">
        <v>0.0</v>
      </c>
      <c r="FT69" s="74">
        <f t="shared" si="104"/>
        <v>0</v>
      </c>
      <c r="FU69" s="75">
        <v>0.0</v>
      </c>
      <c r="FV69" s="74">
        <f t="shared" si="105"/>
        <v>0</v>
      </c>
      <c r="FW69" s="74">
        <f t="shared" si="106"/>
        <v>0</v>
      </c>
      <c r="FX69" s="75"/>
      <c r="FY69" s="74">
        <f t="shared" si="107"/>
        <v>0</v>
      </c>
      <c r="FZ69" s="75">
        <v>0.0</v>
      </c>
      <c r="GA69" s="74">
        <f t="shared" si="108"/>
        <v>0</v>
      </c>
      <c r="GB69" s="74">
        <f t="shared" si="109"/>
        <v>0</v>
      </c>
      <c r="GC69" s="75"/>
      <c r="GD69" s="74">
        <f t="shared" si="110"/>
        <v>0</v>
      </c>
      <c r="GE69" s="75">
        <v>0.0</v>
      </c>
      <c r="GF69" s="74">
        <f t="shared" si="111"/>
        <v>0</v>
      </c>
      <c r="GG69" s="74">
        <f t="shared" si="112"/>
        <v>0</v>
      </c>
      <c r="GH69" s="75"/>
      <c r="GI69" s="74">
        <f t="shared" si="113"/>
        <v>0</v>
      </c>
      <c r="GJ69" s="75">
        <v>0.0</v>
      </c>
      <c r="GK69" s="74">
        <f t="shared" si="114"/>
        <v>0</v>
      </c>
      <c r="GL69" s="74">
        <f t="shared" si="115"/>
        <v>0</v>
      </c>
      <c r="GM69" s="75"/>
      <c r="GN69" s="74">
        <f t="shared" si="116"/>
        <v>0</v>
      </c>
      <c r="GO69" s="75">
        <v>0.0</v>
      </c>
      <c r="GP69" s="74">
        <f t="shared" si="117"/>
        <v>0</v>
      </c>
      <c r="GQ69" s="74">
        <f t="shared" si="118"/>
        <v>0</v>
      </c>
      <c r="GR69" s="75"/>
      <c r="GS69" s="74">
        <f t="shared" si="119"/>
        <v>0</v>
      </c>
      <c r="GT69" s="75">
        <v>0.0</v>
      </c>
      <c r="GU69" s="74">
        <f t="shared" si="120"/>
        <v>0</v>
      </c>
      <c r="GV69" s="74">
        <f t="shared" si="121"/>
        <v>0</v>
      </c>
      <c r="GW69" s="75"/>
      <c r="GX69" s="74">
        <f t="shared" si="122"/>
        <v>0</v>
      </c>
      <c r="GY69" s="75">
        <v>0.0</v>
      </c>
      <c r="GZ69" s="74">
        <f t="shared" si="123"/>
        <v>0</v>
      </c>
      <c r="HA69" s="74">
        <f t="shared" si="124"/>
        <v>0</v>
      </c>
      <c r="HB69" s="75"/>
      <c r="HC69" s="74">
        <f t="shared" si="125"/>
        <v>0</v>
      </c>
      <c r="HD69" s="75">
        <v>0.0</v>
      </c>
      <c r="HE69" s="74">
        <f t="shared" si="126"/>
        <v>0</v>
      </c>
      <c r="HF69" s="74">
        <f t="shared" si="127"/>
        <v>0</v>
      </c>
      <c r="HG69" s="75"/>
      <c r="HH69" s="74">
        <f t="shared" si="128"/>
        <v>0</v>
      </c>
      <c r="HI69" s="75">
        <v>0.0</v>
      </c>
      <c r="HJ69" s="74">
        <f t="shared" si="129"/>
        <v>0</v>
      </c>
      <c r="HK69" s="74">
        <f t="shared" si="130"/>
        <v>0</v>
      </c>
    </row>
    <row r="70" ht="15.75" customHeight="1">
      <c r="A70" s="110"/>
      <c r="B70" s="110"/>
      <c r="C70" s="76" t="str">
        <f>$C$39</f>
        <v>LG.com Feature</v>
      </c>
      <c r="D70" s="78">
        <f>$D$42</f>
        <v>405</v>
      </c>
      <c r="E70" s="75">
        <v>0.0</v>
      </c>
      <c r="F70" s="74">
        <f t="shared" si="2"/>
        <v>0</v>
      </c>
      <c r="G70" s="75">
        <v>0.0</v>
      </c>
      <c r="H70" s="74">
        <f t="shared" si="3"/>
        <v>0</v>
      </c>
      <c r="I70" s="74">
        <f t="shared" si="4"/>
        <v>0</v>
      </c>
      <c r="J70" s="75">
        <v>0.0</v>
      </c>
      <c r="K70" s="74">
        <f t="shared" si="5"/>
        <v>0</v>
      </c>
      <c r="L70" s="75">
        <v>0.0</v>
      </c>
      <c r="M70" s="74">
        <f t="shared" si="6"/>
        <v>0</v>
      </c>
      <c r="N70" s="74">
        <f t="shared" si="7"/>
        <v>0</v>
      </c>
      <c r="O70" s="75">
        <v>0.0</v>
      </c>
      <c r="P70" s="74">
        <f t="shared" si="8"/>
        <v>0</v>
      </c>
      <c r="Q70" s="75">
        <v>0.0</v>
      </c>
      <c r="R70" s="74">
        <f t="shared" si="9"/>
        <v>0</v>
      </c>
      <c r="S70" s="74">
        <f t="shared" si="10"/>
        <v>0</v>
      </c>
      <c r="T70" s="75">
        <v>0.0</v>
      </c>
      <c r="U70" s="74">
        <f t="shared" si="11"/>
        <v>0</v>
      </c>
      <c r="V70" s="75">
        <v>0.0</v>
      </c>
      <c r="W70" s="74">
        <f t="shared" si="12"/>
        <v>0</v>
      </c>
      <c r="X70" s="74">
        <f t="shared" si="13"/>
        <v>0</v>
      </c>
      <c r="Y70" s="75">
        <v>0.0</v>
      </c>
      <c r="Z70" s="74">
        <f t="shared" si="14"/>
        <v>0</v>
      </c>
      <c r="AA70" s="75">
        <v>0.0</v>
      </c>
      <c r="AB70" s="74">
        <f t="shared" si="15"/>
        <v>0</v>
      </c>
      <c r="AC70" s="74">
        <f t="shared" si="16"/>
        <v>0</v>
      </c>
      <c r="AD70" s="75">
        <v>0.0</v>
      </c>
      <c r="AE70" s="74">
        <f t="shared" si="17"/>
        <v>0</v>
      </c>
      <c r="AF70" s="75">
        <v>0.0</v>
      </c>
      <c r="AG70" s="74">
        <f t="shared" si="18"/>
        <v>0</v>
      </c>
      <c r="AH70" s="74">
        <f t="shared" si="19"/>
        <v>0</v>
      </c>
      <c r="AI70" s="75">
        <v>0.0</v>
      </c>
      <c r="AJ70" s="74">
        <f t="shared" si="20"/>
        <v>0</v>
      </c>
      <c r="AK70" s="75">
        <v>0.0</v>
      </c>
      <c r="AL70" s="74">
        <f t="shared" si="21"/>
        <v>0</v>
      </c>
      <c r="AM70" s="74">
        <f t="shared" si="22"/>
        <v>0</v>
      </c>
      <c r="AN70" s="75">
        <v>0.0</v>
      </c>
      <c r="AO70" s="74">
        <f t="shared" si="23"/>
        <v>0</v>
      </c>
      <c r="AP70" s="75">
        <v>0.0</v>
      </c>
      <c r="AQ70" s="74">
        <f t="shared" si="24"/>
        <v>0</v>
      </c>
      <c r="AR70" s="74">
        <f t="shared" si="25"/>
        <v>0</v>
      </c>
      <c r="AS70" s="75">
        <v>0.0</v>
      </c>
      <c r="AT70" s="74">
        <f t="shared" si="26"/>
        <v>0</v>
      </c>
      <c r="AU70" s="75">
        <v>0.0</v>
      </c>
      <c r="AV70" s="74">
        <f t="shared" si="27"/>
        <v>0</v>
      </c>
      <c r="AW70" s="74">
        <f t="shared" si="28"/>
        <v>0</v>
      </c>
      <c r="AX70" s="75">
        <v>0.0</v>
      </c>
      <c r="AY70" s="74">
        <f t="shared" si="29"/>
        <v>0</v>
      </c>
      <c r="AZ70" s="75">
        <v>0.0</v>
      </c>
      <c r="BA70" s="74">
        <f t="shared" si="30"/>
        <v>0</v>
      </c>
      <c r="BB70" s="74">
        <f t="shared" si="31"/>
        <v>0</v>
      </c>
      <c r="BC70" s="75">
        <v>0.0</v>
      </c>
      <c r="BD70" s="74">
        <f t="shared" si="32"/>
        <v>0</v>
      </c>
      <c r="BE70" s="75">
        <v>0.0</v>
      </c>
      <c r="BF70" s="74">
        <f t="shared" si="33"/>
        <v>0</v>
      </c>
      <c r="BG70" s="74">
        <f t="shared" si="34"/>
        <v>0</v>
      </c>
      <c r="BH70" s="75">
        <v>0.0</v>
      </c>
      <c r="BI70" s="74">
        <f t="shared" si="35"/>
        <v>0</v>
      </c>
      <c r="BJ70" s="75">
        <v>0.0</v>
      </c>
      <c r="BK70" s="74">
        <f t="shared" si="36"/>
        <v>0</v>
      </c>
      <c r="BL70" s="74">
        <f t="shared" si="37"/>
        <v>0</v>
      </c>
      <c r="BM70" s="75">
        <v>0.0</v>
      </c>
      <c r="BN70" s="74">
        <f t="shared" si="38"/>
        <v>0</v>
      </c>
      <c r="BO70" s="75">
        <v>0.0</v>
      </c>
      <c r="BP70" s="74">
        <f t="shared" si="39"/>
        <v>0</v>
      </c>
      <c r="BQ70" s="74">
        <f t="shared" si="40"/>
        <v>0</v>
      </c>
      <c r="BR70" s="75">
        <v>0.0</v>
      </c>
      <c r="BS70" s="74">
        <f t="shared" si="41"/>
        <v>0</v>
      </c>
      <c r="BT70" s="75">
        <v>0.0</v>
      </c>
      <c r="BU70" s="74">
        <f t="shared" si="42"/>
        <v>0</v>
      </c>
      <c r="BV70" s="74">
        <f t="shared" si="43"/>
        <v>0</v>
      </c>
      <c r="BW70" s="75">
        <v>0.0</v>
      </c>
      <c r="BX70" s="74">
        <f t="shared" si="44"/>
        <v>0</v>
      </c>
      <c r="BY70" s="75">
        <v>0.0</v>
      </c>
      <c r="BZ70" s="74">
        <f t="shared" si="45"/>
        <v>0</v>
      </c>
      <c r="CA70" s="74">
        <f t="shared" si="46"/>
        <v>0</v>
      </c>
      <c r="CB70" s="75">
        <v>0.0</v>
      </c>
      <c r="CC70" s="74">
        <f t="shared" si="47"/>
        <v>0</v>
      </c>
      <c r="CD70" s="75">
        <v>0.0</v>
      </c>
      <c r="CE70" s="74">
        <f t="shared" si="48"/>
        <v>0</v>
      </c>
      <c r="CF70" s="74">
        <f t="shared" si="49"/>
        <v>0</v>
      </c>
      <c r="CG70" s="75">
        <v>0.0</v>
      </c>
      <c r="CH70" s="74">
        <f t="shared" si="50"/>
        <v>0</v>
      </c>
      <c r="CI70" s="75">
        <v>0.0</v>
      </c>
      <c r="CJ70" s="74">
        <f t="shared" si="51"/>
        <v>0</v>
      </c>
      <c r="CK70" s="74">
        <f t="shared" si="52"/>
        <v>0</v>
      </c>
      <c r="CL70" s="75">
        <v>0.0</v>
      </c>
      <c r="CM70" s="74">
        <f t="shared" si="53"/>
        <v>0</v>
      </c>
      <c r="CN70" s="75">
        <v>0.0</v>
      </c>
      <c r="CO70" s="74">
        <f t="shared" si="54"/>
        <v>0</v>
      </c>
      <c r="CP70" s="74">
        <f t="shared" si="55"/>
        <v>0</v>
      </c>
      <c r="CQ70" s="75">
        <v>0.0</v>
      </c>
      <c r="CR70" s="74">
        <f t="shared" si="56"/>
        <v>0</v>
      </c>
      <c r="CS70" s="75">
        <v>0.0</v>
      </c>
      <c r="CT70" s="74">
        <f t="shared" si="57"/>
        <v>0</v>
      </c>
      <c r="CU70" s="74">
        <f t="shared" si="58"/>
        <v>0</v>
      </c>
      <c r="CV70" s="75">
        <v>0.0</v>
      </c>
      <c r="CW70" s="74">
        <f t="shared" si="59"/>
        <v>0</v>
      </c>
      <c r="CX70" s="75">
        <v>0.0</v>
      </c>
      <c r="CY70" s="74">
        <f t="shared" si="60"/>
        <v>0</v>
      </c>
      <c r="CZ70" s="74">
        <f t="shared" si="61"/>
        <v>0</v>
      </c>
      <c r="DA70" s="75">
        <v>0.0</v>
      </c>
      <c r="DB70" s="74">
        <f t="shared" si="62"/>
        <v>0</v>
      </c>
      <c r="DC70" s="75">
        <v>0.0</v>
      </c>
      <c r="DD70" s="74">
        <f t="shared" si="63"/>
        <v>0</v>
      </c>
      <c r="DE70" s="74">
        <f t="shared" si="64"/>
        <v>0</v>
      </c>
      <c r="DF70" s="75">
        <v>0.0</v>
      </c>
      <c r="DG70" s="74">
        <f t="shared" si="65"/>
        <v>0</v>
      </c>
      <c r="DH70" s="75">
        <v>0.0</v>
      </c>
      <c r="DI70" s="74">
        <f t="shared" si="66"/>
        <v>0</v>
      </c>
      <c r="DJ70" s="74">
        <f t="shared" si="67"/>
        <v>0</v>
      </c>
      <c r="DK70" s="75">
        <v>0.0</v>
      </c>
      <c r="DL70" s="74">
        <f t="shared" si="68"/>
        <v>0</v>
      </c>
      <c r="DM70" s="75">
        <v>0.0</v>
      </c>
      <c r="DN70" s="74">
        <f t="shared" si="69"/>
        <v>0</v>
      </c>
      <c r="DO70" s="74">
        <f t="shared" si="70"/>
        <v>0</v>
      </c>
      <c r="DP70" s="75">
        <v>0.0</v>
      </c>
      <c r="DQ70" s="74">
        <f t="shared" si="71"/>
        <v>0</v>
      </c>
      <c r="DR70" s="75">
        <v>0.0</v>
      </c>
      <c r="DS70" s="74">
        <f t="shared" si="72"/>
        <v>0</v>
      </c>
      <c r="DT70" s="74">
        <f t="shared" si="73"/>
        <v>0</v>
      </c>
      <c r="DU70" s="75">
        <v>0.0</v>
      </c>
      <c r="DV70" s="74">
        <f t="shared" si="74"/>
        <v>0</v>
      </c>
      <c r="DW70" s="75">
        <v>0.0</v>
      </c>
      <c r="DX70" s="74">
        <f t="shared" si="75"/>
        <v>0</v>
      </c>
      <c r="DY70" s="74">
        <f t="shared" si="76"/>
        <v>0</v>
      </c>
      <c r="DZ70" s="75">
        <v>0.0</v>
      </c>
      <c r="EA70" s="74">
        <f t="shared" si="77"/>
        <v>0</v>
      </c>
      <c r="EB70" s="75">
        <v>0.0</v>
      </c>
      <c r="EC70" s="74">
        <f t="shared" si="78"/>
        <v>0</v>
      </c>
      <c r="ED70" s="74">
        <f t="shared" si="79"/>
        <v>0</v>
      </c>
      <c r="EE70" s="75">
        <v>0.0</v>
      </c>
      <c r="EF70" s="74">
        <f t="shared" si="80"/>
        <v>0</v>
      </c>
      <c r="EG70" s="75">
        <v>0.0</v>
      </c>
      <c r="EH70" s="74">
        <f t="shared" si="81"/>
        <v>0</v>
      </c>
      <c r="EI70" s="74">
        <f t="shared" si="82"/>
        <v>0</v>
      </c>
      <c r="EJ70" s="75">
        <v>0.0</v>
      </c>
      <c r="EK70" s="74">
        <f t="shared" si="83"/>
        <v>0</v>
      </c>
      <c r="EL70" s="75">
        <v>0.0</v>
      </c>
      <c r="EM70" s="74">
        <f t="shared" si="84"/>
        <v>0</v>
      </c>
      <c r="EN70" s="74">
        <f t="shared" si="85"/>
        <v>0</v>
      </c>
      <c r="EO70" s="75">
        <v>0.0</v>
      </c>
      <c r="EP70" s="74">
        <f t="shared" si="86"/>
        <v>0</v>
      </c>
      <c r="EQ70" s="75">
        <v>0.0</v>
      </c>
      <c r="ER70" s="74">
        <f t="shared" si="87"/>
        <v>0</v>
      </c>
      <c r="ES70" s="74">
        <f t="shared" si="88"/>
        <v>0</v>
      </c>
      <c r="ET70" s="75">
        <v>0.0</v>
      </c>
      <c r="EU70" s="74">
        <f t="shared" si="89"/>
        <v>0</v>
      </c>
      <c r="EV70" s="75">
        <v>0.0</v>
      </c>
      <c r="EW70" s="74">
        <f t="shared" si="90"/>
        <v>0</v>
      </c>
      <c r="EX70" s="74">
        <f t="shared" si="91"/>
        <v>0</v>
      </c>
      <c r="EY70" s="75">
        <v>0.0</v>
      </c>
      <c r="EZ70" s="74">
        <f t="shared" si="92"/>
        <v>0</v>
      </c>
      <c r="FA70" s="75">
        <v>0.0</v>
      </c>
      <c r="FB70" s="74">
        <f t="shared" si="93"/>
        <v>0</v>
      </c>
      <c r="FC70" s="74">
        <f t="shared" si="94"/>
        <v>0</v>
      </c>
      <c r="FD70" s="75">
        <v>0.0</v>
      </c>
      <c r="FE70" s="74">
        <f t="shared" si="95"/>
        <v>0</v>
      </c>
      <c r="FF70" s="75">
        <v>0.0</v>
      </c>
      <c r="FG70" s="74">
        <f t="shared" si="96"/>
        <v>0</v>
      </c>
      <c r="FH70" s="74">
        <f t="shared" si="97"/>
        <v>0</v>
      </c>
      <c r="FI70" s="75">
        <v>0.0</v>
      </c>
      <c r="FJ70" s="74">
        <f t="shared" si="98"/>
        <v>0</v>
      </c>
      <c r="FK70" s="75">
        <v>0.0</v>
      </c>
      <c r="FL70" s="74">
        <f t="shared" si="99"/>
        <v>0</v>
      </c>
      <c r="FM70" s="74">
        <f t="shared" si="100"/>
        <v>0</v>
      </c>
      <c r="FN70" s="75">
        <v>0.0</v>
      </c>
      <c r="FO70" s="74">
        <f t="shared" si="101"/>
        <v>0</v>
      </c>
      <c r="FP70" s="75">
        <v>0.0</v>
      </c>
      <c r="FQ70" s="74">
        <f t="shared" si="102"/>
        <v>0</v>
      </c>
      <c r="FR70" s="74">
        <f t="shared" si="103"/>
        <v>0</v>
      </c>
      <c r="FS70" s="75">
        <v>0.0</v>
      </c>
      <c r="FT70" s="74">
        <f t="shared" si="104"/>
        <v>0</v>
      </c>
      <c r="FU70" s="75">
        <v>0.0</v>
      </c>
      <c r="FV70" s="74">
        <f t="shared" si="105"/>
        <v>0</v>
      </c>
      <c r="FW70" s="74">
        <f t="shared" si="106"/>
        <v>0</v>
      </c>
      <c r="FX70" s="75">
        <v>0.0</v>
      </c>
      <c r="FY70" s="74">
        <f t="shared" si="107"/>
        <v>0</v>
      </c>
      <c r="FZ70" s="75">
        <v>0.0</v>
      </c>
      <c r="GA70" s="74">
        <f t="shared" si="108"/>
        <v>0</v>
      </c>
      <c r="GB70" s="74">
        <f t="shared" si="109"/>
        <v>0</v>
      </c>
      <c r="GC70" s="75">
        <v>0.0</v>
      </c>
      <c r="GD70" s="74">
        <f t="shared" si="110"/>
        <v>0</v>
      </c>
      <c r="GE70" s="75">
        <v>0.0</v>
      </c>
      <c r="GF70" s="74">
        <f t="shared" si="111"/>
        <v>0</v>
      </c>
      <c r="GG70" s="74">
        <f t="shared" si="112"/>
        <v>0</v>
      </c>
      <c r="GH70" s="75">
        <v>0.0</v>
      </c>
      <c r="GI70" s="74">
        <f t="shared" si="113"/>
        <v>0</v>
      </c>
      <c r="GJ70" s="75">
        <v>0.0</v>
      </c>
      <c r="GK70" s="74">
        <f t="shared" si="114"/>
        <v>0</v>
      </c>
      <c r="GL70" s="74">
        <f t="shared" si="115"/>
        <v>0</v>
      </c>
      <c r="GM70" s="75">
        <v>0.0</v>
      </c>
      <c r="GN70" s="74">
        <f t="shared" si="116"/>
        <v>0</v>
      </c>
      <c r="GO70" s="75">
        <v>0.0</v>
      </c>
      <c r="GP70" s="74">
        <f t="shared" si="117"/>
        <v>0</v>
      </c>
      <c r="GQ70" s="74">
        <f t="shared" si="118"/>
        <v>0</v>
      </c>
      <c r="GR70" s="75">
        <v>0.0</v>
      </c>
      <c r="GS70" s="74">
        <f t="shared" si="119"/>
        <v>0</v>
      </c>
      <c r="GT70" s="75">
        <v>0.0</v>
      </c>
      <c r="GU70" s="74">
        <f t="shared" si="120"/>
        <v>0</v>
      </c>
      <c r="GV70" s="74">
        <f t="shared" si="121"/>
        <v>0</v>
      </c>
      <c r="GW70" s="75">
        <v>0.0</v>
      </c>
      <c r="GX70" s="74">
        <f t="shared" si="122"/>
        <v>0</v>
      </c>
      <c r="GY70" s="75">
        <v>0.0</v>
      </c>
      <c r="GZ70" s="74">
        <f t="shared" si="123"/>
        <v>0</v>
      </c>
      <c r="HA70" s="74">
        <f t="shared" si="124"/>
        <v>0</v>
      </c>
      <c r="HB70" s="75">
        <v>0.0</v>
      </c>
      <c r="HC70" s="74">
        <f t="shared" si="125"/>
        <v>0</v>
      </c>
      <c r="HD70" s="75">
        <v>0.0</v>
      </c>
      <c r="HE70" s="74">
        <f t="shared" si="126"/>
        <v>0</v>
      </c>
      <c r="HF70" s="74">
        <f t="shared" si="127"/>
        <v>0</v>
      </c>
      <c r="HG70" s="75">
        <v>0.0</v>
      </c>
      <c r="HH70" s="74">
        <f t="shared" si="128"/>
        <v>0</v>
      </c>
      <c r="HI70" s="75">
        <v>0.0</v>
      </c>
      <c r="HJ70" s="74">
        <f t="shared" si="129"/>
        <v>0</v>
      </c>
      <c r="HK70" s="74">
        <f t="shared" si="130"/>
        <v>0</v>
      </c>
    </row>
    <row r="71" ht="15.75" customHeight="1">
      <c r="A71" s="110"/>
      <c r="B71" s="110"/>
      <c r="C71" s="76" t="str">
        <f>$C$44</f>
        <v>Partner.com Feature</v>
      </c>
      <c r="D71" s="78">
        <f>$D$47</f>
        <v>1350</v>
      </c>
      <c r="E71" s="75">
        <v>0.0</v>
      </c>
      <c r="F71" s="74">
        <f t="shared" si="2"/>
        <v>0</v>
      </c>
      <c r="G71" s="75">
        <v>0.0</v>
      </c>
      <c r="H71" s="74">
        <f t="shared" si="3"/>
        <v>0</v>
      </c>
      <c r="I71" s="74">
        <f t="shared" si="4"/>
        <v>0</v>
      </c>
      <c r="J71" s="75">
        <v>0.0</v>
      </c>
      <c r="K71" s="74">
        <f t="shared" si="5"/>
        <v>0</v>
      </c>
      <c r="L71" s="75">
        <v>0.0</v>
      </c>
      <c r="M71" s="74">
        <f t="shared" si="6"/>
        <v>0</v>
      </c>
      <c r="N71" s="74">
        <f t="shared" si="7"/>
        <v>0</v>
      </c>
      <c r="O71" s="75">
        <v>0.0</v>
      </c>
      <c r="P71" s="74">
        <f t="shared" si="8"/>
        <v>0</v>
      </c>
      <c r="Q71" s="75">
        <v>0.0</v>
      </c>
      <c r="R71" s="74">
        <f t="shared" si="9"/>
        <v>0</v>
      </c>
      <c r="S71" s="74">
        <f t="shared" si="10"/>
        <v>0</v>
      </c>
      <c r="T71" s="75">
        <v>0.0</v>
      </c>
      <c r="U71" s="74">
        <f t="shared" si="11"/>
        <v>0</v>
      </c>
      <c r="V71" s="75">
        <v>0.0</v>
      </c>
      <c r="W71" s="74">
        <f t="shared" si="12"/>
        <v>0</v>
      </c>
      <c r="X71" s="74">
        <f t="shared" si="13"/>
        <v>0</v>
      </c>
      <c r="Y71" s="75">
        <v>0.0</v>
      </c>
      <c r="Z71" s="74">
        <f t="shared" si="14"/>
        <v>0</v>
      </c>
      <c r="AA71" s="75">
        <v>0.0</v>
      </c>
      <c r="AB71" s="74">
        <f t="shared" si="15"/>
        <v>0</v>
      </c>
      <c r="AC71" s="74">
        <f t="shared" si="16"/>
        <v>0</v>
      </c>
      <c r="AD71" s="75">
        <v>0.0</v>
      </c>
      <c r="AE71" s="74">
        <f t="shared" si="17"/>
        <v>0</v>
      </c>
      <c r="AF71" s="75">
        <v>0.0</v>
      </c>
      <c r="AG71" s="74">
        <f t="shared" si="18"/>
        <v>0</v>
      </c>
      <c r="AH71" s="74">
        <f t="shared" si="19"/>
        <v>0</v>
      </c>
      <c r="AI71" s="75">
        <v>0.0</v>
      </c>
      <c r="AJ71" s="74">
        <f t="shared" si="20"/>
        <v>0</v>
      </c>
      <c r="AK71" s="75">
        <v>0.0</v>
      </c>
      <c r="AL71" s="74">
        <f t="shared" si="21"/>
        <v>0</v>
      </c>
      <c r="AM71" s="74">
        <f t="shared" si="22"/>
        <v>0</v>
      </c>
      <c r="AN71" s="75">
        <v>0.0</v>
      </c>
      <c r="AO71" s="74">
        <f t="shared" si="23"/>
        <v>0</v>
      </c>
      <c r="AP71" s="75">
        <v>0.0</v>
      </c>
      <c r="AQ71" s="74">
        <f t="shared" si="24"/>
        <v>0</v>
      </c>
      <c r="AR71" s="74">
        <f t="shared" si="25"/>
        <v>0</v>
      </c>
      <c r="AS71" s="75">
        <v>0.0</v>
      </c>
      <c r="AT71" s="74">
        <f t="shared" si="26"/>
        <v>0</v>
      </c>
      <c r="AU71" s="75">
        <v>0.0</v>
      </c>
      <c r="AV71" s="74">
        <f t="shared" si="27"/>
        <v>0</v>
      </c>
      <c r="AW71" s="74">
        <f t="shared" si="28"/>
        <v>0</v>
      </c>
      <c r="AX71" s="75">
        <v>0.0</v>
      </c>
      <c r="AY71" s="74">
        <f t="shared" si="29"/>
        <v>0</v>
      </c>
      <c r="AZ71" s="75">
        <v>0.0</v>
      </c>
      <c r="BA71" s="74">
        <f t="shared" si="30"/>
        <v>0</v>
      </c>
      <c r="BB71" s="74">
        <f t="shared" si="31"/>
        <v>0</v>
      </c>
      <c r="BC71" s="75">
        <v>0.0</v>
      </c>
      <c r="BD71" s="74">
        <f t="shared" si="32"/>
        <v>0</v>
      </c>
      <c r="BE71" s="75">
        <v>0.0</v>
      </c>
      <c r="BF71" s="74">
        <f t="shared" si="33"/>
        <v>0</v>
      </c>
      <c r="BG71" s="74">
        <f t="shared" si="34"/>
        <v>0</v>
      </c>
      <c r="BH71" s="75">
        <v>0.0</v>
      </c>
      <c r="BI71" s="74">
        <f t="shared" si="35"/>
        <v>0</v>
      </c>
      <c r="BJ71" s="75">
        <v>0.0</v>
      </c>
      <c r="BK71" s="74">
        <f t="shared" si="36"/>
        <v>0</v>
      </c>
      <c r="BL71" s="74">
        <f t="shared" si="37"/>
        <v>0</v>
      </c>
      <c r="BM71" s="75">
        <v>0.0</v>
      </c>
      <c r="BN71" s="74">
        <f t="shared" si="38"/>
        <v>0</v>
      </c>
      <c r="BO71" s="75">
        <v>0.0</v>
      </c>
      <c r="BP71" s="74">
        <f t="shared" si="39"/>
        <v>0</v>
      </c>
      <c r="BQ71" s="74">
        <f t="shared" si="40"/>
        <v>0</v>
      </c>
      <c r="BR71" s="75">
        <v>0.0</v>
      </c>
      <c r="BS71" s="74">
        <f t="shared" si="41"/>
        <v>0</v>
      </c>
      <c r="BT71" s="75">
        <v>0.0</v>
      </c>
      <c r="BU71" s="74">
        <f t="shared" si="42"/>
        <v>0</v>
      </c>
      <c r="BV71" s="74">
        <f t="shared" si="43"/>
        <v>0</v>
      </c>
      <c r="BW71" s="75">
        <v>0.0</v>
      </c>
      <c r="BX71" s="74">
        <f t="shared" si="44"/>
        <v>0</v>
      </c>
      <c r="BY71" s="75">
        <v>0.0</v>
      </c>
      <c r="BZ71" s="74">
        <f t="shared" si="45"/>
        <v>0</v>
      </c>
      <c r="CA71" s="74">
        <f t="shared" si="46"/>
        <v>0</v>
      </c>
      <c r="CB71" s="75">
        <v>0.0</v>
      </c>
      <c r="CC71" s="74">
        <f t="shared" si="47"/>
        <v>0</v>
      </c>
      <c r="CD71" s="75">
        <v>0.0</v>
      </c>
      <c r="CE71" s="74">
        <f t="shared" si="48"/>
        <v>0</v>
      </c>
      <c r="CF71" s="74">
        <f t="shared" si="49"/>
        <v>0</v>
      </c>
      <c r="CG71" s="75">
        <v>0.0</v>
      </c>
      <c r="CH71" s="74">
        <f t="shared" si="50"/>
        <v>0</v>
      </c>
      <c r="CI71" s="75">
        <v>0.0</v>
      </c>
      <c r="CJ71" s="74">
        <f t="shared" si="51"/>
        <v>0</v>
      </c>
      <c r="CK71" s="74">
        <f t="shared" si="52"/>
        <v>0</v>
      </c>
      <c r="CL71" s="75">
        <v>0.0</v>
      </c>
      <c r="CM71" s="74">
        <f t="shared" si="53"/>
        <v>0</v>
      </c>
      <c r="CN71" s="75">
        <v>0.0</v>
      </c>
      <c r="CO71" s="74">
        <f t="shared" si="54"/>
        <v>0</v>
      </c>
      <c r="CP71" s="74">
        <f t="shared" si="55"/>
        <v>0</v>
      </c>
      <c r="CQ71" s="75">
        <v>0.0</v>
      </c>
      <c r="CR71" s="74">
        <f t="shared" si="56"/>
        <v>0</v>
      </c>
      <c r="CS71" s="75">
        <v>0.0</v>
      </c>
      <c r="CT71" s="74">
        <f t="shared" si="57"/>
        <v>0</v>
      </c>
      <c r="CU71" s="74">
        <f t="shared" si="58"/>
        <v>0</v>
      </c>
      <c r="CV71" s="75">
        <v>0.0</v>
      </c>
      <c r="CW71" s="74">
        <f t="shared" si="59"/>
        <v>0</v>
      </c>
      <c r="CX71" s="75">
        <v>0.0</v>
      </c>
      <c r="CY71" s="74">
        <f t="shared" si="60"/>
        <v>0</v>
      </c>
      <c r="CZ71" s="74">
        <f t="shared" si="61"/>
        <v>0</v>
      </c>
      <c r="DA71" s="75">
        <v>0.0</v>
      </c>
      <c r="DB71" s="74">
        <f t="shared" si="62"/>
        <v>0</v>
      </c>
      <c r="DC71" s="75">
        <v>0.0</v>
      </c>
      <c r="DD71" s="74">
        <f t="shared" si="63"/>
        <v>0</v>
      </c>
      <c r="DE71" s="74">
        <f t="shared" si="64"/>
        <v>0</v>
      </c>
      <c r="DF71" s="75">
        <v>0.0</v>
      </c>
      <c r="DG71" s="74">
        <f t="shared" si="65"/>
        <v>0</v>
      </c>
      <c r="DH71" s="75">
        <v>0.0</v>
      </c>
      <c r="DI71" s="74">
        <f t="shared" si="66"/>
        <v>0</v>
      </c>
      <c r="DJ71" s="74">
        <f t="shared" si="67"/>
        <v>0</v>
      </c>
      <c r="DK71" s="75">
        <v>0.0</v>
      </c>
      <c r="DL71" s="74">
        <f t="shared" si="68"/>
        <v>0</v>
      </c>
      <c r="DM71" s="75">
        <v>0.0</v>
      </c>
      <c r="DN71" s="74">
        <f t="shared" si="69"/>
        <v>0</v>
      </c>
      <c r="DO71" s="74">
        <f t="shared" si="70"/>
        <v>0</v>
      </c>
      <c r="DP71" s="75">
        <v>0.0</v>
      </c>
      <c r="DQ71" s="74">
        <f t="shared" si="71"/>
        <v>0</v>
      </c>
      <c r="DR71" s="75">
        <v>0.0</v>
      </c>
      <c r="DS71" s="74">
        <f t="shared" si="72"/>
        <v>0</v>
      </c>
      <c r="DT71" s="74">
        <f t="shared" si="73"/>
        <v>0</v>
      </c>
      <c r="DU71" s="75">
        <v>0.0</v>
      </c>
      <c r="DV71" s="74">
        <f t="shared" si="74"/>
        <v>0</v>
      </c>
      <c r="DW71" s="75">
        <v>0.0</v>
      </c>
      <c r="DX71" s="74">
        <f t="shared" si="75"/>
        <v>0</v>
      </c>
      <c r="DY71" s="74">
        <f t="shared" si="76"/>
        <v>0</v>
      </c>
      <c r="DZ71" s="75">
        <v>0.0</v>
      </c>
      <c r="EA71" s="74">
        <f t="shared" si="77"/>
        <v>0</v>
      </c>
      <c r="EB71" s="75">
        <v>0.0</v>
      </c>
      <c r="EC71" s="74">
        <f t="shared" si="78"/>
        <v>0</v>
      </c>
      <c r="ED71" s="74">
        <f t="shared" si="79"/>
        <v>0</v>
      </c>
      <c r="EE71" s="75">
        <v>0.0</v>
      </c>
      <c r="EF71" s="74">
        <f t="shared" si="80"/>
        <v>0</v>
      </c>
      <c r="EG71" s="75">
        <v>0.0</v>
      </c>
      <c r="EH71" s="74">
        <f t="shared" si="81"/>
        <v>0</v>
      </c>
      <c r="EI71" s="74">
        <f t="shared" si="82"/>
        <v>0</v>
      </c>
      <c r="EJ71" s="75">
        <v>0.0</v>
      </c>
      <c r="EK71" s="74">
        <f t="shared" si="83"/>
        <v>0</v>
      </c>
      <c r="EL71" s="75">
        <v>0.0</v>
      </c>
      <c r="EM71" s="74">
        <f t="shared" si="84"/>
        <v>0</v>
      </c>
      <c r="EN71" s="74">
        <f t="shared" si="85"/>
        <v>0</v>
      </c>
      <c r="EO71" s="75">
        <v>0.0</v>
      </c>
      <c r="EP71" s="74">
        <f t="shared" si="86"/>
        <v>0</v>
      </c>
      <c r="EQ71" s="75">
        <v>0.0</v>
      </c>
      <c r="ER71" s="74">
        <f t="shared" si="87"/>
        <v>0</v>
      </c>
      <c r="ES71" s="74">
        <f t="shared" si="88"/>
        <v>0</v>
      </c>
      <c r="ET71" s="75">
        <v>0.0</v>
      </c>
      <c r="EU71" s="74">
        <f t="shared" si="89"/>
        <v>0</v>
      </c>
      <c r="EV71" s="75">
        <v>0.0</v>
      </c>
      <c r="EW71" s="74">
        <f t="shared" si="90"/>
        <v>0</v>
      </c>
      <c r="EX71" s="74">
        <f t="shared" si="91"/>
        <v>0</v>
      </c>
      <c r="EY71" s="75">
        <v>0.0</v>
      </c>
      <c r="EZ71" s="74">
        <f t="shared" si="92"/>
        <v>0</v>
      </c>
      <c r="FA71" s="75">
        <v>0.0</v>
      </c>
      <c r="FB71" s="74">
        <f t="shared" si="93"/>
        <v>0</v>
      </c>
      <c r="FC71" s="74">
        <f t="shared" si="94"/>
        <v>0</v>
      </c>
      <c r="FD71" s="75">
        <v>0.0</v>
      </c>
      <c r="FE71" s="74">
        <f t="shared" si="95"/>
        <v>0</v>
      </c>
      <c r="FF71" s="75">
        <v>0.0</v>
      </c>
      <c r="FG71" s="74">
        <f t="shared" si="96"/>
        <v>0</v>
      </c>
      <c r="FH71" s="74">
        <f t="shared" si="97"/>
        <v>0</v>
      </c>
      <c r="FI71" s="75">
        <v>0.0</v>
      </c>
      <c r="FJ71" s="74">
        <f t="shared" si="98"/>
        <v>0</v>
      </c>
      <c r="FK71" s="75">
        <v>0.0</v>
      </c>
      <c r="FL71" s="74">
        <f t="shared" si="99"/>
        <v>0</v>
      </c>
      <c r="FM71" s="74">
        <f t="shared" si="100"/>
        <v>0</v>
      </c>
      <c r="FN71" s="75">
        <v>0.0</v>
      </c>
      <c r="FO71" s="74">
        <f t="shared" si="101"/>
        <v>0</v>
      </c>
      <c r="FP71" s="75">
        <v>0.0</v>
      </c>
      <c r="FQ71" s="74">
        <f t="shared" si="102"/>
        <v>0</v>
      </c>
      <c r="FR71" s="74">
        <f t="shared" si="103"/>
        <v>0</v>
      </c>
      <c r="FS71" s="75">
        <v>0.0</v>
      </c>
      <c r="FT71" s="74">
        <f t="shared" si="104"/>
        <v>0</v>
      </c>
      <c r="FU71" s="75">
        <v>0.0</v>
      </c>
      <c r="FV71" s="74">
        <f t="shared" si="105"/>
        <v>0</v>
      </c>
      <c r="FW71" s="74">
        <f t="shared" si="106"/>
        <v>0</v>
      </c>
      <c r="FX71" s="75">
        <v>0.0</v>
      </c>
      <c r="FY71" s="74">
        <f t="shared" si="107"/>
        <v>0</v>
      </c>
      <c r="FZ71" s="75">
        <v>0.0</v>
      </c>
      <c r="GA71" s="74">
        <f t="shared" si="108"/>
        <v>0</v>
      </c>
      <c r="GB71" s="74">
        <f t="shared" si="109"/>
        <v>0</v>
      </c>
      <c r="GC71" s="75">
        <v>0.0</v>
      </c>
      <c r="GD71" s="74">
        <f t="shared" si="110"/>
        <v>0</v>
      </c>
      <c r="GE71" s="75">
        <v>0.0</v>
      </c>
      <c r="GF71" s="74">
        <f t="shared" si="111"/>
        <v>0</v>
      </c>
      <c r="GG71" s="74">
        <f t="shared" si="112"/>
        <v>0</v>
      </c>
      <c r="GH71" s="75">
        <v>0.0</v>
      </c>
      <c r="GI71" s="74">
        <f t="shared" si="113"/>
        <v>0</v>
      </c>
      <c r="GJ71" s="75">
        <v>0.0</v>
      </c>
      <c r="GK71" s="74">
        <f t="shared" si="114"/>
        <v>0</v>
      </c>
      <c r="GL71" s="74">
        <f t="shared" si="115"/>
        <v>0</v>
      </c>
      <c r="GM71" s="75">
        <v>0.0</v>
      </c>
      <c r="GN71" s="74">
        <f t="shared" si="116"/>
        <v>0</v>
      </c>
      <c r="GO71" s="75">
        <v>0.0</v>
      </c>
      <c r="GP71" s="74">
        <f t="shared" si="117"/>
        <v>0</v>
      </c>
      <c r="GQ71" s="74">
        <f t="shared" si="118"/>
        <v>0</v>
      </c>
      <c r="GR71" s="75">
        <v>0.0</v>
      </c>
      <c r="GS71" s="74">
        <f t="shared" si="119"/>
        <v>0</v>
      </c>
      <c r="GT71" s="75">
        <v>0.0</v>
      </c>
      <c r="GU71" s="74">
        <f t="shared" si="120"/>
        <v>0</v>
      </c>
      <c r="GV71" s="74">
        <f t="shared" si="121"/>
        <v>0</v>
      </c>
      <c r="GW71" s="75">
        <v>0.0</v>
      </c>
      <c r="GX71" s="74">
        <f t="shared" si="122"/>
        <v>0</v>
      </c>
      <c r="GY71" s="75">
        <v>0.0</v>
      </c>
      <c r="GZ71" s="74">
        <f t="shared" si="123"/>
        <v>0</v>
      </c>
      <c r="HA71" s="74">
        <f t="shared" si="124"/>
        <v>0</v>
      </c>
      <c r="HB71" s="75">
        <v>0.0</v>
      </c>
      <c r="HC71" s="74">
        <f t="shared" si="125"/>
        <v>0</v>
      </c>
      <c r="HD71" s="75">
        <v>0.0</v>
      </c>
      <c r="HE71" s="74">
        <f t="shared" si="126"/>
        <v>0</v>
      </c>
      <c r="HF71" s="74">
        <f t="shared" si="127"/>
        <v>0</v>
      </c>
      <c r="HG71" s="75">
        <v>0.0</v>
      </c>
      <c r="HH71" s="74">
        <f t="shared" si="128"/>
        <v>0</v>
      </c>
      <c r="HI71" s="75">
        <v>0.0</v>
      </c>
      <c r="HJ71" s="74">
        <f t="shared" si="129"/>
        <v>0</v>
      </c>
      <c r="HK71" s="74">
        <f t="shared" si="130"/>
        <v>0</v>
      </c>
    </row>
    <row r="72" ht="15.75" customHeight="1">
      <c r="A72" s="110"/>
      <c r="B72" s="110"/>
      <c r="C72" s="80" t="s">
        <v>78</v>
      </c>
      <c r="D72" s="81" t="s">
        <v>79</v>
      </c>
      <c r="E72" s="81" t="s">
        <v>79</v>
      </c>
      <c r="F72" s="82">
        <f>SUM(F63:F71)</f>
        <v>127050</v>
      </c>
      <c r="G72" s="81" t="s">
        <v>79</v>
      </c>
      <c r="H72" s="82">
        <f t="shared" ref="H72:I72" si="131">SUM(H63:H71)</f>
        <v>0</v>
      </c>
      <c r="I72" s="82">
        <f t="shared" si="131"/>
        <v>127050</v>
      </c>
      <c r="J72" s="81" t="s">
        <v>79</v>
      </c>
      <c r="K72" s="82">
        <f>SUM(K63:K71)</f>
        <v>0</v>
      </c>
      <c r="L72" s="81" t="s">
        <v>79</v>
      </c>
      <c r="M72" s="82">
        <f t="shared" ref="M72:N72" si="132">SUM(M63:M71)</f>
        <v>0</v>
      </c>
      <c r="N72" s="82">
        <f t="shared" si="132"/>
        <v>0</v>
      </c>
      <c r="O72" s="81" t="s">
        <v>79</v>
      </c>
      <c r="P72" s="82">
        <f>SUM(P63:P71)</f>
        <v>0</v>
      </c>
      <c r="Q72" s="81" t="s">
        <v>79</v>
      </c>
      <c r="R72" s="82">
        <f t="shared" ref="R72:S72" si="133">SUM(R63:R71)</f>
        <v>0</v>
      </c>
      <c r="S72" s="82">
        <f t="shared" si="133"/>
        <v>0</v>
      </c>
      <c r="T72" s="81" t="s">
        <v>79</v>
      </c>
      <c r="U72" s="82">
        <f>SUM(U63:U71)</f>
        <v>0</v>
      </c>
      <c r="V72" s="81" t="s">
        <v>79</v>
      </c>
      <c r="W72" s="82">
        <f t="shared" ref="W72:X72" si="134">SUM(W63:W71)</f>
        <v>0</v>
      </c>
      <c r="X72" s="82">
        <f t="shared" si="134"/>
        <v>0</v>
      </c>
      <c r="Y72" s="81" t="s">
        <v>79</v>
      </c>
      <c r="Z72" s="82">
        <f>SUM(Z63:Z71)</f>
        <v>90750</v>
      </c>
      <c r="AA72" s="81" t="s">
        <v>79</v>
      </c>
      <c r="AB72" s="82">
        <f t="shared" ref="AB72:AC72" si="135">SUM(AB63:AB71)</f>
        <v>0</v>
      </c>
      <c r="AC72" s="82">
        <f t="shared" si="135"/>
        <v>90750</v>
      </c>
      <c r="AD72" s="81" t="s">
        <v>79</v>
      </c>
      <c r="AE72" s="82">
        <f>SUM(AE63:AE71)</f>
        <v>0</v>
      </c>
      <c r="AF72" s="81" t="s">
        <v>79</v>
      </c>
      <c r="AG72" s="82">
        <f t="shared" ref="AG72:AH72" si="136">SUM(AG63:AG71)</f>
        <v>0</v>
      </c>
      <c r="AH72" s="82">
        <f t="shared" si="136"/>
        <v>0</v>
      </c>
      <c r="AI72" s="81" t="s">
        <v>79</v>
      </c>
      <c r="AJ72" s="82">
        <f>SUM(AJ63:AJ71)</f>
        <v>127050</v>
      </c>
      <c r="AK72" s="81" t="s">
        <v>79</v>
      </c>
      <c r="AL72" s="82">
        <f t="shared" ref="AL72:AM72" si="137">SUM(AL63:AL71)</f>
        <v>0</v>
      </c>
      <c r="AM72" s="82">
        <f t="shared" si="137"/>
        <v>127050</v>
      </c>
      <c r="AN72" s="81" t="s">
        <v>79</v>
      </c>
      <c r="AO72" s="82">
        <f>SUM(AO63:AO71)</f>
        <v>5510.414</v>
      </c>
      <c r="AP72" s="81" t="s">
        <v>79</v>
      </c>
      <c r="AQ72" s="82">
        <f t="shared" ref="AQ72:AR72" si="138">SUM(AQ63:AQ71)</f>
        <v>0</v>
      </c>
      <c r="AR72" s="82">
        <f t="shared" si="138"/>
        <v>5510.414</v>
      </c>
      <c r="AS72" s="81" t="s">
        <v>79</v>
      </c>
      <c r="AT72" s="82">
        <f>SUM(AT63:AT71)</f>
        <v>72600</v>
      </c>
      <c r="AU72" s="81" t="s">
        <v>79</v>
      </c>
      <c r="AV72" s="82">
        <f t="shared" ref="AV72:AW72" si="139">SUM(AV63:AV71)</f>
        <v>0</v>
      </c>
      <c r="AW72" s="82">
        <f t="shared" si="139"/>
        <v>72600</v>
      </c>
      <c r="AX72" s="81" t="s">
        <v>79</v>
      </c>
      <c r="AY72" s="82">
        <f>SUM(AY63:AY71)</f>
        <v>4308.864</v>
      </c>
      <c r="AZ72" s="81" t="s">
        <v>79</v>
      </c>
      <c r="BA72" s="82">
        <f t="shared" ref="BA72:BB72" si="140">SUM(BA63:BA71)</f>
        <v>0</v>
      </c>
      <c r="BB72" s="82">
        <f t="shared" si="140"/>
        <v>4308.864</v>
      </c>
      <c r="BC72" s="81" t="s">
        <v>79</v>
      </c>
      <c r="BD72" s="82">
        <f>SUM(BD63:BD71)</f>
        <v>8617.728</v>
      </c>
      <c r="BE72" s="81" t="s">
        <v>79</v>
      </c>
      <c r="BF72" s="82">
        <f t="shared" ref="BF72:BG72" si="141">SUM(BF63:BF71)</f>
        <v>0</v>
      </c>
      <c r="BG72" s="82">
        <f t="shared" si="141"/>
        <v>8617.728</v>
      </c>
      <c r="BH72" s="81" t="s">
        <v>79</v>
      </c>
      <c r="BI72" s="82">
        <f>SUM(BI63:BI71)</f>
        <v>21257.314</v>
      </c>
      <c r="BJ72" s="81" t="s">
        <v>79</v>
      </c>
      <c r="BK72" s="82">
        <f t="shared" ref="BK72:BL72" si="142">SUM(BK63:BK71)</f>
        <v>0</v>
      </c>
      <c r="BL72" s="82">
        <f t="shared" si="142"/>
        <v>21257.314</v>
      </c>
      <c r="BM72" s="81" t="s">
        <v>79</v>
      </c>
      <c r="BN72" s="82">
        <f>SUM(BN63:BN71)</f>
        <v>54450</v>
      </c>
      <c r="BO72" s="81" t="s">
        <v>79</v>
      </c>
      <c r="BP72" s="82">
        <f t="shared" ref="BP72:BQ72" si="143">SUM(BP63:BP71)</f>
        <v>0</v>
      </c>
      <c r="BQ72" s="82">
        <f t="shared" si="143"/>
        <v>54450</v>
      </c>
      <c r="BR72" s="81" t="s">
        <v>79</v>
      </c>
      <c r="BS72" s="82">
        <f>SUM(BS63:BS71)</f>
        <v>72600</v>
      </c>
      <c r="BT72" s="81" t="s">
        <v>79</v>
      </c>
      <c r="BU72" s="82">
        <f t="shared" ref="BU72:BV72" si="144">SUM(BU63:BU71)</f>
        <v>0</v>
      </c>
      <c r="BV72" s="82">
        <f t="shared" si="144"/>
        <v>72600</v>
      </c>
      <c r="BW72" s="81" t="s">
        <v>79</v>
      </c>
      <c r="BX72" s="82">
        <f>SUM(BX63:BX71)</f>
        <v>36300</v>
      </c>
      <c r="BY72" s="81" t="s">
        <v>79</v>
      </c>
      <c r="BZ72" s="82">
        <f t="shared" ref="BZ72:CA72" si="145">SUM(BZ63:BZ71)</f>
        <v>0</v>
      </c>
      <c r="CA72" s="82">
        <f t="shared" si="145"/>
        <v>36300</v>
      </c>
      <c r="CB72" s="81" t="s">
        <v>79</v>
      </c>
      <c r="CC72" s="82">
        <f>SUM(CC63:CC71)</f>
        <v>0</v>
      </c>
      <c r="CD72" s="81" t="s">
        <v>79</v>
      </c>
      <c r="CE72" s="82">
        <f t="shared" ref="CE72:CF72" si="146">SUM(CE63:CE71)</f>
        <v>0</v>
      </c>
      <c r="CF72" s="82">
        <f t="shared" si="146"/>
        <v>0</v>
      </c>
      <c r="CG72" s="81" t="s">
        <v>79</v>
      </c>
      <c r="CH72" s="82">
        <f>SUM(CH63:CH71)</f>
        <v>4308.864</v>
      </c>
      <c r="CI72" s="81" t="s">
        <v>79</v>
      </c>
      <c r="CJ72" s="82">
        <f t="shared" ref="CJ72:CK72" si="147">SUM(CJ63:CJ71)</f>
        <v>0</v>
      </c>
      <c r="CK72" s="82">
        <f t="shared" si="147"/>
        <v>4308.864</v>
      </c>
      <c r="CL72" s="81" t="s">
        <v>79</v>
      </c>
      <c r="CM72" s="82">
        <f>SUM(CM63:CM71)</f>
        <v>0</v>
      </c>
      <c r="CN72" s="81" t="s">
        <v>79</v>
      </c>
      <c r="CO72" s="82">
        <f t="shared" ref="CO72:CP72" si="148">SUM(CO63:CO71)</f>
        <v>0</v>
      </c>
      <c r="CP72" s="82">
        <f t="shared" si="148"/>
        <v>0</v>
      </c>
      <c r="CQ72" s="81" t="s">
        <v>79</v>
      </c>
      <c r="CR72" s="82">
        <f>SUM(CR63:CR71)</f>
        <v>0</v>
      </c>
      <c r="CS72" s="81" t="s">
        <v>79</v>
      </c>
      <c r="CT72" s="82">
        <f t="shared" ref="CT72:CU72" si="149">SUM(CT63:CT71)</f>
        <v>0</v>
      </c>
      <c r="CU72" s="82">
        <f t="shared" si="149"/>
        <v>0</v>
      </c>
      <c r="CV72" s="81" t="s">
        <v>79</v>
      </c>
      <c r="CW72" s="82">
        <f>SUM(CW63:CW71)</f>
        <v>3107.314</v>
      </c>
      <c r="CX72" s="81" t="s">
        <v>79</v>
      </c>
      <c r="CY72" s="82">
        <f t="shared" ref="CY72:CZ72" si="150">SUM(CY63:CY71)</f>
        <v>0</v>
      </c>
      <c r="CZ72" s="82">
        <f t="shared" si="150"/>
        <v>3107.314</v>
      </c>
      <c r="DA72" s="81" t="s">
        <v>79</v>
      </c>
      <c r="DB72" s="82">
        <f>SUM(DB63:DB71)</f>
        <v>4308.864</v>
      </c>
      <c r="DC72" s="81" t="s">
        <v>79</v>
      </c>
      <c r="DD72" s="82">
        <f t="shared" ref="DD72:DE72" si="151">SUM(DD63:DD71)</f>
        <v>0</v>
      </c>
      <c r="DE72" s="82">
        <f t="shared" si="151"/>
        <v>4308.864</v>
      </c>
      <c r="DF72" s="81" t="s">
        <v>79</v>
      </c>
      <c r="DG72" s="82">
        <f>SUM(DG63:DG71)</f>
        <v>0</v>
      </c>
      <c r="DH72" s="81" t="s">
        <v>79</v>
      </c>
      <c r="DI72" s="82">
        <f t="shared" ref="DI72:DJ72" si="152">SUM(DI63:DI71)</f>
        <v>0</v>
      </c>
      <c r="DJ72" s="82">
        <f t="shared" si="152"/>
        <v>0</v>
      </c>
      <c r="DK72" s="81" t="s">
        <v>79</v>
      </c>
      <c r="DL72" s="82">
        <f>SUM(DL63:DL71)</f>
        <v>0</v>
      </c>
      <c r="DM72" s="81" t="s">
        <v>79</v>
      </c>
      <c r="DN72" s="82">
        <f t="shared" ref="DN72:DO72" si="153">SUM(DN63:DN71)</f>
        <v>0</v>
      </c>
      <c r="DO72" s="82">
        <f t="shared" si="153"/>
        <v>0</v>
      </c>
      <c r="DP72" s="81" t="s">
        <v>79</v>
      </c>
      <c r="DQ72" s="82">
        <f>SUM(DQ63:DQ71)</f>
        <v>0</v>
      </c>
      <c r="DR72" s="81" t="s">
        <v>79</v>
      </c>
      <c r="DS72" s="82">
        <f t="shared" ref="DS72:DT72" si="154">SUM(DS63:DS71)</f>
        <v>0</v>
      </c>
      <c r="DT72" s="82">
        <f t="shared" si="154"/>
        <v>0</v>
      </c>
      <c r="DU72" s="81" t="s">
        <v>79</v>
      </c>
      <c r="DV72" s="82">
        <f>SUM(DV63:DV71)</f>
        <v>0</v>
      </c>
      <c r="DW72" s="81" t="s">
        <v>79</v>
      </c>
      <c r="DX72" s="82">
        <f t="shared" ref="DX72:DY72" si="155">SUM(DX63:DX71)</f>
        <v>0</v>
      </c>
      <c r="DY72" s="82">
        <f t="shared" si="155"/>
        <v>0</v>
      </c>
      <c r="DZ72" s="81" t="s">
        <v>79</v>
      </c>
      <c r="EA72" s="82">
        <f>SUM(EA63:EA71)</f>
        <v>3107.314</v>
      </c>
      <c r="EB72" s="81" t="s">
        <v>79</v>
      </c>
      <c r="EC72" s="82">
        <f t="shared" ref="EC72:ED72" si="156">SUM(EC63:EC71)</f>
        <v>0</v>
      </c>
      <c r="ED72" s="82">
        <f t="shared" si="156"/>
        <v>3107.314</v>
      </c>
      <c r="EE72" s="81" t="s">
        <v>79</v>
      </c>
      <c r="EF72" s="82">
        <f>SUM(EF63:EF71)</f>
        <v>57557.314</v>
      </c>
      <c r="EG72" s="81" t="s">
        <v>79</v>
      </c>
      <c r="EH72" s="82">
        <f t="shared" ref="EH72:EI72" si="157">SUM(EH63:EH71)</f>
        <v>0</v>
      </c>
      <c r="EI72" s="82">
        <f t="shared" si="157"/>
        <v>57557.314</v>
      </c>
      <c r="EJ72" s="81" t="s">
        <v>79</v>
      </c>
      <c r="EK72" s="82">
        <f>SUM(EK63:EK71)</f>
        <v>0</v>
      </c>
      <c r="EL72" s="81" t="s">
        <v>79</v>
      </c>
      <c r="EM72" s="82">
        <f t="shared" ref="EM72:EN72" si="158">SUM(EM63:EM71)</f>
        <v>0</v>
      </c>
      <c r="EN72" s="82">
        <f t="shared" si="158"/>
        <v>0</v>
      </c>
      <c r="EO72" s="81" t="s">
        <v>79</v>
      </c>
      <c r="EP72" s="82">
        <f>SUM(EP63:EP71)</f>
        <v>0</v>
      </c>
      <c r="EQ72" s="81" t="s">
        <v>79</v>
      </c>
      <c r="ER72" s="82">
        <f t="shared" ref="ER72:ES72" si="159">SUM(ER63:ER71)</f>
        <v>0</v>
      </c>
      <c r="ES72" s="82">
        <f t="shared" si="159"/>
        <v>0</v>
      </c>
      <c r="ET72" s="81" t="s">
        <v>79</v>
      </c>
      <c r="EU72" s="82">
        <f>SUM(EU63:EU71)</f>
        <v>57557.314</v>
      </c>
      <c r="EV72" s="81" t="s">
        <v>79</v>
      </c>
      <c r="EW72" s="82">
        <f t="shared" ref="EW72:EX72" si="160">SUM(EW63:EW71)</f>
        <v>0</v>
      </c>
      <c r="EX72" s="82">
        <f t="shared" si="160"/>
        <v>57557.314</v>
      </c>
      <c r="EY72" s="81" t="s">
        <v>79</v>
      </c>
      <c r="EZ72" s="82">
        <f>SUM(EZ63:EZ71)</f>
        <v>0</v>
      </c>
      <c r="FA72" s="81" t="s">
        <v>79</v>
      </c>
      <c r="FB72" s="82">
        <f t="shared" ref="FB72:FC72" si="161">SUM(FB63:FB71)</f>
        <v>0</v>
      </c>
      <c r="FC72" s="82">
        <f t="shared" si="161"/>
        <v>0</v>
      </c>
      <c r="FD72" s="81" t="s">
        <v>79</v>
      </c>
      <c r="FE72" s="82">
        <f>SUM(FE63:FE71)</f>
        <v>0</v>
      </c>
      <c r="FF72" s="81" t="s">
        <v>79</v>
      </c>
      <c r="FG72" s="82">
        <f t="shared" ref="FG72:FH72" si="162">SUM(FG63:FG71)</f>
        <v>0</v>
      </c>
      <c r="FH72" s="82">
        <f t="shared" si="162"/>
        <v>0</v>
      </c>
      <c r="FI72" s="81" t="s">
        <v>79</v>
      </c>
      <c r="FJ72" s="82">
        <f>SUM(FJ63:FJ71)</f>
        <v>63067.728</v>
      </c>
      <c r="FK72" s="81" t="s">
        <v>79</v>
      </c>
      <c r="FL72" s="82">
        <f t="shared" ref="FL72:FM72" si="163">SUM(FL63:FL71)</f>
        <v>0</v>
      </c>
      <c r="FM72" s="82">
        <f t="shared" si="163"/>
        <v>63067.728</v>
      </c>
      <c r="FN72" s="81" t="s">
        <v>79</v>
      </c>
      <c r="FO72" s="82">
        <f>SUM(FO63:FO71)</f>
        <v>39407.314</v>
      </c>
      <c r="FP72" s="81" t="s">
        <v>79</v>
      </c>
      <c r="FQ72" s="82">
        <f t="shared" ref="FQ72:FR72" si="164">SUM(FQ63:FQ71)</f>
        <v>0</v>
      </c>
      <c r="FR72" s="82">
        <f t="shared" si="164"/>
        <v>39407.314</v>
      </c>
      <c r="FS72" s="81" t="s">
        <v>79</v>
      </c>
      <c r="FT72" s="82">
        <f>SUM(FT63:FT71)</f>
        <v>0</v>
      </c>
      <c r="FU72" s="81" t="s">
        <v>79</v>
      </c>
      <c r="FV72" s="82">
        <f t="shared" ref="FV72:FW72" si="165">SUM(FV63:FV71)</f>
        <v>0</v>
      </c>
      <c r="FW72" s="82">
        <f t="shared" si="165"/>
        <v>0</v>
      </c>
      <c r="FX72" s="81" t="s">
        <v>79</v>
      </c>
      <c r="FY72" s="82">
        <f>SUM(FY63:FY71)</f>
        <v>5510.414</v>
      </c>
      <c r="FZ72" s="81" t="s">
        <v>79</v>
      </c>
      <c r="GA72" s="82">
        <f t="shared" ref="GA72:GB72" si="166">SUM(GA63:GA71)</f>
        <v>0</v>
      </c>
      <c r="GB72" s="82">
        <f t="shared" si="166"/>
        <v>5510.414</v>
      </c>
      <c r="GC72" s="81" t="s">
        <v>79</v>
      </c>
      <c r="GD72" s="82">
        <f>SUM(GD63:GD71)</f>
        <v>0</v>
      </c>
      <c r="GE72" s="81" t="s">
        <v>79</v>
      </c>
      <c r="GF72" s="82">
        <f t="shared" ref="GF72:GG72" si="167">SUM(GF63:GF71)</f>
        <v>0</v>
      </c>
      <c r="GG72" s="82">
        <f t="shared" si="167"/>
        <v>0</v>
      </c>
      <c r="GH72" s="81" t="s">
        <v>79</v>
      </c>
      <c r="GI72" s="82">
        <f>SUM(GI63:GI71)</f>
        <v>3107.314</v>
      </c>
      <c r="GJ72" s="81" t="s">
        <v>79</v>
      </c>
      <c r="GK72" s="82">
        <f t="shared" ref="GK72:GL72" si="168">SUM(GK63:GK71)</f>
        <v>0</v>
      </c>
      <c r="GL72" s="82">
        <f t="shared" si="168"/>
        <v>3107.314</v>
      </c>
      <c r="GM72" s="81" t="s">
        <v>79</v>
      </c>
      <c r="GN72" s="82">
        <f>SUM(GN63:GN71)</f>
        <v>0</v>
      </c>
      <c r="GO72" s="81" t="s">
        <v>79</v>
      </c>
      <c r="GP72" s="82">
        <f t="shared" ref="GP72:GQ72" si="169">SUM(GP63:GP71)</f>
        <v>0</v>
      </c>
      <c r="GQ72" s="82">
        <f t="shared" si="169"/>
        <v>0</v>
      </c>
      <c r="GR72" s="81" t="s">
        <v>79</v>
      </c>
      <c r="GS72" s="82">
        <f>SUM(GS63:GS71)</f>
        <v>0</v>
      </c>
      <c r="GT72" s="81" t="s">
        <v>79</v>
      </c>
      <c r="GU72" s="82">
        <f t="shared" ref="GU72:GV72" si="170">SUM(GU63:GU71)</f>
        <v>0</v>
      </c>
      <c r="GV72" s="82">
        <f t="shared" si="170"/>
        <v>0</v>
      </c>
      <c r="GW72" s="81" t="s">
        <v>79</v>
      </c>
      <c r="GX72" s="82">
        <f>SUM(GX63:GX71)</f>
        <v>0</v>
      </c>
      <c r="GY72" s="81" t="s">
        <v>79</v>
      </c>
      <c r="GZ72" s="82">
        <f t="shared" ref="GZ72:HA72" si="171">SUM(GZ63:GZ71)</f>
        <v>0</v>
      </c>
      <c r="HA72" s="82">
        <f t="shared" si="171"/>
        <v>0</v>
      </c>
      <c r="HB72" s="81" t="s">
        <v>79</v>
      </c>
      <c r="HC72" s="82">
        <f>SUM(HC63:HC71)</f>
        <v>0</v>
      </c>
      <c r="HD72" s="81" t="s">
        <v>79</v>
      </c>
      <c r="HE72" s="82">
        <f t="shared" ref="HE72:HF72" si="172">SUM(HE63:HE71)</f>
        <v>0</v>
      </c>
      <c r="HF72" s="82">
        <f t="shared" si="172"/>
        <v>0</v>
      </c>
      <c r="HG72" s="81" t="s">
        <v>79</v>
      </c>
      <c r="HH72" s="82">
        <f>SUM(HH63:HH71)</f>
        <v>3107.314</v>
      </c>
      <c r="HI72" s="81" t="s">
        <v>79</v>
      </c>
      <c r="HJ72" s="82">
        <f t="shared" ref="HJ72:HK72" si="173">SUM(HJ63:HJ71)</f>
        <v>0</v>
      </c>
      <c r="HK72" s="82">
        <f t="shared" si="173"/>
        <v>3107.314</v>
      </c>
    </row>
    <row r="73" ht="15.75" customHeight="1">
      <c r="A73" s="110"/>
      <c r="B73" s="110"/>
      <c r="C73" s="16" t="s">
        <v>80</v>
      </c>
      <c r="D73" s="84">
        <f>F72+K72+P72+U72+Z72+AE72+AJ72+AO72+AT72+AY72+BD72+BI72+BN72+BS72+BX72+CC72+CH72+CM72+CR72+CW72+DB72+DG72+DL72+DQ72+DV72+EA72+EF72+EK72+EP72+EU72+EZ72+FE72+FJ72+FO72+FT72+FY72+GD72+GI72+GN72+GS72+GX72+HC72+HH72</f>
        <v>864641.388</v>
      </c>
      <c r="E73" s="85"/>
      <c r="F73" s="85"/>
      <c r="G73" s="85"/>
      <c r="H73" s="85"/>
      <c r="I73" s="86"/>
      <c r="J73" s="85"/>
      <c r="K73" s="85"/>
      <c r="L73" s="85"/>
      <c r="M73" s="85"/>
      <c r="N73" s="86"/>
      <c r="O73" s="85"/>
      <c r="P73" s="85"/>
      <c r="Q73" s="85"/>
      <c r="R73" s="85"/>
      <c r="S73" s="86"/>
      <c r="T73" s="85"/>
      <c r="U73" s="85"/>
      <c r="V73" s="85"/>
      <c r="W73" s="85"/>
      <c r="X73" s="86"/>
      <c r="Y73" s="85"/>
      <c r="Z73" s="85"/>
      <c r="AA73" s="85"/>
      <c r="AB73" s="85"/>
      <c r="AC73" s="86"/>
      <c r="AD73" s="85"/>
      <c r="AE73" s="85"/>
      <c r="AF73" s="85"/>
      <c r="AG73" s="85"/>
      <c r="AH73" s="86"/>
      <c r="AI73" s="85"/>
      <c r="AJ73" s="85"/>
      <c r="AK73" s="85"/>
      <c r="AL73" s="85"/>
      <c r="AM73" s="86"/>
      <c r="AN73" s="85"/>
      <c r="AO73" s="85"/>
      <c r="AP73" s="85"/>
      <c r="AQ73" s="85"/>
      <c r="AR73" s="86"/>
      <c r="AS73" s="85"/>
      <c r="AT73" s="85"/>
      <c r="AU73" s="85"/>
      <c r="AV73" s="85"/>
      <c r="AW73" s="86"/>
      <c r="AX73" s="85"/>
      <c r="AY73" s="85"/>
      <c r="AZ73" s="85"/>
      <c r="BA73" s="85"/>
      <c r="BB73" s="86"/>
      <c r="BC73" s="85"/>
      <c r="BD73" s="85"/>
      <c r="BE73" s="85"/>
      <c r="BF73" s="85"/>
      <c r="BG73" s="86"/>
      <c r="BH73" s="85"/>
      <c r="BI73" s="85"/>
      <c r="BJ73" s="85"/>
      <c r="BK73" s="85"/>
      <c r="BL73" s="86"/>
      <c r="BM73" s="85"/>
      <c r="BN73" s="85"/>
      <c r="BO73" s="85"/>
      <c r="BP73" s="85"/>
      <c r="BQ73" s="86"/>
      <c r="BR73" s="85"/>
      <c r="BS73" s="85"/>
      <c r="BT73" s="85"/>
      <c r="BU73" s="85"/>
      <c r="BV73" s="86"/>
      <c r="BW73" s="85"/>
      <c r="BX73" s="85"/>
      <c r="BY73" s="85"/>
      <c r="BZ73" s="85"/>
      <c r="CA73" s="86"/>
      <c r="CB73" s="85"/>
      <c r="CC73" s="85"/>
      <c r="CD73" s="85"/>
      <c r="CE73" s="85"/>
      <c r="CF73" s="86"/>
      <c r="CG73" s="85"/>
      <c r="CH73" s="85"/>
      <c r="CI73" s="85"/>
      <c r="CJ73" s="85"/>
      <c r="CK73" s="86"/>
      <c r="CL73" s="85"/>
      <c r="CM73" s="85"/>
      <c r="CN73" s="85"/>
      <c r="CO73" s="85"/>
      <c r="CP73" s="86"/>
      <c r="CQ73" s="85"/>
      <c r="CR73" s="85"/>
      <c r="CS73" s="85"/>
      <c r="CT73" s="85"/>
      <c r="CU73" s="86"/>
      <c r="CV73" s="85"/>
      <c r="CW73" s="85"/>
      <c r="CX73" s="85"/>
      <c r="CY73" s="85"/>
      <c r="CZ73" s="86"/>
      <c r="DA73" s="85"/>
      <c r="DB73" s="85"/>
      <c r="DC73" s="85"/>
      <c r="DD73" s="85"/>
      <c r="DE73" s="86"/>
      <c r="DF73" s="85"/>
      <c r="DG73" s="85"/>
      <c r="DH73" s="85"/>
      <c r="DI73" s="85"/>
      <c r="DJ73" s="86"/>
      <c r="DK73" s="85"/>
      <c r="DL73" s="85"/>
      <c r="DM73" s="85"/>
      <c r="DN73" s="85"/>
      <c r="DO73" s="86"/>
      <c r="DP73" s="85"/>
      <c r="DQ73" s="85"/>
      <c r="DR73" s="85"/>
      <c r="DS73" s="85"/>
      <c r="DT73" s="86"/>
      <c r="DU73" s="85"/>
      <c r="DV73" s="85"/>
      <c r="DW73" s="85"/>
      <c r="DX73" s="85"/>
      <c r="DY73" s="86"/>
      <c r="DZ73" s="110"/>
      <c r="EA73" s="110"/>
      <c r="EB73" s="110"/>
      <c r="EC73" s="110"/>
      <c r="ED73" s="110"/>
      <c r="EE73" s="110"/>
      <c r="EF73" s="110"/>
      <c r="EG73" s="110"/>
      <c r="EH73" s="110"/>
      <c r="EI73" s="110"/>
      <c r="EJ73" s="110"/>
      <c r="EK73" s="110"/>
      <c r="EL73" s="110"/>
      <c r="EM73" s="110"/>
      <c r="EN73" s="110"/>
      <c r="EO73" s="110"/>
      <c r="EP73" s="110"/>
      <c r="EQ73" s="110"/>
      <c r="ER73" s="110"/>
      <c r="ES73" s="110"/>
      <c r="ET73" s="110"/>
      <c r="EU73" s="110"/>
      <c r="EV73" s="110"/>
      <c r="EW73" s="110"/>
      <c r="EX73" s="110"/>
      <c r="EY73" s="110"/>
      <c r="EZ73" s="110"/>
      <c r="FA73" s="110"/>
      <c r="FB73" s="110"/>
      <c r="FC73" s="110"/>
      <c r="FD73" s="110"/>
      <c r="FE73" s="110"/>
      <c r="FF73" s="110"/>
      <c r="FG73" s="110"/>
      <c r="FH73" s="110"/>
      <c r="FI73" s="110"/>
      <c r="FJ73" s="110"/>
      <c r="FK73" s="110"/>
      <c r="FL73" s="110"/>
      <c r="FM73" s="110"/>
      <c r="FN73" s="110"/>
      <c r="FO73" s="110"/>
      <c r="FP73" s="110"/>
      <c r="FQ73" s="110"/>
      <c r="FR73" s="110"/>
      <c r="FS73" s="110"/>
      <c r="FT73" s="110"/>
      <c r="FU73" s="110"/>
      <c r="FV73" s="110"/>
      <c r="FW73" s="110"/>
      <c r="FX73" s="110"/>
      <c r="FY73" s="110"/>
      <c r="FZ73" s="110"/>
      <c r="GA73" s="110"/>
      <c r="GB73" s="110"/>
      <c r="GC73" s="110"/>
      <c r="GD73" s="110"/>
      <c r="GE73" s="110"/>
      <c r="GF73" s="110"/>
      <c r="GG73" s="110"/>
      <c r="GH73" s="110"/>
      <c r="GI73" s="110"/>
      <c r="GJ73" s="110"/>
      <c r="GK73" s="110"/>
      <c r="GL73" s="110"/>
      <c r="GM73" s="110"/>
      <c r="GN73" s="110"/>
      <c r="GO73" s="110"/>
      <c r="GP73" s="110"/>
      <c r="GQ73" s="110"/>
      <c r="GR73" s="110"/>
      <c r="GS73" s="110"/>
      <c r="GT73" s="110"/>
      <c r="GU73" s="110"/>
      <c r="GV73" s="110"/>
      <c r="GW73" s="110"/>
      <c r="GX73" s="110"/>
      <c r="GY73" s="110"/>
      <c r="GZ73" s="110"/>
      <c r="HA73" s="110"/>
      <c r="HB73" s="110"/>
      <c r="HC73" s="110"/>
      <c r="HD73" s="110"/>
      <c r="HE73" s="110"/>
      <c r="HF73" s="110"/>
      <c r="HG73" s="110"/>
      <c r="HH73" s="110"/>
      <c r="HI73" s="110"/>
      <c r="HJ73" s="110"/>
      <c r="HK73" s="110"/>
    </row>
    <row r="74" ht="15.75" customHeight="1">
      <c r="A74" s="110"/>
      <c r="B74" s="110"/>
      <c r="C74" s="87" t="s">
        <v>81</v>
      </c>
      <c r="D74" s="88">
        <f>H72+M72+R72+W72+AB72+AG72+AL72+AQ72+AV72+BA72+BF72+BK72+BP72+BU72+BZ72+CE72+CJ72+CO72+CT72+CY72+DD72+DI72+DN72+DS72+DX72+EC72+EH72+ER72+EW72+FB72+FG72+FQ72+FV72+GA72+GF72+GK72+GP72+GU72+GZ72+HE72+HJ72</f>
        <v>0</v>
      </c>
      <c r="E74" s="85"/>
      <c r="F74" s="85"/>
      <c r="G74" s="85"/>
      <c r="H74" s="85"/>
      <c r="I74" s="86"/>
      <c r="J74" s="85"/>
      <c r="K74" s="85"/>
      <c r="L74" s="85"/>
      <c r="M74" s="85"/>
      <c r="N74" s="86"/>
      <c r="O74" s="85"/>
      <c r="P74" s="85"/>
      <c r="Q74" s="85"/>
      <c r="R74" s="85"/>
      <c r="S74" s="86"/>
      <c r="T74" s="85"/>
      <c r="U74" s="85"/>
      <c r="V74" s="85"/>
      <c r="W74" s="85"/>
      <c r="X74" s="86"/>
      <c r="Y74" s="85"/>
      <c r="Z74" s="85"/>
      <c r="AA74" s="85"/>
      <c r="AB74" s="85"/>
      <c r="AC74" s="86"/>
      <c r="AD74" s="85"/>
      <c r="AE74" s="85"/>
      <c r="AF74" s="85"/>
      <c r="AG74" s="85"/>
      <c r="AH74" s="86"/>
      <c r="AI74" s="85"/>
      <c r="AJ74" s="85"/>
      <c r="AK74" s="85"/>
      <c r="AL74" s="85"/>
      <c r="AM74" s="86"/>
      <c r="AN74" s="85"/>
      <c r="AO74" s="85"/>
      <c r="AP74" s="85"/>
      <c r="AQ74" s="85"/>
      <c r="AR74" s="86"/>
      <c r="AS74" s="85"/>
      <c r="AT74" s="85"/>
      <c r="AU74" s="85"/>
      <c r="AV74" s="85"/>
      <c r="AW74" s="86"/>
      <c r="AX74" s="85"/>
      <c r="AY74" s="85"/>
      <c r="AZ74" s="85"/>
      <c r="BA74" s="85"/>
      <c r="BB74" s="86"/>
      <c r="BC74" s="85"/>
      <c r="BD74" s="85"/>
      <c r="BE74" s="85"/>
      <c r="BF74" s="85"/>
      <c r="BG74" s="86"/>
      <c r="BH74" s="85"/>
      <c r="BI74" s="85"/>
      <c r="BJ74" s="85"/>
      <c r="BK74" s="85"/>
      <c r="BL74" s="86"/>
      <c r="BM74" s="85"/>
      <c r="BN74" s="85"/>
      <c r="BO74" s="85"/>
      <c r="BP74" s="85"/>
      <c r="BQ74" s="86"/>
      <c r="BR74" s="85"/>
      <c r="BS74" s="85"/>
      <c r="BT74" s="85"/>
      <c r="BU74" s="85"/>
      <c r="BV74" s="86"/>
      <c r="BW74" s="85"/>
      <c r="BX74" s="85"/>
      <c r="BY74" s="85"/>
      <c r="BZ74" s="85"/>
      <c r="CA74" s="86"/>
      <c r="CB74" s="85"/>
      <c r="CC74" s="85"/>
      <c r="CD74" s="85"/>
      <c r="CE74" s="85"/>
      <c r="CF74" s="86"/>
      <c r="CG74" s="85"/>
      <c r="CH74" s="85"/>
      <c r="CI74" s="85"/>
      <c r="CJ74" s="85"/>
      <c r="CK74" s="86"/>
      <c r="CL74" s="85"/>
      <c r="CM74" s="85"/>
      <c r="CN74" s="85"/>
      <c r="CO74" s="85"/>
      <c r="CP74" s="86"/>
      <c r="CQ74" s="85"/>
      <c r="CR74" s="85"/>
      <c r="CS74" s="85"/>
      <c r="CT74" s="85"/>
      <c r="CU74" s="86"/>
      <c r="CV74" s="85"/>
      <c r="CW74" s="85"/>
      <c r="CX74" s="85"/>
      <c r="CY74" s="85"/>
      <c r="CZ74" s="86"/>
      <c r="DA74" s="85"/>
      <c r="DB74" s="85"/>
      <c r="DC74" s="85"/>
      <c r="DD74" s="85"/>
      <c r="DE74" s="86"/>
      <c r="DF74" s="85"/>
      <c r="DG74" s="85"/>
      <c r="DH74" s="85"/>
      <c r="DI74" s="85"/>
      <c r="DJ74" s="86"/>
      <c r="DK74" s="85"/>
      <c r="DL74" s="85"/>
      <c r="DM74" s="85"/>
      <c r="DN74" s="85"/>
      <c r="DO74" s="86"/>
      <c r="DP74" s="85"/>
      <c r="DQ74" s="85"/>
      <c r="DR74" s="85"/>
      <c r="DS74" s="85"/>
      <c r="DT74" s="86"/>
      <c r="DU74" s="85"/>
      <c r="DV74" s="85"/>
      <c r="DW74" s="85"/>
      <c r="DX74" s="85"/>
      <c r="DY74" s="86"/>
      <c r="DZ74" s="110"/>
      <c r="EA74" s="110"/>
      <c r="EB74" s="110"/>
      <c r="EC74" s="110"/>
      <c r="ED74" s="110"/>
      <c r="EE74" s="110"/>
      <c r="EF74" s="110"/>
      <c r="EG74" s="110"/>
      <c r="EH74" s="110"/>
      <c r="EI74" s="110"/>
      <c r="EJ74" s="110"/>
      <c r="EK74" s="110"/>
      <c r="EL74" s="110"/>
      <c r="EM74" s="110"/>
      <c r="EN74" s="110"/>
      <c r="EO74" s="110"/>
      <c r="EP74" s="110"/>
      <c r="EQ74" s="110"/>
      <c r="ER74" s="110"/>
      <c r="ES74" s="110"/>
      <c r="ET74" s="110"/>
      <c r="EU74" s="110"/>
      <c r="EV74" s="110"/>
      <c r="EW74" s="110"/>
      <c r="EX74" s="110"/>
      <c r="EY74" s="110"/>
      <c r="EZ74" s="110"/>
      <c r="FA74" s="110"/>
      <c r="FB74" s="110"/>
      <c r="FC74" s="110"/>
      <c r="FD74" s="110"/>
      <c r="FE74" s="110"/>
      <c r="FF74" s="110"/>
      <c r="FG74" s="110"/>
      <c r="FH74" s="110"/>
      <c r="FI74" s="110"/>
      <c r="FJ74" s="110"/>
      <c r="FK74" s="110"/>
      <c r="FL74" s="110"/>
      <c r="FM74" s="110"/>
      <c r="FN74" s="110"/>
      <c r="FO74" s="110"/>
      <c r="FP74" s="110"/>
      <c r="FQ74" s="110"/>
      <c r="FR74" s="110"/>
      <c r="FS74" s="110"/>
      <c r="FT74" s="110"/>
      <c r="FU74" s="110"/>
      <c r="FV74" s="110"/>
      <c r="FW74" s="110"/>
      <c r="FX74" s="110"/>
      <c r="FY74" s="110"/>
      <c r="FZ74" s="110"/>
      <c r="GA74" s="110"/>
      <c r="GB74" s="110"/>
      <c r="GC74" s="110"/>
      <c r="GD74" s="110"/>
      <c r="GE74" s="110"/>
      <c r="GF74" s="110"/>
      <c r="GG74" s="110"/>
      <c r="GH74" s="110"/>
      <c r="GI74" s="110"/>
      <c r="GJ74" s="110"/>
      <c r="GK74" s="110"/>
      <c r="GL74" s="110"/>
      <c r="GM74" s="110"/>
      <c r="GN74" s="110"/>
      <c r="GO74" s="110"/>
      <c r="GP74" s="110"/>
      <c r="GQ74" s="110"/>
      <c r="GR74" s="110"/>
      <c r="GS74" s="110"/>
      <c r="GT74" s="110"/>
      <c r="GU74" s="110"/>
      <c r="GV74" s="110"/>
      <c r="GW74" s="110"/>
      <c r="GX74" s="110"/>
      <c r="GY74" s="110"/>
      <c r="GZ74" s="110"/>
      <c r="HA74" s="110"/>
      <c r="HB74" s="110"/>
      <c r="HC74" s="110"/>
      <c r="HD74" s="110"/>
      <c r="HE74" s="110"/>
      <c r="HF74" s="110"/>
      <c r="HG74" s="110"/>
      <c r="HH74" s="110"/>
      <c r="HI74" s="110"/>
      <c r="HJ74" s="110"/>
      <c r="HK74" s="110"/>
    </row>
    <row r="75" ht="15.75" customHeight="1">
      <c r="A75" s="110"/>
      <c r="B75" s="110"/>
      <c r="C75" s="5" t="s">
        <v>82</v>
      </c>
      <c r="D75" s="85">
        <f>SUM(D73:D74)</f>
        <v>864641.388</v>
      </c>
      <c r="E75" s="85"/>
      <c r="F75" s="85"/>
      <c r="G75" s="85"/>
      <c r="H75" s="85"/>
      <c r="I75" s="86"/>
      <c r="J75" s="85"/>
      <c r="K75" s="85"/>
      <c r="L75" s="85"/>
      <c r="M75" s="85"/>
      <c r="N75" s="86"/>
      <c r="O75" s="85"/>
      <c r="P75" s="85"/>
      <c r="Q75" s="85"/>
      <c r="R75" s="85"/>
      <c r="S75" s="86"/>
      <c r="T75" s="85"/>
      <c r="U75" s="85"/>
      <c r="V75" s="85"/>
      <c r="W75" s="85"/>
      <c r="X75" s="86"/>
      <c r="Y75" s="85"/>
      <c r="Z75" s="85"/>
      <c r="AA75" s="85"/>
      <c r="AB75" s="85"/>
      <c r="AC75" s="86"/>
      <c r="AD75" s="85"/>
      <c r="AE75" s="85"/>
      <c r="AF75" s="85"/>
      <c r="AG75" s="85"/>
      <c r="AH75" s="86"/>
      <c r="AI75" s="85"/>
      <c r="AJ75" s="85"/>
      <c r="AK75" s="85"/>
      <c r="AL75" s="85"/>
      <c r="AM75" s="86"/>
      <c r="AN75" s="85"/>
      <c r="AO75" s="85"/>
      <c r="AP75" s="85"/>
      <c r="AQ75" s="85"/>
      <c r="AR75" s="86"/>
      <c r="AS75" s="85"/>
      <c r="AT75" s="85"/>
      <c r="AU75" s="85"/>
      <c r="AV75" s="85"/>
      <c r="AW75" s="86"/>
      <c r="AX75" s="85"/>
      <c r="AY75" s="85"/>
      <c r="AZ75" s="85"/>
      <c r="BA75" s="85"/>
      <c r="BB75" s="86"/>
      <c r="BC75" s="85"/>
      <c r="BD75" s="85"/>
      <c r="BE75" s="85"/>
      <c r="BF75" s="85"/>
      <c r="BG75" s="86"/>
      <c r="BH75" s="85"/>
      <c r="BI75" s="85"/>
      <c r="BJ75" s="85"/>
      <c r="BK75" s="85"/>
      <c r="BL75" s="86"/>
      <c r="BM75" s="85"/>
      <c r="BN75" s="85"/>
      <c r="BO75" s="85"/>
      <c r="BP75" s="85"/>
      <c r="BQ75" s="86"/>
      <c r="BR75" s="85"/>
      <c r="BS75" s="85"/>
      <c r="BT75" s="85"/>
      <c r="BU75" s="85"/>
      <c r="BV75" s="86"/>
      <c r="BW75" s="85"/>
      <c r="BX75" s="85"/>
      <c r="BY75" s="85"/>
      <c r="BZ75" s="85"/>
      <c r="CA75" s="86"/>
      <c r="CB75" s="85"/>
      <c r="CC75" s="85"/>
      <c r="CD75" s="85"/>
      <c r="CE75" s="85"/>
      <c r="CF75" s="86"/>
      <c r="CG75" s="85"/>
      <c r="CH75" s="85"/>
      <c r="CI75" s="85"/>
      <c r="CJ75" s="85"/>
      <c r="CK75" s="86"/>
      <c r="CL75" s="85"/>
      <c r="CM75" s="85"/>
      <c r="CN75" s="85"/>
      <c r="CO75" s="85"/>
      <c r="CP75" s="86"/>
      <c r="CQ75" s="85"/>
      <c r="CR75" s="85"/>
      <c r="CS75" s="85"/>
      <c r="CT75" s="85"/>
      <c r="CU75" s="86"/>
      <c r="CV75" s="85"/>
      <c r="CW75" s="85"/>
      <c r="CX75" s="85"/>
      <c r="CY75" s="85"/>
      <c r="CZ75" s="86"/>
      <c r="DA75" s="85"/>
      <c r="DB75" s="85"/>
      <c r="DC75" s="85"/>
      <c r="DD75" s="85"/>
      <c r="DE75" s="86"/>
      <c r="DF75" s="85"/>
      <c r="DG75" s="85"/>
      <c r="DH75" s="85"/>
      <c r="DI75" s="85"/>
      <c r="DJ75" s="86"/>
      <c r="DK75" s="85"/>
      <c r="DL75" s="85"/>
      <c r="DM75" s="85"/>
      <c r="DN75" s="85"/>
      <c r="DO75" s="86"/>
      <c r="DP75" s="85"/>
      <c r="DQ75" s="85"/>
      <c r="DR75" s="85"/>
      <c r="DS75" s="85"/>
      <c r="DT75" s="86"/>
      <c r="DU75" s="85"/>
      <c r="DV75" s="85"/>
      <c r="DW75" s="85"/>
      <c r="DX75" s="85"/>
      <c r="DY75" s="86"/>
      <c r="DZ75" s="110"/>
      <c r="EA75" s="110"/>
      <c r="EB75" s="110"/>
      <c r="EC75" s="110"/>
      <c r="ED75" s="110"/>
      <c r="EE75" s="110"/>
      <c r="EF75" s="110"/>
      <c r="EG75" s="110"/>
      <c r="EH75" s="110"/>
      <c r="EI75" s="110"/>
      <c r="EJ75" s="110"/>
      <c r="EK75" s="110"/>
      <c r="EL75" s="110"/>
      <c r="EM75" s="110"/>
      <c r="EN75" s="110"/>
      <c r="EO75" s="110"/>
      <c r="EP75" s="110"/>
      <c r="EQ75" s="110"/>
      <c r="ER75" s="110"/>
      <c r="ES75" s="110"/>
      <c r="ET75" s="110"/>
      <c r="EU75" s="110"/>
      <c r="EV75" s="110"/>
      <c r="EW75" s="110"/>
      <c r="EX75" s="110"/>
      <c r="EY75" s="110"/>
      <c r="EZ75" s="110"/>
      <c r="FA75" s="110"/>
      <c r="FB75" s="110"/>
      <c r="FC75" s="110"/>
      <c r="FD75" s="110"/>
      <c r="FE75" s="110"/>
      <c r="FF75" s="110"/>
      <c r="FG75" s="110"/>
      <c r="FH75" s="110"/>
      <c r="FI75" s="110"/>
      <c r="FJ75" s="110"/>
      <c r="FK75" s="110"/>
      <c r="FL75" s="110"/>
      <c r="FM75" s="110"/>
      <c r="FN75" s="110"/>
      <c r="FO75" s="110"/>
      <c r="FP75" s="110"/>
      <c r="FQ75" s="110"/>
      <c r="FR75" s="110"/>
      <c r="FS75" s="110"/>
      <c r="FT75" s="110"/>
      <c r="FU75" s="110"/>
      <c r="FV75" s="110"/>
      <c r="FW75" s="110"/>
      <c r="FX75" s="110"/>
      <c r="FY75" s="110"/>
      <c r="FZ75" s="110"/>
      <c r="GA75" s="110"/>
      <c r="GB75" s="110"/>
      <c r="GC75" s="110"/>
      <c r="GD75" s="110"/>
      <c r="GE75" s="110"/>
      <c r="GF75" s="110"/>
      <c r="GG75" s="110"/>
      <c r="GH75" s="110"/>
      <c r="GI75" s="110"/>
      <c r="GJ75" s="110"/>
      <c r="GK75" s="110"/>
      <c r="GL75" s="110"/>
      <c r="GM75" s="110"/>
      <c r="GN75" s="110"/>
      <c r="GO75" s="110"/>
      <c r="GP75" s="110"/>
      <c r="GQ75" s="110"/>
      <c r="GR75" s="110"/>
      <c r="GS75" s="110"/>
      <c r="GT75" s="110"/>
      <c r="GU75" s="110"/>
      <c r="GV75" s="110"/>
      <c r="GW75" s="110"/>
      <c r="GX75" s="110"/>
      <c r="GY75" s="110"/>
      <c r="GZ75" s="110"/>
      <c r="HA75" s="110"/>
      <c r="HB75" s="110"/>
      <c r="HC75" s="110"/>
      <c r="HD75" s="110"/>
      <c r="HE75" s="110"/>
      <c r="HF75" s="110"/>
      <c r="HG75" s="110"/>
      <c r="HH75" s="110"/>
      <c r="HI75" s="110"/>
      <c r="HJ75" s="110"/>
      <c r="HK75" s="110"/>
    </row>
    <row r="76" ht="15.75" customHeight="1">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c r="AA76" s="110"/>
      <c r="AB76" s="110"/>
      <c r="AC76" s="110"/>
      <c r="AD76" s="110"/>
      <c r="AE76" s="110"/>
      <c r="AF76" s="110"/>
      <c r="AG76" s="110"/>
      <c r="AH76" s="110"/>
      <c r="AI76" s="110"/>
      <c r="AJ76" s="110"/>
      <c r="AK76" s="110"/>
      <c r="AL76" s="110"/>
      <c r="AM76" s="110"/>
      <c r="AN76" s="110"/>
      <c r="AO76" s="110"/>
      <c r="AP76" s="110"/>
      <c r="AQ76" s="110"/>
      <c r="AR76" s="110"/>
      <c r="AS76" s="110"/>
      <c r="AT76" s="110"/>
      <c r="AU76" s="110"/>
      <c r="AV76" s="110"/>
      <c r="AW76" s="110"/>
      <c r="AX76" s="110"/>
      <c r="AY76" s="110"/>
      <c r="AZ76" s="110"/>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0"/>
      <c r="CB76" s="110"/>
      <c r="CC76" s="110"/>
      <c r="CD76" s="110"/>
      <c r="CE76" s="110"/>
      <c r="CF76" s="110"/>
      <c r="CG76" s="110"/>
      <c r="CH76" s="110"/>
      <c r="CI76" s="110"/>
      <c r="CJ76" s="110"/>
      <c r="CK76" s="110"/>
      <c r="CL76" s="110"/>
      <c r="CM76" s="110"/>
      <c r="CN76" s="110"/>
      <c r="CO76" s="110"/>
      <c r="CP76" s="110"/>
      <c r="CQ76" s="110"/>
      <c r="CR76" s="110"/>
      <c r="CS76" s="110"/>
      <c r="CT76" s="110"/>
      <c r="CU76" s="110"/>
      <c r="CV76" s="110"/>
      <c r="CW76" s="110"/>
      <c r="CX76" s="110"/>
      <c r="CY76" s="110"/>
      <c r="CZ76" s="110"/>
      <c r="DA76" s="110"/>
      <c r="DB76" s="110"/>
      <c r="DC76" s="110"/>
      <c r="DD76" s="110"/>
      <c r="DE76" s="110"/>
      <c r="DF76" s="110"/>
      <c r="DG76" s="110"/>
      <c r="DH76" s="110"/>
      <c r="DI76" s="110"/>
      <c r="DJ76" s="110"/>
      <c r="DK76" s="110"/>
      <c r="DL76" s="110"/>
      <c r="DM76" s="110"/>
      <c r="DN76" s="110"/>
      <c r="DO76" s="110"/>
      <c r="DP76" s="110"/>
      <c r="DQ76" s="110"/>
      <c r="DR76" s="110"/>
      <c r="DS76" s="110"/>
      <c r="DT76" s="110"/>
      <c r="DU76" s="110"/>
      <c r="DV76" s="110"/>
      <c r="DW76" s="110"/>
      <c r="DX76" s="110"/>
      <c r="DY76" s="110"/>
      <c r="DZ76" s="110"/>
      <c r="EA76" s="110"/>
      <c r="EB76" s="110"/>
      <c r="EC76" s="110"/>
      <c r="ED76" s="110"/>
      <c r="EE76" s="110"/>
      <c r="EF76" s="110"/>
      <c r="EG76" s="110"/>
      <c r="EH76" s="110"/>
      <c r="EI76" s="110"/>
      <c r="EJ76" s="110"/>
      <c r="EK76" s="110"/>
      <c r="EL76" s="110"/>
      <c r="EM76" s="110"/>
      <c r="EN76" s="110"/>
      <c r="EO76" s="110"/>
      <c r="EP76" s="110"/>
      <c r="EQ76" s="110"/>
      <c r="ER76" s="110"/>
      <c r="ES76" s="110"/>
      <c r="ET76" s="110"/>
      <c r="EU76" s="110"/>
      <c r="EV76" s="110"/>
      <c r="EW76" s="110"/>
      <c r="EX76" s="110"/>
      <c r="EY76" s="110"/>
      <c r="EZ76" s="110"/>
      <c r="FA76" s="110"/>
      <c r="FB76" s="110"/>
      <c r="FC76" s="110"/>
      <c r="FD76" s="110"/>
      <c r="FE76" s="110"/>
      <c r="FF76" s="110"/>
      <c r="FG76" s="110"/>
      <c r="FH76" s="110"/>
      <c r="FI76" s="110"/>
      <c r="FJ76" s="110"/>
      <c r="FK76" s="110"/>
      <c r="FL76" s="110"/>
      <c r="FM76" s="110"/>
      <c r="FN76" s="110"/>
      <c r="FO76" s="110"/>
      <c r="FP76" s="110"/>
      <c r="FQ76" s="110"/>
      <c r="FR76" s="110"/>
      <c r="FS76" s="110"/>
      <c r="FT76" s="110"/>
      <c r="FU76" s="110"/>
      <c r="FV76" s="110"/>
      <c r="FW76" s="110"/>
      <c r="FX76" s="110"/>
      <c r="FY76" s="110"/>
      <c r="FZ76" s="110"/>
      <c r="GA76" s="110"/>
      <c r="GB76" s="110"/>
      <c r="GC76" s="110"/>
      <c r="GD76" s="110"/>
      <c r="GE76" s="110"/>
      <c r="GF76" s="110"/>
      <c r="GG76" s="110"/>
      <c r="GH76" s="110"/>
      <c r="GI76" s="110"/>
      <c r="GJ76" s="110"/>
      <c r="GK76" s="110"/>
      <c r="GL76" s="110"/>
      <c r="GM76" s="110"/>
      <c r="GN76" s="110"/>
      <c r="GO76" s="110"/>
      <c r="GP76" s="110"/>
      <c r="GQ76" s="110"/>
      <c r="GR76" s="110"/>
      <c r="GS76" s="110"/>
      <c r="GT76" s="110"/>
      <c r="GU76" s="110"/>
      <c r="GV76" s="110"/>
      <c r="GW76" s="110"/>
      <c r="GX76" s="110"/>
      <c r="GY76" s="110"/>
      <c r="GZ76" s="110"/>
      <c r="HA76" s="110"/>
      <c r="HB76" s="110"/>
      <c r="HC76" s="110"/>
      <c r="HD76" s="110"/>
      <c r="HE76" s="110"/>
      <c r="HF76" s="110"/>
      <c r="HG76" s="110"/>
      <c r="HH76" s="110"/>
      <c r="HI76" s="110"/>
      <c r="HJ76" s="110"/>
      <c r="HK76" s="110"/>
    </row>
    <row r="77" ht="15.75" customHeight="1">
      <c r="A77" s="110"/>
      <c r="B77" s="110"/>
      <c r="C77" s="89"/>
      <c r="D77" s="90" t="s">
        <v>83</v>
      </c>
      <c r="E77" s="91" t="s">
        <v>84</v>
      </c>
      <c r="F77" s="110"/>
      <c r="G77" s="110"/>
      <c r="H77" s="110"/>
      <c r="I77" s="110"/>
      <c r="J77" s="110"/>
      <c r="K77" s="110"/>
      <c r="L77" s="110"/>
      <c r="M77" s="110"/>
      <c r="N77" s="110"/>
      <c r="O77" s="110"/>
      <c r="P77" s="110"/>
      <c r="Q77" s="110"/>
      <c r="R77" s="110"/>
      <c r="S77" s="110"/>
      <c r="T77" s="110"/>
      <c r="U77" s="110"/>
      <c r="V77" s="110"/>
      <c r="W77" s="110"/>
      <c r="X77" s="110"/>
      <c r="Y77" s="110"/>
      <c r="Z77" s="110"/>
      <c r="AA77" s="110"/>
      <c r="AB77" s="110"/>
      <c r="AC77" s="110"/>
      <c r="AD77" s="110"/>
      <c r="AE77" s="110"/>
      <c r="AF77" s="110"/>
      <c r="AG77" s="110"/>
      <c r="AH77" s="110"/>
      <c r="AI77" s="110"/>
      <c r="AJ77" s="110"/>
      <c r="AK77" s="110"/>
      <c r="AL77" s="110"/>
      <c r="AM77" s="110"/>
      <c r="AN77" s="110"/>
      <c r="AO77" s="110"/>
      <c r="AP77" s="110"/>
      <c r="AQ77" s="110"/>
      <c r="AR77" s="110"/>
      <c r="AS77" s="110"/>
      <c r="AT77" s="110"/>
      <c r="AU77" s="110"/>
      <c r="AV77" s="110"/>
      <c r="AW77" s="110"/>
      <c r="AX77" s="110"/>
      <c r="AY77" s="110"/>
      <c r="AZ77" s="110"/>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0"/>
      <c r="CB77" s="110"/>
      <c r="CC77" s="110"/>
      <c r="CD77" s="110"/>
      <c r="CE77" s="110"/>
      <c r="CF77" s="110"/>
      <c r="CG77" s="110"/>
      <c r="CH77" s="110"/>
      <c r="CI77" s="110"/>
      <c r="CJ77" s="110"/>
      <c r="CK77" s="110"/>
      <c r="CL77" s="110"/>
      <c r="CM77" s="110"/>
      <c r="CN77" s="110"/>
      <c r="CO77" s="110"/>
      <c r="CP77" s="110"/>
      <c r="CQ77" s="110"/>
      <c r="CR77" s="110"/>
      <c r="CS77" s="110"/>
      <c r="CT77" s="110"/>
      <c r="CU77" s="110"/>
      <c r="CV77" s="110"/>
      <c r="CW77" s="110"/>
      <c r="CX77" s="110"/>
      <c r="CY77" s="110"/>
      <c r="CZ77" s="110"/>
      <c r="DA77" s="110"/>
      <c r="DB77" s="110"/>
      <c r="DC77" s="110"/>
      <c r="DD77" s="110"/>
      <c r="DE77" s="110"/>
      <c r="DF77" s="110"/>
      <c r="DG77" s="110"/>
      <c r="DH77" s="110"/>
      <c r="DI77" s="110"/>
      <c r="DJ77" s="110"/>
      <c r="DK77" s="110"/>
      <c r="DL77" s="110"/>
      <c r="DM77" s="110"/>
      <c r="DN77" s="110"/>
      <c r="DO77" s="110"/>
      <c r="DP77" s="110"/>
      <c r="DQ77" s="110"/>
      <c r="DR77" s="110"/>
      <c r="DS77" s="110"/>
      <c r="DT77" s="110"/>
      <c r="DU77" s="110"/>
      <c r="DV77" s="110"/>
      <c r="DW77" s="110"/>
      <c r="DX77" s="110"/>
      <c r="DY77" s="110"/>
      <c r="DZ77" s="110"/>
      <c r="EA77" s="110"/>
      <c r="EB77" s="110"/>
      <c r="EC77" s="110"/>
      <c r="ED77" s="110"/>
      <c r="EE77" s="110"/>
      <c r="EF77" s="110"/>
      <c r="EG77" s="110"/>
      <c r="EH77" s="110"/>
      <c r="EI77" s="110"/>
      <c r="EJ77" s="110"/>
      <c r="EK77" s="110"/>
      <c r="EL77" s="110"/>
      <c r="EM77" s="110"/>
      <c r="EN77" s="110"/>
      <c r="EO77" s="110"/>
      <c r="EP77" s="110"/>
      <c r="EQ77" s="110"/>
      <c r="ER77" s="110"/>
      <c r="ES77" s="110"/>
      <c r="ET77" s="110"/>
      <c r="EU77" s="110"/>
      <c r="EV77" s="110"/>
      <c r="EW77" s="110"/>
      <c r="EX77" s="110"/>
      <c r="EY77" s="110"/>
      <c r="EZ77" s="110"/>
      <c r="FA77" s="110"/>
      <c r="FB77" s="110"/>
      <c r="FC77" s="110"/>
      <c r="FD77" s="110"/>
      <c r="FE77" s="110"/>
      <c r="FF77" s="110"/>
      <c r="FG77" s="110"/>
      <c r="FH77" s="110"/>
      <c r="FI77" s="110"/>
      <c r="FJ77" s="110"/>
      <c r="FK77" s="110"/>
      <c r="FL77" s="110"/>
      <c r="FM77" s="110"/>
      <c r="FN77" s="110"/>
      <c r="FO77" s="110"/>
      <c r="FP77" s="110"/>
      <c r="FQ77" s="110"/>
      <c r="FR77" s="110"/>
      <c r="FS77" s="110"/>
      <c r="FT77" s="110"/>
      <c r="FU77" s="110"/>
      <c r="FV77" s="110"/>
      <c r="FW77" s="110"/>
      <c r="FX77" s="110"/>
      <c r="FY77" s="110"/>
      <c r="FZ77" s="110"/>
      <c r="GA77" s="110"/>
      <c r="GB77" s="110"/>
      <c r="GC77" s="110"/>
      <c r="GD77" s="110"/>
      <c r="GE77" s="110"/>
      <c r="GF77" s="110"/>
      <c r="GG77" s="110"/>
      <c r="GH77" s="110"/>
      <c r="GI77" s="110"/>
      <c r="GJ77" s="110"/>
      <c r="GK77" s="110"/>
      <c r="GL77" s="110"/>
      <c r="GM77" s="110"/>
      <c r="GN77" s="110"/>
      <c r="GO77" s="110"/>
      <c r="GP77" s="110"/>
      <c r="GQ77" s="110"/>
      <c r="GR77" s="110"/>
      <c r="GS77" s="110"/>
      <c r="GT77" s="110"/>
      <c r="GU77" s="110"/>
      <c r="GV77" s="110"/>
      <c r="GW77" s="110"/>
      <c r="GX77" s="110"/>
      <c r="GY77" s="110"/>
      <c r="GZ77" s="110"/>
      <c r="HA77" s="110"/>
      <c r="HB77" s="110"/>
      <c r="HC77" s="110"/>
      <c r="HD77" s="110"/>
      <c r="HE77" s="110"/>
      <c r="HF77" s="110"/>
      <c r="HG77" s="110"/>
      <c r="HH77" s="110"/>
      <c r="HI77" s="110"/>
      <c r="HJ77" s="110"/>
      <c r="HK77" s="110"/>
    </row>
    <row r="78" ht="15.75" customHeight="1">
      <c r="A78" s="110"/>
      <c r="B78" s="110"/>
      <c r="C78" s="93" t="s">
        <v>2</v>
      </c>
      <c r="D78" s="94">
        <f>F72+K72+P72+U72</f>
        <v>127050</v>
      </c>
      <c r="E78" s="95">
        <f>H72+M72+R72+W72</f>
        <v>0</v>
      </c>
      <c r="F78" s="110"/>
      <c r="G78" s="110"/>
      <c r="H78" s="110"/>
      <c r="I78" s="110"/>
      <c r="J78" s="110"/>
      <c r="K78" s="110"/>
      <c r="L78" s="110"/>
      <c r="M78" s="110"/>
      <c r="N78" s="110"/>
      <c r="O78" s="110"/>
      <c r="P78" s="110"/>
      <c r="Q78" s="110"/>
      <c r="R78" s="110"/>
      <c r="S78" s="110"/>
      <c r="T78" s="110"/>
      <c r="U78" s="110"/>
      <c r="V78" s="110"/>
      <c r="W78" s="110"/>
      <c r="X78" s="110"/>
      <c r="Y78" s="110"/>
      <c r="Z78" s="110"/>
      <c r="AA78" s="110"/>
      <c r="AB78" s="110"/>
      <c r="AC78" s="110"/>
      <c r="AD78" s="110"/>
      <c r="AE78" s="110"/>
      <c r="AF78" s="110"/>
      <c r="AG78" s="110"/>
      <c r="AH78" s="110"/>
      <c r="AI78" s="110"/>
      <c r="AJ78" s="110"/>
      <c r="AK78" s="110"/>
      <c r="AL78" s="110"/>
      <c r="AM78" s="110"/>
      <c r="AN78" s="110"/>
      <c r="AO78" s="110"/>
      <c r="AP78" s="110"/>
      <c r="AQ78" s="110"/>
      <c r="AR78" s="110"/>
      <c r="AS78" s="110"/>
      <c r="AT78" s="110"/>
      <c r="AU78" s="110"/>
      <c r="AV78" s="110"/>
      <c r="AW78" s="110"/>
      <c r="AX78" s="110"/>
      <c r="AY78" s="110"/>
      <c r="AZ78" s="110"/>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0"/>
      <c r="CB78" s="110"/>
      <c r="CC78" s="110"/>
      <c r="CD78" s="110"/>
      <c r="CE78" s="110"/>
      <c r="CF78" s="110"/>
      <c r="CG78" s="110"/>
      <c r="CH78" s="110"/>
      <c r="CI78" s="110"/>
      <c r="CJ78" s="110"/>
      <c r="CK78" s="110"/>
      <c r="CL78" s="110"/>
      <c r="CM78" s="110"/>
      <c r="CN78" s="110"/>
      <c r="CO78" s="110"/>
      <c r="CP78" s="110"/>
      <c r="CQ78" s="110"/>
      <c r="CR78" s="110"/>
      <c r="CS78" s="110"/>
      <c r="CT78" s="110"/>
      <c r="CU78" s="110"/>
      <c r="CV78" s="110"/>
      <c r="CW78" s="110"/>
      <c r="CX78" s="110"/>
      <c r="CY78" s="110"/>
      <c r="CZ78" s="110"/>
      <c r="DA78" s="110"/>
      <c r="DB78" s="110"/>
      <c r="DC78" s="110"/>
      <c r="DD78" s="110"/>
      <c r="DE78" s="110"/>
      <c r="DF78" s="110"/>
      <c r="DG78" s="110"/>
      <c r="DH78" s="110"/>
      <c r="DI78" s="110"/>
      <c r="DJ78" s="110"/>
      <c r="DK78" s="110"/>
      <c r="DL78" s="110"/>
      <c r="DM78" s="110"/>
      <c r="DN78" s="110"/>
      <c r="DO78" s="110"/>
      <c r="DP78" s="110"/>
      <c r="DQ78" s="110"/>
      <c r="DR78" s="110"/>
      <c r="DS78" s="110"/>
      <c r="DT78" s="110"/>
      <c r="DU78" s="110"/>
      <c r="DV78" s="110"/>
      <c r="DW78" s="110"/>
      <c r="DX78" s="110"/>
      <c r="DY78" s="110"/>
      <c r="DZ78" s="110"/>
      <c r="EA78" s="110"/>
      <c r="EB78" s="110"/>
      <c r="EC78" s="110"/>
      <c r="ED78" s="110"/>
      <c r="EE78" s="110"/>
      <c r="EF78" s="110"/>
      <c r="EG78" s="110"/>
      <c r="EH78" s="110"/>
      <c r="EI78" s="110"/>
      <c r="EJ78" s="110"/>
      <c r="EK78" s="110"/>
      <c r="EL78" s="110"/>
      <c r="EM78" s="110"/>
      <c r="EN78" s="110"/>
      <c r="EO78" s="110"/>
      <c r="EP78" s="110"/>
      <c r="EQ78" s="110"/>
      <c r="ER78" s="110"/>
      <c r="ES78" s="110"/>
      <c r="ET78" s="110"/>
      <c r="EU78" s="110"/>
      <c r="EV78" s="110"/>
      <c r="EW78" s="110"/>
      <c r="EX78" s="110"/>
      <c r="EY78" s="110"/>
      <c r="EZ78" s="110"/>
      <c r="FA78" s="110"/>
      <c r="FB78" s="110"/>
      <c r="FC78" s="110"/>
      <c r="FD78" s="110"/>
      <c r="FE78" s="110"/>
      <c r="FF78" s="110"/>
      <c r="FG78" s="110"/>
      <c r="FH78" s="110"/>
      <c r="FI78" s="110"/>
      <c r="FJ78" s="110"/>
      <c r="FK78" s="110"/>
      <c r="FL78" s="110"/>
      <c r="FM78" s="110"/>
      <c r="FN78" s="110"/>
      <c r="FO78" s="110"/>
      <c r="FP78" s="110"/>
      <c r="FQ78" s="110"/>
      <c r="FR78" s="110"/>
      <c r="FS78" s="110"/>
      <c r="FT78" s="110"/>
      <c r="FU78" s="110"/>
      <c r="FV78" s="110"/>
      <c r="FW78" s="110"/>
      <c r="FX78" s="110"/>
      <c r="FY78" s="110"/>
      <c r="FZ78" s="110"/>
      <c r="GA78" s="110"/>
      <c r="GB78" s="110"/>
      <c r="GC78" s="110"/>
      <c r="GD78" s="110"/>
      <c r="GE78" s="110"/>
      <c r="GF78" s="110"/>
      <c r="GG78" s="110"/>
      <c r="GH78" s="110"/>
      <c r="GI78" s="110"/>
      <c r="GJ78" s="110"/>
      <c r="GK78" s="110"/>
      <c r="GL78" s="110"/>
      <c r="GM78" s="110"/>
      <c r="GN78" s="110"/>
      <c r="GO78" s="110"/>
      <c r="GP78" s="110"/>
      <c r="GQ78" s="110"/>
      <c r="GR78" s="110"/>
      <c r="GS78" s="110"/>
      <c r="GT78" s="110"/>
      <c r="GU78" s="110"/>
      <c r="GV78" s="110"/>
      <c r="GW78" s="110"/>
      <c r="GX78" s="110"/>
      <c r="GY78" s="110"/>
      <c r="GZ78" s="110"/>
      <c r="HA78" s="110"/>
      <c r="HB78" s="110"/>
      <c r="HC78" s="110"/>
      <c r="HD78" s="110"/>
      <c r="HE78" s="110"/>
      <c r="HF78" s="110"/>
      <c r="HG78" s="110"/>
      <c r="HH78" s="110"/>
      <c r="HI78" s="110"/>
      <c r="HJ78" s="110"/>
      <c r="HK78" s="110"/>
    </row>
    <row r="79" ht="15.75" customHeight="1">
      <c r="A79" s="110"/>
      <c r="B79" s="110"/>
      <c r="C79" s="93" t="s">
        <v>3</v>
      </c>
      <c r="D79" s="94">
        <f>Z72+AE72+AJ72+AO72</f>
        <v>223310.414</v>
      </c>
      <c r="E79" s="95">
        <f>AB72+AG72</f>
        <v>0</v>
      </c>
      <c r="F79" s="110"/>
      <c r="G79" s="110"/>
      <c r="H79" s="110"/>
      <c r="I79" s="110"/>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0"/>
      <c r="AI79" s="110"/>
      <c r="AJ79" s="110"/>
      <c r="AK79" s="110"/>
      <c r="AL79" s="110"/>
      <c r="AM79" s="110"/>
      <c r="AN79" s="110"/>
      <c r="AO79" s="110"/>
      <c r="AP79" s="110"/>
      <c r="AQ79" s="110"/>
      <c r="AR79" s="110"/>
      <c r="AS79" s="110"/>
      <c r="AT79" s="110"/>
      <c r="AU79" s="110"/>
      <c r="AV79" s="110"/>
      <c r="AW79" s="110"/>
      <c r="AX79" s="110"/>
      <c r="AY79" s="110"/>
      <c r="AZ79" s="110"/>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0"/>
      <c r="CB79" s="110"/>
      <c r="CC79" s="110"/>
      <c r="CD79" s="110"/>
      <c r="CE79" s="110"/>
      <c r="CF79" s="110"/>
      <c r="CG79" s="110"/>
      <c r="CH79" s="110"/>
      <c r="CI79" s="110"/>
      <c r="CJ79" s="110"/>
      <c r="CK79" s="110"/>
      <c r="CL79" s="110"/>
      <c r="CM79" s="110"/>
      <c r="CN79" s="110"/>
      <c r="CO79" s="110"/>
      <c r="CP79" s="110"/>
      <c r="CQ79" s="110"/>
      <c r="CR79" s="110"/>
      <c r="CS79" s="110"/>
      <c r="CT79" s="110"/>
      <c r="CU79" s="110"/>
      <c r="CV79" s="110"/>
      <c r="CW79" s="110"/>
      <c r="CX79" s="110"/>
      <c r="CY79" s="110"/>
      <c r="CZ79" s="110"/>
      <c r="DA79" s="110"/>
      <c r="DB79" s="110"/>
      <c r="DC79" s="110"/>
      <c r="DD79" s="110"/>
      <c r="DE79" s="110"/>
      <c r="DF79" s="110"/>
      <c r="DG79" s="110"/>
      <c r="DH79" s="110"/>
      <c r="DI79" s="110"/>
      <c r="DJ79" s="110"/>
      <c r="DK79" s="110"/>
      <c r="DL79" s="110"/>
      <c r="DM79" s="110"/>
      <c r="DN79" s="110"/>
      <c r="DO79" s="110"/>
      <c r="DP79" s="110"/>
      <c r="DQ79" s="110"/>
      <c r="DR79" s="110"/>
      <c r="DS79" s="110"/>
      <c r="DT79" s="110"/>
      <c r="DU79" s="110"/>
      <c r="DV79" s="110"/>
      <c r="DW79" s="110"/>
      <c r="DX79" s="110"/>
      <c r="DY79" s="110"/>
      <c r="DZ79" s="110"/>
      <c r="EA79" s="110"/>
      <c r="EB79" s="110"/>
      <c r="EC79" s="110"/>
      <c r="ED79" s="110"/>
      <c r="EE79" s="110"/>
      <c r="EF79" s="110"/>
      <c r="EG79" s="110"/>
      <c r="EH79" s="110"/>
      <c r="EI79" s="110"/>
      <c r="EJ79" s="110"/>
      <c r="EK79" s="110"/>
      <c r="EL79" s="110"/>
      <c r="EM79" s="110"/>
      <c r="EN79" s="110"/>
      <c r="EO79" s="110"/>
      <c r="EP79" s="110"/>
      <c r="EQ79" s="110"/>
      <c r="ER79" s="110"/>
      <c r="ES79" s="110"/>
      <c r="ET79" s="110"/>
      <c r="EU79" s="110"/>
      <c r="EV79" s="110"/>
      <c r="EW79" s="110"/>
      <c r="EX79" s="110"/>
      <c r="EY79" s="110"/>
      <c r="EZ79" s="110"/>
      <c r="FA79" s="110"/>
      <c r="FB79" s="110"/>
      <c r="FC79" s="110"/>
      <c r="FD79" s="110"/>
      <c r="FE79" s="110"/>
      <c r="FF79" s="110"/>
      <c r="FG79" s="110"/>
      <c r="FH79" s="110"/>
      <c r="FI79" s="110"/>
      <c r="FJ79" s="110"/>
      <c r="FK79" s="110"/>
      <c r="FL79" s="110"/>
      <c r="FM79" s="110"/>
      <c r="FN79" s="110"/>
      <c r="FO79" s="110"/>
      <c r="FP79" s="110"/>
      <c r="FQ79" s="110"/>
      <c r="FR79" s="110"/>
      <c r="FS79" s="110"/>
      <c r="FT79" s="110"/>
      <c r="FU79" s="110"/>
      <c r="FV79" s="110"/>
      <c r="FW79" s="110"/>
      <c r="FX79" s="110"/>
      <c r="FY79" s="110"/>
      <c r="FZ79" s="110"/>
      <c r="GA79" s="110"/>
      <c r="GB79" s="110"/>
      <c r="GC79" s="110"/>
      <c r="GD79" s="110"/>
      <c r="GE79" s="110"/>
      <c r="GF79" s="110"/>
      <c r="GG79" s="110"/>
      <c r="GH79" s="110"/>
      <c r="GI79" s="110"/>
      <c r="GJ79" s="110"/>
      <c r="GK79" s="110"/>
      <c r="GL79" s="110"/>
      <c r="GM79" s="110"/>
      <c r="GN79" s="110"/>
      <c r="GO79" s="110"/>
      <c r="GP79" s="110"/>
      <c r="GQ79" s="110"/>
      <c r="GR79" s="110"/>
      <c r="GS79" s="110"/>
      <c r="GT79" s="110"/>
      <c r="GU79" s="110"/>
      <c r="GV79" s="110"/>
      <c r="GW79" s="110"/>
      <c r="GX79" s="110"/>
      <c r="GY79" s="110"/>
      <c r="GZ79" s="110"/>
      <c r="HA79" s="110"/>
      <c r="HB79" s="110"/>
      <c r="HC79" s="110"/>
      <c r="HD79" s="110"/>
      <c r="HE79" s="110"/>
      <c r="HF79" s="110"/>
      <c r="HG79" s="110"/>
      <c r="HH79" s="110"/>
      <c r="HI79" s="110"/>
      <c r="HJ79" s="110"/>
      <c r="HK79" s="110"/>
    </row>
    <row r="80" ht="15.75" customHeight="1">
      <c r="A80" s="110"/>
      <c r="B80" s="110"/>
      <c r="C80" s="93" t="s">
        <v>4</v>
      </c>
      <c r="D80" s="94">
        <f>AT72+AY72+BD72+BI72+BN72</f>
        <v>161233.906</v>
      </c>
      <c r="E80" s="95"/>
      <c r="F80" s="110"/>
      <c r="G80" s="110"/>
      <c r="H80" s="110"/>
      <c r="I80" s="110"/>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0"/>
      <c r="AI80" s="110"/>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0"/>
      <c r="CB80" s="110"/>
      <c r="CC80" s="110"/>
      <c r="CD80" s="110"/>
      <c r="CE80" s="110"/>
      <c r="CF80" s="110"/>
      <c r="CG80" s="110"/>
      <c r="CH80" s="110"/>
      <c r="CI80" s="110"/>
      <c r="CJ80" s="110"/>
      <c r="CK80" s="110"/>
      <c r="CL80" s="110"/>
      <c r="CM80" s="110"/>
      <c r="CN80" s="110"/>
      <c r="CO80" s="110"/>
      <c r="CP80" s="110"/>
      <c r="CQ80" s="110"/>
      <c r="CR80" s="110"/>
      <c r="CS80" s="110"/>
      <c r="CT80" s="110"/>
      <c r="CU80" s="110"/>
      <c r="CV80" s="110"/>
      <c r="CW80" s="110"/>
      <c r="CX80" s="110"/>
      <c r="CY80" s="110"/>
      <c r="CZ80" s="110"/>
      <c r="DA80" s="110"/>
      <c r="DB80" s="110"/>
      <c r="DC80" s="110"/>
      <c r="DD80" s="110"/>
      <c r="DE80" s="110"/>
      <c r="DF80" s="110"/>
      <c r="DG80" s="110"/>
      <c r="DH80" s="110"/>
      <c r="DI80" s="110"/>
      <c r="DJ80" s="110"/>
      <c r="DK80" s="110"/>
      <c r="DL80" s="110"/>
      <c r="DM80" s="110"/>
      <c r="DN80" s="110"/>
      <c r="DO80" s="110"/>
      <c r="DP80" s="110"/>
      <c r="DQ80" s="110"/>
      <c r="DR80" s="110"/>
      <c r="DS80" s="110"/>
      <c r="DT80" s="110"/>
      <c r="DU80" s="110"/>
      <c r="DV80" s="110"/>
      <c r="DW80" s="110"/>
      <c r="DX80" s="110"/>
      <c r="DY80" s="110"/>
      <c r="DZ80" s="110"/>
      <c r="EA80" s="110"/>
      <c r="EB80" s="110"/>
      <c r="EC80" s="110"/>
      <c r="ED80" s="110"/>
      <c r="EE80" s="110"/>
      <c r="EF80" s="110"/>
      <c r="EG80" s="110"/>
      <c r="EH80" s="110"/>
      <c r="EI80" s="110"/>
      <c r="EJ80" s="110"/>
      <c r="EK80" s="110"/>
      <c r="EL80" s="110"/>
      <c r="EM80" s="110"/>
      <c r="EN80" s="110"/>
      <c r="EO80" s="110"/>
      <c r="EP80" s="110"/>
      <c r="EQ80" s="110"/>
      <c r="ER80" s="110"/>
      <c r="ES80" s="110"/>
      <c r="ET80" s="110"/>
      <c r="EU80" s="110"/>
      <c r="EV80" s="110"/>
      <c r="EW80" s="110"/>
      <c r="EX80" s="110"/>
      <c r="EY80" s="110"/>
      <c r="EZ80" s="110"/>
      <c r="FA80" s="110"/>
      <c r="FB80" s="110"/>
      <c r="FC80" s="110"/>
      <c r="FD80" s="110"/>
      <c r="FE80" s="110"/>
      <c r="FF80" s="110"/>
      <c r="FG80" s="110"/>
      <c r="FH80" s="110"/>
      <c r="FI80" s="110"/>
      <c r="FJ80" s="110"/>
      <c r="FK80" s="110"/>
      <c r="FL80" s="110"/>
      <c r="FM80" s="110"/>
      <c r="FN80" s="110"/>
      <c r="FO80" s="110"/>
      <c r="FP80" s="110"/>
      <c r="FQ80" s="110"/>
      <c r="FR80" s="110"/>
      <c r="FS80" s="110"/>
      <c r="FT80" s="110"/>
      <c r="FU80" s="110"/>
      <c r="FV80" s="110"/>
      <c r="FW80" s="110"/>
      <c r="FX80" s="110"/>
      <c r="FY80" s="110"/>
      <c r="FZ80" s="110"/>
      <c r="GA80" s="110"/>
      <c r="GB80" s="110"/>
      <c r="GC80" s="110"/>
      <c r="GD80" s="110"/>
      <c r="GE80" s="110"/>
      <c r="GF80" s="110"/>
      <c r="GG80" s="110"/>
      <c r="GH80" s="110"/>
      <c r="GI80" s="110"/>
      <c r="GJ80" s="110"/>
      <c r="GK80" s="110"/>
      <c r="GL80" s="110"/>
      <c r="GM80" s="110"/>
      <c r="GN80" s="110"/>
      <c r="GO80" s="110"/>
      <c r="GP80" s="110"/>
      <c r="GQ80" s="110"/>
      <c r="GR80" s="110"/>
      <c r="GS80" s="110"/>
      <c r="GT80" s="110"/>
      <c r="GU80" s="110"/>
      <c r="GV80" s="110"/>
      <c r="GW80" s="110"/>
      <c r="GX80" s="110"/>
      <c r="GY80" s="110"/>
      <c r="GZ80" s="110"/>
      <c r="HA80" s="110"/>
      <c r="HB80" s="110"/>
      <c r="HC80" s="110"/>
      <c r="HD80" s="110"/>
      <c r="HE80" s="110"/>
      <c r="HF80" s="110"/>
      <c r="HG80" s="110"/>
      <c r="HH80" s="110"/>
      <c r="HI80" s="110"/>
      <c r="HJ80" s="110"/>
      <c r="HK80" s="110"/>
    </row>
    <row r="81" ht="15.75" customHeight="1">
      <c r="A81" s="110"/>
      <c r="B81" s="110"/>
      <c r="C81" s="93" t="s">
        <v>5</v>
      </c>
      <c r="D81" s="94">
        <f>BS72+BX72+CC72+CH72+CM72</f>
        <v>113208.864</v>
      </c>
      <c r="E81" s="95"/>
      <c r="F81" s="110"/>
      <c r="G81" s="110"/>
      <c r="H81" s="110"/>
      <c r="I81" s="110"/>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c r="AH81" s="110"/>
      <c r="AI81" s="110"/>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0"/>
      <c r="CB81" s="110"/>
      <c r="CC81" s="110"/>
      <c r="CD81" s="110"/>
      <c r="CE81" s="110"/>
      <c r="CF81" s="110"/>
      <c r="CG81" s="110"/>
      <c r="CH81" s="110"/>
      <c r="CI81" s="110"/>
      <c r="CJ81" s="110"/>
      <c r="CK81" s="110"/>
      <c r="CL81" s="110"/>
      <c r="CM81" s="110"/>
      <c r="CN81" s="110"/>
      <c r="CO81" s="110"/>
      <c r="CP81" s="110"/>
      <c r="CQ81" s="110"/>
      <c r="CR81" s="110"/>
      <c r="CS81" s="110"/>
      <c r="CT81" s="110"/>
      <c r="CU81" s="110"/>
      <c r="CV81" s="110"/>
      <c r="CW81" s="110"/>
      <c r="CX81" s="110"/>
      <c r="CY81" s="110"/>
      <c r="CZ81" s="110"/>
      <c r="DA81" s="110"/>
      <c r="DB81" s="110"/>
      <c r="DC81" s="110"/>
      <c r="DD81" s="110"/>
      <c r="DE81" s="110"/>
      <c r="DF81" s="110"/>
      <c r="DG81" s="110"/>
      <c r="DH81" s="110"/>
      <c r="DI81" s="110"/>
      <c r="DJ81" s="110"/>
      <c r="DK81" s="110"/>
      <c r="DL81" s="110"/>
      <c r="DM81" s="110"/>
      <c r="DN81" s="110"/>
      <c r="DO81" s="110"/>
      <c r="DP81" s="110"/>
      <c r="DQ81" s="110"/>
      <c r="DR81" s="110"/>
      <c r="DS81" s="110"/>
      <c r="DT81" s="110"/>
      <c r="DU81" s="110"/>
      <c r="DV81" s="110"/>
      <c r="DW81" s="110"/>
      <c r="DX81" s="110"/>
      <c r="DY81" s="110"/>
      <c r="DZ81" s="110"/>
      <c r="EA81" s="110"/>
      <c r="EB81" s="110"/>
      <c r="EC81" s="110"/>
      <c r="ED81" s="110"/>
      <c r="EE81" s="110"/>
      <c r="EF81" s="110"/>
      <c r="EG81" s="110"/>
      <c r="EH81" s="110"/>
      <c r="EI81" s="110"/>
      <c r="EJ81" s="110"/>
      <c r="EK81" s="110"/>
      <c r="EL81" s="110"/>
      <c r="EM81" s="110"/>
      <c r="EN81" s="110"/>
      <c r="EO81" s="110"/>
      <c r="EP81" s="110"/>
      <c r="EQ81" s="110"/>
      <c r="ER81" s="110"/>
      <c r="ES81" s="110"/>
      <c r="ET81" s="110"/>
      <c r="EU81" s="110"/>
      <c r="EV81" s="110"/>
      <c r="EW81" s="110"/>
      <c r="EX81" s="110"/>
      <c r="EY81" s="110"/>
      <c r="EZ81" s="110"/>
      <c r="FA81" s="110"/>
      <c r="FB81" s="110"/>
      <c r="FC81" s="110"/>
      <c r="FD81" s="110"/>
      <c r="FE81" s="110"/>
      <c r="FF81" s="110"/>
      <c r="FG81" s="110"/>
      <c r="FH81" s="110"/>
      <c r="FI81" s="110"/>
      <c r="FJ81" s="110"/>
      <c r="FK81" s="110"/>
      <c r="FL81" s="110"/>
      <c r="FM81" s="110"/>
      <c r="FN81" s="110"/>
      <c r="FO81" s="110"/>
      <c r="FP81" s="110"/>
      <c r="FQ81" s="110"/>
      <c r="FR81" s="110"/>
      <c r="FS81" s="110"/>
      <c r="FT81" s="110"/>
      <c r="FU81" s="110"/>
      <c r="FV81" s="110"/>
      <c r="FW81" s="110"/>
      <c r="FX81" s="110"/>
      <c r="FY81" s="110"/>
      <c r="FZ81" s="110"/>
      <c r="GA81" s="110"/>
      <c r="GB81" s="110"/>
      <c r="GC81" s="110"/>
      <c r="GD81" s="110"/>
      <c r="GE81" s="110"/>
      <c r="GF81" s="110"/>
      <c r="GG81" s="110"/>
      <c r="GH81" s="110"/>
      <c r="GI81" s="110"/>
      <c r="GJ81" s="110"/>
      <c r="GK81" s="110"/>
      <c r="GL81" s="110"/>
      <c r="GM81" s="110"/>
      <c r="GN81" s="110"/>
      <c r="GO81" s="110"/>
      <c r="GP81" s="110"/>
      <c r="GQ81" s="110"/>
      <c r="GR81" s="110"/>
      <c r="GS81" s="110"/>
      <c r="GT81" s="110"/>
      <c r="GU81" s="110"/>
      <c r="GV81" s="110"/>
      <c r="GW81" s="110"/>
      <c r="GX81" s="110"/>
      <c r="GY81" s="110"/>
      <c r="GZ81" s="110"/>
      <c r="HA81" s="110"/>
      <c r="HB81" s="110"/>
      <c r="HC81" s="110"/>
      <c r="HD81" s="110"/>
      <c r="HE81" s="110"/>
      <c r="HF81" s="110"/>
      <c r="HG81" s="110"/>
      <c r="HH81" s="110"/>
      <c r="HI81" s="110"/>
      <c r="HJ81" s="110"/>
      <c r="HK81" s="110"/>
    </row>
    <row r="82" ht="15.75" customHeight="1">
      <c r="A82" s="110"/>
      <c r="B82" s="110"/>
      <c r="C82" s="93" t="s">
        <v>6</v>
      </c>
      <c r="D82" s="94">
        <f>CR72+CW72+DB7+DG727+DL72+DQ72</f>
        <v>3107.314</v>
      </c>
      <c r="E82" s="95"/>
      <c r="F82" s="110"/>
      <c r="G82" s="110"/>
      <c r="H82" s="110"/>
      <c r="I82" s="110"/>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0"/>
      <c r="AI82" s="110"/>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0"/>
      <c r="CB82" s="110"/>
      <c r="CC82" s="110"/>
      <c r="CD82" s="110"/>
      <c r="CE82" s="110"/>
      <c r="CF82" s="110"/>
      <c r="CG82" s="110"/>
      <c r="CH82" s="110"/>
      <c r="CI82" s="110"/>
      <c r="CJ82" s="110"/>
      <c r="CK82" s="110"/>
      <c r="CL82" s="110"/>
      <c r="CM82" s="110"/>
      <c r="CN82" s="110"/>
      <c r="CO82" s="110"/>
      <c r="CP82" s="110"/>
      <c r="CQ82" s="110"/>
      <c r="CR82" s="110"/>
      <c r="CS82" s="110"/>
      <c r="CT82" s="110"/>
      <c r="CU82" s="110"/>
      <c r="CV82" s="110"/>
      <c r="CW82" s="110"/>
      <c r="CX82" s="110"/>
      <c r="CY82" s="110"/>
      <c r="CZ82" s="110"/>
      <c r="DA82" s="110"/>
      <c r="DB82" s="110"/>
      <c r="DC82" s="110"/>
      <c r="DD82" s="110"/>
      <c r="DE82" s="110"/>
      <c r="DF82" s="110"/>
      <c r="DG82" s="110"/>
      <c r="DH82" s="110"/>
      <c r="DI82" s="110"/>
      <c r="DJ82" s="110"/>
      <c r="DK82" s="110"/>
      <c r="DL82" s="110"/>
      <c r="DM82" s="110"/>
      <c r="DN82" s="110"/>
      <c r="DO82" s="110"/>
      <c r="DP82" s="110"/>
      <c r="DQ82" s="110"/>
      <c r="DR82" s="110"/>
      <c r="DS82" s="110"/>
      <c r="DT82" s="110"/>
      <c r="DU82" s="110"/>
      <c r="DV82" s="110"/>
      <c r="DW82" s="110"/>
      <c r="DX82" s="110"/>
      <c r="DY82" s="110"/>
      <c r="DZ82" s="110"/>
      <c r="EA82" s="110"/>
      <c r="EB82" s="110"/>
      <c r="EC82" s="110"/>
      <c r="ED82" s="110"/>
      <c r="EE82" s="110"/>
      <c r="EF82" s="110"/>
      <c r="EG82" s="110"/>
      <c r="EH82" s="110"/>
      <c r="EI82" s="110"/>
      <c r="EJ82" s="110"/>
      <c r="EK82" s="110"/>
      <c r="EL82" s="110"/>
      <c r="EM82" s="110"/>
      <c r="EN82" s="110"/>
      <c r="EO82" s="110"/>
      <c r="EP82" s="110"/>
      <c r="EQ82" s="110"/>
      <c r="ER82" s="110"/>
      <c r="ES82" s="110"/>
      <c r="ET82" s="110"/>
      <c r="EU82" s="110"/>
      <c r="EV82" s="110"/>
      <c r="EW82" s="110"/>
      <c r="EX82" s="110"/>
      <c r="EY82" s="110"/>
      <c r="EZ82" s="110"/>
      <c r="FA82" s="110"/>
      <c r="FB82" s="110"/>
      <c r="FC82" s="110"/>
      <c r="FD82" s="110"/>
      <c r="FE82" s="110"/>
      <c r="FF82" s="110"/>
      <c r="FG82" s="110"/>
      <c r="FH82" s="110"/>
      <c r="FI82" s="110"/>
      <c r="FJ82" s="110"/>
      <c r="FK82" s="110"/>
      <c r="FL82" s="110"/>
      <c r="FM82" s="110"/>
      <c r="FN82" s="110"/>
      <c r="FO82" s="110"/>
      <c r="FP82" s="110"/>
      <c r="FQ82" s="110"/>
      <c r="FR82" s="110"/>
      <c r="FS82" s="110"/>
      <c r="FT82" s="110"/>
      <c r="FU82" s="110"/>
      <c r="FV82" s="110"/>
      <c r="FW82" s="110"/>
      <c r="FX82" s="110"/>
      <c r="FY82" s="110"/>
      <c r="FZ82" s="110"/>
      <c r="GA82" s="110"/>
      <c r="GB82" s="110"/>
      <c r="GC82" s="110"/>
      <c r="GD82" s="110"/>
      <c r="GE82" s="110"/>
      <c r="GF82" s="110"/>
      <c r="GG82" s="110"/>
      <c r="GH82" s="110"/>
      <c r="GI82" s="110"/>
      <c r="GJ82" s="110"/>
      <c r="GK82" s="110"/>
      <c r="GL82" s="110"/>
      <c r="GM82" s="110"/>
      <c r="GN82" s="110"/>
      <c r="GO82" s="110"/>
      <c r="GP82" s="110"/>
      <c r="GQ82" s="110"/>
      <c r="GR82" s="110"/>
      <c r="GS82" s="110"/>
      <c r="GT82" s="110"/>
      <c r="GU82" s="110"/>
      <c r="GV82" s="110"/>
      <c r="GW82" s="110"/>
      <c r="GX82" s="110"/>
      <c r="GY82" s="110"/>
      <c r="GZ82" s="110"/>
      <c r="HA82" s="110"/>
      <c r="HB82" s="110"/>
      <c r="HC82" s="110"/>
      <c r="HD82" s="110"/>
      <c r="HE82" s="110"/>
      <c r="HF82" s="110"/>
      <c r="HG82" s="110"/>
      <c r="HH82" s="110"/>
      <c r="HI82" s="110"/>
      <c r="HJ82" s="110"/>
      <c r="HK82" s="110"/>
    </row>
    <row r="83" ht="15.75" customHeight="1">
      <c r="A83" s="110"/>
      <c r="B83" s="110"/>
      <c r="C83" s="93" t="s">
        <v>7</v>
      </c>
      <c r="D83" s="94">
        <f>DV72+EA72+EF72+EK72+EP72</f>
        <v>60664.628</v>
      </c>
      <c r="E83" s="95"/>
      <c r="F83" s="110"/>
      <c r="G83" s="110"/>
      <c r="H83" s="110"/>
      <c r="I83" s="110"/>
      <c r="J83" s="110"/>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c r="AH83" s="110"/>
      <c r="AI83" s="110"/>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0"/>
      <c r="CB83" s="110"/>
      <c r="CC83" s="110"/>
      <c r="CD83" s="110"/>
      <c r="CE83" s="110"/>
      <c r="CF83" s="110"/>
      <c r="CG83" s="110"/>
      <c r="CH83" s="110"/>
      <c r="CI83" s="110"/>
      <c r="CJ83" s="110"/>
      <c r="CK83" s="110"/>
      <c r="CL83" s="110"/>
      <c r="CM83" s="110"/>
      <c r="CN83" s="110"/>
      <c r="CO83" s="110"/>
      <c r="CP83" s="110"/>
      <c r="CQ83" s="110"/>
      <c r="CR83" s="110"/>
      <c r="CS83" s="110"/>
      <c r="CT83" s="110"/>
      <c r="CU83" s="110"/>
      <c r="CV83" s="110"/>
      <c r="CW83" s="110"/>
      <c r="CX83" s="110"/>
      <c r="CY83" s="110"/>
      <c r="CZ83" s="110"/>
      <c r="DA83" s="110"/>
      <c r="DB83" s="110"/>
      <c r="DC83" s="110"/>
      <c r="DD83" s="110"/>
      <c r="DE83" s="110"/>
      <c r="DF83" s="110"/>
      <c r="DG83" s="110"/>
      <c r="DH83" s="110"/>
      <c r="DI83" s="110"/>
      <c r="DJ83" s="110"/>
      <c r="DK83" s="110"/>
      <c r="DL83" s="110"/>
      <c r="DM83" s="110"/>
      <c r="DN83" s="110"/>
      <c r="DO83" s="110"/>
      <c r="DP83" s="110"/>
      <c r="DQ83" s="110"/>
      <c r="DR83" s="110"/>
      <c r="DS83" s="110"/>
      <c r="DT83" s="110"/>
      <c r="DU83" s="110"/>
      <c r="DV83" s="110"/>
      <c r="DW83" s="110"/>
      <c r="DX83" s="110"/>
      <c r="DY83" s="110"/>
      <c r="DZ83" s="110"/>
      <c r="EA83" s="110"/>
      <c r="EB83" s="110"/>
      <c r="EC83" s="110"/>
      <c r="ED83" s="110"/>
      <c r="EE83" s="110"/>
      <c r="EF83" s="110"/>
      <c r="EG83" s="110"/>
      <c r="EH83" s="110"/>
      <c r="EI83" s="110"/>
      <c r="EJ83" s="110"/>
      <c r="EK83" s="110"/>
      <c r="EL83" s="110"/>
      <c r="EM83" s="110"/>
      <c r="EN83" s="110"/>
      <c r="EO83" s="110"/>
      <c r="EP83" s="110"/>
      <c r="EQ83" s="110"/>
      <c r="ER83" s="110"/>
      <c r="ES83" s="110"/>
      <c r="ET83" s="110"/>
      <c r="EU83" s="110"/>
      <c r="EV83" s="110"/>
      <c r="EW83" s="110"/>
      <c r="EX83" s="110"/>
      <c r="EY83" s="110"/>
      <c r="EZ83" s="110"/>
      <c r="FA83" s="110"/>
      <c r="FB83" s="110"/>
      <c r="FC83" s="110"/>
      <c r="FD83" s="110"/>
      <c r="FE83" s="110"/>
      <c r="FF83" s="110"/>
      <c r="FG83" s="110"/>
      <c r="FH83" s="110"/>
      <c r="FI83" s="110"/>
      <c r="FJ83" s="110"/>
      <c r="FK83" s="110"/>
      <c r="FL83" s="110"/>
      <c r="FM83" s="110"/>
      <c r="FN83" s="110"/>
      <c r="FO83" s="110"/>
      <c r="FP83" s="110"/>
      <c r="FQ83" s="110"/>
      <c r="FR83" s="110"/>
      <c r="FS83" s="110"/>
      <c r="FT83" s="110"/>
      <c r="FU83" s="110"/>
      <c r="FV83" s="110"/>
      <c r="FW83" s="110"/>
      <c r="FX83" s="110"/>
      <c r="FY83" s="110"/>
      <c r="FZ83" s="110"/>
      <c r="GA83" s="110"/>
      <c r="GB83" s="110"/>
      <c r="GC83" s="110"/>
      <c r="GD83" s="110"/>
      <c r="GE83" s="110"/>
      <c r="GF83" s="110"/>
      <c r="GG83" s="110"/>
      <c r="GH83" s="110"/>
      <c r="GI83" s="110"/>
      <c r="GJ83" s="110"/>
      <c r="GK83" s="110"/>
      <c r="GL83" s="110"/>
      <c r="GM83" s="110"/>
      <c r="GN83" s="110"/>
      <c r="GO83" s="110"/>
      <c r="GP83" s="110"/>
      <c r="GQ83" s="110"/>
      <c r="GR83" s="110"/>
      <c r="GS83" s="110"/>
      <c r="GT83" s="110"/>
      <c r="GU83" s="110"/>
      <c r="GV83" s="110"/>
      <c r="GW83" s="110"/>
      <c r="GX83" s="110"/>
      <c r="GY83" s="110"/>
      <c r="GZ83" s="110"/>
      <c r="HA83" s="110"/>
      <c r="HB83" s="110"/>
      <c r="HC83" s="110"/>
      <c r="HD83" s="110"/>
      <c r="HE83" s="110"/>
      <c r="HF83" s="110"/>
      <c r="HG83" s="110"/>
      <c r="HH83" s="110"/>
      <c r="HI83" s="110"/>
      <c r="HJ83" s="110"/>
      <c r="HK83" s="110"/>
    </row>
    <row r="84" ht="15.75" customHeight="1">
      <c r="A84" s="110"/>
      <c r="B84" s="110"/>
      <c r="C84" s="93" t="s">
        <v>8</v>
      </c>
      <c r="D84" s="94">
        <f>EU72+EZ72+FE72+FJ72+FO72</f>
        <v>160032.356</v>
      </c>
      <c r="E84" s="95"/>
      <c r="F84" s="110"/>
      <c r="G84" s="110"/>
      <c r="H84" s="110"/>
      <c r="I84" s="110"/>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0"/>
      <c r="AI84" s="110"/>
      <c r="AJ84" s="110"/>
      <c r="AK84" s="110"/>
      <c r="AL84" s="110"/>
      <c r="AM84" s="110"/>
      <c r="AN84" s="110"/>
      <c r="AO84" s="110"/>
      <c r="AP84" s="110"/>
      <c r="AQ84" s="110"/>
      <c r="AR84" s="110"/>
      <c r="AS84" s="110"/>
      <c r="AT84" s="110"/>
      <c r="AU84" s="110"/>
      <c r="AV84" s="110"/>
      <c r="AW84" s="110"/>
      <c r="AX84" s="110"/>
      <c r="AY84" s="110"/>
      <c r="AZ84" s="110"/>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0"/>
      <c r="CB84" s="110"/>
      <c r="CC84" s="110"/>
      <c r="CD84" s="110"/>
      <c r="CE84" s="110"/>
      <c r="CF84" s="110"/>
      <c r="CG84" s="110"/>
      <c r="CH84" s="110"/>
      <c r="CI84" s="110"/>
      <c r="CJ84" s="110"/>
      <c r="CK84" s="110"/>
      <c r="CL84" s="110"/>
      <c r="CM84" s="110"/>
      <c r="CN84" s="110"/>
      <c r="CO84" s="110"/>
      <c r="CP84" s="110"/>
      <c r="CQ84" s="110"/>
      <c r="CR84" s="110"/>
      <c r="CS84" s="110"/>
      <c r="CT84" s="110"/>
      <c r="CU84" s="110"/>
      <c r="CV84" s="110"/>
      <c r="CW84" s="110"/>
      <c r="CX84" s="110"/>
      <c r="CY84" s="110"/>
      <c r="CZ84" s="110"/>
      <c r="DA84" s="110"/>
      <c r="DB84" s="110"/>
      <c r="DC84" s="110"/>
      <c r="DD84" s="110"/>
      <c r="DE84" s="110"/>
      <c r="DF84" s="110"/>
      <c r="DG84" s="110"/>
      <c r="DH84" s="110"/>
      <c r="DI84" s="110"/>
      <c r="DJ84" s="110"/>
      <c r="DK84" s="110"/>
      <c r="DL84" s="110"/>
      <c r="DM84" s="110"/>
      <c r="DN84" s="110"/>
      <c r="DO84" s="110"/>
      <c r="DP84" s="110"/>
      <c r="DQ84" s="110"/>
      <c r="DR84" s="110"/>
      <c r="DS84" s="110"/>
      <c r="DT84" s="110"/>
      <c r="DU84" s="110"/>
      <c r="DV84" s="110"/>
      <c r="DW84" s="110"/>
      <c r="DX84" s="110"/>
      <c r="DY84" s="110"/>
      <c r="DZ84" s="110"/>
      <c r="EA84" s="110"/>
      <c r="EB84" s="110"/>
      <c r="EC84" s="110"/>
      <c r="ED84" s="110"/>
      <c r="EE84" s="110"/>
      <c r="EF84" s="110"/>
      <c r="EG84" s="110"/>
      <c r="EH84" s="110"/>
      <c r="EI84" s="110"/>
      <c r="EJ84" s="110"/>
      <c r="EK84" s="110"/>
      <c r="EL84" s="110"/>
      <c r="EM84" s="110"/>
      <c r="EN84" s="110"/>
      <c r="EO84" s="110"/>
      <c r="EP84" s="110"/>
      <c r="EQ84" s="110"/>
      <c r="ER84" s="110"/>
      <c r="ES84" s="110"/>
      <c r="ET84" s="110"/>
      <c r="EU84" s="110"/>
      <c r="EV84" s="110"/>
      <c r="EW84" s="110"/>
      <c r="EX84" s="110"/>
      <c r="EY84" s="110"/>
      <c r="EZ84" s="110"/>
      <c r="FA84" s="110"/>
      <c r="FB84" s="110"/>
      <c r="FC84" s="110"/>
      <c r="FD84" s="110"/>
      <c r="FE84" s="110"/>
      <c r="FF84" s="110"/>
      <c r="FG84" s="110"/>
      <c r="FH84" s="110"/>
      <c r="FI84" s="110"/>
      <c r="FJ84" s="110"/>
      <c r="FK84" s="110"/>
      <c r="FL84" s="110"/>
      <c r="FM84" s="110"/>
      <c r="FN84" s="110"/>
      <c r="FO84" s="110"/>
      <c r="FP84" s="110"/>
      <c r="FQ84" s="110"/>
      <c r="FR84" s="110"/>
      <c r="FS84" s="110"/>
      <c r="FT84" s="110"/>
      <c r="FU84" s="110"/>
      <c r="FV84" s="110"/>
      <c r="FW84" s="110"/>
      <c r="FX84" s="110"/>
      <c r="FY84" s="110"/>
      <c r="FZ84" s="110"/>
      <c r="GA84" s="110"/>
      <c r="GB84" s="110"/>
      <c r="GC84" s="110"/>
      <c r="GD84" s="110"/>
      <c r="GE84" s="110"/>
      <c r="GF84" s="110"/>
      <c r="GG84" s="110"/>
      <c r="GH84" s="110"/>
      <c r="GI84" s="110"/>
      <c r="GJ84" s="110"/>
      <c r="GK84" s="110"/>
      <c r="GL84" s="110"/>
      <c r="GM84" s="110"/>
      <c r="GN84" s="110"/>
      <c r="GO84" s="110"/>
      <c r="GP84" s="110"/>
      <c r="GQ84" s="110"/>
      <c r="GR84" s="110"/>
      <c r="GS84" s="110"/>
      <c r="GT84" s="110"/>
      <c r="GU84" s="110"/>
      <c r="GV84" s="110"/>
      <c r="GW84" s="110"/>
      <c r="GX84" s="110"/>
      <c r="GY84" s="110"/>
      <c r="GZ84" s="110"/>
      <c r="HA84" s="110"/>
      <c r="HB84" s="110"/>
      <c r="HC84" s="110"/>
      <c r="HD84" s="110"/>
      <c r="HE84" s="110"/>
      <c r="HF84" s="110"/>
      <c r="HG84" s="110"/>
      <c r="HH84" s="110"/>
      <c r="HI84" s="110"/>
      <c r="HJ84" s="110"/>
      <c r="HK84" s="110"/>
    </row>
    <row r="85" ht="15.75" customHeight="1">
      <c r="A85" s="110"/>
      <c r="B85" s="110"/>
      <c r="C85" s="93" t="s">
        <v>9</v>
      </c>
      <c r="D85" s="94">
        <f>FT72+FY72+GD72+GI72+GN72+GS72</f>
        <v>8617.728</v>
      </c>
      <c r="E85" s="95"/>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c r="AI85" s="110"/>
      <c r="AJ85" s="110"/>
      <c r="AK85" s="110"/>
      <c r="AL85" s="110"/>
      <c r="AM85" s="110"/>
      <c r="AN85" s="110"/>
      <c r="AO85" s="110"/>
      <c r="AP85" s="110"/>
      <c r="AQ85" s="110"/>
      <c r="AR85" s="110"/>
      <c r="AS85" s="110"/>
      <c r="AT85" s="110"/>
      <c r="AU85" s="110"/>
      <c r="AV85" s="110"/>
      <c r="AW85" s="110"/>
      <c r="AX85" s="110"/>
      <c r="AY85" s="110"/>
      <c r="AZ85" s="110"/>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0"/>
      <c r="CB85" s="110"/>
      <c r="CC85" s="110"/>
      <c r="CD85" s="110"/>
      <c r="CE85" s="110"/>
      <c r="CF85" s="110"/>
      <c r="CG85" s="110"/>
      <c r="CH85" s="110"/>
      <c r="CI85" s="110"/>
      <c r="CJ85" s="110"/>
      <c r="CK85" s="110"/>
      <c r="CL85" s="110"/>
      <c r="CM85" s="110"/>
      <c r="CN85" s="110"/>
      <c r="CO85" s="110"/>
      <c r="CP85" s="110"/>
      <c r="CQ85" s="110"/>
      <c r="CR85" s="110"/>
      <c r="CS85" s="110"/>
      <c r="CT85" s="110"/>
      <c r="CU85" s="110"/>
      <c r="CV85" s="110"/>
      <c r="CW85" s="110"/>
      <c r="CX85" s="110"/>
      <c r="CY85" s="110"/>
      <c r="CZ85" s="110"/>
      <c r="DA85" s="110"/>
      <c r="DB85" s="110"/>
      <c r="DC85" s="110"/>
      <c r="DD85" s="110"/>
      <c r="DE85" s="110"/>
      <c r="DF85" s="110"/>
      <c r="DG85" s="110"/>
      <c r="DH85" s="110"/>
      <c r="DI85" s="110"/>
      <c r="DJ85" s="110"/>
      <c r="DK85" s="110"/>
      <c r="DL85" s="110"/>
      <c r="DM85" s="110"/>
      <c r="DN85" s="110"/>
      <c r="DO85" s="110"/>
      <c r="DP85" s="110"/>
      <c r="DQ85" s="110"/>
      <c r="DR85" s="110"/>
      <c r="DS85" s="110"/>
      <c r="DT85" s="110"/>
      <c r="DU85" s="110"/>
      <c r="DV85" s="110"/>
      <c r="DW85" s="110"/>
      <c r="DX85" s="110"/>
      <c r="DY85" s="110"/>
      <c r="DZ85" s="110"/>
      <c r="EA85" s="110"/>
      <c r="EB85" s="110"/>
      <c r="EC85" s="110"/>
      <c r="ED85" s="110"/>
      <c r="EE85" s="110"/>
      <c r="EF85" s="110"/>
      <c r="EG85" s="110"/>
      <c r="EH85" s="110"/>
      <c r="EI85" s="110"/>
      <c r="EJ85" s="110"/>
      <c r="EK85" s="110"/>
      <c r="EL85" s="110"/>
      <c r="EM85" s="110"/>
      <c r="EN85" s="110"/>
      <c r="EO85" s="110"/>
      <c r="EP85" s="110"/>
      <c r="EQ85" s="110"/>
      <c r="ER85" s="110"/>
      <c r="ES85" s="110"/>
      <c r="ET85" s="110"/>
      <c r="EU85" s="110"/>
      <c r="EV85" s="110"/>
      <c r="EW85" s="110"/>
      <c r="EX85" s="110"/>
      <c r="EY85" s="110"/>
      <c r="EZ85" s="110"/>
      <c r="FA85" s="110"/>
      <c r="FB85" s="110"/>
      <c r="FC85" s="110"/>
      <c r="FD85" s="110"/>
      <c r="FE85" s="110"/>
      <c r="FF85" s="110"/>
      <c r="FG85" s="110"/>
      <c r="FH85" s="110"/>
      <c r="FI85" s="110"/>
      <c r="FJ85" s="110"/>
      <c r="FK85" s="110"/>
      <c r="FL85" s="110"/>
      <c r="FM85" s="110"/>
      <c r="FN85" s="110"/>
      <c r="FO85" s="110"/>
      <c r="FP85" s="110"/>
      <c r="FQ85" s="110"/>
      <c r="FR85" s="110"/>
      <c r="FS85" s="110"/>
      <c r="FT85" s="110"/>
      <c r="FU85" s="110"/>
      <c r="FV85" s="110"/>
      <c r="FW85" s="110"/>
      <c r="FX85" s="110"/>
      <c r="FY85" s="110"/>
      <c r="FZ85" s="110"/>
      <c r="GA85" s="110"/>
      <c r="GB85" s="110"/>
      <c r="GC85" s="110"/>
      <c r="GD85" s="110"/>
      <c r="GE85" s="110"/>
      <c r="GF85" s="110"/>
      <c r="GG85" s="110"/>
      <c r="GH85" s="110"/>
      <c r="GI85" s="110"/>
      <c r="GJ85" s="110"/>
      <c r="GK85" s="110"/>
      <c r="GL85" s="110"/>
      <c r="GM85" s="110"/>
      <c r="GN85" s="110"/>
      <c r="GO85" s="110"/>
      <c r="GP85" s="110"/>
      <c r="GQ85" s="110"/>
      <c r="GR85" s="110"/>
      <c r="GS85" s="110"/>
      <c r="GT85" s="110"/>
      <c r="GU85" s="110"/>
      <c r="GV85" s="110"/>
      <c r="GW85" s="110"/>
      <c r="GX85" s="110"/>
      <c r="GY85" s="110"/>
      <c r="GZ85" s="110"/>
      <c r="HA85" s="110"/>
      <c r="HB85" s="110"/>
      <c r="HC85" s="110"/>
      <c r="HD85" s="110"/>
      <c r="HE85" s="110"/>
      <c r="HF85" s="110"/>
      <c r="HG85" s="110"/>
      <c r="HH85" s="110"/>
      <c r="HI85" s="110"/>
      <c r="HJ85" s="110"/>
      <c r="HK85" s="110"/>
    </row>
    <row r="86" ht="15.75" customHeight="1">
      <c r="A86" s="110"/>
      <c r="B86" s="110"/>
      <c r="C86" s="93" t="s">
        <v>10</v>
      </c>
      <c r="D86" s="94">
        <f>GX72+HC72+HH72</f>
        <v>3107.314</v>
      </c>
      <c r="E86" s="95"/>
      <c r="F86" s="110"/>
      <c r="G86" s="110"/>
      <c r="H86" s="110"/>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0"/>
      <c r="AI86" s="110"/>
      <c r="AJ86" s="110"/>
      <c r="AK86" s="110"/>
      <c r="AL86" s="110"/>
      <c r="AM86" s="110"/>
      <c r="AN86" s="110"/>
      <c r="AO86" s="110"/>
      <c r="AP86" s="110"/>
      <c r="AQ86" s="110"/>
      <c r="AR86" s="110"/>
      <c r="AS86" s="110"/>
      <c r="AT86" s="110"/>
      <c r="AU86" s="110"/>
      <c r="AV86" s="110"/>
      <c r="AW86" s="110"/>
      <c r="AX86" s="110"/>
      <c r="AY86" s="110"/>
      <c r="AZ86" s="110"/>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0"/>
      <c r="CB86" s="110"/>
      <c r="CC86" s="110"/>
      <c r="CD86" s="110"/>
      <c r="CE86" s="110"/>
      <c r="CF86" s="110"/>
      <c r="CG86" s="110"/>
      <c r="CH86" s="110"/>
      <c r="CI86" s="110"/>
      <c r="CJ86" s="110"/>
      <c r="CK86" s="110"/>
      <c r="CL86" s="110"/>
      <c r="CM86" s="110"/>
      <c r="CN86" s="110"/>
      <c r="CO86" s="110"/>
      <c r="CP86" s="110"/>
      <c r="CQ86" s="110"/>
      <c r="CR86" s="110"/>
      <c r="CS86" s="110"/>
      <c r="CT86" s="110"/>
      <c r="CU86" s="110"/>
      <c r="CV86" s="110"/>
      <c r="CW86" s="110"/>
      <c r="CX86" s="110"/>
      <c r="CY86" s="110"/>
      <c r="CZ86" s="110"/>
      <c r="DA86" s="110"/>
      <c r="DB86" s="110"/>
      <c r="DC86" s="110"/>
      <c r="DD86" s="110"/>
      <c r="DE86" s="110"/>
      <c r="DF86" s="110"/>
      <c r="DG86" s="110"/>
      <c r="DH86" s="110"/>
      <c r="DI86" s="110"/>
      <c r="DJ86" s="110"/>
      <c r="DK86" s="110"/>
      <c r="DL86" s="110"/>
      <c r="DM86" s="110"/>
      <c r="DN86" s="110"/>
      <c r="DO86" s="110"/>
      <c r="DP86" s="110"/>
      <c r="DQ86" s="110"/>
      <c r="DR86" s="110"/>
      <c r="DS86" s="110"/>
      <c r="DT86" s="110"/>
      <c r="DU86" s="110"/>
      <c r="DV86" s="110"/>
      <c r="DW86" s="110"/>
      <c r="DX86" s="110"/>
      <c r="DY86" s="110"/>
      <c r="DZ86" s="110"/>
      <c r="EA86" s="110"/>
      <c r="EB86" s="110"/>
      <c r="EC86" s="110"/>
      <c r="ED86" s="110"/>
      <c r="EE86" s="110"/>
      <c r="EF86" s="110"/>
      <c r="EG86" s="110"/>
      <c r="EH86" s="110"/>
      <c r="EI86" s="110"/>
      <c r="EJ86" s="110"/>
      <c r="EK86" s="110"/>
      <c r="EL86" s="110"/>
      <c r="EM86" s="110"/>
      <c r="EN86" s="110"/>
      <c r="EO86" s="110"/>
      <c r="EP86" s="110"/>
      <c r="EQ86" s="110"/>
      <c r="ER86" s="110"/>
      <c r="ES86" s="110"/>
      <c r="ET86" s="110"/>
      <c r="EU86" s="110"/>
      <c r="EV86" s="110"/>
      <c r="EW86" s="110"/>
      <c r="EX86" s="110"/>
      <c r="EY86" s="110"/>
      <c r="EZ86" s="110"/>
      <c r="FA86" s="110"/>
      <c r="FB86" s="110"/>
      <c r="FC86" s="110"/>
      <c r="FD86" s="110"/>
      <c r="FE86" s="110"/>
      <c r="FF86" s="110"/>
      <c r="FG86" s="110"/>
      <c r="FH86" s="110"/>
      <c r="FI86" s="110"/>
      <c r="FJ86" s="110"/>
      <c r="FK86" s="110"/>
      <c r="FL86" s="110"/>
      <c r="FM86" s="110"/>
      <c r="FN86" s="110"/>
      <c r="FO86" s="110"/>
      <c r="FP86" s="110"/>
      <c r="FQ86" s="110"/>
      <c r="FR86" s="110"/>
      <c r="FS86" s="110"/>
      <c r="FT86" s="110"/>
      <c r="FU86" s="110"/>
      <c r="FV86" s="110"/>
      <c r="FW86" s="110"/>
      <c r="FX86" s="110"/>
      <c r="FY86" s="110"/>
      <c r="FZ86" s="110"/>
      <c r="GA86" s="110"/>
      <c r="GB86" s="110"/>
      <c r="GC86" s="110"/>
      <c r="GD86" s="110"/>
      <c r="GE86" s="110"/>
      <c r="GF86" s="110"/>
      <c r="GG86" s="110"/>
      <c r="GH86" s="110"/>
      <c r="GI86" s="110"/>
      <c r="GJ86" s="110"/>
      <c r="GK86" s="110"/>
      <c r="GL86" s="110"/>
      <c r="GM86" s="110"/>
      <c r="GN86" s="110"/>
      <c r="GO86" s="110"/>
      <c r="GP86" s="110"/>
      <c r="GQ86" s="110"/>
      <c r="GR86" s="110"/>
      <c r="GS86" s="110"/>
      <c r="GT86" s="110"/>
      <c r="GU86" s="110"/>
      <c r="GV86" s="110"/>
      <c r="GW86" s="110"/>
      <c r="GX86" s="110"/>
      <c r="GY86" s="110"/>
      <c r="GZ86" s="110"/>
      <c r="HA86" s="110"/>
      <c r="HB86" s="110"/>
      <c r="HC86" s="110"/>
      <c r="HD86" s="110"/>
      <c r="HE86" s="110"/>
      <c r="HF86" s="110"/>
      <c r="HG86" s="110"/>
      <c r="HH86" s="110"/>
      <c r="HI86" s="110"/>
      <c r="HJ86" s="110"/>
      <c r="HK86" s="110"/>
    </row>
    <row r="87" ht="15.75" customHeight="1">
      <c r="A87" s="110"/>
      <c r="B87" s="110"/>
      <c r="C87" s="93"/>
      <c r="D87" s="94"/>
      <c r="E87" s="95"/>
      <c r="F87" s="110"/>
      <c r="G87" s="110"/>
      <c r="H87" s="110"/>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0"/>
      <c r="CB87" s="110"/>
      <c r="CC87" s="110"/>
      <c r="CD87" s="110"/>
      <c r="CE87" s="110"/>
      <c r="CF87" s="110"/>
      <c r="CG87" s="110"/>
      <c r="CH87" s="110"/>
      <c r="CI87" s="110"/>
      <c r="CJ87" s="110"/>
      <c r="CK87" s="110"/>
      <c r="CL87" s="110"/>
      <c r="CM87" s="110"/>
      <c r="CN87" s="110"/>
      <c r="CO87" s="110"/>
      <c r="CP87" s="110"/>
      <c r="CQ87" s="110"/>
      <c r="CR87" s="110"/>
      <c r="CS87" s="110"/>
      <c r="CT87" s="110"/>
      <c r="CU87" s="110"/>
      <c r="CV87" s="110"/>
      <c r="CW87" s="110"/>
      <c r="CX87" s="110"/>
      <c r="CY87" s="110"/>
      <c r="CZ87" s="110"/>
      <c r="DA87" s="110"/>
      <c r="DB87" s="110"/>
      <c r="DC87" s="110"/>
      <c r="DD87" s="110"/>
      <c r="DE87" s="110"/>
      <c r="DF87" s="110"/>
      <c r="DG87" s="110"/>
      <c r="DH87" s="110"/>
      <c r="DI87" s="110"/>
      <c r="DJ87" s="110"/>
      <c r="DK87" s="110"/>
      <c r="DL87" s="110"/>
      <c r="DM87" s="110"/>
      <c r="DN87" s="110"/>
      <c r="DO87" s="110"/>
      <c r="DP87" s="110"/>
      <c r="DQ87" s="110"/>
      <c r="DR87" s="110"/>
      <c r="DS87" s="110"/>
      <c r="DT87" s="110"/>
      <c r="DU87" s="110"/>
      <c r="DV87" s="110"/>
      <c r="DW87" s="110"/>
      <c r="DX87" s="110"/>
      <c r="DY87" s="110"/>
      <c r="DZ87" s="110"/>
      <c r="EA87" s="110"/>
      <c r="EB87" s="110"/>
      <c r="EC87" s="110"/>
      <c r="ED87" s="110"/>
      <c r="EE87" s="110"/>
      <c r="EF87" s="110"/>
      <c r="EG87" s="110"/>
      <c r="EH87" s="110"/>
      <c r="EI87" s="110"/>
      <c r="EJ87" s="110"/>
      <c r="EK87" s="110"/>
      <c r="EL87" s="110"/>
      <c r="EM87" s="110"/>
      <c r="EN87" s="110"/>
      <c r="EO87" s="110"/>
      <c r="EP87" s="110"/>
      <c r="EQ87" s="110"/>
      <c r="ER87" s="110"/>
      <c r="ES87" s="110"/>
      <c r="ET87" s="110"/>
      <c r="EU87" s="110"/>
      <c r="EV87" s="110"/>
      <c r="EW87" s="110"/>
      <c r="EX87" s="110"/>
      <c r="EY87" s="110"/>
      <c r="EZ87" s="110"/>
      <c r="FA87" s="110"/>
      <c r="FB87" s="110"/>
      <c r="FC87" s="110"/>
      <c r="FD87" s="110"/>
      <c r="FE87" s="110"/>
      <c r="FF87" s="110"/>
      <c r="FG87" s="110"/>
      <c r="FH87" s="110"/>
      <c r="FI87" s="110"/>
      <c r="FJ87" s="110"/>
      <c r="FK87" s="110"/>
      <c r="FL87" s="110"/>
      <c r="FM87" s="110"/>
      <c r="FN87" s="110"/>
      <c r="FO87" s="110"/>
      <c r="FP87" s="110"/>
      <c r="FQ87" s="110"/>
      <c r="FR87" s="110"/>
      <c r="FS87" s="110"/>
      <c r="FT87" s="110"/>
      <c r="FU87" s="110"/>
      <c r="FV87" s="110"/>
      <c r="FW87" s="110"/>
      <c r="FX87" s="110"/>
      <c r="FY87" s="110"/>
      <c r="FZ87" s="110"/>
      <c r="GA87" s="110"/>
      <c r="GB87" s="110"/>
      <c r="GC87" s="110"/>
      <c r="GD87" s="110"/>
      <c r="GE87" s="110"/>
      <c r="GF87" s="110"/>
      <c r="GG87" s="110"/>
      <c r="GH87" s="110"/>
      <c r="GI87" s="110"/>
      <c r="GJ87" s="110"/>
      <c r="GK87" s="110"/>
      <c r="GL87" s="110"/>
      <c r="GM87" s="110"/>
      <c r="GN87" s="110"/>
      <c r="GO87" s="110"/>
      <c r="GP87" s="110"/>
      <c r="GQ87" s="110"/>
      <c r="GR87" s="110"/>
      <c r="GS87" s="110"/>
      <c r="GT87" s="110"/>
      <c r="GU87" s="110"/>
      <c r="GV87" s="110"/>
      <c r="GW87" s="110"/>
      <c r="GX87" s="110"/>
      <c r="GY87" s="110"/>
      <c r="GZ87" s="110"/>
      <c r="HA87" s="110"/>
      <c r="HB87" s="110"/>
      <c r="HC87" s="110"/>
      <c r="HD87" s="110"/>
      <c r="HE87" s="110"/>
      <c r="HF87" s="110"/>
      <c r="HG87" s="110"/>
      <c r="HH87" s="110"/>
      <c r="HI87" s="110"/>
      <c r="HJ87" s="110"/>
      <c r="HK87" s="110"/>
    </row>
    <row r="88" ht="15.75" customHeight="1">
      <c r="A88" s="110"/>
      <c r="B88" s="110"/>
      <c r="C88" s="96"/>
      <c r="D88" s="97"/>
      <c r="E88" s="98"/>
      <c r="F88" s="110"/>
      <c r="G88" s="110"/>
      <c r="H88" s="110"/>
      <c r="I88" s="110"/>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0"/>
      <c r="AI88" s="110"/>
      <c r="AJ88" s="110"/>
      <c r="AK88" s="110"/>
      <c r="AL88" s="110"/>
      <c r="AM88" s="110"/>
      <c r="AN88" s="110"/>
      <c r="AO88" s="110"/>
      <c r="AP88" s="110"/>
      <c r="AQ88" s="110"/>
      <c r="AR88" s="110"/>
      <c r="AS88" s="110"/>
      <c r="AT88" s="110"/>
      <c r="AU88" s="110"/>
      <c r="AV88" s="110"/>
      <c r="AW88" s="110"/>
      <c r="AX88" s="110"/>
      <c r="AY88" s="110"/>
      <c r="AZ88" s="110"/>
      <c r="BA88" s="110"/>
      <c r="BB88" s="110"/>
      <c r="BC88" s="110"/>
      <c r="BD88" s="110"/>
      <c r="BE88" s="110"/>
      <c r="BF88" s="110"/>
      <c r="BG88" s="110"/>
      <c r="BH88" s="110"/>
      <c r="BI88" s="110"/>
      <c r="BJ88" s="110"/>
      <c r="BK88" s="110"/>
      <c r="BL88" s="110"/>
      <c r="BM88" s="110"/>
      <c r="BN88" s="110"/>
      <c r="BO88" s="110"/>
      <c r="BP88" s="110"/>
      <c r="BQ88" s="110"/>
      <c r="BR88" s="110"/>
      <c r="BS88" s="110"/>
      <c r="BT88" s="110"/>
      <c r="BU88" s="110"/>
      <c r="BV88" s="110"/>
      <c r="BW88" s="110"/>
      <c r="BX88" s="110"/>
      <c r="BY88" s="110"/>
      <c r="BZ88" s="110"/>
      <c r="CA88" s="110"/>
      <c r="CB88" s="110"/>
      <c r="CC88" s="110"/>
      <c r="CD88" s="110"/>
      <c r="CE88" s="110"/>
      <c r="CF88" s="110"/>
      <c r="CG88" s="110"/>
      <c r="CH88" s="110"/>
      <c r="CI88" s="110"/>
      <c r="CJ88" s="110"/>
      <c r="CK88" s="110"/>
      <c r="CL88" s="110"/>
      <c r="CM88" s="110"/>
      <c r="CN88" s="110"/>
      <c r="CO88" s="110"/>
      <c r="CP88" s="110"/>
      <c r="CQ88" s="110"/>
      <c r="CR88" s="110"/>
      <c r="CS88" s="110"/>
      <c r="CT88" s="110"/>
      <c r="CU88" s="110"/>
      <c r="CV88" s="110"/>
      <c r="CW88" s="110"/>
      <c r="CX88" s="110"/>
      <c r="CY88" s="110"/>
      <c r="CZ88" s="110"/>
      <c r="DA88" s="110"/>
      <c r="DB88" s="110"/>
      <c r="DC88" s="110"/>
      <c r="DD88" s="110"/>
      <c r="DE88" s="110"/>
      <c r="DF88" s="110"/>
      <c r="DG88" s="110"/>
      <c r="DH88" s="110"/>
      <c r="DI88" s="110"/>
      <c r="DJ88" s="110"/>
      <c r="DK88" s="110"/>
      <c r="DL88" s="110"/>
      <c r="DM88" s="110"/>
      <c r="DN88" s="110"/>
      <c r="DO88" s="110"/>
      <c r="DP88" s="110"/>
      <c r="DQ88" s="110"/>
      <c r="DR88" s="110"/>
      <c r="DS88" s="110"/>
      <c r="DT88" s="110"/>
      <c r="DU88" s="110"/>
      <c r="DV88" s="110"/>
      <c r="DW88" s="110"/>
      <c r="DX88" s="110"/>
      <c r="DY88" s="110"/>
      <c r="DZ88" s="110"/>
      <c r="EA88" s="110"/>
      <c r="EB88" s="110"/>
      <c r="EC88" s="110"/>
      <c r="ED88" s="110"/>
      <c r="EE88" s="110"/>
      <c r="EF88" s="110"/>
      <c r="EG88" s="110"/>
      <c r="EH88" s="110"/>
      <c r="EI88" s="110"/>
      <c r="EJ88" s="110"/>
      <c r="EK88" s="110"/>
      <c r="EL88" s="110"/>
      <c r="EM88" s="110"/>
      <c r="EN88" s="110"/>
      <c r="EO88" s="110"/>
      <c r="EP88" s="110"/>
      <c r="EQ88" s="110"/>
      <c r="ER88" s="110"/>
      <c r="ES88" s="110"/>
      <c r="ET88" s="110"/>
      <c r="EU88" s="110"/>
      <c r="EV88" s="110"/>
      <c r="EW88" s="110"/>
      <c r="EX88" s="110"/>
      <c r="EY88" s="110"/>
      <c r="EZ88" s="110"/>
      <c r="FA88" s="110"/>
      <c r="FB88" s="110"/>
      <c r="FC88" s="110"/>
      <c r="FD88" s="110"/>
      <c r="FE88" s="110"/>
      <c r="FF88" s="110"/>
      <c r="FG88" s="110"/>
      <c r="FH88" s="110"/>
      <c r="FI88" s="110"/>
      <c r="FJ88" s="110"/>
      <c r="FK88" s="110"/>
      <c r="FL88" s="110"/>
      <c r="FM88" s="110"/>
      <c r="FN88" s="110"/>
      <c r="FO88" s="110"/>
      <c r="FP88" s="110"/>
      <c r="FQ88" s="110"/>
      <c r="FR88" s="110"/>
      <c r="FS88" s="110"/>
      <c r="FT88" s="110"/>
      <c r="FU88" s="110"/>
      <c r="FV88" s="110"/>
      <c r="FW88" s="110"/>
      <c r="FX88" s="110"/>
      <c r="FY88" s="110"/>
      <c r="FZ88" s="110"/>
      <c r="GA88" s="110"/>
      <c r="GB88" s="110"/>
      <c r="GC88" s="110"/>
      <c r="GD88" s="110"/>
      <c r="GE88" s="110"/>
      <c r="GF88" s="110"/>
      <c r="GG88" s="110"/>
      <c r="GH88" s="110"/>
      <c r="GI88" s="110"/>
      <c r="GJ88" s="110"/>
      <c r="GK88" s="110"/>
      <c r="GL88" s="110"/>
      <c r="GM88" s="110"/>
      <c r="GN88" s="110"/>
      <c r="GO88" s="110"/>
      <c r="GP88" s="110"/>
      <c r="GQ88" s="110"/>
      <c r="GR88" s="110"/>
      <c r="GS88" s="110"/>
      <c r="GT88" s="110"/>
      <c r="GU88" s="110"/>
      <c r="GV88" s="110"/>
      <c r="GW88" s="110"/>
      <c r="GX88" s="110"/>
      <c r="GY88" s="110"/>
      <c r="GZ88" s="110"/>
      <c r="HA88" s="110"/>
      <c r="HB88" s="110"/>
      <c r="HC88" s="110"/>
      <c r="HD88" s="110"/>
      <c r="HE88" s="110"/>
      <c r="HF88" s="110"/>
      <c r="HG88" s="110"/>
      <c r="HH88" s="110"/>
      <c r="HI88" s="110"/>
      <c r="HJ88" s="110"/>
      <c r="HK88" s="110"/>
    </row>
    <row r="89" ht="15.75" customHeight="1">
      <c r="B89" s="1"/>
      <c r="E89" s="132"/>
    </row>
    <row r="90" ht="15.75" customHeight="1">
      <c r="B90" s="1"/>
      <c r="C90" s="2" t="s">
        <v>26</v>
      </c>
      <c r="E90" s="132"/>
    </row>
    <row r="91" ht="15.75" customHeight="1">
      <c r="B91" s="1"/>
      <c r="E91" s="132"/>
    </row>
    <row r="92" ht="15.75" customHeight="1">
      <c r="B92" s="1"/>
      <c r="C92" s="67" t="s">
        <v>72</v>
      </c>
      <c r="D92" s="67" t="s">
        <v>73</v>
      </c>
      <c r="E92" s="71" t="s">
        <v>135</v>
      </c>
      <c r="F92" s="71"/>
      <c r="G92" s="100"/>
      <c r="H92" s="100"/>
      <c r="I92" s="4"/>
    </row>
    <row r="93" ht="15.75" customHeight="1">
      <c r="B93" s="1"/>
      <c r="C93" s="67"/>
      <c r="D93" s="67"/>
      <c r="E93" s="71" t="s">
        <v>75</v>
      </c>
      <c r="F93" s="71" t="s">
        <v>12</v>
      </c>
      <c r="G93" s="100"/>
      <c r="H93" s="100"/>
      <c r="I93" s="4"/>
    </row>
    <row r="94" ht="15.75" customHeight="1">
      <c r="B94" s="1"/>
      <c r="C94" s="73" t="str">
        <f>$C$4</f>
        <v>Wedge Banner Placement</v>
      </c>
      <c r="D94" s="74">
        <f>($D$7/7)</f>
        <v>72600</v>
      </c>
      <c r="E94" s="75">
        <v>0.0</v>
      </c>
      <c r="F94" s="74">
        <f t="shared" ref="F94:F102" si="174">$D94*E94</f>
        <v>0</v>
      </c>
      <c r="G94" s="101"/>
      <c r="H94" s="92"/>
      <c r="I94" s="4"/>
    </row>
    <row r="95" ht="15.75" customHeight="1">
      <c r="B95" s="1"/>
      <c r="C95" s="73" t="str">
        <f>$C$9</f>
        <v>Content Store Banner</v>
      </c>
      <c r="D95" s="74">
        <f>($D$12/7)</f>
        <v>18150</v>
      </c>
      <c r="E95" s="75">
        <v>28.0</v>
      </c>
      <c r="F95" s="74">
        <f t="shared" si="174"/>
        <v>508200</v>
      </c>
      <c r="G95" s="101"/>
      <c r="H95" s="92"/>
      <c r="I95" s="4"/>
    </row>
    <row r="96" ht="15.75" customHeight="1">
      <c r="B96" s="1"/>
      <c r="C96" s="73" t="str">
        <f>$C$14</f>
        <v>Push Notification</v>
      </c>
      <c r="D96" s="74">
        <f>($D$17)</f>
        <v>332500</v>
      </c>
      <c r="E96" s="75">
        <v>0.0</v>
      </c>
      <c r="F96" s="74">
        <f t="shared" si="174"/>
        <v>0</v>
      </c>
      <c r="G96" s="101"/>
      <c r="H96" s="92"/>
      <c r="I96" s="4"/>
    </row>
    <row r="97" ht="15.75" customHeight="1">
      <c r="B97" s="1"/>
      <c r="C97" s="73" t="str">
        <f>$C$19</f>
        <v>LG Social Post (Facebook)</v>
      </c>
      <c r="D97" s="74">
        <f>($D$22)</f>
        <v>1201.55</v>
      </c>
      <c r="E97" s="75">
        <v>0.0</v>
      </c>
      <c r="F97" s="74">
        <f t="shared" si="174"/>
        <v>0</v>
      </c>
      <c r="G97" s="101"/>
      <c r="H97" s="92"/>
      <c r="I97" s="4"/>
    </row>
    <row r="98" ht="15.75" customHeight="1">
      <c r="B98" s="1"/>
      <c r="C98" s="73" t="str">
        <f>$C$24</f>
        <v>LG Social Post (Instagram)</v>
      </c>
      <c r="D98" s="74">
        <f>$D$27</f>
        <v>1201.55</v>
      </c>
      <c r="E98" s="75">
        <v>0.0</v>
      </c>
      <c r="F98" s="74">
        <f t="shared" si="174"/>
        <v>0</v>
      </c>
      <c r="G98" s="101"/>
      <c r="H98" s="92"/>
      <c r="I98" s="4"/>
    </row>
    <row r="99" ht="15.75" customHeight="1">
      <c r="B99" s="1"/>
      <c r="C99" s="76" t="str">
        <f>$C$29</f>
        <v>LG Social Post (Twitter)</v>
      </c>
      <c r="D99" s="74">
        <f>($D$32)</f>
        <v>3107.314</v>
      </c>
      <c r="E99" s="75">
        <v>0.0</v>
      </c>
      <c r="F99" s="74">
        <f t="shared" si="174"/>
        <v>0</v>
      </c>
      <c r="G99" s="101"/>
      <c r="H99" s="92"/>
      <c r="I99" s="4"/>
    </row>
    <row r="100" ht="15.75" customHeight="1">
      <c r="B100" s="1"/>
      <c r="C100" s="76" t="str">
        <f>$C$34</f>
        <v>Email Newsletter Feature</v>
      </c>
      <c r="D100" s="74">
        <f>($D$37)</f>
        <v>47800</v>
      </c>
      <c r="E100" s="75">
        <v>0.0</v>
      </c>
      <c r="F100" s="74">
        <f t="shared" si="174"/>
        <v>0</v>
      </c>
      <c r="G100" s="101"/>
      <c r="H100" s="92"/>
      <c r="I100" s="4"/>
    </row>
    <row r="101" ht="15.75" customHeight="1">
      <c r="B101" s="1"/>
      <c r="C101" s="76" t="str">
        <f>$C$39</f>
        <v>LG.com Feature</v>
      </c>
      <c r="D101" s="78">
        <f>$D$42</f>
        <v>405</v>
      </c>
      <c r="E101" s="75">
        <v>0.0</v>
      </c>
      <c r="F101" s="74">
        <f t="shared" si="174"/>
        <v>0</v>
      </c>
      <c r="G101" s="101"/>
      <c r="H101" s="92"/>
      <c r="I101" s="4"/>
    </row>
    <row r="102" ht="15.75" customHeight="1">
      <c r="B102" s="1"/>
      <c r="C102" s="76" t="str">
        <f>$C$44</f>
        <v>Partner.com Feature</v>
      </c>
      <c r="D102" s="78">
        <f>$D$47</f>
        <v>1350</v>
      </c>
      <c r="E102" s="75">
        <v>0.0</v>
      </c>
      <c r="F102" s="74">
        <f t="shared" si="174"/>
        <v>0</v>
      </c>
      <c r="G102" s="101"/>
      <c r="H102" s="92"/>
      <c r="I102" s="4"/>
    </row>
    <row r="103" ht="15.75" customHeight="1">
      <c r="B103" s="1"/>
      <c r="C103" s="80" t="s">
        <v>85</v>
      </c>
      <c r="D103" s="81" t="s">
        <v>79</v>
      </c>
      <c r="E103" s="81" t="s">
        <v>79</v>
      </c>
      <c r="F103" s="82">
        <f>SUM(F94:F102)</f>
        <v>508200</v>
      </c>
      <c r="G103" s="85"/>
      <c r="H103" s="86"/>
      <c r="I103" s="4"/>
    </row>
    <row r="104" ht="15.75" customHeight="1">
      <c r="B104" s="1"/>
      <c r="E104" s="132"/>
      <c r="G104" s="4"/>
      <c r="H104" s="4"/>
      <c r="I104" s="4"/>
    </row>
    <row r="105" ht="15.75" customHeight="1">
      <c r="B105" s="1"/>
      <c r="C105" s="102" t="s">
        <v>86</v>
      </c>
      <c r="D105" s="103">
        <f>F103</f>
        <v>508200</v>
      </c>
      <c r="E105" s="132"/>
      <c r="G105" s="4"/>
      <c r="H105" s="4"/>
      <c r="I105" s="4"/>
    </row>
    <row r="106" ht="15.75" customHeight="1">
      <c r="B106" s="1"/>
      <c r="C106" s="105" t="s">
        <v>88</v>
      </c>
      <c r="D106" s="106">
        <v>0.0</v>
      </c>
      <c r="E106" s="132"/>
      <c r="G106" s="4"/>
      <c r="H106" s="4"/>
      <c r="I106" s="4"/>
    </row>
    <row r="107" ht="15.75" customHeight="1">
      <c r="B107" s="1"/>
      <c r="C107" s="107" t="s">
        <v>89</v>
      </c>
      <c r="D107" s="108">
        <v>0.0</v>
      </c>
      <c r="E107" s="132"/>
      <c r="G107" s="4"/>
      <c r="H107" s="4"/>
      <c r="I107" s="4"/>
    </row>
    <row r="108" ht="15.75" customHeight="1">
      <c r="B108" s="1"/>
      <c r="E108" s="132"/>
      <c r="G108" s="4"/>
      <c r="H108" s="4"/>
      <c r="I108" s="4"/>
    </row>
    <row r="109" ht="15.75" customHeight="1">
      <c r="A109" s="4"/>
      <c r="B109" s="1"/>
      <c r="C109" s="5"/>
      <c r="D109" s="4"/>
      <c r="E109" s="132"/>
      <c r="F109" s="4"/>
      <c r="G109" s="4"/>
      <c r="H109" s="4"/>
      <c r="I109" s="4"/>
    </row>
    <row r="110" ht="15.75" customHeight="1">
      <c r="A110" s="4"/>
      <c r="B110" s="1"/>
      <c r="C110" s="4"/>
      <c r="D110" s="4"/>
      <c r="E110" s="132"/>
      <c r="F110" s="4"/>
      <c r="G110" s="4"/>
      <c r="H110" s="4"/>
      <c r="I110" s="4"/>
    </row>
    <row r="111" ht="15.75" customHeight="1">
      <c r="A111" s="4"/>
      <c r="B111" s="1"/>
      <c r="C111" s="8"/>
      <c r="D111" s="8"/>
      <c r="E111" s="131"/>
      <c r="F111" s="131"/>
      <c r="G111" s="131"/>
      <c r="H111" s="131"/>
      <c r="I111" s="4"/>
    </row>
    <row r="112" ht="15.75" customHeight="1">
      <c r="A112" s="4"/>
      <c r="B112" s="1"/>
      <c r="C112" s="4"/>
      <c r="D112" s="92"/>
      <c r="E112" s="101"/>
      <c r="F112" s="92"/>
      <c r="G112" s="101"/>
      <c r="H112" s="92"/>
      <c r="I112" s="4"/>
    </row>
    <row r="113" ht="15.75" customHeight="1">
      <c r="A113" s="4"/>
      <c r="B113" s="1"/>
      <c r="C113" s="4"/>
      <c r="D113" s="92"/>
      <c r="E113" s="101"/>
      <c r="F113" s="92"/>
      <c r="G113" s="101"/>
      <c r="H113" s="92"/>
      <c r="I113" s="4"/>
    </row>
    <row r="114" ht="15.75" customHeight="1">
      <c r="A114" s="4"/>
      <c r="B114" s="1"/>
      <c r="C114" s="4"/>
      <c r="D114" s="92"/>
      <c r="E114" s="101"/>
      <c r="F114" s="92"/>
      <c r="G114" s="101"/>
      <c r="H114" s="92"/>
      <c r="I114" s="4"/>
    </row>
    <row r="115" ht="15.75" customHeight="1">
      <c r="A115" s="4"/>
      <c r="B115" s="1"/>
      <c r="C115" s="4"/>
      <c r="D115" s="92"/>
      <c r="E115" s="101"/>
      <c r="F115" s="92"/>
      <c r="G115" s="101"/>
      <c r="H115" s="92"/>
      <c r="I115" s="4"/>
    </row>
    <row r="116" ht="15.75" customHeight="1">
      <c r="A116" s="4"/>
      <c r="B116" s="1"/>
      <c r="C116" s="4"/>
      <c r="D116" s="92"/>
      <c r="E116" s="101"/>
      <c r="F116" s="92"/>
      <c r="G116" s="101"/>
      <c r="H116" s="92"/>
      <c r="I116" s="4"/>
    </row>
    <row r="117" ht="15.75" customHeight="1">
      <c r="A117" s="4"/>
      <c r="B117" s="1"/>
      <c r="C117" s="4"/>
      <c r="D117" s="92"/>
      <c r="E117" s="101"/>
      <c r="F117" s="92"/>
      <c r="G117" s="101"/>
      <c r="H117" s="92"/>
      <c r="I117" s="4"/>
    </row>
    <row r="118" ht="15.75" customHeight="1">
      <c r="A118" s="4"/>
      <c r="B118" s="1"/>
      <c r="C118" s="4"/>
      <c r="D118" s="92"/>
      <c r="E118" s="101"/>
      <c r="F118" s="92"/>
      <c r="G118" s="101"/>
      <c r="H118" s="92"/>
      <c r="I118" s="4"/>
    </row>
    <row r="119" ht="15.75" customHeight="1">
      <c r="A119" s="4"/>
      <c r="B119" s="1"/>
      <c r="C119" s="4"/>
      <c r="D119" s="92"/>
      <c r="E119" s="101"/>
      <c r="F119" s="92"/>
      <c r="G119" s="101"/>
      <c r="H119" s="92"/>
      <c r="I119" s="4"/>
    </row>
    <row r="120" ht="15.75" customHeight="1">
      <c r="A120" s="4"/>
      <c r="B120" s="1"/>
      <c r="C120" s="4"/>
      <c r="D120" s="92"/>
      <c r="E120" s="101"/>
      <c r="F120" s="92"/>
      <c r="G120" s="101"/>
      <c r="H120" s="92"/>
      <c r="I120" s="4"/>
    </row>
    <row r="121" ht="15.75" customHeight="1">
      <c r="A121" s="4"/>
      <c r="B121" s="1"/>
      <c r="C121" s="5"/>
      <c r="D121" s="85"/>
      <c r="E121" s="85"/>
      <c r="F121" s="86"/>
      <c r="G121" s="85"/>
      <c r="H121" s="86"/>
      <c r="I121" s="4"/>
    </row>
    <row r="122" ht="15.75" customHeight="1">
      <c r="A122" s="4"/>
      <c r="B122" s="1"/>
      <c r="C122" s="4"/>
      <c r="D122" s="4"/>
      <c r="E122" s="132"/>
      <c r="F122" s="4"/>
      <c r="G122" s="4"/>
      <c r="H122" s="4"/>
      <c r="I122" s="4"/>
    </row>
    <row r="123" ht="15.75" customHeight="1">
      <c r="A123" s="4"/>
      <c r="B123" s="1"/>
      <c r="C123" s="4"/>
      <c r="D123" s="4"/>
      <c r="E123" s="132"/>
      <c r="F123" s="4"/>
      <c r="G123" s="4"/>
      <c r="H123" s="4"/>
      <c r="I123" s="4"/>
    </row>
    <row r="124" ht="15.75" customHeight="1">
      <c r="A124" s="4"/>
      <c r="B124" s="1"/>
      <c r="C124" s="4"/>
      <c r="D124" s="4"/>
      <c r="E124" s="132"/>
      <c r="F124" s="4"/>
      <c r="G124" s="4"/>
      <c r="H124" s="4"/>
      <c r="I124" s="4"/>
    </row>
  </sheetData>
  <mergeCells count="43">
    <mergeCell ref="E61:I61"/>
    <mergeCell ref="J61:N61"/>
    <mergeCell ref="O61:S61"/>
    <mergeCell ref="T61:X61"/>
    <mergeCell ref="Y61:AC61"/>
    <mergeCell ref="AD61:AH61"/>
    <mergeCell ref="AI61:AM61"/>
    <mergeCell ref="AN61:AR61"/>
    <mergeCell ref="AS61:AW61"/>
    <mergeCell ref="AX61:BB61"/>
    <mergeCell ref="BC61:BG61"/>
    <mergeCell ref="BH61:BL61"/>
    <mergeCell ref="BM61:BQ61"/>
    <mergeCell ref="BR61:BV61"/>
    <mergeCell ref="BW61:CA61"/>
    <mergeCell ref="CB61:CF61"/>
    <mergeCell ref="CG61:CK61"/>
    <mergeCell ref="CL61:CP61"/>
    <mergeCell ref="CQ61:CU61"/>
    <mergeCell ref="CV61:CZ61"/>
    <mergeCell ref="DA61:DE61"/>
    <mergeCell ref="DF61:DJ61"/>
    <mergeCell ref="DK61:DO61"/>
    <mergeCell ref="DP61:DT61"/>
    <mergeCell ref="DU61:DY61"/>
    <mergeCell ref="DZ61:ED61"/>
    <mergeCell ref="EE61:EI61"/>
    <mergeCell ref="EJ61:EN61"/>
    <mergeCell ref="FX61:GB61"/>
    <mergeCell ref="GC61:GG61"/>
    <mergeCell ref="GH61:GL61"/>
    <mergeCell ref="GM61:GQ61"/>
    <mergeCell ref="GR61:GV61"/>
    <mergeCell ref="GW61:HA61"/>
    <mergeCell ref="HB61:HF61"/>
    <mergeCell ref="HG61:HK61"/>
    <mergeCell ref="EO61:ES61"/>
    <mergeCell ref="ET61:EX61"/>
    <mergeCell ref="EY61:FC61"/>
    <mergeCell ref="FD61:FH61"/>
    <mergeCell ref="FI61:FM61"/>
    <mergeCell ref="FN61:FR61"/>
    <mergeCell ref="FS61:FW6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sheetPr>
  <sheetViews>
    <sheetView showGridLines="0"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2.63" defaultRowHeight="15.0"/>
  <cols>
    <col customWidth="1" min="1" max="1" width="2.13"/>
    <col customWidth="1" min="2" max="2" width="14.75"/>
    <col customWidth="1" min="3" max="3" width="51.75"/>
    <col customWidth="1" min="4" max="4" width="15.13"/>
    <col customWidth="1" min="5" max="8" width="19.25"/>
    <col customWidth="1" min="9" max="9" width="23.63"/>
    <col customWidth="1" min="10" max="219" width="19.25"/>
  </cols>
  <sheetData>
    <row r="1">
      <c r="B1" s="33"/>
      <c r="C1" s="33"/>
      <c r="D1" s="33"/>
      <c r="E1" s="33"/>
      <c r="F1" s="138"/>
      <c r="G1" s="33"/>
      <c r="H1" s="33"/>
      <c r="I1" s="33"/>
      <c r="J1" s="33"/>
      <c r="K1" s="33"/>
      <c r="Y1" s="111" t="s">
        <v>168</v>
      </c>
    </row>
    <row r="2">
      <c r="B2" s="139" t="s">
        <v>0</v>
      </c>
      <c r="C2" s="34" t="s">
        <v>169</v>
      </c>
      <c r="D2" s="33"/>
      <c r="E2" s="33"/>
      <c r="F2" s="140"/>
      <c r="G2" s="35"/>
      <c r="H2" s="33"/>
      <c r="I2" s="33"/>
      <c r="J2" s="33"/>
      <c r="K2" s="33"/>
    </row>
    <row r="3">
      <c r="B3" s="36" t="s">
        <v>31</v>
      </c>
      <c r="C3" s="34"/>
      <c r="D3" s="33"/>
      <c r="E3" s="33"/>
      <c r="F3" s="141"/>
      <c r="G3" s="113"/>
      <c r="H3" s="33"/>
      <c r="I3" s="33"/>
      <c r="J3" s="33"/>
      <c r="K3" s="33"/>
    </row>
    <row r="4" ht="15.75" customHeight="1">
      <c r="B4" s="1" t="s">
        <v>33</v>
      </c>
      <c r="C4" s="48" t="s">
        <v>170</v>
      </c>
      <c r="D4" s="49"/>
      <c r="E4" s="37" t="s">
        <v>32</v>
      </c>
      <c r="F4" s="142"/>
      <c r="G4" s="33"/>
      <c r="H4" s="33"/>
      <c r="I4" s="33"/>
      <c r="J4" s="33"/>
      <c r="K4" s="33"/>
    </row>
    <row r="5" ht="15.75" customHeight="1">
      <c r="B5" s="1"/>
      <c r="C5" s="41" t="s">
        <v>35</v>
      </c>
      <c r="D5" s="42">
        <v>15.0</v>
      </c>
      <c r="E5" s="142" t="s">
        <v>171</v>
      </c>
      <c r="F5" s="142"/>
      <c r="G5" s="114"/>
      <c r="H5" s="33"/>
      <c r="I5" s="33"/>
      <c r="J5" s="33"/>
      <c r="K5" s="33"/>
    </row>
    <row r="6" ht="15.75" customHeight="1">
      <c r="B6" s="1"/>
      <c r="C6" s="41" t="s">
        <v>60</v>
      </c>
      <c r="D6" s="45">
        <f>10000*170</f>
        <v>1700000</v>
      </c>
      <c r="E6" s="142" t="s">
        <v>172</v>
      </c>
      <c r="F6" s="143"/>
      <c r="G6" s="114"/>
      <c r="H6" s="33"/>
      <c r="I6" s="33"/>
      <c r="J6" s="33"/>
      <c r="K6" s="33"/>
    </row>
    <row r="7" ht="15.75" customHeight="1">
      <c r="B7" s="1"/>
      <c r="C7" s="41" t="s">
        <v>40</v>
      </c>
      <c r="D7" s="47">
        <f>(D5/1000)*(D6)</f>
        <v>25500</v>
      </c>
      <c r="E7" s="52"/>
      <c r="F7" s="144"/>
      <c r="G7" s="144"/>
      <c r="H7" s="33"/>
      <c r="I7" s="33"/>
      <c r="J7" s="33"/>
      <c r="K7" s="33"/>
    </row>
    <row r="8" ht="15.75" customHeight="1">
      <c r="B8" s="1"/>
      <c r="C8" s="33"/>
      <c r="D8" s="52"/>
      <c r="E8" s="52"/>
      <c r="F8" s="142"/>
      <c r="G8" s="114"/>
      <c r="H8" s="33"/>
      <c r="I8" s="33"/>
      <c r="J8" s="33"/>
      <c r="K8" s="33"/>
    </row>
    <row r="9" ht="15.75" customHeight="1">
      <c r="B9" s="1" t="s">
        <v>33</v>
      </c>
      <c r="C9" s="38" t="s">
        <v>173</v>
      </c>
      <c r="D9" s="39"/>
      <c r="E9" s="37"/>
      <c r="F9" s="142"/>
      <c r="G9" s="114"/>
      <c r="H9" s="33"/>
      <c r="I9" s="33"/>
      <c r="J9" s="33"/>
      <c r="K9" s="33"/>
    </row>
    <row r="10" ht="15.75" customHeight="1">
      <c r="B10" s="1"/>
      <c r="C10" s="41" t="s">
        <v>35</v>
      </c>
      <c r="D10" s="42">
        <v>50.0</v>
      </c>
      <c r="E10" s="37" t="s">
        <v>174</v>
      </c>
      <c r="F10" s="145"/>
      <c r="G10" s="114"/>
      <c r="H10" s="33"/>
      <c r="I10" s="33"/>
      <c r="J10" s="33"/>
      <c r="K10" s="33"/>
    </row>
    <row r="11" ht="15.75" customHeight="1">
      <c r="B11" s="1"/>
      <c r="C11" s="41" t="s">
        <v>175</v>
      </c>
      <c r="D11" s="45">
        <f>(100000000/10)/7</f>
        <v>1428571.429</v>
      </c>
      <c r="E11" s="37" t="s">
        <v>176</v>
      </c>
      <c r="F11" s="145"/>
      <c r="G11" s="114"/>
      <c r="H11" s="33"/>
      <c r="I11" s="33"/>
      <c r="J11" s="33"/>
      <c r="K11" s="33"/>
    </row>
    <row r="12" ht="15.75" customHeight="1">
      <c r="B12" s="1"/>
      <c r="C12" s="41" t="s">
        <v>40</v>
      </c>
      <c r="D12" s="47">
        <f>(D10/1000)*(D11)*7</f>
        <v>500000</v>
      </c>
      <c r="E12" s="37"/>
      <c r="F12" s="146"/>
      <c r="G12" s="144"/>
      <c r="H12" s="33"/>
      <c r="I12" s="33"/>
      <c r="J12" s="33"/>
      <c r="K12" s="33"/>
    </row>
    <row r="13" ht="15.75" customHeight="1">
      <c r="B13" s="1"/>
      <c r="C13" s="33"/>
      <c r="D13" s="52"/>
      <c r="E13" s="37"/>
      <c r="F13" s="146"/>
      <c r="G13" s="144"/>
      <c r="H13" s="33"/>
      <c r="I13" s="33"/>
      <c r="J13" s="33"/>
      <c r="K13" s="33"/>
    </row>
    <row r="14" ht="15.75" customHeight="1">
      <c r="B14" s="1" t="s">
        <v>33</v>
      </c>
      <c r="C14" s="38" t="s">
        <v>177</v>
      </c>
      <c r="D14" s="39"/>
      <c r="E14" s="37"/>
      <c r="F14" s="146"/>
      <c r="G14" s="144"/>
      <c r="H14" s="33"/>
      <c r="I14" s="33"/>
      <c r="J14" s="33"/>
      <c r="K14" s="33"/>
    </row>
    <row r="15" ht="15.75" customHeight="1">
      <c r="B15" s="1"/>
      <c r="C15" s="41" t="s">
        <v>35</v>
      </c>
      <c r="D15" s="42">
        <v>20.0</v>
      </c>
      <c r="E15" s="37" t="s">
        <v>178</v>
      </c>
      <c r="F15" s="146"/>
      <c r="G15" s="144"/>
      <c r="H15" s="33"/>
      <c r="I15" s="33"/>
      <c r="J15" s="33"/>
      <c r="K15" s="33"/>
      <c r="DR15" s="147" t="s">
        <v>179</v>
      </c>
    </row>
    <row r="16" ht="15.75" customHeight="1">
      <c r="B16" s="1"/>
      <c r="C16" s="41" t="s">
        <v>175</v>
      </c>
      <c r="D16" s="45">
        <f>D11*0.5</f>
        <v>714285.7143</v>
      </c>
      <c r="E16" s="37" t="s">
        <v>180</v>
      </c>
      <c r="F16" s="146"/>
      <c r="G16" s="144"/>
      <c r="H16" s="33"/>
      <c r="I16" s="33"/>
      <c r="J16" s="33"/>
      <c r="K16" s="33"/>
      <c r="DR16" s="147" t="s">
        <v>181</v>
      </c>
    </row>
    <row r="17" ht="15.75" customHeight="1">
      <c r="B17" s="1"/>
      <c r="C17" s="41" t="s">
        <v>40</v>
      </c>
      <c r="D17" s="47">
        <f>(D15/1000)*(D16)*7</f>
        <v>100000</v>
      </c>
      <c r="E17" s="37"/>
      <c r="F17" s="138"/>
    </row>
    <row r="18" ht="15.75" customHeight="1">
      <c r="B18" s="1"/>
      <c r="C18" s="33"/>
      <c r="D18" s="52"/>
      <c r="E18" s="52"/>
      <c r="F18" s="142"/>
      <c r="G18" s="114"/>
      <c r="H18" s="33"/>
      <c r="I18" s="33"/>
      <c r="J18" s="33"/>
      <c r="K18" s="33"/>
    </row>
    <row r="19" ht="15.75" customHeight="1">
      <c r="B19" s="1" t="s">
        <v>33</v>
      </c>
      <c r="C19" s="38" t="s">
        <v>182</v>
      </c>
      <c r="D19" s="39"/>
      <c r="E19" s="52"/>
      <c r="F19" s="142"/>
      <c r="G19" s="114"/>
      <c r="H19" s="33"/>
      <c r="I19" s="33"/>
      <c r="J19" s="33"/>
      <c r="K19" s="33"/>
    </row>
    <row r="20" ht="15.75" customHeight="1">
      <c r="B20" s="1"/>
      <c r="C20" s="41" t="s">
        <v>35</v>
      </c>
      <c r="D20" s="42">
        <v>50.0</v>
      </c>
      <c r="E20" s="37" t="s">
        <v>183</v>
      </c>
      <c r="F20" s="142"/>
      <c r="G20" s="114"/>
      <c r="H20" s="33"/>
      <c r="I20" s="33"/>
      <c r="J20" s="33"/>
      <c r="K20" s="33"/>
      <c r="DR20" s="147" t="s">
        <v>179</v>
      </c>
    </row>
    <row r="21" ht="15.75" customHeight="1">
      <c r="B21" s="1"/>
      <c r="C21" s="41" t="s">
        <v>175</v>
      </c>
      <c r="D21" s="45">
        <f>D11*0.094</f>
        <v>134285.7143</v>
      </c>
      <c r="E21" s="37" t="s">
        <v>184</v>
      </c>
      <c r="F21" s="142"/>
      <c r="G21" s="114"/>
      <c r="H21" s="33"/>
      <c r="I21" s="33"/>
      <c r="J21" s="33"/>
      <c r="K21" s="33"/>
      <c r="DR21" s="147" t="s">
        <v>181</v>
      </c>
    </row>
    <row r="22" ht="15.75" customHeight="1">
      <c r="B22" s="1"/>
      <c r="C22" s="41" t="s">
        <v>40</v>
      </c>
      <c r="D22" s="47">
        <f>(D20/1000)*(D21)*7</f>
        <v>47000</v>
      </c>
      <c r="E22" s="52"/>
      <c r="F22" s="142"/>
      <c r="G22" s="114"/>
      <c r="H22" s="33"/>
      <c r="I22" s="33"/>
      <c r="J22" s="33"/>
      <c r="K22" s="33"/>
    </row>
    <row r="23" ht="15.75" customHeight="1">
      <c r="B23" s="1"/>
      <c r="C23" s="33"/>
      <c r="D23" s="52"/>
      <c r="E23" s="52"/>
      <c r="F23" s="142"/>
      <c r="G23" s="114"/>
      <c r="H23" s="33"/>
      <c r="I23" s="33"/>
      <c r="J23" s="33"/>
      <c r="K23" s="33"/>
    </row>
    <row r="24" ht="15.75" customHeight="1">
      <c r="B24" s="1" t="s">
        <v>33</v>
      </c>
      <c r="C24" s="38" t="s">
        <v>185</v>
      </c>
      <c r="D24" s="39"/>
      <c r="E24" s="52"/>
      <c r="F24" s="142"/>
      <c r="G24" s="114"/>
      <c r="H24" s="33"/>
      <c r="I24" s="33"/>
      <c r="J24" s="33"/>
      <c r="K24" s="33"/>
    </row>
    <row r="25" ht="15.75" customHeight="1">
      <c r="B25" s="1"/>
      <c r="C25" s="41" t="s">
        <v>35</v>
      </c>
      <c r="D25" s="42">
        <v>20.0</v>
      </c>
      <c r="E25" s="37" t="s">
        <v>178</v>
      </c>
      <c r="F25" s="142"/>
      <c r="G25" s="114"/>
      <c r="H25" s="33"/>
      <c r="I25" s="33"/>
      <c r="J25" s="33"/>
      <c r="K25" s="33"/>
      <c r="DR25" s="147" t="s">
        <v>179</v>
      </c>
    </row>
    <row r="26" ht="15.75" customHeight="1">
      <c r="B26" s="1"/>
      <c r="C26" s="41" t="s">
        <v>175</v>
      </c>
      <c r="D26" s="45">
        <f>D21*0.5</f>
        <v>67142.85714</v>
      </c>
      <c r="E26" s="37" t="s">
        <v>180</v>
      </c>
      <c r="F26" s="142"/>
      <c r="G26" s="114"/>
      <c r="H26" s="33"/>
      <c r="I26" s="33"/>
      <c r="J26" s="33"/>
      <c r="K26" s="33"/>
      <c r="DR26" s="147" t="s">
        <v>181</v>
      </c>
    </row>
    <row r="27" ht="15.75" customHeight="1">
      <c r="B27" s="1"/>
      <c r="C27" s="41" t="s">
        <v>40</v>
      </c>
      <c r="D27" s="47">
        <f>(D25/1000)*(D26)*7</f>
        <v>9400</v>
      </c>
      <c r="E27" s="52"/>
      <c r="F27" s="142"/>
      <c r="G27" s="114"/>
      <c r="H27" s="33"/>
      <c r="I27" s="33"/>
      <c r="J27" s="33"/>
      <c r="K27" s="33"/>
    </row>
    <row r="28" ht="15.75" customHeight="1">
      <c r="B28" s="1"/>
      <c r="C28" s="33"/>
      <c r="D28" s="52"/>
      <c r="E28" s="52"/>
      <c r="F28" s="142"/>
      <c r="G28" s="114"/>
      <c r="H28" s="33"/>
      <c r="I28" s="33"/>
      <c r="J28" s="33"/>
      <c r="K28" s="33"/>
    </row>
    <row r="29" ht="15.75" customHeight="1">
      <c r="B29" s="1" t="s">
        <v>33</v>
      </c>
      <c r="C29" s="38" t="s">
        <v>186</v>
      </c>
      <c r="D29" s="38"/>
      <c r="E29" s="37"/>
      <c r="F29" s="138"/>
    </row>
    <row r="30" ht="15.75" customHeight="1">
      <c r="C30" s="41" t="s">
        <v>35</v>
      </c>
      <c r="D30" s="42">
        <v>7.0</v>
      </c>
      <c r="E30" s="37"/>
      <c r="F30" s="138"/>
    </row>
    <row r="31" ht="15.75" customHeight="1">
      <c r="C31" s="41" t="s">
        <v>60</v>
      </c>
      <c r="D31" s="148">
        <f>(19000000/2)</f>
        <v>9500000</v>
      </c>
      <c r="E31" s="37" t="s">
        <v>187</v>
      </c>
      <c r="F31" s="138"/>
    </row>
    <row r="32" ht="15.75" customHeight="1">
      <c r="C32" s="41" t="s">
        <v>62</v>
      </c>
      <c r="D32" s="47">
        <f>(D30/1000)*(D31)</f>
        <v>66500</v>
      </c>
      <c r="E32" s="37"/>
      <c r="F32" s="138"/>
    </row>
    <row r="33" ht="15.75" customHeight="1">
      <c r="E33" s="37"/>
      <c r="F33" s="138"/>
    </row>
    <row r="34" ht="15.75" customHeight="1">
      <c r="B34" s="1" t="s">
        <v>33</v>
      </c>
      <c r="C34" s="38" t="s">
        <v>188</v>
      </c>
      <c r="D34" s="38"/>
      <c r="E34" s="37"/>
      <c r="F34" s="138"/>
    </row>
    <row r="35" ht="15.75" customHeight="1">
      <c r="C35" s="41" t="s">
        <v>35</v>
      </c>
      <c r="D35" s="42">
        <v>7.0</v>
      </c>
      <c r="E35" s="37"/>
      <c r="F35" s="138"/>
    </row>
    <row r="36" ht="15.75" customHeight="1">
      <c r="C36" s="41" t="s">
        <v>60</v>
      </c>
      <c r="D36" s="149">
        <f>(38950366/2)</f>
        <v>19475183</v>
      </c>
      <c r="E36" s="37" t="s">
        <v>189</v>
      </c>
      <c r="F36" s="138"/>
    </row>
    <row r="37" ht="15.75" customHeight="1">
      <c r="C37" s="41" t="s">
        <v>62</v>
      </c>
      <c r="D37" s="47">
        <f>(D35/1000)*(D36)</f>
        <v>136326.281</v>
      </c>
      <c r="E37" s="37"/>
      <c r="F37" s="138"/>
    </row>
    <row r="38" ht="15.75" customHeight="1">
      <c r="C38" s="33"/>
      <c r="D38" s="52"/>
      <c r="E38" s="37"/>
      <c r="F38" s="138"/>
    </row>
    <row r="39" ht="15.75" customHeight="1">
      <c r="B39" s="1" t="s">
        <v>33</v>
      </c>
      <c r="C39" s="38" t="s">
        <v>190</v>
      </c>
      <c r="D39" s="38"/>
      <c r="E39" s="37"/>
      <c r="F39" s="138"/>
    </row>
    <row r="40" ht="15.75" customHeight="1">
      <c r="C40" s="41" t="s">
        <v>35</v>
      </c>
      <c r="D40" s="42">
        <v>7.0</v>
      </c>
      <c r="E40" s="37"/>
      <c r="F40" s="138"/>
    </row>
    <row r="41" ht="15.75" customHeight="1">
      <c r="C41" s="41" t="s">
        <v>60</v>
      </c>
      <c r="D41" s="148">
        <f>(26700000/2)</f>
        <v>13350000</v>
      </c>
      <c r="E41" s="37" t="s">
        <v>191</v>
      </c>
      <c r="F41" s="138"/>
    </row>
    <row r="42" ht="15.75" customHeight="1">
      <c r="C42" s="41" t="s">
        <v>62</v>
      </c>
      <c r="D42" s="47">
        <f>(D40/1000)*(D41)</f>
        <v>93450</v>
      </c>
      <c r="E42" s="37"/>
      <c r="F42" s="138"/>
    </row>
    <row r="43" ht="15.75" customHeight="1">
      <c r="E43" s="132"/>
      <c r="F43" s="138"/>
    </row>
    <row r="44" ht="15.75" customHeight="1">
      <c r="B44" s="1" t="s">
        <v>33</v>
      </c>
      <c r="C44" s="38" t="s">
        <v>154</v>
      </c>
      <c r="D44" s="38"/>
      <c r="E44" s="37"/>
      <c r="F44" s="138"/>
    </row>
    <row r="45" ht="15.75" customHeight="1">
      <c r="C45" s="41" t="s">
        <v>35</v>
      </c>
      <c r="D45" s="42">
        <v>100.0</v>
      </c>
      <c r="E45" s="37" t="s">
        <v>130</v>
      </c>
      <c r="F45" s="138"/>
    </row>
    <row r="46" ht="15.75" customHeight="1">
      <c r="C46" s="41" t="s">
        <v>60</v>
      </c>
      <c r="D46" s="150">
        <f>(30000000*0.25)*0.25</f>
        <v>1875000</v>
      </c>
      <c r="E46" s="37" t="s">
        <v>192</v>
      </c>
      <c r="F46" s="138"/>
      <c r="Y46" s="109" t="s">
        <v>193</v>
      </c>
      <c r="DR46" s="147" t="s">
        <v>194</v>
      </c>
    </row>
    <row r="47" ht="15.75" customHeight="1">
      <c r="C47" s="41" t="s">
        <v>62</v>
      </c>
      <c r="D47" s="47">
        <f>(D45/1000)*(D46)</f>
        <v>187500</v>
      </c>
      <c r="E47" s="37"/>
      <c r="F47" s="138"/>
    </row>
    <row r="48" ht="15.75" customHeight="1">
      <c r="E48" s="37"/>
      <c r="F48" s="138"/>
    </row>
    <row r="49" ht="15.75" customHeight="1">
      <c r="B49" s="1" t="s">
        <v>33</v>
      </c>
      <c r="C49" s="38" t="s">
        <v>195</v>
      </c>
      <c r="D49" s="38"/>
      <c r="E49" s="37"/>
      <c r="F49" s="138"/>
    </row>
    <row r="50" ht="15.75" customHeight="1">
      <c r="C50" s="41" t="s">
        <v>35</v>
      </c>
      <c r="D50" s="42">
        <v>15.0</v>
      </c>
      <c r="E50" s="37" t="s">
        <v>196</v>
      </c>
      <c r="F50" s="138"/>
    </row>
    <row r="51" ht="15.75" customHeight="1">
      <c r="C51" s="41" t="s">
        <v>37</v>
      </c>
      <c r="D51" s="148">
        <v>2.0E7</v>
      </c>
      <c r="E51" s="37" t="s">
        <v>197</v>
      </c>
      <c r="F51" s="138"/>
    </row>
    <row r="52" ht="15.75" customHeight="1">
      <c r="C52" s="41" t="s">
        <v>40</v>
      </c>
      <c r="D52" s="47">
        <f>(D50/1000)*(D51)/4</f>
        <v>75000</v>
      </c>
      <c r="E52" s="132"/>
      <c r="F52" s="138"/>
    </row>
    <row r="53" ht="15.75" customHeight="1">
      <c r="F53" s="138"/>
    </row>
    <row r="54" ht="15.75" customHeight="1">
      <c r="B54" s="1" t="s">
        <v>162</v>
      </c>
      <c r="C54" s="38" t="s">
        <v>198</v>
      </c>
      <c r="D54" s="39"/>
      <c r="E54" s="151"/>
      <c r="F54" s="142"/>
      <c r="G54" s="114"/>
      <c r="H54" s="33"/>
      <c r="I54" s="33"/>
      <c r="J54" s="33"/>
      <c r="K54" s="33"/>
    </row>
    <row r="55" ht="15.75" customHeight="1">
      <c r="B55" s="1"/>
      <c r="C55" s="41" t="s">
        <v>35</v>
      </c>
      <c r="D55" s="42">
        <v>25.0</v>
      </c>
      <c r="E55" s="142" t="s">
        <v>199</v>
      </c>
      <c r="F55" s="138"/>
      <c r="G55" s="114"/>
      <c r="H55" s="33"/>
      <c r="I55" s="33"/>
      <c r="J55" s="33"/>
      <c r="K55" s="33"/>
    </row>
    <row r="56" ht="15.75" customHeight="1">
      <c r="B56" s="1"/>
      <c r="C56" s="41" t="s">
        <v>200</v>
      </c>
      <c r="D56" s="45">
        <f>(100000000/10)*0.1*52</f>
        <v>52000000</v>
      </c>
      <c r="E56" s="142" t="s">
        <v>201</v>
      </c>
      <c r="F56" s="143"/>
      <c r="G56" s="114"/>
      <c r="H56" s="33"/>
      <c r="I56" s="33"/>
      <c r="J56" s="33"/>
      <c r="K56" s="33"/>
    </row>
    <row r="57" ht="15.75" customHeight="1">
      <c r="B57" s="1"/>
      <c r="C57" s="41" t="s">
        <v>202</v>
      </c>
      <c r="D57" s="47">
        <f>(D55/1000)*(D56)</f>
        <v>1300000</v>
      </c>
      <c r="E57" s="37" t="s">
        <v>203</v>
      </c>
      <c r="F57" s="143"/>
      <c r="G57" s="114"/>
      <c r="H57" s="33"/>
      <c r="I57" s="33"/>
      <c r="J57" s="33"/>
      <c r="K57" s="33"/>
    </row>
    <row r="58" ht="15.75" customHeight="1">
      <c r="B58" s="1"/>
      <c r="C58" s="41" t="s">
        <v>204</v>
      </c>
      <c r="D58" s="47">
        <v>900000.0</v>
      </c>
      <c r="E58" s="37" t="s">
        <v>205</v>
      </c>
      <c r="F58" s="114"/>
      <c r="G58" s="114"/>
      <c r="H58" s="33"/>
      <c r="I58" s="33"/>
      <c r="J58" s="33"/>
      <c r="K58" s="33"/>
    </row>
    <row r="59" ht="15.75" customHeight="1">
      <c r="B59" s="1"/>
      <c r="C59" s="33"/>
      <c r="D59" s="52"/>
      <c r="E59" s="37"/>
      <c r="F59" s="142"/>
      <c r="G59" s="114"/>
      <c r="H59" s="33"/>
      <c r="I59" s="33"/>
      <c r="J59" s="33"/>
      <c r="K59" s="33"/>
    </row>
    <row r="60" ht="15.75" customHeight="1">
      <c r="B60" s="1" t="s">
        <v>162</v>
      </c>
      <c r="C60" s="38" t="s">
        <v>206</v>
      </c>
      <c r="D60" s="39" t="s">
        <v>207</v>
      </c>
      <c r="E60" s="37"/>
      <c r="F60" s="152"/>
      <c r="G60" s="114"/>
      <c r="H60" s="119"/>
      <c r="I60" s="33"/>
      <c r="J60" s="33"/>
      <c r="K60" s="33"/>
    </row>
    <row r="61" ht="15.75" customHeight="1">
      <c r="B61" s="1"/>
      <c r="C61" s="41" t="s">
        <v>35</v>
      </c>
      <c r="D61" s="42">
        <v>1.0</v>
      </c>
      <c r="E61" s="142" t="s">
        <v>208</v>
      </c>
      <c r="F61" s="138"/>
      <c r="G61" s="33"/>
      <c r="H61" s="114"/>
      <c r="I61" s="33"/>
      <c r="J61" s="33"/>
      <c r="K61" s="33"/>
    </row>
    <row r="62" ht="15.75" customHeight="1">
      <c r="B62" s="1"/>
      <c r="C62" s="41" t="s">
        <v>209</v>
      </c>
      <c r="D62" s="45">
        <f>1700000000*0.1</f>
        <v>170000000</v>
      </c>
      <c r="E62" s="142" t="s">
        <v>210</v>
      </c>
      <c r="F62" s="152"/>
      <c r="G62" s="114"/>
      <c r="H62" s="119"/>
      <c r="I62" s="33"/>
      <c r="J62" s="33"/>
      <c r="K62" s="33"/>
    </row>
    <row r="63" ht="15.75" customHeight="1">
      <c r="B63" s="1"/>
      <c r="C63" s="41" t="s">
        <v>211</v>
      </c>
      <c r="D63" s="47">
        <f>(D61/1000)*D62</f>
        <v>170000</v>
      </c>
      <c r="E63" s="153"/>
      <c r="F63" s="138"/>
    </row>
    <row r="64" ht="15.75" customHeight="1">
      <c r="F64" s="138"/>
    </row>
    <row r="65" ht="15.75" customHeight="1">
      <c r="F65" s="138"/>
    </row>
    <row r="66" ht="15.75" customHeight="1">
      <c r="A66" s="110"/>
      <c r="B66" s="110"/>
      <c r="C66" s="2" t="s">
        <v>1</v>
      </c>
      <c r="D66" s="5"/>
      <c r="E66" s="66"/>
      <c r="F66" s="8"/>
      <c r="G66" s="8"/>
      <c r="H66" s="8"/>
      <c r="I66" s="8"/>
      <c r="J66" s="66"/>
      <c r="K66" s="8"/>
      <c r="L66" s="8"/>
      <c r="M66" s="8"/>
      <c r="N66" s="8"/>
      <c r="O66" s="66"/>
      <c r="P66" s="8"/>
      <c r="Q66" s="8"/>
      <c r="R66" s="8"/>
      <c r="S66" s="8"/>
      <c r="T66" s="66"/>
      <c r="U66" s="8"/>
      <c r="V66" s="8"/>
      <c r="W66" s="8"/>
      <c r="X66" s="8"/>
      <c r="Y66" s="66"/>
      <c r="Z66" s="8"/>
      <c r="AA66" s="8"/>
      <c r="AB66" s="8"/>
      <c r="AC66" s="8"/>
      <c r="AD66" s="66"/>
      <c r="AE66" s="8"/>
      <c r="AF66" s="8"/>
      <c r="AG66" s="8"/>
      <c r="AH66" s="8"/>
      <c r="AI66" s="66"/>
      <c r="AJ66" s="8"/>
      <c r="AK66" s="8"/>
      <c r="AL66" s="8"/>
      <c r="AM66" s="8"/>
      <c r="AN66" s="66"/>
      <c r="AO66" s="8"/>
      <c r="AP66" s="8"/>
      <c r="AQ66" s="8"/>
      <c r="AR66" s="8"/>
      <c r="AS66" s="66"/>
      <c r="AT66" s="8"/>
      <c r="AU66" s="8"/>
      <c r="AV66" s="8"/>
      <c r="AW66" s="8"/>
      <c r="AX66" s="66"/>
      <c r="AY66" s="8"/>
      <c r="AZ66" s="8"/>
      <c r="BA66" s="8"/>
      <c r="BB66" s="8"/>
      <c r="BC66" s="66"/>
      <c r="BD66" s="8"/>
      <c r="BE66" s="8"/>
      <c r="BF66" s="8"/>
      <c r="BG66" s="8"/>
      <c r="BH66" s="66"/>
      <c r="BI66" s="8"/>
      <c r="BJ66" s="8"/>
      <c r="BK66" s="8"/>
      <c r="BL66" s="8"/>
      <c r="BM66" s="66"/>
      <c r="BN66" s="8"/>
      <c r="BO66" s="8"/>
      <c r="BP66" s="8"/>
      <c r="BQ66" s="8"/>
      <c r="BR66" s="66"/>
      <c r="BS66" s="8"/>
      <c r="BT66" s="8"/>
      <c r="BU66" s="8"/>
      <c r="BV66" s="8"/>
      <c r="BW66" s="66"/>
      <c r="BX66" s="8"/>
      <c r="BY66" s="8"/>
      <c r="BZ66" s="8"/>
      <c r="CA66" s="8"/>
      <c r="CB66" s="66"/>
      <c r="CC66" s="8"/>
      <c r="CD66" s="8"/>
      <c r="CE66" s="8"/>
      <c r="CF66" s="8"/>
      <c r="CG66" s="66"/>
      <c r="CH66" s="8"/>
      <c r="CI66" s="8"/>
      <c r="CJ66" s="8"/>
      <c r="CK66" s="8"/>
      <c r="CL66" s="66"/>
      <c r="CM66" s="8"/>
      <c r="CN66" s="8"/>
      <c r="CO66" s="8"/>
      <c r="CP66" s="8"/>
      <c r="CQ66" s="66"/>
      <c r="CR66" s="8"/>
      <c r="CS66" s="8"/>
      <c r="CT66" s="8"/>
      <c r="CU66" s="8"/>
      <c r="CV66" s="66"/>
      <c r="CW66" s="8"/>
      <c r="CX66" s="8"/>
      <c r="CY66" s="8"/>
      <c r="CZ66" s="8"/>
      <c r="DA66" s="66"/>
      <c r="DB66" s="8"/>
      <c r="DC66" s="8"/>
      <c r="DD66" s="8"/>
      <c r="DE66" s="8"/>
      <c r="DF66" s="66"/>
      <c r="DG66" s="8"/>
      <c r="DH66" s="8"/>
      <c r="DI66" s="8"/>
      <c r="DJ66" s="8"/>
      <c r="DK66" s="66"/>
      <c r="DL66" s="8"/>
      <c r="DM66" s="8"/>
      <c r="DN66" s="8"/>
      <c r="DO66" s="8"/>
      <c r="DP66" s="66"/>
      <c r="DQ66" s="8"/>
      <c r="DR66" s="8"/>
      <c r="DS66" s="8"/>
      <c r="DT66" s="8"/>
      <c r="DU66" s="66"/>
      <c r="DV66" s="8"/>
      <c r="DW66" s="8"/>
      <c r="DX66" s="8"/>
      <c r="DY66" s="8"/>
      <c r="DZ66" s="110"/>
      <c r="EA66" s="110"/>
      <c r="EB66" s="110"/>
      <c r="EC66" s="110"/>
      <c r="ED66" s="110"/>
      <c r="EE66" s="110"/>
      <c r="EF66" s="110"/>
      <c r="EG66" s="110"/>
      <c r="EH66" s="110"/>
      <c r="EI66" s="110"/>
      <c r="EJ66" s="110"/>
      <c r="EK66" s="110"/>
      <c r="EL66" s="110"/>
      <c r="EM66" s="110"/>
      <c r="EN66" s="110"/>
      <c r="EO66" s="110"/>
      <c r="EP66" s="110"/>
      <c r="EQ66" s="110"/>
      <c r="ER66" s="110"/>
      <c r="ES66" s="110"/>
      <c r="ET66" s="110"/>
      <c r="EU66" s="110"/>
      <c r="EV66" s="110"/>
      <c r="EW66" s="110"/>
      <c r="EX66" s="110"/>
      <c r="EY66" s="110"/>
      <c r="EZ66" s="110"/>
      <c r="FA66" s="110"/>
      <c r="FB66" s="110"/>
      <c r="FC66" s="110"/>
      <c r="FD66" s="110"/>
      <c r="FE66" s="110"/>
      <c r="FF66" s="110"/>
      <c r="FG66" s="110"/>
      <c r="FH66" s="110"/>
      <c r="FI66" s="110"/>
      <c r="FJ66" s="110"/>
      <c r="FK66" s="110"/>
      <c r="FL66" s="110"/>
      <c r="FM66" s="110"/>
      <c r="FN66" s="110"/>
      <c r="FO66" s="110"/>
      <c r="FP66" s="110"/>
      <c r="FQ66" s="110"/>
      <c r="FR66" s="110"/>
      <c r="FS66" s="110"/>
      <c r="FT66" s="110"/>
      <c r="FU66" s="110"/>
      <c r="FV66" s="110"/>
      <c r="FW66" s="110"/>
      <c r="FX66" s="110"/>
      <c r="FY66" s="110"/>
      <c r="FZ66" s="110"/>
      <c r="GA66" s="110"/>
      <c r="GB66" s="110"/>
      <c r="GC66" s="110"/>
      <c r="GD66" s="110"/>
      <c r="GE66" s="110"/>
      <c r="GF66" s="110"/>
      <c r="GG66" s="110"/>
      <c r="GH66" s="110"/>
      <c r="GI66" s="110"/>
      <c r="GJ66" s="110"/>
      <c r="GK66" s="110"/>
      <c r="GL66" s="110"/>
      <c r="GM66" s="110"/>
      <c r="GN66" s="110"/>
      <c r="GO66" s="110"/>
      <c r="GP66" s="110"/>
      <c r="GQ66" s="110"/>
      <c r="GR66" s="110"/>
      <c r="GS66" s="110"/>
      <c r="GT66" s="110"/>
      <c r="GU66" s="110"/>
      <c r="GV66" s="110"/>
      <c r="GW66" s="110"/>
      <c r="GX66" s="110"/>
      <c r="GY66" s="110"/>
      <c r="GZ66" s="110"/>
      <c r="HA66" s="110"/>
      <c r="HB66" s="110"/>
      <c r="HC66" s="110"/>
      <c r="HD66" s="110"/>
      <c r="HE66" s="110"/>
      <c r="HF66" s="110"/>
      <c r="HG66" s="110"/>
      <c r="HH66" s="110"/>
      <c r="HI66" s="110"/>
      <c r="HJ66" s="110"/>
      <c r="HK66" s="110"/>
    </row>
    <row r="67" ht="15.75" customHeight="1">
      <c r="A67" s="110"/>
      <c r="B67" s="110"/>
      <c r="C67" s="5"/>
      <c r="D67" s="137"/>
      <c r="E67" s="66"/>
      <c r="F67" s="8"/>
      <c r="G67" s="8"/>
      <c r="H67" s="8"/>
      <c r="I67" s="8"/>
      <c r="J67" s="66"/>
      <c r="K67" s="8"/>
      <c r="L67" s="8"/>
      <c r="M67" s="8"/>
      <c r="N67" s="8"/>
      <c r="O67" s="66"/>
      <c r="P67" s="8"/>
      <c r="Q67" s="8"/>
      <c r="R67" s="8"/>
      <c r="S67" s="8"/>
      <c r="T67" s="66"/>
      <c r="U67" s="8"/>
      <c r="V67" s="8"/>
      <c r="W67" s="8"/>
      <c r="X67" s="8"/>
      <c r="Y67" s="66"/>
      <c r="Z67" s="8"/>
      <c r="AA67" s="8"/>
      <c r="AB67" s="8"/>
      <c r="AC67" s="8"/>
      <c r="AD67" s="66"/>
      <c r="AE67" s="8"/>
      <c r="AF67" s="8"/>
      <c r="AG67" s="8"/>
      <c r="AH67" s="8"/>
      <c r="AI67" s="66"/>
      <c r="AJ67" s="8"/>
      <c r="AK67" s="8"/>
      <c r="AL67" s="8"/>
      <c r="AM67" s="8"/>
      <c r="AN67" s="66"/>
      <c r="AO67" s="8"/>
      <c r="AP67" s="8"/>
      <c r="AQ67" s="8"/>
      <c r="AR67" s="8"/>
      <c r="AS67" s="66"/>
      <c r="AT67" s="8"/>
      <c r="AU67" s="8"/>
      <c r="AV67" s="8"/>
      <c r="AW67" s="8"/>
      <c r="AX67" s="66"/>
      <c r="AY67" s="8"/>
      <c r="AZ67" s="8"/>
      <c r="BA67" s="8"/>
      <c r="BB67" s="8"/>
      <c r="BC67" s="66"/>
      <c r="BD67" s="8"/>
      <c r="BE67" s="8"/>
      <c r="BF67" s="8"/>
      <c r="BG67" s="8"/>
      <c r="BH67" s="66"/>
      <c r="BI67" s="8"/>
      <c r="BJ67" s="8"/>
      <c r="BK67" s="8"/>
      <c r="BL67" s="8"/>
      <c r="BM67" s="66"/>
      <c r="BN67" s="8"/>
      <c r="BO67" s="8"/>
      <c r="BP67" s="8"/>
      <c r="BQ67" s="8"/>
      <c r="BR67" s="66"/>
      <c r="BS67" s="8"/>
      <c r="BT67" s="8"/>
      <c r="BU67" s="8"/>
      <c r="BV67" s="8"/>
      <c r="BW67" s="66"/>
      <c r="BX67" s="8"/>
      <c r="BY67" s="8"/>
      <c r="BZ67" s="8"/>
      <c r="CA67" s="8"/>
      <c r="CB67" s="66"/>
      <c r="CC67" s="8"/>
      <c r="CD67" s="8"/>
      <c r="CE67" s="8"/>
      <c r="CF67" s="8"/>
      <c r="CG67" s="66"/>
      <c r="CH67" s="8"/>
      <c r="CI67" s="8"/>
      <c r="CJ67" s="8"/>
      <c r="CK67" s="8"/>
      <c r="CL67" s="66"/>
      <c r="CM67" s="8"/>
      <c r="CN67" s="8"/>
      <c r="CO67" s="8"/>
      <c r="CP67" s="8"/>
      <c r="CQ67" s="66"/>
      <c r="CR67" s="8"/>
      <c r="CS67" s="8"/>
      <c r="CT67" s="8"/>
      <c r="CU67" s="8"/>
      <c r="CV67" s="66"/>
      <c r="CW67" s="8"/>
      <c r="CX67" s="8"/>
      <c r="CY67" s="8"/>
      <c r="CZ67" s="8"/>
      <c r="DA67" s="66"/>
      <c r="DB67" s="8"/>
      <c r="DC67" s="8"/>
      <c r="DD67" s="8"/>
      <c r="DE67" s="8"/>
      <c r="DF67" s="66"/>
      <c r="DG67" s="8"/>
      <c r="DH67" s="8"/>
      <c r="DI67" s="8"/>
      <c r="DJ67" s="8"/>
      <c r="DK67" s="66"/>
      <c r="DL67" s="8"/>
      <c r="DM67" s="8"/>
      <c r="DN67" s="8"/>
      <c r="DO67" s="8"/>
      <c r="DP67" s="66"/>
      <c r="DQ67" s="8"/>
      <c r="DR67" s="8"/>
      <c r="DS67" s="8"/>
      <c r="DT67" s="8"/>
      <c r="DU67" s="66"/>
      <c r="DV67" s="8"/>
      <c r="DW67" s="8"/>
      <c r="DX67" s="8"/>
      <c r="DY67" s="8"/>
      <c r="DZ67" s="110"/>
      <c r="EA67" s="110"/>
      <c r="EB67" s="110"/>
      <c r="EC67" s="110"/>
      <c r="ED67" s="110"/>
      <c r="EE67" s="110"/>
      <c r="EF67" s="110"/>
      <c r="EG67" s="110"/>
      <c r="EH67" s="110"/>
      <c r="EI67" s="110"/>
      <c r="EJ67" s="110"/>
      <c r="EK67" s="110"/>
      <c r="EL67" s="110"/>
      <c r="EM67" s="110"/>
      <c r="EN67" s="110"/>
      <c r="EO67" s="110"/>
      <c r="EP67" s="110"/>
      <c r="EQ67" s="110"/>
      <c r="ER67" s="110"/>
      <c r="ES67" s="110"/>
      <c r="ET67" s="110"/>
      <c r="EU67" s="110"/>
      <c r="EV67" s="110"/>
      <c r="EW67" s="110"/>
      <c r="EX67" s="110"/>
      <c r="EY67" s="110"/>
      <c r="EZ67" s="110"/>
      <c r="FA67" s="110"/>
      <c r="FB67" s="110"/>
      <c r="FC67" s="110"/>
      <c r="FD67" s="110"/>
      <c r="FE67" s="110"/>
      <c r="FF67" s="110"/>
      <c r="FG67" s="110"/>
      <c r="FH67" s="110"/>
      <c r="FI67" s="110"/>
      <c r="FJ67" s="110"/>
      <c r="FK67" s="110"/>
      <c r="FL67" s="110"/>
      <c r="FM67" s="110"/>
      <c r="FN67" s="110"/>
      <c r="FO67" s="110"/>
      <c r="FP67" s="110"/>
      <c r="FQ67" s="110"/>
      <c r="FR67" s="110"/>
      <c r="FS67" s="110"/>
      <c r="FT67" s="110"/>
      <c r="FU67" s="110"/>
      <c r="FV67" s="110"/>
      <c r="FW67" s="110"/>
      <c r="FX67" s="110"/>
      <c r="FY67" s="110"/>
      <c r="FZ67" s="110"/>
      <c r="GA67" s="110"/>
      <c r="GB67" s="110"/>
      <c r="GC67" s="110"/>
      <c r="GD67" s="110"/>
      <c r="GE67" s="110"/>
      <c r="GF67" s="110"/>
      <c r="GG67" s="110"/>
      <c r="GH67" s="110"/>
      <c r="GI67" s="110"/>
      <c r="GJ67" s="110"/>
      <c r="GK67" s="110"/>
      <c r="GL67" s="110"/>
      <c r="GM67" s="110"/>
      <c r="GN67" s="110"/>
      <c r="GO67" s="110"/>
      <c r="GP67" s="110"/>
      <c r="GQ67" s="110"/>
      <c r="GR67" s="110"/>
      <c r="GS67" s="110"/>
      <c r="GT67" s="110"/>
      <c r="GU67" s="110"/>
      <c r="GV67" s="110"/>
      <c r="GW67" s="110"/>
      <c r="GX67" s="110"/>
      <c r="GY67" s="110"/>
      <c r="GZ67" s="110"/>
      <c r="HA67" s="110"/>
      <c r="HB67" s="110"/>
      <c r="HC67" s="110"/>
      <c r="HD67" s="110"/>
      <c r="HE67" s="110"/>
      <c r="HF67" s="110"/>
      <c r="HG67" s="110"/>
      <c r="HH67" s="110"/>
      <c r="HI67" s="110"/>
      <c r="HJ67" s="110"/>
      <c r="HK67" s="110"/>
    </row>
    <row r="68" ht="15.75" customHeight="1">
      <c r="A68" s="4"/>
      <c r="B68" s="1"/>
      <c r="C68" s="67" t="s">
        <v>72</v>
      </c>
      <c r="D68" s="67" t="s">
        <v>73</v>
      </c>
      <c r="E68" s="68">
        <v>44200.0</v>
      </c>
      <c r="F68" s="69"/>
      <c r="G68" s="69"/>
      <c r="H68" s="69"/>
      <c r="I68" s="70"/>
      <c r="J68" s="68">
        <f>E68+7</f>
        <v>44207</v>
      </c>
      <c r="K68" s="69"/>
      <c r="L68" s="69"/>
      <c r="M68" s="69"/>
      <c r="N68" s="70"/>
      <c r="O68" s="68">
        <f>J68+7</f>
        <v>44214</v>
      </c>
      <c r="P68" s="69"/>
      <c r="Q68" s="69"/>
      <c r="R68" s="69"/>
      <c r="S68" s="70"/>
      <c r="T68" s="68">
        <f>O68+7</f>
        <v>44221</v>
      </c>
      <c r="U68" s="69"/>
      <c r="V68" s="69"/>
      <c r="W68" s="69"/>
      <c r="X68" s="70"/>
      <c r="Y68" s="68">
        <f>T68+7</f>
        <v>44228</v>
      </c>
      <c r="Z68" s="69"/>
      <c r="AA68" s="69"/>
      <c r="AB68" s="69"/>
      <c r="AC68" s="70"/>
      <c r="AD68" s="68">
        <f>Y68+7</f>
        <v>44235</v>
      </c>
      <c r="AE68" s="69"/>
      <c r="AF68" s="69"/>
      <c r="AG68" s="69"/>
      <c r="AH68" s="70"/>
      <c r="AI68" s="68">
        <f>AD68+7</f>
        <v>44242</v>
      </c>
      <c r="AJ68" s="69"/>
      <c r="AK68" s="69"/>
      <c r="AL68" s="69"/>
      <c r="AM68" s="70"/>
      <c r="AN68" s="68">
        <f>AI68+7</f>
        <v>44249</v>
      </c>
      <c r="AO68" s="69"/>
      <c r="AP68" s="69"/>
      <c r="AQ68" s="69"/>
      <c r="AR68" s="70"/>
      <c r="AS68" s="68">
        <f>AN68+7</f>
        <v>44256</v>
      </c>
      <c r="AT68" s="69"/>
      <c r="AU68" s="69"/>
      <c r="AV68" s="69"/>
      <c r="AW68" s="70"/>
      <c r="AX68" s="68">
        <f>AS68+7</f>
        <v>44263</v>
      </c>
      <c r="AY68" s="69"/>
      <c r="AZ68" s="69"/>
      <c r="BA68" s="69"/>
      <c r="BB68" s="70"/>
      <c r="BC68" s="68">
        <f>AX68+7</f>
        <v>44270</v>
      </c>
      <c r="BD68" s="69"/>
      <c r="BE68" s="69"/>
      <c r="BF68" s="69"/>
      <c r="BG68" s="70"/>
      <c r="BH68" s="68">
        <f>BC68+7</f>
        <v>44277</v>
      </c>
      <c r="BI68" s="69"/>
      <c r="BJ68" s="69"/>
      <c r="BK68" s="69"/>
      <c r="BL68" s="70"/>
      <c r="BM68" s="68">
        <f>BH68+7</f>
        <v>44284</v>
      </c>
      <c r="BN68" s="69"/>
      <c r="BO68" s="69"/>
      <c r="BP68" s="69"/>
      <c r="BQ68" s="70"/>
      <c r="BR68" s="68">
        <f>BM68+3</f>
        <v>44287</v>
      </c>
      <c r="BS68" s="69"/>
      <c r="BT68" s="69"/>
      <c r="BU68" s="69"/>
      <c r="BV68" s="70"/>
      <c r="BW68" s="68">
        <f>BR68+4</f>
        <v>44291</v>
      </c>
      <c r="BX68" s="69"/>
      <c r="BY68" s="69"/>
      <c r="BZ68" s="69"/>
      <c r="CA68" s="70"/>
      <c r="CB68" s="68">
        <f>BW68+7</f>
        <v>44298</v>
      </c>
      <c r="CC68" s="69"/>
      <c r="CD68" s="69"/>
      <c r="CE68" s="69"/>
      <c r="CF68" s="70"/>
      <c r="CG68" s="68">
        <f>CB68+7</f>
        <v>44305</v>
      </c>
      <c r="CH68" s="69"/>
      <c r="CI68" s="69"/>
      <c r="CJ68" s="69"/>
      <c r="CK68" s="70"/>
      <c r="CL68" s="68">
        <f>CG68+7</f>
        <v>44312</v>
      </c>
      <c r="CM68" s="69"/>
      <c r="CN68" s="69"/>
      <c r="CO68" s="69"/>
      <c r="CP68" s="70"/>
      <c r="CQ68" s="68">
        <f>CL68+5</f>
        <v>44317</v>
      </c>
      <c r="CR68" s="69"/>
      <c r="CS68" s="69"/>
      <c r="CT68" s="69"/>
      <c r="CU68" s="70"/>
      <c r="CV68" s="68">
        <f>CQ68+2</f>
        <v>44319</v>
      </c>
      <c r="CW68" s="69"/>
      <c r="CX68" s="69"/>
      <c r="CY68" s="69"/>
      <c r="CZ68" s="70"/>
      <c r="DA68" s="68">
        <f>CV68+7</f>
        <v>44326</v>
      </c>
      <c r="DB68" s="69"/>
      <c r="DC68" s="69"/>
      <c r="DD68" s="69"/>
      <c r="DE68" s="70"/>
      <c r="DF68" s="68">
        <f>DA68+7</f>
        <v>44333</v>
      </c>
      <c r="DG68" s="69"/>
      <c r="DH68" s="69"/>
      <c r="DI68" s="69"/>
      <c r="DJ68" s="70"/>
      <c r="DK68" s="68">
        <f>DF68+7</f>
        <v>44340</v>
      </c>
      <c r="DL68" s="69"/>
      <c r="DM68" s="69"/>
      <c r="DN68" s="69"/>
      <c r="DO68" s="70"/>
      <c r="DP68" s="68">
        <f>DK68+7</f>
        <v>44347</v>
      </c>
      <c r="DQ68" s="69"/>
      <c r="DR68" s="69"/>
      <c r="DS68" s="69"/>
      <c r="DT68" s="70"/>
      <c r="DU68" s="68">
        <f>DP68+1</f>
        <v>44348</v>
      </c>
      <c r="DV68" s="69"/>
      <c r="DW68" s="69"/>
      <c r="DX68" s="69"/>
      <c r="DY68" s="70"/>
      <c r="DZ68" s="68">
        <f>DU68+6</f>
        <v>44354</v>
      </c>
      <c r="EA68" s="69"/>
      <c r="EB68" s="69"/>
      <c r="EC68" s="69"/>
      <c r="ED68" s="70"/>
      <c r="EE68" s="68">
        <f>DZ68+7</f>
        <v>44361</v>
      </c>
      <c r="EF68" s="69"/>
      <c r="EG68" s="69"/>
      <c r="EH68" s="69"/>
      <c r="EI68" s="70"/>
      <c r="EJ68" s="68">
        <f>EE68+7</f>
        <v>44368</v>
      </c>
      <c r="EK68" s="69"/>
      <c r="EL68" s="69"/>
      <c r="EM68" s="69"/>
      <c r="EN68" s="70"/>
      <c r="EO68" s="68">
        <f>EJ68+7</f>
        <v>44375</v>
      </c>
      <c r="EP68" s="69"/>
      <c r="EQ68" s="69"/>
      <c r="ER68" s="69"/>
      <c r="ES68" s="70"/>
      <c r="ET68" s="68">
        <f>EO68+3</f>
        <v>44378</v>
      </c>
      <c r="EU68" s="69"/>
      <c r="EV68" s="69"/>
      <c r="EW68" s="69"/>
      <c r="EX68" s="70"/>
      <c r="EY68" s="68">
        <f>ET68+4</f>
        <v>44382</v>
      </c>
      <c r="EZ68" s="69"/>
      <c r="FA68" s="69"/>
      <c r="FB68" s="69"/>
      <c r="FC68" s="70"/>
      <c r="FD68" s="68">
        <f>EY68+7</f>
        <v>44389</v>
      </c>
      <c r="FE68" s="69"/>
      <c r="FF68" s="69"/>
      <c r="FG68" s="69"/>
      <c r="FH68" s="70"/>
      <c r="FI68" s="68">
        <f>FD68+7</f>
        <v>44396</v>
      </c>
      <c r="FJ68" s="69"/>
      <c r="FK68" s="69"/>
      <c r="FL68" s="69"/>
      <c r="FM68" s="70"/>
      <c r="FN68" s="68">
        <f>FI68+7</f>
        <v>44403</v>
      </c>
      <c r="FO68" s="69"/>
      <c r="FP68" s="69"/>
      <c r="FQ68" s="69"/>
      <c r="FR68" s="70"/>
      <c r="FS68" s="68">
        <f>FN68+6</f>
        <v>44409</v>
      </c>
      <c r="FT68" s="69"/>
      <c r="FU68" s="69"/>
      <c r="FV68" s="69"/>
      <c r="FW68" s="70"/>
      <c r="FX68" s="68">
        <f>FS68+1</f>
        <v>44410</v>
      </c>
      <c r="FY68" s="69"/>
      <c r="FZ68" s="69"/>
      <c r="GA68" s="69"/>
      <c r="GB68" s="70"/>
      <c r="GC68" s="68">
        <f>FX68+7</f>
        <v>44417</v>
      </c>
      <c r="GD68" s="69"/>
      <c r="GE68" s="69"/>
      <c r="GF68" s="69"/>
      <c r="GG68" s="70"/>
      <c r="GH68" s="68">
        <f>GC68+7</f>
        <v>44424</v>
      </c>
      <c r="GI68" s="69"/>
      <c r="GJ68" s="69"/>
      <c r="GK68" s="69"/>
      <c r="GL68" s="70"/>
      <c r="GM68" s="68">
        <f>GH68+7</f>
        <v>44431</v>
      </c>
      <c r="GN68" s="69"/>
      <c r="GO68" s="69"/>
      <c r="GP68" s="69"/>
      <c r="GQ68" s="70"/>
      <c r="GR68" s="68">
        <f>GM68+7</f>
        <v>44438</v>
      </c>
      <c r="GS68" s="69"/>
      <c r="GT68" s="69"/>
      <c r="GU68" s="69"/>
      <c r="GV68" s="70"/>
      <c r="GW68" s="68">
        <f>GR68+2</f>
        <v>44440</v>
      </c>
      <c r="GX68" s="69"/>
      <c r="GY68" s="69"/>
      <c r="GZ68" s="69"/>
      <c r="HA68" s="70"/>
      <c r="HB68" s="68">
        <f>GW68+5</f>
        <v>44445</v>
      </c>
      <c r="HC68" s="69"/>
      <c r="HD68" s="69"/>
      <c r="HE68" s="69"/>
      <c r="HF68" s="70"/>
      <c r="HG68" s="68">
        <f>HB68+7</f>
        <v>44452</v>
      </c>
      <c r="HH68" s="69"/>
      <c r="HI68" s="69"/>
      <c r="HJ68" s="69"/>
      <c r="HK68" s="70"/>
    </row>
    <row r="69" ht="15.75" customHeight="1">
      <c r="A69" s="4"/>
      <c r="B69" s="1"/>
      <c r="C69" s="67"/>
      <c r="D69" s="67"/>
      <c r="E69" s="71" t="s">
        <v>74</v>
      </c>
      <c r="F69" s="71" t="s">
        <v>11</v>
      </c>
      <c r="G69" s="71" t="s">
        <v>75</v>
      </c>
      <c r="H69" s="71" t="s">
        <v>12</v>
      </c>
      <c r="I69" s="72" t="s">
        <v>76</v>
      </c>
      <c r="J69" s="71" t="s">
        <v>74</v>
      </c>
      <c r="K69" s="71" t="s">
        <v>11</v>
      </c>
      <c r="L69" s="71" t="s">
        <v>75</v>
      </c>
      <c r="M69" s="71" t="s">
        <v>12</v>
      </c>
      <c r="N69" s="72" t="s">
        <v>76</v>
      </c>
      <c r="O69" s="71" t="s">
        <v>74</v>
      </c>
      <c r="P69" s="71" t="s">
        <v>11</v>
      </c>
      <c r="Q69" s="71" t="s">
        <v>75</v>
      </c>
      <c r="R69" s="71" t="s">
        <v>12</v>
      </c>
      <c r="S69" s="72" t="s">
        <v>76</v>
      </c>
      <c r="T69" s="71" t="s">
        <v>74</v>
      </c>
      <c r="U69" s="71" t="s">
        <v>11</v>
      </c>
      <c r="V69" s="71" t="s">
        <v>75</v>
      </c>
      <c r="W69" s="71" t="s">
        <v>12</v>
      </c>
      <c r="X69" s="72" t="s">
        <v>76</v>
      </c>
      <c r="Y69" s="71" t="s">
        <v>74</v>
      </c>
      <c r="Z69" s="71" t="s">
        <v>11</v>
      </c>
      <c r="AA69" s="71" t="s">
        <v>75</v>
      </c>
      <c r="AB69" s="71" t="s">
        <v>12</v>
      </c>
      <c r="AC69" s="72" t="s">
        <v>76</v>
      </c>
      <c r="AD69" s="71" t="s">
        <v>74</v>
      </c>
      <c r="AE69" s="71" t="s">
        <v>11</v>
      </c>
      <c r="AF69" s="71" t="s">
        <v>75</v>
      </c>
      <c r="AG69" s="71" t="s">
        <v>12</v>
      </c>
      <c r="AH69" s="72" t="s">
        <v>76</v>
      </c>
      <c r="AI69" s="71" t="s">
        <v>74</v>
      </c>
      <c r="AJ69" s="71" t="s">
        <v>11</v>
      </c>
      <c r="AK69" s="71" t="s">
        <v>75</v>
      </c>
      <c r="AL69" s="71" t="s">
        <v>12</v>
      </c>
      <c r="AM69" s="72" t="s">
        <v>76</v>
      </c>
      <c r="AN69" s="71" t="s">
        <v>74</v>
      </c>
      <c r="AO69" s="71" t="s">
        <v>11</v>
      </c>
      <c r="AP69" s="71" t="s">
        <v>75</v>
      </c>
      <c r="AQ69" s="71" t="s">
        <v>12</v>
      </c>
      <c r="AR69" s="72" t="s">
        <v>76</v>
      </c>
      <c r="AS69" s="71" t="s">
        <v>74</v>
      </c>
      <c r="AT69" s="71" t="s">
        <v>11</v>
      </c>
      <c r="AU69" s="71" t="s">
        <v>75</v>
      </c>
      <c r="AV69" s="71" t="s">
        <v>12</v>
      </c>
      <c r="AW69" s="72" t="s">
        <v>76</v>
      </c>
      <c r="AX69" s="71" t="s">
        <v>74</v>
      </c>
      <c r="AY69" s="71" t="s">
        <v>11</v>
      </c>
      <c r="AZ69" s="71" t="s">
        <v>75</v>
      </c>
      <c r="BA69" s="71" t="s">
        <v>12</v>
      </c>
      <c r="BB69" s="72" t="s">
        <v>76</v>
      </c>
      <c r="BC69" s="71" t="s">
        <v>74</v>
      </c>
      <c r="BD69" s="71" t="s">
        <v>11</v>
      </c>
      <c r="BE69" s="71" t="s">
        <v>75</v>
      </c>
      <c r="BF69" s="71" t="s">
        <v>12</v>
      </c>
      <c r="BG69" s="72" t="s">
        <v>76</v>
      </c>
      <c r="BH69" s="71" t="s">
        <v>74</v>
      </c>
      <c r="BI69" s="71" t="s">
        <v>11</v>
      </c>
      <c r="BJ69" s="71" t="s">
        <v>75</v>
      </c>
      <c r="BK69" s="71" t="s">
        <v>12</v>
      </c>
      <c r="BL69" s="72" t="s">
        <v>76</v>
      </c>
      <c r="BM69" s="71" t="s">
        <v>74</v>
      </c>
      <c r="BN69" s="71" t="s">
        <v>11</v>
      </c>
      <c r="BO69" s="71" t="s">
        <v>75</v>
      </c>
      <c r="BP69" s="71" t="s">
        <v>12</v>
      </c>
      <c r="BQ69" s="72" t="s">
        <v>76</v>
      </c>
      <c r="BR69" s="71" t="s">
        <v>74</v>
      </c>
      <c r="BS69" s="71" t="s">
        <v>11</v>
      </c>
      <c r="BT69" s="71" t="s">
        <v>75</v>
      </c>
      <c r="BU69" s="71" t="s">
        <v>12</v>
      </c>
      <c r="BV69" s="72" t="s">
        <v>76</v>
      </c>
      <c r="BW69" s="71" t="s">
        <v>74</v>
      </c>
      <c r="BX69" s="71" t="s">
        <v>11</v>
      </c>
      <c r="BY69" s="71" t="s">
        <v>75</v>
      </c>
      <c r="BZ69" s="71" t="s">
        <v>12</v>
      </c>
      <c r="CA69" s="72" t="s">
        <v>76</v>
      </c>
      <c r="CB69" s="71" t="s">
        <v>74</v>
      </c>
      <c r="CC69" s="71" t="s">
        <v>11</v>
      </c>
      <c r="CD69" s="71" t="s">
        <v>75</v>
      </c>
      <c r="CE69" s="71" t="s">
        <v>12</v>
      </c>
      <c r="CF69" s="72" t="s">
        <v>76</v>
      </c>
      <c r="CG69" s="71" t="s">
        <v>74</v>
      </c>
      <c r="CH69" s="71" t="s">
        <v>11</v>
      </c>
      <c r="CI69" s="71" t="s">
        <v>75</v>
      </c>
      <c r="CJ69" s="71" t="s">
        <v>12</v>
      </c>
      <c r="CK69" s="72" t="s">
        <v>76</v>
      </c>
      <c r="CL69" s="71" t="s">
        <v>74</v>
      </c>
      <c r="CM69" s="71" t="s">
        <v>11</v>
      </c>
      <c r="CN69" s="71" t="s">
        <v>75</v>
      </c>
      <c r="CO69" s="71" t="s">
        <v>12</v>
      </c>
      <c r="CP69" s="72" t="s">
        <v>76</v>
      </c>
      <c r="CQ69" s="71" t="s">
        <v>74</v>
      </c>
      <c r="CR69" s="71" t="s">
        <v>11</v>
      </c>
      <c r="CS69" s="71" t="s">
        <v>75</v>
      </c>
      <c r="CT69" s="71" t="s">
        <v>12</v>
      </c>
      <c r="CU69" s="72" t="s">
        <v>76</v>
      </c>
      <c r="CV69" s="71" t="s">
        <v>74</v>
      </c>
      <c r="CW69" s="71" t="s">
        <v>11</v>
      </c>
      <c r="CX69" s="71" t="s">
        <v>75</v>
      </c>
      <c r="CY69" s="71" t="s">
        <v>12</v>
      </c>
      <c r="CZ69" s="72" t="s">
        <v>76</v>
      </c>
      <c r="DA69" s="71" t="s">
        <v>74</v>
      </c>
      <c r="DB69" s="71" t="s">
        <v>11</v>
      </c>
      <c r="DC69" s="71" t="s">
        <v>75</v>
      </c>
      <c r="DD69" s="71" t="s">
        <v>12</v>
      </c>
      <c r="DE69" s="72" t="s">
        <v>76</v>
      </c>
      <c r="DF69" s="71" t="s">
        <v>74</v>
      </c>
      <c r="DG69" s="71" t="s">
        <v>11</v>
      </c>
      <c r="DH69" s="71" t="s">
        <v>75</v>
      </c>
      <c r="DI69" s="71" t="s">
        <v>12</v>
      </c>
      <c r="DJ69" s="72" t="s">
        <v>76</v>
      </c>
      <c r="DK69" s="71" t="s">
        <v>74</v>
      </c>
      <c r="DL69" s="71" t="s">
        <v>11</v>
      </c>
      <c r="DM69" s="71" t="s">
        <v>75</v>
      </c>
      <c r="DN69" s="71" t="s">
        <v>12</v>
      </c>
      <c r="DO69" s="72" t="s">
        <v>76</v>
      </c>
      <c r="DP69" s="71" t="s">
        <v>74</v>
      </c>
      <c r="DQ69" s="71" t="s">
        <v>11</v>
      </c>
      <c r="DR69" s="71" t="s">
        <v>75</v>
      </c>
      <c r="DS69" s="71" t="s">
        <v>12</v>
      </c>
      <c r="DT69" s="72" t="s">
        <v>76</v>
      </c>
      <c r="DU69" s="71" t="s">
        <v>74</v>
      </c>
      <c r="DV69" s="71" t="s">
        <v>11</v>
      </c>
      <c r="DW69" s="71" t="s">
        <v>75</v>
      </c>
      <c r="DX69" s="71" t="s">
        <v>12</v>
      </c>
      <c r="DY69" s="72" t="s">
        <v>76</v>
      </c>
      <c r="DZ69" s="71" t="s">
        <v>74</v>
      </c>
      <c r="EA69" s="71" t="s">
        <v>11</v>
      </c>
      <c r="EB69" s="71" t="s">
        <v>75</v>
      </c>
      <c r="EC69" s="71" t="s">
        <v>12</v>
      </c>
      <c r="ED69" s="72" t="s">
        <v>76</v>
      </c>
      <c r="EE69" s="71" t="s">
        <v>74</v>
      </c>
      <c r="EF69" s="71" t="s">
        <v>11</v>
      </c>
      <c r="EG69" s="71" t="s">
        <v>75</v>
      </c>
      <c r="EH69" s="71" t="s">
        <v>12</v>
      </c>
      <c r="EI69" s="72" t="s">
        <v>76</v>
      </c>
      <c r="EJ69" s="71" t="s">
        <v>74</v>
      </c>
      <c r="EK69" s="71" t="s">
        <v>11</v>
      </c>
      <c r="EL69" s="71" t="s">
        <v>75</v>
      </c>
      <c r="EM69" s="71" t="s">
        <v>12</v>
      </c>
      <c r="EN69" s="72" t="s">
        <v>76</v>
      </c>
      <c r="EO69" s="71" t="s">
        <v>74</v>
      </c>
      <c r="EP69" s="71" t="s">
        <v>11</v>
      </c>
      <c r="EQ69" s="71" t="s">
        <v>75</v>
      </c>
      <c r="ER69" s="71" t="s">
        <v>12</v>
      </c>
      <c r="ES69" s="72" t="s">
        <v>76</v>
      </c>
      <c r="ET69" s="71" t="s">
        <v>74</v>
      </c>
      <c r="EU69" s="71" t="s">
        <v>11</v>
      </c>
      <c r="EV69" s="71" t="s">
        <v>75</v>
      </c>
      <c r="EW69" s="71" t="s">
        <v>12</v>
      </c>
      <c r="EX69" s="72" t="s">
        <v>76</v>
      </c>
      <c r="EY69" s="71" t="s">
        <v>74</v>
      </c>
      <c r="EZ69" s="71" t="s">
        <v>11</v>
      </c>
      <c r="FA69" s="71" t="s">
        <v>75</v>
      </c>
      <c r="FB69" s="71" t="s">
        <v>12</v>
      </c>
      <c r="FC69" s="72" t="s">
        <v>76</v>
      </c>
      <c r="FD69" s="71" t="s">
        <v>74</v>
      </c>
      <c r="FE69" s="71" t="s">
        <v>11</v>
      </c>
      <c r="FF69" s="71" t="s">
        <v>75</v>
      </c>
      <c r="FG69" s="71" t="s">
        <v>12</v>
      </c>
      <c r="FH69" s="72" t="s">
        <v>76</v>
      </c>
      <c r="FI69" s="71" t="s">
        <v>74</v>
      </c>
      <c r="FJ69" s="71" t="s">
        <v>11</v>
      </c>
      <c r="FK69" s="71" t="s">
        <v>75</v>
      </c>
      <c r="FL69" s="71" t="s">
        <v>12</v>
      </c>
      <c r="FM69" s="72" t="s">
        <v>76</v>
      </c>
      <c r="FN69" s="71" t="s">
        <v>74</v>
      </c>
      <c r="FO69" s="71" t="s">
        <v>11</v>
      </c>
      <c r="FP69" s="71" t="s">
        <v>75</v>
      </c>
      <c r="FQ69" s="71" t="s">
        <v>12</v>
      </c>
      <c r="FR69" s="72" t="s">
        <v>76</v>
      </c>
      <c r="FS69" s="71" t="s">
        <v>74</v>
      </c>
      <c r="FT69" s="71" t="s">
        <v>11</v>
      </c>
      <c r="FU69" s="71" t="s">
        <v>75</v>
      </c>
      <c r="FV69" s="71" t="s">
        <v>12</v>
      </c>
      <c r="FW69" s="72" t="s">
        <v>76</v>
      </c>
      <c r="FX69" s="71" t="s">
        <v>74</v>
      </c>
      <c r="FY69" s="71" t="s">
        <v>11</v>
      </c>
      <c r="FZ69" s="71" t="s">
        <v>75</v>
      </c>
      <c r="GA69" s="71" t="s">
        <v>12</v>
      </c>
      <c r="GB69" s="72" t="s">
        <v>76</v>
      </c>
      <c r="GC69" s="71" t="s">
        <v>74</v>
      </c>
      <c r="GD69" s="71" t="s">
        <v>11</v>
      </c>
      <c r="GE69" s="71" t="s">
        <v>75</v>
      </c>
      <c r="GF69" s="71" t="s">
        <v>12</v>
      </c>
      <c r="GG69" s="72" t="s">
        <v>76</v>
      </c>
      <c r="GH69" s="71" t="s">
        <v>74</v>
      </c>
      <c r="GI69" s="71" t="s">
        <v>11</v>
      </c>
      <c r="GJ69" s="71" t="s">
        <v>75</v>
      </c>
      <c r="GK69" s="71" t="s">
        <v>12</v>
      </c>
      <c r="GL69" s="72" t="s">
        <v>76</v>
      </c>
      <c r="GM69" s="71" t="s">
        <v>74</v>
      </c>
      <c r="GN69" s="71" t="s">
        <v>11</v>
      </c>
      <c r="GO69" s="71" t="s">
        <v>75</v>
      </c>
      <c r="GP69" s="71" t="s">
        <v>12</v>
      </c>
      <c r="GQ69" s="72" t="s">
        <v>76</v>
      </c>
      <c r="GR69" s="71" t="s">
        <v>74</v>
      </c>
      <c r="GS69" s="71" t="s">
        <v>11</v>
      </c>
      <c r="GT69" s="71" t="s">
        <v>75</v>
      </c>
      <c r="GU69" s="71" t="s">
        <v>12</v>
      </c>
      <c r="GV69" s="72" t="s">
        <v>76</v>
      </c>
      <c r="GW69" s="71" t="s">
        <v>74</v>
      </c>
      <c r="GX69" s="71" t="s">
        <v>11</v>
      </c>
      <c r="GY69" s="71" t="s">
        <v>75</v>
      </c>
      <c r="GZ69" s="71" t="s">
        <v>12</v>
      </c>
      <c r="HA69" s="72" t="s">
        <v>76</v>
      </c>
      <c r="HB69" s="71" t="s">
        <v>74</v>
      </c>
      <c r="HC69" s="71" t="s">
        <v>11</v>
      </c>
      <c r="HD69" s="71" t="s">
        <v>75</v>
      </c>
      <c r="HE69" s="71" t="s">
        <v>12</v>
      </c>
      <c r="HF69" s="72" t="s">
        <v>76</v>
      </c>
      <c r="HG69" s="71" t="s">
        <v>74</v>
      </c>
      <c r="HH69" s="71" t="s">
        <v>11</v>
      </c>
      <c r="HI69" s="71" t="s">
        <v>75</v>
      </c>
      <c r="HJ69" s="71" t="s">
        <v>12</v>
      </c>
      <c r="HK69" s="72" t="s">
        <v>76</v>
      </c>
    </row>
    <row r="70" ht="15.75" customHeight="1">
      <c r="A70" s="4"/>
      <c r="B70" s="1"/>
      <c r="C70" s="73" t="str">
        <f>$C$4</f>
        <v>Content Zone Banner (PS4)</v>
      </c>
      <c r="D70" s="74">
        <f>$D$7/7</f>
        <v>3642.857143</v>
      </c>
      <c r="E70" s="75">
        <v>7.0</v>
      </c>
      <c r="F70" s="74">
        <f t="shared" ref="F70:F79" si="1">$D70*E70</f>
        <v>25500</v>
      </c>
      <c r="G70" s="75">
        <v>0.0</v>
      </c>
      <c r="H70" s="74">
        <f t="shared" ref="H70:H79" si="2">$D70*G70</f>
        <v>0</v>
      </c>
      <c r="I70" s="74">
        <f t="shared" ref="I70:I79" si="3">F70+H70</f>
        <v>25500</v>
      </c>
      <c r="J70" s="75">
        <v>0.0</v>
      </c>
      <c r="K70" s="74">
        <f t="shared" ref="K70:K79" si="4">$D70*J70</f>
        <v>0</v>
      </c>
      <c r="L70" s="75">
        <v>0.0</v>
      </c>
      <c r="M70" s="74">
        <f t="shared" ref="M70:M79" si="5">$D70*L70</f>
        <v>0</v>
      </c>
      <c r="N70" s="74">
        <f t="shared" ref="N70:N79" si="6">K70+M70</f>
        <v>0</v>
      </c>
      <c r="O70" s="75">
        <v>0.0</v>
      </c>
      <c r="P70" s="74">
        <f t="shared" ref="P70:P79" si="7">$D70*O70</f>
        <v>0</v>
      </c>
      <c r="Q70" s="75">
        <v>0.0</v>
      </c>
      <c r="R70" s="74">
        <f t="shared" ref="R70:R79" si="8">$D70*Q70</f>
        <v>0</v>
      </c>
      <c r="S70" s="74">
        <f t="shared" ref="S70:S79" si="9">P70+R70</f>
        <v>0</v>
      </c>
      <c r="T70" s="75">
        <v>0.0</v>
      </c>
      <c r="U70" s="74">
        <f t="shared" ref="U70:U79" si="10">$D70*T70</f>
        <v>0</v>
      </c>
      <c r="V70" s="75">
        <v>0.0</v>
      </c>
      <c r="W70" s="74">
        <f t="shared" ref="W70:W79" si="11">$D70*V70</f>
        <v>0</v>
      </c>
      <c r="X70" s="74">
        <f t="shared" ref="X70:X79" si="12">U70+W70</f>
        <v>0</v>
      </c>
      <c r="Y70" s="75">
        <v>0.0</v>
      </c>
      <c r="Z70" s="74">
        <f t="shared" ref="Z70:Z79" si="13">$D70*Y70</f>
        <v>0</v>
      </c>
      <c r="AA70" s="75">
        <v>0.0</v>
      </c>
      <c r="AB70" s="74">
        <f t="shared" ref="AB70:AB79" si="14">$D70*AA70</f>
        <v>0</v>
      </c>
      <c r="AC70" s="74">
        <f t="shared" ref="AC70:AC79" si="15">Z70+AB70</f>
        <v>0</v>
      </c>
      <c r="AD70" s="75">
        <v>0.0</v>
      </c>
      <c r="AE70" s="74">
        <f t="shared" ref="AE70:AE79" si="16">$D70*AD70</f>
        <v>0</v>
      </c>
      <c r="AF70" s="75">
        <v>0.0</v>
      </c>
      <c r="AG70" s="74">
        <f t="shared" ref="AG70:AG79" si="17">$D70*AF70</f>
        <v>0</v>
      </c>
      <c r="AH70" s="74">
        <f t="shared" ref="AH70:AH79" si="18">AE70+AG70</f>
        <v>0</v>
      </c>
      <c r="AI70" s="75">
        <v>0.0</v>
      </c>
      <c r="AJ70" s="74">
        <f t="shared" ref="AJ70:AJ79" si="19">$D70*AI70</f>
        <v>0</v>
      </c>
      <c r="AK70" s="75">
        <v>0.0</v>
      </c>
      <c r="AL70" s="74">
        <f t="shared" ref="AL70:AL79" si="20">$D70*AK70</f>
        <v>0</v>
      </c>
      <c r="AM70" s="74">
        <f t="shared" ref="AM70:AM79" si="21">AJ70+AL70</f>
        <v>0</v>
      </c>
      <c r="AN70" s="75">
        <v>2.0</v>
      </c>
      <c r="AO70" s="74">
        <f t="shared" ref="AO70:AO79" si="22">$D70*AN70</f>
        <v>7285.714286</v>
      </c>
      <c r="AP70" s="75">
        <v>0.0</v>
      </c>
      <c r="AQ70" s="74">
        <f t="shared" ref="AQ70:AQ79" si="23">$D70*AP70</f>
        <v>0</v>
      </c>
      <c r="AR70" s="74">
        <f t="shared" ref="AR70:AR79" si="24">AO70+AQ70</f>
        <v>7285.714286</v>
      </c>
      <c r="AS70" s="75"/>
      <c r="AT70" s="74">
        <f t="shared" ref="AT70:AT79" si="25">$D70*AS70</f>
        <v>0</v>
      </c>
      <c r="AU70" s="75">
        <v>0.0</v>
      </c>
      <c r="AV70" s="74">
        <f t="shared" ref="AV70:AV79" si="26">$D70*AU70</f>
        <v>0</v>
      </c>
      <c r="AW70" s="74">
        <f t="shared" ref="AW70:AW79" si="27">AT70+AV70</f>
        <v>0</v>
      </c>
      <c r="AX70" s="75"/>
      <c r="AY70" s="74">
        <f t="shared" ref="AY70:AY79" si="28">$D70*AX70</f>
        <v>0</v>
      </c>
      <c r="AZ70" s="75">
        <v>0.0</v>
      </c>
      <c r="BA70" s="74">
        <f t="shared" ref="BA70:BA79" si="29">$D70*AZ70</f>
        <v>0</v>
      </c>
      <c r="BB70" s="74">
        <f t="shared" ref="BB70:BB79" si="30">AY70+BA70</f>
        <v>0</v>
      </c>
      <c r="BC70" s="75">
        <v>1.0</v>
      </c>
      <c r="BD70" s="74">
        <f t="shared" ref="BD70:BD79" si="31">$D70*BC70</f>
        <v>3642.857143</v>
      </c>
      <c r="BE70" s="75">
        <v>0.0</v>
      </c>
      <c r="BF70" s="74">
        <f t="shared" ref="BF70:BF79" si="32">$D70*BE70</f>
        <v>0</v>
      </c>
      <c r="BG70" s="74">
        <f t="shared" ref="BG70:BG79" si="33">BD70+BF70</f>
        <v>3642.857143</v>
      </c>
      <c r="BH70" s="75"/>
      <c r="BI70" s="74">
        <f t="shared" ref="BI70:BI79" si="34">$D70*BH70</f>
        <v>0</v>
      </c>
      <c r="BJ70" s="75">
        <v>0.0</v>
      </c>
      <c r="BK70" s="74">
        <f t="shared" ref="BK70:BK79" si="35">$D70*BJ70</f>
        <v>0</v>
      </c>
      <c r="BL70" s="74">
        <f t="shared" ref="BL70:BL79" si="36">BI70+BK70</f>
        <v>0</v>
      </c>
      <c r="BM70" s="75"/>
      <c r="BN70" s="74">
        <f t="shared" ref="BN70:BN79" si="37">$D70*BM70</f>
        <v>0</v>
      </c>
      <c r="BO70" s="75">
        <v>0.0</v>
      </c>
      <c r="BP70" s="74">
        <f t="shared" ref="BP70:BP79" si="38">$D70*BO70</f>
        <v>0</v>
      </c>
      <c r="BQ70" s="74">
        <f t="shared" ref="BQ70:BQ79" si="39">BN70+BP70</f>
        <v>0</v>
      </c>
      <c r="BR70" s="75"/>
      <c r="BS70" s="74">
        <f t="shared" ref="BS70:BS79" si="40">$D70*BR70</f>
        <v>0</v>
      </c>
      <c r="BT70" s="75">
        <v>0.0</v>
      </c>
      <c r="BU70" s="74">
        <f t="shared" ref="BU70:BU79" si="41">$D70*BT70</f>
        <v>0</v>
      </c>
      <c r="BV70" s="74">
        <f t="shared" ref="BV70:BV79" si="42">BS70+BU70</f>
        <v>0</v>
      </c>
      <c r="BW70" s="75">
        <v>1.0</v>
      </c>
      <c r="BX70" s="74">
        <f t="shared" ref="BX70:BX79" si="43">$D70*BW70</f>
        <v>3642.857143</v>
      </c>
      <c r="BY70" s="75">
        <v>0.0</v>
      </c>
      <c r="BZ70" s="74">
        <f t="shared" ref="BZ70:BZ79" si="44">$D70*BY70</f>
        <v>0</v>
      </c>
      <c r="CA70" s="74">
        <f t="shared" ref="CA70:CA79" si="45">BX70+BZ70</f>
        <v>3642.857143</v>
      </c>
      <c r="CB70" s="75"/>
      <c r="CC70" s="74">
        <f t="shared" ref="CC70:CC79" si="46">$D70*CB70</f>
        <v>0</v>
      </c>
      <c r="CD70" s="75">
        <v>0.0</v>
      </c>
      <c r="CE70" s="74">
        <f t="shared" ref="CE70:CE79" si="47">$D70*CD70</f>
        <v>0</v>
      </c>
      <c r="CF70" s="74">
        <f t="shared" ref="CF70:CF79" si="48">CC70+CE70</f>
        <v>0</v>
      </c>
      <c r="CG70" s="75"/>
      <c r="CH70" s="74">
        <f t="shared" ref="CH70:CH79" si="49">$D70*CG70</f>
        <v>0</v>
      </c>
      <c r="CI70" s="75">
        <v>0.0</v>
      </c>
      <c r="CJ70" s="74">
        <f t="shared" ref="CJ70:CJ79" si="50">$D70*CI70</f>
        <v>0</v>
      </c>
      <c r="CK70" s="74">
        <f t="shared" ref="CK70:CK79" si="51">CH70+CJ70</f>
        <v>0</v>
      </c>
      <c r="CL70" s="75"/>
      <c r="CM70" s="74">
        <f t="shared" ref="CM70:CM79" si="52">$D70*CL70</f>
        <v>0</v>
      </c>
      <c r="CN70" s="75">
        <v>0.0</v>
      </c>
      <c r="CO70" s="74">
        <f t="shared" ref="CO70:CO79" si="53">$D70*CN70</f>
        <v>0</v>
      </c>
      <c r="CP70" s="74">
        <f t="shared" ref="CP70:CP79" si="54">CM70+CO70</f>
        <v>0</v>
      </c>
      <c r="CQ70" s="75"/>
      <c r="CR70" s="74">
        <f t="shared" ref="CR70:CR79" si="55">$D70*CQ70</f>
        <v>0</v>
      </c>
      <c r="CS70" s="75">
        <v>0.0</v>
      </c>
      <c r="CT70" s="74">
        <f t="shared" ref="CT70:CT79" si="56">$D70*CS70</f>
        <v>0</v>
      </c>
      <c r="CU70" s="74">
        <f t="shared" ref="CU70:CU79" si="57">CR70+CT70</f>
        <v>0</v>
      </c>
      <c r="CV70" s="75"/>
      <c r="CW70" s="74">
        <f t="shared" ref="CW70:CW79" si="58">$D70*CV70</f>
        <v>0</v>
      </c>
      <c r="CX70" s="75">
        <v>0.0</v>
      </c>
      <c r="CY70" s="74">
        <f t="shared" ref="CY70:CY79" si="59">$D70*CX70</f>
        <v>0</v>
      </c>
      <c r="CZ70" s="74">
        <f t="shared" ref="CZ70:CZ79" si="60">CW70+CY70</f>
        <v>0</v>
      </c>
      <c r="DA70" s="75">
        <v>1.0</v>
      </c>
      <c r="DB70" s="74">
        <f t="shared" ref="DB70:DB79" si="61">$D70*DA70</f>
        <v>3642.857143</v>
      </c>
      <c r="DC70" s="75">
        <v>0.0</v>
      </c>
      <c r="DD70" s="74">
        <f t="shared" ref="DD70:DD79" si="62">$D70*DC70</f>
        <v>0</v>
      </c>
      <c r="DE70" s="74">
        <f t="shared" ref="DE70:DE79" si="63">DB70+DD70</f>
        <v>3642.857143</v>
      </c>
      <c r="DF70" s="75"/>
      <c r="DG70" s="74">
        <f t="shared" ref="DG70:DG79" si="64">$D70*DF70</f>
        <v>0</v>
      </c>
      <c r="DH70" s="75">
        <v>0.0</v>
      </c>
      <c r="DI70" s="74">
        <f t="shared" ref="DI70:DI79" si="65">$D70*DH70</f>
        <v>0</v>
      </c>
      <c r="DJ70" s="74">
        <f t="shared" ref="DJ70:DJ79" si="66">DG70+DI70</f>
        <v>0</v>
      </c>
      <c r="DK70" s="75"/>
      <c r="DL70" s="74">
        <f t="shared" ref="DL70:DL79" si="67">$D70*DK70</f>
        <v>0</v>
      </c>
      <c r="DM70" s="75">
        <v>0.0</v>
      </c>
      <c r="DN70" s="74">
        <f t="shared" ref="DN70:DN79" si="68">$D70*DM70</f>
        <v>0</v>
      </c>
      <c r="DO70" s="74">
        <f t="shared" ref="DO70:DO79" si="69">DL70+DN70</f>
        <v>0</v>
      </c>
      <c r="DP70" s="75"/>
      <c r="DQ70" s="74">
        <f t="shared" ref="DQ70:DQ79" si="70">$D70*DP70</f>
        <v>0</v>
      </c>
      <c r="DR70" s="75">
        <v>0.0</v>
      </c>
      <c r="DS70" s="74">
        <f t="shared" ref="DS70:DS79" si="71">$D70*DR70</f>
        <v>0</v>
      </c>
      <c r="DT70" s="74">
        <f t="shared" ref="DT70:DT79" si="72">DQ70+DS70</f>
        <v>0</v>
      </c>
      <c r="DU70" s="75"/>
      <c r="DV70" s="74">
        <f t="shared" ref="DV70:DV79" si="73">$D70*DU70</f>
        <v>0</v>
      </c>
      <c r="DW70" s="75">
        <v>0.0</v>
      </c>
      <c r="DX70" s="74">
        <f t="shared" ref="DX70:DX79" si="74">$D70*DW70</f>
        <v>0</v>
      </c>
      <c r="DY70" s="74">
        <f t="shared" ref="DY70:DY79" si="75">DV70+DX70</f>
        <v>0</v>
      </c>
      <c r="DZ70" s="75">
        <v>1.0</v>
      </c>
      <c r="EA70" s="74">
        <f t="shared" ref="EA70:EA79" si="76">$D70*DZ70</f>
        <v>3642.857143</v>
      </c>
      <c r="EB70" s="75">
        <v>0.0</v>
      </c>
      <c r="EC70" s="74">
        <f t="shared" ref="EC70:EC79" si="77">$D70*EB70</f>
        <v>0</v>
      </c>
      <c r="ED70" s="74">
        <f t="shared" ref="ED70:ED79" si="78">EA70+EC70</f>
        <v>3642.857143</v>
      </c>
      <c r="EE70" s="75">
        <v>1.0</v>
      </c>
      <c r="EF70" s="74">
        <f t="shared" ref="EF70:EF79" si="79">$D70*EE70</f>
        <v>3642.857143</v>
      </c>
      <c r="EG70" s="75">
        <v>0.0</v>
      </c>
      <c r="EH70" s="74">
        <f t="shared" ref="EH70:EH79" si="80">$D70*EG70</f>
        <v>0</v>
      </c>
      <c r="EI70" s="74">
        <f t="shared" ref="EI70:EI79" si="81">EF70+EH70</f>
        <v>3642.857143</v>
      </c>
      <c r="EJ70" s="75"/>
      <c r="EK70" s="74">
        <f t="shared" ref="EK70:EK79" si="82">$D70*EJ70</f>
        <v>0</v>
      </c>
      <c r="EL70" s="75">
        <v>0.0</v>
      </c>
      <c r="EM70" s="74">
        <f t="shared" ref="EM70:EM79" si="83">$D70*EL70</f>
        <v>0</v>
      </c>
      <c r="EN70" s="74">
        <f t="shared" ref="EN70:EN79" si="84">EK70+EM70</f>
        <v>0</v>
      </c>
      <c r="EO70" s="75"/>
      <c r="EP70" s="74">
        <f t="shared" ref="EP70:EP79" si="85">$D70*EO70</f>
        <v>0</v>
      </c>
      <c r="EQ70" s="75">
        <v>0.0</v>
      </c>
      <c r="ER70" s="74">
        <f t="shared" ref="ER70:ER79" si="86">$D70*EQ70</f>
        <v>0</v>
      </c>
      <c r="ES70" s="74">
        <f t="shared" ref="ES70:ES79" si="87">EP70+ER70</f>
        <v>0</v>
      </c>
      <c r="ET70" s="75"/>
      <c r="EU70" s="74">
        <f t="shared" ref="EU70:EU79" si="88">$D70*ET70</f>
        <v>0</v>
      </c>
      <c r="EV70" s="75">
        <v>0.0</v>
      </c>
      <c r="EW70" s="74">
        <f t="shared" ref="EW70:EW79" si="89">$D70*EV70</f>
        <v>0</v>
      </c>
      <c r="EX70" s="74">
        <f t="shared" ref="EX70:EX79" si="90">EU70+EW70</f>
        <v>0</v>
      </c>
      <c r="EY70" s="75">
        <v>4.0</v>
      </c>
      <c r="EZ70" s="74">
        <f t="shared" ref="EZ70:EZ79" si="91">$D70*EY70</f>
        <v>14571.42857</v>
      </c>
      <c r="FA70" s="75">
        <v>0.0</v>
      </c>
      <c r="FB70" s="74">
        <f t="shared" ref="FB70:FB79" si="92">$D70*FA70</f>
        <v>0</v>
      </c>
      <c r="FC70" s="74">
        <f t="shared" ref="FC70:FC79" si="93">EZ70+FB70</f>
        <v>14571.42857</v>
      </c>
      <c r="FD70" s="75">
        <v>1.0</v>
      </c>
      <c r="FE70" s="74">
        <f t="shared" ref="FE70:FE79" si="94">$D70*FD70</f>
        <v>3642.857143</v>
      </c>
      <c r="FF70" s="75">
        <v>0.0</v>
      </c>
      <c r="FG70" s="74">
        <f t="shared" ref="FG70:FG79" si="95">$D70*FF70</f>
        <v>0</v>
      </c>
      <c r="FH70" s="74">
        <f t="shared" ref="FH70:FH79" si="96">FE70+FG70</f>
        <v>3642.857143</v>
      </c>
      <c r="FI70" s="75"/>
      <c r="FJ70" s="74">
        <f t="shared" ref="FJ70:FJ79" si="97">$D70*FI70</f>
        <v>0</v>
      </c>
      <c r="FK70" s="75">
        <v>0.0</v>
      </c>
      <c r="FL70" s="74">
        <f t="shared" ref="FL70:FL79" si="98">$D70*FK70</f>
        <v>0</v>
      </c>
      <c r="FM70" s="74">
        <f t="shared" ref="FM70:FM79" si="99">FJ70+FL70</f>
        <v>0</v>
      </c>
      <c r="FN70" s="75">
        <v>2.0</v>
      </c>
      <c r="FO70" s="74">
        <f t="shared" ref="FO70:FO79" si="100">$D70*FN70</f>
        <v>7285.714286</v>
      </c>
      <c r="FP70" s="75">
        <v>0.0</v>
      </c>
      <c r="FQ70" s="74">
        <f t="shared" ref="FQ70:FQ79" si="101">$D70*FP70</f>
        <v>0</v>
      </c>
      <c r="FR70" s="74">
        <f t="shared" ref="FR70:FR79" si="102">FO70+FQ70</f>
        <v>7285.714286</v>
      </c>
      <c r="FS70" s="75"/>
      <c r="FT70" s="74">
        <f t="shared" ref="FT70:FT79" si="103">$D70*FS70</f>
        <v>0</v>
      </c>
      <c r="FU70" s="75">
        <v>0.0</v>
      </c>
      <c r="FV70" s="74">
        <f t="shared" ref="FV70:FV79" si="104">$D70*FU70</f>
        <v>0</v>
      </c>
      <c r="FW70" s="74">
        <f t="shared" ref="FW70:FW79" si="105">FT70+FV70</f>
        <v>0</v>
      </c>
      <c r="FX70" s="75">
        <v>4.0</v>
      </c>
      <c r="FY70" s="74">
        <f t="shared" ref="FY70:FY79" si="106">$D70*FX70</f>
        <v>14571.42857</v>
      </c>
      <c r="FZ70" s="75">
        <v>0.0</v>
      </c>
      <c r="GA70" s="74">
        <f t="shared" ref="GA70:GA79" si="107">$D70*FZ70</f>
        <v>0</v>
      </c>
      <c r="GB70" s="74">
        <f t="shared" ref="GB70:GB79" si="108">FY70+GA70</f>
        <v>14571.42857</v>
      </c>
      <c r="GC70" s="75"/>
      <c r="GD70" s="74">
        <f t="shared" ref="GD70:GD79" si="109">$D70*GC70</f>
        <v>0</v>
      </c>
      <c r="GE70" s="75">
        <v>0.0</v>
      </c>
      <c r="GF70" s="74">
        <f t="shared" ref="GF70:GF79" si="110">$D70*GE70</f>
        <v>0</v>
      </c>
      <c r="GG70" s="74">
        <f t="shared" ref="GG70:GG79" si="111">GD70+GF70</f>
        <v>0</v>
      </c>
      <c r="GH70" s="75"/>
      <c r="GI70" s="74">
        <f t="shared" ref="GI70:GI79" si="112">$D70*GH70</f>
        <v>0</v>
      </c>
      <c r="GJ70" s="75">
        <v>0.0</v>
      </c>
      <c r="GK70" s="74">
        <f t="shared" ref="GK70:GK79" si="113">$D70*GJ70</f>
        <v>0</v>
      </c>
      <c r="GL70" s="74">
        <f t="shared" ref="GL70:GL79" si="114">GI70+GK70</f>
        <v>0</v>
      </c>
      <c r="GM70" s="75"/>
      <c r="GN70" s="74">
        <f t="shared" ref="GN70:GN79" si="115">$D70*GM70</f>
        <v>0</v>
      </c>
      <c r="GO70" s="75">
        <v>0.0</v>
      </c>
      <c r="GP70" s="74">
        <f t="shared" ref="GP70:GP79" si="116">$D70*GO70</f>
        <v>0</v>
      </c>
      <c r="GQ70" s="74">
        <f t="shared" ref="GQ70:GQ79" si="117">GN70+GP70</f>
        <v>0</v>
      </c>
      <c r="GR70" s="75"/>
      <c r="GS70" s="74">
        <f t="shared" ref="GS70:GS79" si="118">$D70*GR70</f>
        <v>0</v>
      </c>
      <c r="GT70" s="75">
        <v>0.0</v>
      </c>
      <c r="GU70" s="74">
        <f t="shared" ref="GU70:GU79" si="119">$D70*GT70</f>
        <v>0</v>
      </c>
      <c r="GV70" s="74">
        <f t="shared" ref="GV70:GV79" si="120">GS70+GU70</f>
        <v>0</v>
      </c>
      <c r="GW70" s="75"/>
      <c r="GX70" s="74">
        <f t="shared" ref="GX70:GX79" si="121">$D70*GW70</f>
        <v>0</v>
      </c>
      <c r="GY70" s="75">
        <v>0.0</v>
      </c>
      <c r="GZ70" s="74">
        <f t="shared" ref="GZ70:GZ79" si="122">$D70*GY70</f>
        <v>0</v>
      </c>
      <c r="HA70" s="74">
        <f t="shared" ref="HA70:HA79" si="123">GX70+GZ70</f>
        <v>0</v>
      </c>
      <c r="HB70" s="75">
        <v>2.0</v>
      </c>
      <c r="HC70" s="74">
        <f t="shared" ref="HC70:HC79" si="124">$D70*HB70</f>
        <v>7285.714286</v>
      </c>
      <c r="HD70" s="75">
        <v>0.0</v>
      </c>
      <c r="HE70" s="74">
        <f t="shared" ref="HE70:HE79" si="125">$D70*HD70</f>
        <v>0</v>
      </c>
      <c r="HF70" s="74">
        <f t="shared" ref="HF70:HF79" si="126">HC70+HE70</f>
        <v>7285.714286</v>
      </c>
      <c r="HG70" s="75">
        <v>2.0</v>
      </c>
      <c r="HH70" s="74">
        <f t="shared" ref="HH70:HH79" si="127">$D70*HG70</f>
        <v>7285.714286</v>
      </c>
      <c r="HI70" s="75">
        <v>0.0</v>
      </c>
      <c r="HJ70" s="74">
        <f t="shared" ref="HJ70:HJ79" si="128">$D70*HI70</f>
        <v>0</v>
      </c>
      <c r="HK70" s="74">
        <f t="shared" ref="HK70:HK79" si="129">HH70+HJ70</f>
        <v>7285.714286</v>
      </c>
    </row>
    <row r="71" ht="15.75" customHeight="1">
      <c r="A71" s="4"/>
      <c r="B71" s="1"/>
      <c r="C71" s="73" t="str">
        <f>$C$9</f>
        <v>Featured Content Strand - ATL, positions 1-4 (PS4)</v>
      </c>
      <c r="D71" s="74">
        <f>$D$12/7</f>
        <v>71428.57143</v>
      </c>
      <c r="E71" s="75">
        <v>7.0</v>
      </c>
      <c r="F71" s="74">
        <f t="shared" si="1"/>
        <v>500000</v>
      </c>
      <c r="G71" s="75">
        <v>0.0</v>
      </c>
      <c r="H71" s="74">
        <f t="shared" si="2"/>
        <v>0</v>
      </c>
      <c r="I71" s="74">
        <f t="shared" si="3"/>
        <v>500000</v>
      </c>
      <c r="J71" s="75">
        <v>1.0</v>
      </c>
      <c r="K71" s="74">
        <f t="shared" si="4"/>
        <v>71428.57143</v>
      </c>
      <c r="L71" s="75">
        <v>0.0</v>
      </c>
      <c r="M71" s="74">
        <f t="shared" si="5"/>
        <v>0</v>
      </c>
      <c r="N71" s="74">
        <f t="shared" si="6"/>
        <v>71428.57143</v>
      </c>
      <c r="O71" s="75">
        <v>1.0</v>
      </c>
      <c r="P71" s="74">
        <f t="shared" si="7"/>
        <v>71428.57143</v>
      </c>
      <c r="Q71" s="75">
        <v>0.0</v>
      </c>
      <c r="R71" s="74">
        <f t="shared" si="8"/>
        <v>0</v>
      </c>
      <c r="S71" s="74">
        <f t="shared" si="9"/>
        <v>71428.57143</v>
      </c>
      <c r="T71" s="75">
        <v>3.0</v>
      </c>
      <c r="U71" s="74">
        <f t="shared" si="10"/>
        <v>214285.7143</v>
      </c>
      <c r="V71" s="75">
        <v>0.0</v>
      </c>
      <c r="W71" s="74">
        <f t="shared" si="11"/>
        <v>0</v>
      </c>
      <c r="X71" s="74">
        <f t="shared" si="12"/>
        <v>214285.7143</v>
      </c>
      <c r="Y71" s="75">
        <v>6.0</v>
      </c>
      <c r="Z71" s="74">
        <f t="shared" si="13"/>
        <v>428571.4286</v>
      </c>
      <c r="AA71" s="75">
        <v>0.0</v>
      </c>
      <c r="AB71" s="74">
        <f t="shared" si="14"/>
        <v>0</v>
      </c>
      <c r="AC71" s="74">
        <f t="shared" si="15"/>
        <v>428571.4286</v>
      </c>
      <c r="AD71" s="75">
        <v>7.0</v>
      </c>
      <c r="AE71" s="74">
        <f t="shared" si="16"/>
        <v>500000</v>
      </c>
      <c r="AF71" s="75">
        <v>0.0</v>
      </c>
      <c r="AG71" s="74">
        <f t="shared" si="17"/>
        <v>0</v>
      </c>
      <c r="AH71" s="74">
        <f t="shared" si="18"/>
        <v>500000</v>
      </c>
      <c r="AI71" s="75">
        <v>1.0</v>
      </c>
      <c r="AJ71" s="74">
        <f t="shared" si="19"/>
        <v>71428.57143</v>
      </c>
      <c r="AK71" s="75">
        <v>0.0</v>
      </c>
      <c r="AL71" s="74">
        <f t="shared" si="20"/>
        <v>0</v>
      </c>
      <c r="AM71" s="74">
        <f t="shared" si="21"/>
        <v>71428.57143</v>
      </c>
      <c r="AN71" s="75">
        <v>4.0</v>
      </c>
      <c r="AO71" s="74">
        <f t="shared" si="22"/>
        <v>285714.2857</v>
      </c>
      <c r="AP71" s="75">
        <v>0.0</v>
      </c>
      <c r="AQ71" s="74">
        <f t="shared" si="23"/>
        <v>0</v>
      </c>
      <c r="AR71" s="74">
        <f t="shared" si="24"/>
        <v>285714.2857</v>
      </c>
      <c r="AS71" s="75"/>
      <c r="AT71" s="74">
        <f t="shared" si="25"/>
        <v>0</v>
      </c>
      <c r="AU71" s="75">
        <v>0.0</v>
      </c>
      <c r="AV71" s="74">
        <f t="shared" si="26"/>
        <v>0</v>
      </c>
      <c r="AW71" s="74">
        <f t="shared" si="27"/>
        <v>0</v>
      </c>
      <c r="AX71" s="75">
        <v>1.0</v>
      </c>
      <c r="AY71" s="74">
        <f t="shared" si="28"/>
        <v>71428.57143</v>
      </c>
      <c r="AZ71" s="75">
        <v>0.0</v>
      </c>
      <c r="BA71" s="74">
        <f t="shared" si="29"/>
        <v>0</v>
      </c>
      <c r="BB71" s="74">
        <f t="shared" si="30"/>
        <v>71428.57143</v>
      </c>
      <c r="BC71" s="75">
        <v>1.0</v>
      </c>
      <c r="BD71" s="74">
        <f t="shared" si="31"/>
        <v>71428.57143</v>
      </c>
      <c r="BE71" s="75">
        <v>0.0</v>
      </c>
      <c r="BF71" s="74">
        <f t="shared" si="32"/>
        <v>0</v>
      </c>
      <c r="BG71" s="74">
        <f t="shared" si="33"/>
        <v>71428.57143</v>
      </c>
      <c r="BH71" s="75">
        <v>4.0</v>
      </c>
      <c r="BI71" s="74">
        <f t="shared" si="34"/>
        <v>285714.2857</v>
      </c>
      <c r="BJ71" s="75">
        <v>0.0</v>
      </c>
      <c r="BK71" s="74">
        <f t="shared" si="35"/>
        <v>0</v>
      </c>
      <c r="BL71" s="74">
        <f t="shared" si="36"/>
        <v>285714.2857</v>
      </c>
      <c r="BM71" s="75"/>
      <c r="BN71" s="74">
        <f t="shared" si="37"/>
        <v>0</v>
      </c>
      <c r="BO71" s="75">
        <v>0.0</v>
      </c>
      <c r="BP71" s="74">
        <f t="shared" si="38"/>
        <v>0</v>
      </c>
      <c r="BQ71" s="74">
        <f t="shared" si="39"/>
        <v>0</v>
      </c>
      <c r="BR71" s="75"/>
      <c r="BS71" s="74">
        <f t="shared" si="40"/>
        <v>0</v>
      </c>
      <c r="BT71" s="75">
        <v>0.0</v>
      </c>
      <c r="BU71" s="74">
        <f t="shared" si="41"/>
        <v>0</v>
      </c>
      <c r="BV71" s="74">
        <f t="shared" si="42"/>
        <v>0</v>
      </c>
      <c r="BW71" s="75">
        <v>3.0</v>
      </c>
      <c r="BX71" s="74">
        <f t="shared" si="43"/>
        <v>214285.7143</v>
      </c>
      <c r="BY71" s="75">
        <v>0.0</v>
      </c>
      <c r="BZ71" s="74">
        <f t="shared" si="44"/>
        <v>0</v>
      </c>
      <c r="CA71" s="74">
        <f t="shared" si="45"/>
        <v>214285.7143</v>
      </c>
      <c r="CB71" s="75">
        <v>2.0</v>
      </c>
      <c r="CC71" s="74">
        <f t="shared" si="46"/>
        <v>142857.1429</v>
      </c>
      <c r="CD71" s="75">
        <v>0.0</v>
      </c>
      <c r="CE71" s="74">
        <f t="shared" si="47"/>
        <v>0</v>
      </c>
      <c r="CF71" s="74">
        <f t="shared" si="48"/>
        <v>142857.1429</v>
      </c>
      <c r="CG71" s="75">
        <v>1.0</v>
      </c>
      <c r="CH71" s="74">
        <f t="shared" si="49"/>
        <v>71428.57143</v>
      </c>
      <c r="CI71" s="75">
        <v>0.0</v>
      </c>
      <c r="CJ71" s="74">
        <f t="shared" si="50"/>
        <v>0</v>
      </c>
      <c r="CK71" s="74">
        <f t="shared" si="51"/>
        <v>71428.57143</v>
      </c>
      <c r="CL71" s="75">
        <v>1.0</v>
      </c>
      <c r="CM71" s="74">
        <f t="shared" si="52"/>
        <v>71428.57143</v>
      </c>
      <c r="CN71" s="75">
        <v>0.0</v>
      </c>
      <c r="CO71" s="74">
        <f t="shared" si="53"/>
        <v>0</v>
      </c>
      <c r="CP71" s="74">
        <f t="shared" si="54"/>
        <v>71428.57143</v>
      </c>
      <c r="CQ71" s="75"/>
      <c r="CR71" s="74">
        <f t="shared" si="55"/>
        <v>0</v>
      </c>
      <c r="CS71" s="75">
        <v>0.0</v>
      </c>
      <c r="CT71" s="74">
        <f t="shared" si="56"/>
        <v>0</v>
      </c>
      <c r="CU71" s="74">
        <f t="shared" si="57"/>
        <v>0</v>
      </c>
      <c r="CV71" s="75">
        <v>2.0</v>
      </c>
      <c r="CW71" s="74">
        <f t="shared" si="58"/>
        <v>142857.1429</v>
      </c>
      <c r="CX71" s="75">
        <v>0.0</v>
      </c>
      <c r="CY71" s="74">
        <f t="shared" si="59"/>
        <v>0</v>
      </c>
      <c r="CZ71" s="74">
        <f t="shared" si="60"/>
        <v>142857.1429</v>
      </c>
      <c r="DA71" s="75">
        <v>1.0</v>
      </c>
      <c r="DB71" s="74">
        <f t="shared" si="61"/>
        <v>71428.57143</v>
      </c>
      <c r="DC71" s="75">
        <v>0.0</v>
      </c>
      <c r="DD71" s="74">
        <f t="shared" si="62"/>
        <v>0</v>
      </c>
      <c r="DE71" s="74">
        <f t="shared" si="63"/>
        <v>71428.57143</v>
      </c>
      <c r="DF71" s="75">
        <v>4.0</v>
      </c>
      <c r="DG71" s="74">
        <f t="shared" si="64"/>
        <v>285714.2857</v>
      </c>
      <c r="DH71" s="75">
        <v>0.0</v>
      </c>
      <c r="DI71" s="74">
        <f t="shared" si="65"/>
        <v>0</v>
      </c>
      <c r="DJ71" s="74">
        <f t="shared" si="66"/>
        <v>285714.2857</v>
      </c>
      <c r="DK71" s="75">
        <v>2.0</v>
      </c>
      <c r="DL71" s="74">
        <f t="shared" si="67"/>
        <v>142857.1429</v>
      </c>
      <c r="DM71" s="75">
        <v>0.0</v>
      </c>
      <c r="DN71" s="74">
        <f t="shared" si="68"/>
        <v>0</v>
      </c>
      <c r="DO71" s="74">
        <f t="shared" si="69"/>
        <v>142857.1429</v>
      </c>
      <c r="DP71" s="75"/>
      <c r="DQ71" s="74">
        <f t="shared" si="70"/>
        <v>0</v>
      </c>
      <c r="DR71" s="75">
        <v>0.0</v>
      </c>
      <c r="DS71" s="74">
        <f t="shared" si="71"/>
        <v>0</v>
      </c>
      <c r="DT71" s="74">
        <f t="shared" si="72"/>
        <v>0</v>
      </c>
      <c r="DU71" s="75">
        <v>1.0</v>
      </c>
      <c r="DV71" s="74">
        <f t="shared" si="73"/>
        <v>71428.57143</v>
      </c>
      <c r="DW71" s="75">
        <v>0.0</v>
      </c>
      <c r="DX71" s="74">
        <f t="shared" si="74"/>
        <v>0</v>
      </c>
      <c r="DY71" s="74">
        <f t="shared" si="75"/>
        <v>71428.57143</v>
      </c>
      <c r="DZ71" s="75">
        <v>1.0</v>
      </c>
      <c r="EA71" s="74">
        <f t="shared" si="76"/>
        <v>71428.57143</v>
      </c>
      <c r="EB71" s="75">
        <v>0.0</v>
      </c>
      <c r="EC71" s="74">
        <f t="shared" si="77"/>
        <v>0</v>
      </c>
      <c r="ED71" s="74">
        <f t="shared" si="78"/>
        <v>71428.57143</v>
      </c>
      <c r="EE71" s="75">
        <v>2.0</v>
      </c>
      <c r="EF71" s="74">
        <f t="shared" si="79"/>
        <v>142857.1429</v>
      </c>
      <c r="EG71" s="75">
        <v>0.0</v>
      </c>
      <c r="EH71" s="74">
        <f t="shared" si="80"/>
        <v>0</v>
      </c>
      <c r="EI71" s="74">
        <f t="shared" si="81"/>
        <v>142857.1429</v>
      </c>
      <c r="EJ71" s="75"/>
      <c r="EK71" s="74">
        <f t="shared" si="82"/>
        <v>0</v>
      </c>
      <c r="EL71" s="75">
        <v>0.0</v>
      </c>
      <c r="EM71" s="74">
        <f t="shared" si="83"/>
        <v>0</v>
      </c>
      <c r="EN71" s="74">
        <f t="shared" si="84"/>
        <v>0</v>
      </c>
      <c r="EO71" s="75"/>
      <c r="EP71" s="74">
        <f t="shared" si="85"/>
        <v>0</v>
      </c>
      <c r="EQ71" s="75">
        <v>0.0</v>
      </c>
      <c r="ER71" s="74">
        <f t="shared" si="86"/>
        <v>0</v>
      </c>
      <c r="ES71" s="74">
        <f t="shared" si="87"/>
        <v>0</v>
      </c>
      <c r="ET71" s="75">
        <v>3.0</v>
      </c>
      <c r="EU71" s="74">
        <f t="shared" si="88"/>
        <v>214285.7143</v>
      </c>
      <c r="EV71" s="75">
        <v>0.0</v>
      </c>
      <c r="EW71" s="74">
        <f t="shared" si="89"/>
        <v>0</v>
      </c>
      <c r="EX71" s="74">
        <f t="shared" si="90"/>
        <v>214285.7143</v>
      </c>
      <c r="EY71" s="75">
        <v>4.0</v>
      </c>
      <c r="EZ71" s="74">
        <f t="shared" si="91"/>
        <v>285714.2857</v>
      </c>
      <c r="FA71" s="75">
        <v>0.0</v>
      </c>
      <c r="FB71" s="74">
        <f t="shared" si="92"/>
        <v>0</v>
      </c>
      <c r="FC71" s="74">
        <f t="shared" si="93"/>
        <v>285714.2857</v>
      </c>
      <c r="FD71" s="75">
        <v>2.0</v>
      </c>
      <c r="FE71" s="74">
        <f t="shared" si="94"/>
        <v>142857.1429</v>
      </c>
      <c r="FF71" s="75">
        <v>0.0</v>
      </c>
      <c r="FG71" s="74">
        <f t="shared" si="95"/>
        <v>0</v>
      </c>
      <c r="FH71" s="74">
        <f t="shared" si="96"/>
        <v>142857.1429</v>
      </c>
      <c r="FI71" s="75">
        <v>1.0</v>
      </c>
      <c r="FJ71" s="74">
        <f t="shared" si="97"/>
        <v>71428.57143</v>
      </c>
      <c r="FK71" s="75">
        <v>0.0</v>
      </c>
      <c r="FL71" s="74">
        <f t="shared" si="98"/>
        <v>0</v>
      </c>
      <c r="FM71" s="74">
        <f t="shared" si="99"/>
        <v>71428.57143</v>
      </c>
      <c r="FN71" s="75">
        <v>1.0</v>
      </c>
      <c r="FO71" s="74">
        <f t="shared" si="100"/>
        <v>71428.57143</v>
      </c>
      <c r="FP71" s="75">
        <v>0.0</v>
      </c>
      <c r="FQ71" s="74">
        <f t="shared" si="101"/>
        <v>0</v>
      </c>
      <c r="FR71" s="74">
        <f t="shared" si="102"/>
        <v>71428.57143</v>
      </c>
      <c r="FS71" s="75"/>
      <c r="FT71" s="74">
        <f t="shared" si="103"/>
        <v>0</v>
      </c>
      <c r="FU71" s="75">
        <v>0.0</v>
      </c>
      <c r="FV71" s="74">
        <f t="shared" si="104"/>
        <v>0</v>
      </c>
      <c r="FW71" s="74">
        <f t="shared" si="105"/>
        <v>0</v>
      </c>
      <c r="FX71" s="75">
        <v>6.0</v>
      </c>
      <c r="FY71" s="74">
        <f t="shared" si="106"/>
        <v>428571.4286</v>
      </c>
      <c r="FZ71" s="75">
        <v>0.0</v>
      </c>
      <c r="GA71" s="74">
        <f t="shared" si="107"/>
        <v>0</v>
      </c>
      <c r="GB71" s="74">
        <f t="shared" si="108"/>
        <v>428571.4286</v>
      </c>
      <c r="GC71" s="75">
        <v>2.0</v>
      </c>
      <c r="GD71" s="74">
        <f t="shared" si="109"/>
        <v>142857.1429</v>
      </c>
      <c r="GE71" s="75">
        <v>0.0</v>
      </c>
      <c r="GF71" s="74">
        <f t="shared" si="110"/>
        <v>0</v>
      </c>
      <c r="GG71" s="74">
        <f t="shared" si="111"/>
        <v>142857.1429</v>
      </c>
      <c r="GH71" s="75">
        <v>1.0</v>
      </c>
      <c r="GI71" s="74">
        <f t="shared" si="112"/>
        <v>71428.57143</v>
      </c>
      <c r="GJ71" s="75">
        <v>0.0</v>
      </c>
      <c r="GK71" s="74">
        <f t="shared" si="113"/>
        <v>0</v>
      </c>
      <c r="GL71" s="74">
        <f t="shared" si="114"/>
        <v>71428.57143</v>
      </c>
      <c r="GM71" s="75"/>
      <c r="GN71" s="74">
        <f t="shared" si="115"/>
        <v>0</v>
      </c>
      <c r="GO71" s="75">
        <v>0.0</v>
      </c>
      <c r="GP71" s="74">
        <f t="shared" si="116"/>
        <v>0</v>
      </c>
      <c r="GQ71" s="74">
        <f t="shared" si="117"/>
        <v>0</v>
      </c>
      <c r="GR71" s="75"/>
      <c r="GS71" s="74">
        <f t="shared" si="118"/>
        <v>0</v>
      </c>
      <c r="GT71" s="75">
        <v>0.0</v>
      </c>
      <c r="GU71" s="74">
        <f t="shared" si="119"/>
        <v>0</v>
      </c>
      <c r="GV71" s="74">
        <f t="shared" si="120"/>
        <v>0</v>
      </c>
      <c r="GW71" s="75"/>
      <c r="GX71" s="74">
        <f t="shared" si="121"/>
        <v>0</v>
      </c>
      <c r="GY71" s="75">
        <v>0.0</v>
      </c>
      <c r="GZ71" s="74">
        <f t="shared" si="122"/>
        <v>0</v>
      </c>
      <c r="HA71" s="74">
        <f t="shared" si="123"/>
        <v>0</v>
      </c>
      <c r="HB71" s="75">
        <v>1.0</v>
      </c>
      <c r="HC71" s="74">
        <f t="shared" si="124"/>
        <v>71428.57143</v>
      </c>
      <c r="HD71" s="75">
        <v>0.0</v>
      </c>
      <c r="HE71" s="74">
        <f t="shared" si="125"/>
        <v>0</v>
      </c>
      <c r="HF71" s="74">
        <f t="shared" si="126"/>
        <v>71428.57143</v>
      </c>
      <c r="HG71" s="75">
        <v>1.0</v>
      </c>
      <c r="HH71" s="74">
        <f t="shared" si="127"/>
        <v>71428.57143</v>
      </c>
      <c r="HI71" s="75">
        <v>0.0</v>
      </c>
      <c r="HJ71" s="74">
        <f t="shared" si="128"/>
        <v>0</v>
      </c>
      <c r="HK71" s="74">
        <f t="shared" si="129"/>
        <v>71428.57143</v>
      </c>
    </row>
    <row r="72" ht="15.75" customHeight="1">
      <c r="A72" s="4"/>
      <c r="B72" s="1"/>
      <c r="C72" s="73" t="str">
        <f>$C$14</f>
        <v>Featured Content Strand - BTL, positions 5-xx (PS4)</v>
      </c>
      <c r="D72" s="74">
        <f t="shared" ref="D72:D73" si="130">$D$17/7</f>
        <v>14285.71429</v>
      </c>
      <c r="E72" s="75">
        <v>7.0</v>
      </c>
      <c r="F72" s="74">
        <f t="shared" si="1"/>
        <v>100000</v>
      </c>
      <c r="G72" s="75">
        <v>0.0</v>
      </c>
      <c r="H72" s="74">
        <f t="shared" si="2"/>
        <v>0</v>
      </c>
      <c r="I72" s="74">
        <f t="shared" si="3"/>
        <v>100000</v>
      </c>
      <c r="J72" s="75">
        <v>7.0</v>
      </c>
      <c r="K72" s="74">
        <f t="shared" si="4"/>
        <v>100000</v>
      </c>
      <c r="L72" s="75">
        <v>0.0</v>
      </c>
      <c r="M72" s="74">
        <f t="shared" si="5"/>
        <v>0</v>
      </c>
      <c r="N72" s="74">
        <f t="shared" si="6"/>
        <v>100000</v>
      </c>
      <c r="O72" s="75">
        <v>6.0</v>
      </c>
      <c r="P72" s="74">
        <f t="shared" si="7"/>
        <v>85714.28571</v>
      </c>
      <c r="Q72" s="75">
        <v>0.0</v>
      </c>
      <c r="R72" s="74">
        <f t="shared" si="8"/>
        <v>0</v>
      </c>
      <c r="S72" s="74">
        <f t="shared" si="9"/>
        <v>85714.28571</v>
      </c>
      <c r="T72" s="75">
        <v>4.0</v>
      </c>
      <c r="U72" s="74">
        <f t="shared" si="10"/>
        <v>57142.85714</v>
      </c>
      <c r="V72" s="75">
        <v>0.0</v>
      </c>
      <c r="W72" s="74">
        <f t="shared" si="11"/>
        <v>0</v>
      </c>
      <c r="X72" s="74">
        <f t="shared" si="12"/>
        <v>57142.85714</v>
      </c>
      <c r="Y72" s="75">
        <v>7.0</v>
      </c>
      <c r="Z72" s="74">
        <f t="shared" si="13"/>
        <v>100000</v>
      </c>
      <c r="AA72" s="75">
        <v>0.0</v>
      </c>
      <c r="AB72" s="74">
        <f t="shared" si="14"/>
        <v>0</v>
      </c>
      <c r="AC72" s="74">
        <f t="shared" si="15"/>
        <v>100000</v>
      </c>
      <c r="AD72" s="75">
        <v>4.0</v>
      </c>
      <c r="AE72" s="74">
        <f t="shared" si="16"/>
        <v>57142.85714</v>
      </c>
      <c r="AF72" s="75">
        <v>0.0</v>
      </c>
      <c r="AG72" s="74">
        <f t="shared" si="17"/>
        <v>0</v>
      </c>
      <c r="AH72" s="74">
        <f t="shared" si="18"/>
        <v>57142.85714</v>
      </c>
      <c r="AI72" s="75">
        <v>6.0</v>
      </c>
      <c r="AJ72" s="74">
        <f t="shared" si="19"/>
        <v>85714.28571</v>
      </c>
      <c r="AK72" s="75">
        <v>0.0</v>
      </c>
      <c r="AL72" s="74">
        <f t="shared" si="20"/>
        <v>0</v>
      </c>
      <c r="AM72" s="74">
        <f t="shared" si="21"/>
        <v>85714.28571</v>
      </c>
      <c r="AN72" s="75">
        <v>3.0</v>
      </c>
      <c r="AO72" s="74">
        <f t="shared" si="22"/>
        <v>42857.14286</v>
      </c>
      <c r="AP72" s="75">
        <v>0.0</v>
      </c>
      <c r="AQ72" s="74">
        <f t="shared" si="23"/>
        <v>0</v>
      </c>
      <c r="AR72" s="74">
        <f t="shared" si="24"/>
        <v>42857.14286</v>
      </c>
      <c r="AS72" s="75">
        <v>7.0</v>
      </c>
      <c r="AT72" s="74">
        <f t="shared" si="25"/>
        <v>100000</v>
      </c>
      <c r="AU72" s="75">
        <v>0.0</v>
      </c>
      <c r="AV72" s="74">
        <f t="shared" si="26"/>
        <v>0</v>
      </c>
      <c r="AW72" s="74">
        <f t="shared" si="27"/>
        <v>100000</v>
      </c>
      <c r="AX72" s="75">
        <v>6.0</v>
      </c>
      <c r="AY72" s="74">
        <f t="shared" si="28"/>
        <v>85714.28571</v>
      </c>
      <c r="AZ72" s="75">
        <v>0.0</v>
      </c>
      <c r="BA72" s="74">
        <f t="shared" si="29"/>
        <v>0</v>
      </c>
      <c r="BB72" s="74">
        <f t="shared" si="30"/>
        <v>85714.28571</v>
      </c>
      <c r="BC72" s="75">
        <v>7.0</v>
      </c>
      <c r="BD72" s="74">
        <f t="shared" si="31"/>
        <v>100000</v>
      </c>
      <c r="BE72" s="75">
        <v>0.0</v>
      </c>
      <c r="BF72" s="74">
        <f t="shared" si="32"/>
        <v>0</v>
      </c>
      <c r="BG72" s="74">
        <f t="shared" si="33"/>
        <v>100000</v>
      </c>
      <c r="BH72" s="75">
        <v>6.0</v>
      </c>
      <c r="BI72" s="74">
        <f t="shared" si="34"/>
        <v>85714.28571</v>
      </c>
      <c r="BJ72" s="75">
        <v>0.0</v>
      </c>
      <c r="BK72" s="74">
        <f t="shared" si="35"/>
        <v>0</v>
      </c>
      <c r="BL72" s="74">
        <f t="shared" si="36"/>
        <v>85714.28571</v>
      </c>
      <c r="BM72" s="75">
        <v>3.0</v>
      </c>
      <c r="BN72" s="74">
        <f t="shared" si="37"/>
        <v>42857.14286</v>
      </c>
      <c r="BO72" s="75">
        <v>0.0</v>
      </c>
      <c r="BP72" s="74">
        <f t="shared" si="38"/>
        <v>0</v>
      </c>
      <c r="BQ72" s="74">
        <f t="shared" si="39"/>
        <v>42857.14286</v>
      </c>
      <c r="BR72" s="75">
        <v>4.0</v>
      </c>
      <c r="BS72" s="74">
        <f t="shared" si="40"/>
        <v>57142.85714</v>
      </c>
      <c r="BT72" s="75">
        <v>0.0</v>
      </c>
      <c r="BU72" s="74">
        <f t="shared" si="41"/>
        <v>0</v>
      </c>
      <c r="BV72" s="74">
        <f t="shared" si="42"/>
        <v>57142.85714</v>
      </c>
      <c r="BW72" s="75">
        <v>6.0</v>
      </c>
      <c r="BX72" s="74">
        <f t="shared" si="43"/>
        <v>85714.28571</v>
      </c>
      <c r="BY72" s="75">
        <v>0.0</v>
      </c>
      <c r="BZ72" s="74">
        <f t="shared" si="44"/>
        <v>0</v>
      </c>
      <c r="CA72" s="74">
        <f t="shared" si="45"/>
        <v>85714.28571</v>
      </c>
      <c r="CB72" s="75">
        <v>7.0</v>
      </c>
      <c r="CC72" s="74">
        <f t="shared" si="46"/>
        <v>100000</v>
      </c>
      <c r="CD72" s="75">
        <v>0.0</v>
      </c>
      <c r="CE72" s="74">
        <f t="shared" si="47"/>
        <v>0</v>
      </c>
      <c r="CF72" s="74">
        <f t="shared" si="48"/>
        <v>100000</v>
      </c>
      <c r="CG72" s="75">
        <v>7.0</v>
      </c>
      <c r="CH72" s="74">
        <f t="shared" si="49"/>
        <v>100000</v>
      </c>
      <c r="CI72" s="75">
        <v>0.0</v>
      </c>
      <c r="CJ72" s="74">
        <f t="shared" si="50"/>
        <v>0</v>
      </c>
      <c r="CK72" s="74">
        <f t="shared" si="51"/>
        <v>100000</v>
      </c>
      <c r="CL72" s="75">
        <v>5.0</v>
      </c>
      <c r="CM72" s="74">
        <f t="shared" si="52"/>
        <v>71428.57143</v>
      </c>
      <c r="CN72" s="75">
        <v>0.0</v>
      </c>
      <c r="CO72" s="74">
        <f t="shared" si="53"/>
        <v>0</v>
      </c>
      <c r="CP72" s="74">
        <f t="shared" si="54"/>
        <v>71428.57143</v>
      </c>
      <c r="CQ72" s="75">
        <v>2.0</v>
      </c>
      <c r="CR72" s="74">
        <f t="shared" si="55"/>
        <v>28571.42857</v>
      </c>
      <c r="CS72" s="75">
        <v>0.0</v>
      </c>
      <c r="CT72" s="74">
        <f t="shared" si="56"/>
        <v>0</v>
      </c>
      <c r="CU72" s="74">
        <f t="shared" si="57"/>
        <v>28571.42857</v>
      </c>
      <c r="CV72" s="75">
        <v>7.0</v>
      </c>
      <c r="CW72" s="74">
        <f t="shared" si="58"/>
        <v>100000</v>
      </c>
      <c r="CX72" s="75">
        <v>0.0</v>
      </c>
      <c r="CY72" s="74">
        <f t="shared" si="59"/>
        <v>0</v>
      </c>
      <c r="CZ72" s="74">
        <f t="shared" si="60"/>
        <v>100000</v>
      </c>
      <c r="DA72" s="75">
        <v>7.0</v>
      </c>
      <c r="DB72" s="74">
        <f t="shared" si="61"/>
        <v>100000</v>
      </c>
      <c r="DC72" s="75">
        <v>0.0</v>
      </c>
      <c r="DD72" s="74">
        <f t="shared" si="62"/>
        <v>0</v>
      </c>
      <c r="DE72" s="74">
        <f t="shared" si="63"/>
        <v>100000</v>
      </c>
      <c r="DF72" s="75">
        <v>7.0</v>
      </c>
      <c r="DG72" s="74">
        <f t="shared" si="64"/>
        <v>100000</v>
      </c>
      <c r="DH72" s="75">
        <v>0.0</v>
      </c>
      <c r="DI72" s="74">
        <f t="shared" si="65"/>
        <v>0</v>
      </c>
      <c r="DJ72" s="74">
        <f t="shared" si="66"/>
        <v>100000</v>
      </c>
      <c r="DK72" s="75">
        <v>6.0</v>
      </c>
      <c r="DL72" s="74">
        <f t="shared" si="67"/>
        <v>85714.28571</v>
      </c>
      <c r="DM72" s="75">
        <v>0.0</v>
      </c>
      <c r="DN72" s="74">
        <f t="shared" si="68"/>
        <v>0</v>
      </c>
      <c r="DO72" s="74">
        <f t="shared" si="69"/>
        <v>85714.28571</v>
      </c>
      <c r="DP72" s="75">
        <v>1.0</v>
      </c>
      <c r="DQ72" s="74">
        <f t="shared" si="70"/>
        <v>14285.71429</v>
      </c>
      <c r="DR72" s="75">
        <v>0.0</v>
      </c>
      <c r="DS72" s="74">
        <f t="shared" si="71"/>
        <v>0</v>
      </c>
      <c r="DT72" s="74">
        <f t="shared" si="72"/>
        <v>14285.71429</v>
      </c>
      <c r="DU72" s="75">
        <v>5.0</v>
      </c>
      <c r="DV72" s="74">
        <f t="shared" si="73"/>
        <v>71428.57143</v>
      </c>
      <c r="DW72" s="75">
        <v>0.0</v>
      </c>
      <c r="DX72" s="74">
        <f t="shared" si="74"/>
        <v>0</v>
      </c>
      <c r="DY72" s="74">
        <f t="shared" si="75"/>
        <v>71428.57143</v>
      </c>
      <c r="DZ72" s="75">
        <v>3.0</v>
      </c>
      <c r="EA72" s="74">
        <f t="shared" si="76"/>
        <v>42857.14286</v>
      </c>
      <c r="EB72" s="75">
        <v>0.0</v>
      </c>
      <c r="EC72" s="74">
        <f t="shared" si="77"/>
        <v>0</v>
      </c>
      <c r="ED72" s="74">
        <f t="shared" si="78"/>
        <v>42857.14286</v>
      </c>
      <c r="EE72" s="75">
        <v>7.0</v>
      </c>
      <c r="EF72" s="74">
        <f t="shared" si="79"/>
        <v>100000</v>
      </c>
      <c r="EG72" s="75">
        <v>0.0</v>
      </c>
      <c r="EH72" s="74">
        <f t="shared" si="80"/>
        <v>0</v>
      </c>
      <c r="EI72" s="74">
        <f t="shared" si="81"/>
        <v>100000</v>
      </c>
      <c r="EJ72" s="75">
        <v>7.0</v>
      </c>
      <c r="EK72" s="74">
        <f t="shared" si="82"/>
        <v>100000</v>
      </c>
      <c r="EL72" s="75">
        <v>0.0</v>
      </c>
      <c r="EM72" s="74">
        <f t="shared" si="83"/>
        <v>0</v>
      </c>
      <c r="EN72" s="74">
        <f t="shared" si="84"/>
        <v>100000</v>
      </c>
      <c r="EO72" s="75">
        <v>3.0</v>
      </c>
      <c r="EP72" s="74">
        <f t="shared" si="85"/>
        <v>42857.14286</v>
      </c>
      <c r="EQ72" s="75">
        <v>0.0</v>
      </c>
      <c r="ER72" s="74">
        <f t="shared" si="86"/>
        <v>0</v>
      </c>
      <c r="ES72" s="74">
        <f t="shared" si="87"/>
        <v>42857.14286</v>
      </c>
      <c r="ET72" s="75">
        <v>4.0</v>
      </c>
      <c r="EU72" s="74">
        <f t="shared" si="88"/>
        <v>57142.85714</v>
      </c>
      <c r="EV72" s="75">
        <v>0.0</v>
      </c>
      <c r="EW72" s="74">
        <f t="shared" si="89"/>
        <v>0</v>
      </c>
      <c r="EX72" s="74">
        <f t="shared" si="90"/>
        <v>57142.85714</v>
      </c>
      <c r="EY72" s="75">
        <v>3.0</v>
      </c>
      <c r="EZ72" s="74">
        <f t="shared" si="91"/>
        <v>42857.14286</v>
      </c>
      <c r="FA72" s="75">
        <v>0.0</v>
      </c>
      <c r="FB72" s="74">
        <f t="shared" si="92"/>
        <v>0</v>
      </c>
      <c r="FC72" s="74">
        <f t="shared" si="93"/>
        <v>42857.14286</v>
      </c>
      <c r="FD72" s="75">
        <v>6.0</v>
      </c>
      <c r="FE72" s="74">
        <f t="shared" si="94"/>
        <v>85714.28571</v>
      </c>
      <c r="FF72" s="75">
        <v>0.0</v>
      </c>
      <c r="FG72" s="74">
        <f t="shared" si="95"/>
        <v>0</v>
      </c>
      <c r="FH72" s="74">
        <f t="shared" si="96"/>
        <v>85714.28571</v>
      </c>
      <c r="FI72" s="75">
        <v>5.0</v>
      </c>
      <c r="FJ72" s="74">
        <f t="shared" si="97"/>
        <v>71428.57143</v>
      </c>
      <c r="FK72" s="75">
        <v>0.0</v>
      </c>
      <c r="FL72" s="74">
        <f t="shared" si="98"/>
        <v>0</v>
      </c>
      <c r="FM72" s="74">
        <f t="shared" si="99"/>
        <v>71428.57143</v>
      </c>
      <c r="FN72" s="75">
        <v>5.0</v>
      </c>
      <c r="FO72" s="74">
        <f t="shared" si="100"/>
        <v>71428.57143</v>
      </c>
      <c r="FP72" s="75">
        <v>0.0</v>
      </c>
      <c r="FQ72" s="74">
        <f t="shared" si="101"/>
        <v>0</v>
      </c>
      <c r="FR72" s="74">
        <f t="shared" si="102"/>
        <v>71428.57143</v>
      </c>
      <c r="FS72" s="75">
        <v>1.0</v>
      </c>
      <c r="FT72" s="74">
        <f t="shared" si="103"/>
        <v>14285.71429</v>
      </c>
      <c r="FU72" s="75">
        <v>0.0</v>
      </c>
      <c r="FV72" s="74">
        <f t="shared" si="104"/>
        <v>0</v>
      </c>
      <c r="FW72" s="74">
        <f t="shared" si="105"/>
        <v>14285.71429</v>
      </c>
      <c r="FX72" s="75">
        <v>7.0</v>
      </c>
      <c r="FY72" s="74">
        <f t="shared" si="106"/>
        <v>100000</v>
      </c>
      <c r="FZ72" s="75">
        <v>0.0</v>
      </c>
      <c r="GA72" s="74">
        <f t="shared" si="107"/>
        <v>0</v>
      </c>
      <c r="GB72" s="74">
        <f t="shared" si="108"/>
        <v>100000</v>
      </c>
      <c r="GC72" s="75">
        <v>5.0</v>
      </c>
      <c r="GD72" s="74">
        <f t="shared" si="109"/>
        <v>71428.57143</v>
      </c>
      <c r="GE72" s="75">
        <v>0.0</v>
      </c>
      <c r="GF72" s="74">
        <f t="shared" si="110"/>
        <v>0</v>
      </c>
      <c r="GG72" s="74">
        <f t="shared" si="111"/>
        <v>71428.57143</v>
      </c>
      <c r="GH72" s="75">
        <v>4.0</v>
      </c>
      <c r="GI72" s="74">
        <f t="shared" si="112"/>
        <v>57142.85714</v>
      </c>
      <c r="GJ72" s="75">
        <v>0.0</v>
      </c>
      <c r="GK72" s="74">
        <f t="shared" si="113"/>
        <v>0</v>
      </c>
      <c r="GL72" s="74">
        <f t="shared" si="114"/>
        <v>57142.85714</v>
      </c>
      <c r="GM72" s="75">
        <v>7.0</v>
      </c>
      <c r="GN72" s="74">
        <f t="shared" si="115"/>
        <v>100000</v>
      </c>
      <c r="GO72" s="75">
        <v>0.0</v>
      </c>
      <c r="GP72" s="74">
        <f t="shared" si="116"/>
        <v>0</v>
      </c>
      <c r="GQ72" s="74">
        <f t="shared" si="117"/>
        <v>100000</v>
      </c>
      <c r="GR72" s="75"/>
      <c r="GS72" s="74">
        <f t="shared" si="118"/>
        <v>0</v>
      </c>
      <c r="GT72" s="75">
        <v>0.0</v>
      </c>
      <c r="GU72" s="74">
        <f t="shared" si="119"/>
        <v>0</v>
      </c>
      <c r="GV72" s="74">
        <f t="shared" si="120"/>
        <v>0</v>
      </c>
      <c r="GW72" s="75"/>
      <c r="GX72" s="74">
        <f t="shared" si="121"/>
        <v>0</v>
      </c>
      <c r="GY72" s="75">
        <v>0.0</v>
      </c>
      <c r="GZ72" s="74">
        <f t="shared" si="122"/>
        <v>0</v>
      </c>
      <c r="HA72" s="74">
        <f t="shared" si="123"/>
        <v>0</v>
      </c>
      <c r="HB72" s="75">
        <v>5.0</v>
      </c>
      <c r="HC72" s="74">
        <f t="shared" si="124"/>
        <v>71428.57143</v>
      </c>
      <c r="HD72" s="75">
        <v>0.0</v>
      </c>
      <c r="HE72" s="74">
        <f t="shared" si="125"/>
        <v>0</v>
      </c>
      <c r="HF72" s="74">
        <f t="shared" si="126"/>
        <v>71428.57143</v>
      </c>
      <c r="HG72" s="75">
        <v>5.0</v>
      </c>
      <c r="HH72" s="74">
        <f t="shared" si="127"/>
        <v>71428.57143</v>
      </c>
      <c r="HI72" s="75">
        <v>0.0</v>
      </c>
      <c r="HJ72" s="74">
        <f t="shared" si="128"/>
        <v>0</v>
      </c>
      <c r="HK72" s="74">
        <f t="shared" si="129"/>
        <v>71428.57143</v>
      </c>
    </row>
    <row r="73" ht="15.75" customHeight="1">
      <c r="A73" s="4"/>
      <c r="B73" s="1"/>
      <c r="C73" s="73" t="str">
        <f>$C$19</f>
        <v>Video Hub - Featured Content Strand - ATL, positions 1-xx (PS5)</v>
      </c>
      <c r="D73" s="74">
        <f t="shared" si="130"/>
        <v>14285.71429</v>
      </c>
      <c r="E73" s="75">
        <v>0.0</v>
      </c>
      <c r="F73" s="74">
        <f t="shared" si="1"/>
        <v>0</v>
      </c>
      <c r="G73" s="75">
        <v>0.0</v>
      </c>
      <c r="H73" s="74">
        <f t="shared" si="2"/>
        <v>0</v>
      </c>
      <c r="I73" s="74">
        <f t="shared" si="3"/>
        <v>0</v>
      </c>
      <c r="J73" s="75">
        <v>0.0</v>
      </c>
      <c r="K73" s="74">
        <f t="shared" si="4"/>
        <v>0</v>
      </c>
      <c r="L73" s="75">
        <v>0.0</v>
      </c>
      <c r="M73" s="74">
        <f t="shared" si="5"/>
        <v>0</v>
      </c>
      <c r="N73" s="74">
        <f t="shared" si="6"/>
        <v>0</v>
      </c>
      <c r="O73" s="75">
        <v>0.0</v>
      </c>
      <c r="P73" s="74">
        <f t="shared" si="7"/>
        <v>0</v>
      </c>
      <c r="Q73" s="75">
        <v>0.0</v>
      </c>
      <c r="R73" s="74">
        <f t="shared" si="8"/>
        <v>0</v>
      </c>
      <c r="S73" s="74">
        <f t="shared" si="9"/>
        <v>0</v>
      </c>
      <c r="T73" s="75">
        <v>0.0</v>
      </c>
      <c r="U73" s="74">
        <f t="shared" si="10"/>
        <v>0</v>
      </c>
      <c r="V73" s="75">
        <v>0.0</v>
      </c>
      <c r="W73" s="74">
        <f t="shared" si="11"/>
        <v>0</v>
      </c>
      <c r="X73" s="74">
        <f t="shared" si="12"/>
        <v>0</v>
      </c>
      <c r="Y73" s="75">
        <v>0.0</v>
      </c>
      <c r="Z73" s="74">
        <f t="shared" si="13"/>
        <v>0</v>
      </c>
      <c r="AA73" s="75">
        <v>0.0</v>
      </c>
      <c r="AB73" s="74">
        <f t="shared" si="14"/>
        <v>0</v>
      </c>
      <c r="AC73" s="74">
        <f t="shared" si="15"/>
        <v>0</v>
      </c>
      <c r="AD73" s="75">
        <v>0.0</v>
      </c>
      <c r="AE73" s="74">
        <f t="shared" si="16"/>
        <v>0</v>
      </c>
      <c r="AF73" s="75">
        <v>0.0</v>
      </c>
      <c r="AG73" s="74">
        <f t="shared" si="17"/>
        <v>0</v>
      </c>
      <c r="AH73" s="74">
        <f t="shared" si="18"/>
        <v>0</v>
      </c>
      <c r="AI73" s="75">
        <v>0.0</v>
      </c>
      <c r="AJ73" s="74">
        <f t="shared" si="19"/>
        <v>0</v>
      </c>
      <c r="AK73" s="75">
        <v>0.0</v>
      </c>
      <c r="AL73" s="74">
        <f t="shared" si="20"/>
        <v>0</v>
      </c>
      <c r="AM73" s="74">
        <f t="shared" si="21"/>
        <v>0</v>
      </c>
      <c r="AN73" s="75">
        <v>0.0</v>
      </c>
      <c r="AO73" s="74">
        <f t="shared" si="22"/>
        <v>0</v>
      </c>
      <c r="AP73" s="75">
        <v>0.0</v>
      </c>
      <c r="AQ73" s="74">
        <f t="shared" si="23"/>
        <v>0</v>
      </c>
      <c r="AR73" s="74">
        <f t="shared" si="24"/>
        <v>0</v>
      </c>
      <c r="AS73" s="75">
        <v>0.0</v>
      </c>
      <c r="AT73" s="74">
        <f t="shared" si="25"/>
        <v>0</v>
      </c>
      <c r="AU73" s="75">
        <v>0.0</v>
      </c>
      <c r="AV73" s="74">
        <f t="shared" si="26"/>
        <v>0</v>
      </c>
      <c r="AW73" s="74">
        <f t="shared" si="27"/>
        <v>0</v>
      </c>
      <c r="AX73" s="75">
        <v>0.0</v>
      </c>
      <c r="AY73" s="74">
        <f t="shared" si="28"/>
        <v>0</v>
      </c>
      <c r="AZ73" s="75">
        <v>0.0</v>
      </c>
      <c r="BA73" s="74">
        <f t="shared" si="29"/>
        <v>0</v>
      </c>
      <c r="BB73" s="74">
        <f t="shared" si="30"/>
        <v>0</v>
      </c>
      <c r="BC73" s="75">
        <v>0.0</v>
      </c>
      <c r="BD73" s="74">
        <f t="shared" si="31"/>
        <v>0</v>
      </c>
      <c r="BE73" s="75">
        <v>0.0</v>
      </c>
      <c r="BF73" s="74">
        <f t="shared" si="32"/>
        <v>0</v>
      </c>
      <c r="BG73" s="74">
        <f t="shared" si="33"/>
        <v>0</v>
      </c>
      <c r="BH73" s="75">
        <v>0.0</v>
      </c>
      <c r="BI73" s="74">
        <f t="shared" si="34"/>
        <v>0</v>
      </c>
      <c r="BJ73" s="75">
        <v>0.0</v>
      </c>
      <c r="BK73" s="74">
        <f t="shared" si="35"/>
        <v>0</v>
      </c>
      <c r="BL73" s="74">
        <f t="shared" si="36"/>
        <v>0</v>
      </c>
      <c r="BM73" s="75">
        <v>0.0</v>
      </c>
      <c r="BN73" s="74">
        <f t="shared" si="37"/>
        <v>0</v>
      </c>
      <c r="BO73" s="75">
        <v>0.0</v>
      </c>
      <c r="BP73" s="74">
        <f t="shared" si="38"/>
        <v>0</v>
      </c>
      <c r="BQ73" s="74">
        <f t="shared" si="39"/>
        <v>0</v>
      </c>
      <c r="BR73" s="75">
        <v>0.0</v>
      </c>
      <c r="BS73" s="74">
        <f t="shared" si="40"/>
        <v>0</v>
      </c>
      <c r="BT73" s="75">
        <v>0.0</v>
      </c>
      <c r="BU73" s="74">
        <f t="shared" si="41"/>
        <v>0</v>
      </c>
      <c r="BV73" s="74">
        <f t="shared" si="42"/>
        <v>0</v>
      </c>
      <c r="BW73" s="75">
        <v>0.0</v>
      </c>
      <c r="BX73" s="74">
        <f t="shared" si="43"/>
        <v>0</v>
      </c>
      <c r="BY73" s="75">
        <v>0.0</v>
      </c>
      <c r="BZ73" s="74">
        <f t="shared" si="44"/>
        <v>0</v>
      </c>
      <c r="CA73" s="74">
        <f t="shared" si="45"/>
        <v>0</v>
      </c>
      <c r="CB73" s="75">
        <v>0.0</v>
      </c>
      <c r="CC73" s="74">
        <f t="shared" si="46"/>
        <v>0</v>
      </c>
      <c r="CD73" s="75">
        <v>0.0</v>
      </c>
      <c r="CE73" s="74">
        <f t="shared" si="47"/>
        <v>0</v>
      </c>
      <c r="CF73" s="74">
        <f t="shared" si="48"/>
        <v>0</v>
      </c>
      <c r="CG73" s="75">
        <v>0.0</v>
      </c>
      <c r="CH73" s="74">
        <f t="shared" si="49"/>
        <v>0</v>
      </c>
      <c r="CI73" s="75">
        <v>0.0</v>
      </c>
      <c r="CJ73" s="74">
        <f t="shared" si="50"/>
        <v>0</v>
      </c>
      <c r="CK73" s="74">
        <f t="shared" si="51"/>
        <v>0</v>
      </c>
      <c r="CL73" s="75">
        <v>0.0</v>
      </c>
      <c r="CM73" s="74">
        <f t="shared" si="52"/>
        <v>0</v>
      </c>
      <c r="CN73" s="75">
        <v>0.0</v>
      </c>
      <c r="CO73" s="74">
        <f t="shared" si="53"/>
        <v>0</v>
      </c>
      <c r="CP73" s="74">
        <f t="shared" si="54"/>
        <v>0</v>
      </c>
      <c r="CQ73" s="75">
        <v>0.0</v>
      </c>
      <c r="CR73" s="74">
        <f t="shared" si="55"/>
        <v>0</v>
      </c>
      <c r="CS73" s="75">
        <v>0.0</v>
      </c>
      <c r="CT73" s="74">
        <f t="shared" si="56"/>
        <v>0</v>
      </c>
      <c r="CU73" s="74">
        <f t="shared" si="57"/>
        <v>0</v>
      </c>
      <c r="CV73" s="75">
        <v>0.0</v>
      </c>
      <c r="CW73" s="74">
        <f t="shared" si="58"/>
        <v>0</v>
      </c>
      <c r="CX73" s="75">
        <v>0.0</v>
      </c>
      <c r="CY73" s="74">
        <f t="shared" si="59"/>
        <v>0</v>
      </c>
      <c r="CZ73" s="74">
        <f t="shared" si="60"/>
        <v>0</v>
      </c>
      <c r="DA73" s="75">
        <v>0.0</v>
      </c>
      <c r="DB73" s="74">
        <f t="shared" si="61"/>
        <v>0</v>
      </c>
      <c r="DC73" s="75">
        <v>0.0</v>
      </c>
      <c r="DD73" s="74">
        <f t="shared" si="62"/>
        <v>0</v>
      </c>
      <c r="DE73" s="74">
        <f t="shared" si="63"/>
        <v>0</v>
      </c>
      <c r="DF73" s="75">
        <v>0.0</v>
      </c>
      <c r="DG73" s="74">
        <f t="shared" si="64"/>
        <v>0</v>
      </c>
      <c r="DH73" s="75">
        <v>0.0</v>
      </c>
      <c r="DI73" s="74">
        <f t="shared" si="65"/>
        <v>0</v>
      </c>
      <c r="DJ73" s="74">
        <f t="shared" si="66"/>
        <v>0</v>
      </c>
      <c r="DK73" s="75">
        <v>0.0</v>
      </c>
      <c r="DL73" s="74">
        <f t="shared" si="67"/>
        <v>0</v>
      </c>
      <c r="DM73" s="75">
        <v>0.0</v>
      </c>
      <c r="DN73" s="74">
        <f t="shared" si="68"/>
        <v>0</v>
      </c>
      <c r="DO73" s="74">
        <f t="shared" si="69"/>
        <v>0</v>
      </c>
      <c r="DP73" s="75">
        <v>0.0</v>
      </c>
      <c r="DQ73" s="74">
        <f t="shared" si="70"/>
        <v>0</v>
      </c>
      <c r="DR73" s="75">
        <v>0.0</v>
      </c>
      <c r="DS73" s="74">
        <f t="shared" si="71"/>
        <v>0</v>
      </c>
      <c r="DT73" s="74">
        <f t="shared" si="72"/>
        <v>0</v>
      </c>
      <c r="DU73" s="75">
        <v>0.0</v>
      </c>
      <c r="DV73" s="74">
        <f t="shared" si="73"/>
        <v>0</v>
      </c>
      <c r="DW73" s="75">
        <v>0.0</v>
      </c>
      <c r="DX73" s="74">
        <f t="shared" si="74"/>
        <v>0</v>
      </c>
      <c r="DY73" s="74">
        <f t="shared" si="75"/>
        <v>0</v>
      </c>
      <c r="DZ73" s="75">
        <v>0.0</v>
      </c>
      <c r="EA73" s="74">
        <f t="shared" si="76"/>
        <v>0</v>
      </c>
      <c r="EB73" s="75">
        <v>0.0</v>
      </c>
      <c r="EC73" s="74">
        <f t="shared" si="77"/>
        <v>0</v>
      </c>
      <c r="ED73" s="74">
        <f t="shared" si="78"/>
        <v>0</v>
      </c>
      <c r="EE73" s="75">
        <v>0.0</v>
      </c>
      <c r="EF73" s="74">
        <f t="shared" si="79"/>
        <v>0</v>
      </c>
      <c r="EG73" s="75">
        <v>0.0</v>
      </c>
      <c r="EH73" s="74">
        <f t="shared" si="80"/>
        <v>0</v>
      </c>
      <c r="EI73" s="74">
        <f t="shared" si="81"/>
        <v>0</v>
      </c>
      <c r="EJ73" s="75">
        <v>0.0</v>
      </c>
      <c r="EK73" s="74">
        <f t="shared" si="82"/>
        <v>0</v>
      </c>
      <c r="EL73" s="75">
        <v>0.0</v>
      </c>
      <c r="EM73" s="74">
        <f t="shared" si="83"/>
        <v>0</v>
      </c>
      <c r="EN73" s="74">
        <f t="shared" si="84"/>
        <v>0</v>
      </c>
      <c r="EO73" s="75">
        <v>0.0</v>
      </c>
      <c r="EP73" s="74">
        <f t="shared" si="85"/>
        <v>0</v>
      </c>
      <c r="EQ73" s="75">
        <v>0.0</v>
      </c>
      <c r="ER73" s="74">
        <f t="shared" si="86"/>
        <v>0</v>
      </c>
      <c r="ES73" s="74">
        <f t="shared" si="87"/>
        <v>0</v>
      </c>
      <c r="ET73" s="75">
        <v>3.0</v>
      </c>
      <c r="EU73" s="74">
        <f t="shared" si="88"/>
        <v>42857.14286</v>
      </c>
      <c r="EV73" s="75">
        <v>0.0</v>
      </c>
      <c r="EW73" s="74">
        <f t="shared" si="89"/>
        <v>0</v>
      </c>
      <c r="EX73" s="74">
        <f t="shared" si="90"/>
        <v>42857.14286</v>
      </c>
      <c r="EY73" s="75">
        <v>3.0</v>
      </c>
      <c r="EZ73" s="74">
        <f t="shared" si="91"/>
        <v>42857.14286</v>
      </c>
      <c r="FA73" s="75">
        <v>0.0</v>
      </c>
      <c r="FB73" s="74">
        <f t="shared" si="92"/>
        <v>0</v>
      </c>
      <c r="FC73" s="74">
        <f t="shared" si="93"/>
        <v>42857.14286</v>
      </c>
      <c r="FD73" s="75"/>
      <c r="FE73" s="74">
        <f t="shared" si="94"/>
        <v>0</v>
      </c>
      <c r="FF73" s="75">
        <v>0.0</v>
      </c>
      <c r="FG73" s="74">
        <f t="shared" si="95"/>
        <v>0</v>
      </c>
      <c r="FH73" s="74">
        <f t="shared" si="96"/>
        <v>0</v>
      </c>
      <c r="FI73" s="75"/>
      <c r="FJ73" s="74">
        <f t="shared" si="97"/>
        <v>0</v>
      </c>
      <c r="FK73" s="75">
        <v>0.0</v>
      </c>
      <c r="FL73" s="74">
        <f t="shared" si="98"/>
        <v>0</v>
      </c>
      <c r="FM73" s="74">
        <f t="shared" si="99"/>
        <v>0</v>
      </c>
      <c r="FN73" s="75"/>
      <c r="FO73" s="74">
        <f t="shared" si="100"/>
        <v>0</v>
      </c>
      <c r="FP73" s="75">
        <v>0.0</v>
      </c>
      <c r="FQ73" s="74">
        <f t="shared" si="101"/>
        <v>0</v>
      </c>
      <c r="FR73" s="74">
        <f t="shared" si="102"/>
        <v>0</v>
      </c>
      <c r="FS73" s="75"/>
      <c r="FT73" s="74">
        <f t="shared" si="103"/>
        <v>0</v>
      </c>
      <c r="FU73" s="75">
        <v>0.0</v>
      </c>
      <c r="FV73" s="74">
        <f t="shared" si="104"/>
        <v>0</v>
      </c>
      <c r="FW73" s="74">
        <f t="shared" si="105"/>
        <v>0</v>
      </c>
      <c r="FX73" s="75"/>
      <c r="FY73" s="74">
        <f t="shared" si="106"/>
        <v>0</v>
      </c>
      <c r="FZ73" s="75">
        <v>0.0</v>
      </c>
      <c r="GA73" s="74">
        <f t="shared" si="107"/>
        <v>0</v>
      </c>
      <c r="GB73" s="74">
        <f t="shared" si="108"/>
        <v>0</v>
      </c>
      <c r="GC73" s="75"/>
      <c r="GD73" s="74">
        <f t="shared" si="109"/>
        <v>0</v>
      </c>
      <c r="GE73" s="75">
        <v>0.0</v>
      </c>
      <c r="GF73" s="74">
        <f t="shared" si="110"/>
        <v>0</v>
      </c>
      <c r="GG73" s="74">
        <f t="shared" si="111"/>
        <v>0</v>
      </c>
      <c r="GH73" s="75"/>
      <c r="GI73" s="74">
        <f t="shared" si="112"/>
        <v>0</v>
      </c>
      <c r="GJ73" s="75">
        <v>0.0</v>
      </c>
      <c r="GK73" s="74">
        <f t="shared" si="113"/>
        <v>0</v>
      </c>
      <c r="GL73" s="74">
        <f t="shared" si="114"/>
        <v>0</v>
      </c>
      <c r="GM73" s="75"/>
      <c r="GN73" s="74">
        <f t="shared" si="115"/>
        <v>0</v>
      </c>
      <c r="GO73" s="75">
        <v>0.0</v>
      </c>
      <c r="GP73" s="74">
        <f t="shared" si="116"/>
        <v>0</v>
      </c>
      <c r="GQ73" s="74">
        <f t="shared" si="117"/>
        <v>0</v>
      </c>
      <c r="GR73" s="75"/>
      <c r="GS73" s="74">
        <f t="shared" si="118"/>
        <v>0</v>
      </c>
      <c r="GT73" s="75">
        <v>0.0</v>
      </c>
      <c r="GU73" s="74">
        <f t="shared" si="119"/>
        <v>0</v>
      </c>
      <c r="GV73" s="74">
        <f t="shared" si="120"/>
        <v>0</v>
      </c>
      <c r="GW73" s="75"/>
      <c r="GX73" s="74">
        <f t="shared" si="121"/>
        <v>0</v>
      </c>
      <c r="GY73" s="75">
        <v>0.0</v>
      </c>
      <c r="GZ73" s="74">
        <f t="shared" si="122"/>
        <v>0</v>
      </c>
      <c r="HA73" s="74">
        <f t="shared" si="123"/>
        <v>0</v>
      </c>
      <c r="HB73" s="75"/>
      <c r="HC73" s="74">
        <f t="shared" si="124"/>
        <v>0</v>
      </c>
      <c r="HD73" s="75">
        <v>0.0</v>
      </c>
      <c r="HE73" s="74">
        <f t="shared" si="125"/>
        <v>0</v>
      </c>
      <c r="HF73" s="74">
        <f t="shared" si="126"/>
        <v>0</v>
      </c>
      <c r="HG73" s="75"/>
      <c r="HH73" s="74">
        <f t="shared" si="127"/>
        <v>0</v>
      </c>
      <c r="HI73" s="75">
        <v>0.0</v>
      </c>
      <c r="HJ73" s="74">
        <f t="shared" si="128"/>
        <v>0</v>
      </c>
      <c r="HK73" s="74">
        <f t="shared" si="129"/>
        <v>0</v>
      </c>
    </row>
    <row r="74" ht="15.75" customHeight="1">
      <c r="A74" s="4"/>
      <c r="B74" s="1"/>
      <c r="C74" s="73" t="str">
        <f>$C$24</f>
        <v>Video Hub - Featured Content Strand - BTL, positions xx-xx (PS5)</v>
      </c>
      <c r="D74" s="74">
        <f>$D$27/7</f>
        <v>1342.857143</v>
      </c>
      <c r="E74" s="75">
        <v>0.0</v>
      </c>
      <c r="F74" s="74">
        <f t="shared" si="1"/>
        <v>0</v>
      </c>
      <c r="G74" s="75">
        <v>0.0</v>
      </c>
      <c r="H74" s="74">
        <f t="shared" si="2"/>
        <v>0</v>
      </c>
      <c r="I74" s="74">
        <f t="shared" si="3"/>
        <v>0</v>
      </c>
      <c r="J74" s="75">
        <v>0.0</v>
      </c>
      <c r="K74" s="74">
        <f t="shared" si="4"/>
        <v>0</v>
      </c>
      <c r="L74" s="75">
        <v>0.0</v>
      </c>
      <c r="M74" s="74">
        <f t="shared" si="5"/>
        <v>0</v>
      </c>
      <c r="N74" s="74">
        <f t="shared" si="6"/>
        <v>0</v>
      </c>
      <c r="O74" s="75">
        <v>0.0</v>
      </c>
      <c r="P74" s="74">
        <f t="shared" si="7"/>
        <v>0</v>
      </c>
      <c r="Q74" s="75">
        <v>0.0</v>
      </c>
      <c r="R74" s="74">
        <f t="shared" si="8"/>
        <v>0</v>
      </c>
      <c r="S74" s="74">
        <f t="shared" si="9"/>
        <v>0</v>
      </c>
      <c r="T74" s="75">
        <v>0.0</v>
      </c>
      <c r="U74" s="74">
        <f t="shared" si="10"/>
        <v>0</v>
      </c>
      <c r="V74" s="75">
        <v>0.0</v>
      </c>
      <c r="W74" s="74">
        <f t="shared" si="11"/>
        <v>0</v>
      </c>
      <c r="X74" s="74">
        <f t="shared" si="12"/>
        <v>0</v>
      </c>
      <c r="Y74" s="75">
        <v>0.0</v>
      </c>
      <c r="Z74" s="74">
        <f t="shared" si="13"/>
        <v>0</v>
      </c>
      <c r="AA74" s="75">
        <v>0.0</v>
      </c>
      <c r="AB74" s="74">
        <f t="shared" si="14"/>
        <v>0</v>
      </c>
      <c r="AC74" s="74">
        <f t="shared" si="15"/>
        <v>0</v>
      </c>
      <c r="AD74" s="75">
        <v>0.0</v>
      </c>
      <c r="AE74" s="74">
        <f t="shared" si="16"/>
        <v>0</v>
      </c>
      <c r="AF74" s="75">
        <v>0.0</v>
      </c>
      <c r="AG74" s="74">
        <f t="shared" si="17"/>
        <v>0</v>
      </c>
      <c r="AH74" s="74">
        <f t="shared" si="18"/>
        <v>0</v>
      </c>
      <c r="AI74" s="75">
        <v>0.0</v>
      </c>
      <c r="AJ74" s="74">
        <f t="shared" si="19"/>
        <v>0</v>
      </c>
      <c r="AK74" s="75">
        <v>0.0</v>
      </c>
      <c r="AL74" s="74">
        <f t="shared" si="20"/>
        <v>0</v>
      </c>
      <c r="AM74" s="74">
        <f t="shared" si="21"/>
        <v>0</v>
      </c>
      <c r="AN74" s="75">
        <v>0.0</v>
      </c>
      <c r="AO74" s="74">
        <f t="shared" si="22"/>
        <v>0</v>
      </c>
      <c r="AP74" s="75">
        <v>0.0</v>
      </c>
      <c r="AQ74" s="74">
        <f t="shared" si="23"/>
        <v>0</v>
      </c>
      <c r="AR74" s="74">
        <f t="shared" si="24"/>
        <v>0</v>
      </c>
      <c r="AS74" s="75">
        <v>0.0</v>
      </c>
      <c r="AT74" s="74">
        <f t="shared" si="25"/>
        <v>0</v>
      </c>
      <c r="AU74" s="75">
        <v>0.0</v>
      </c>
      <c r="AV74" s="74">
        <f t="shared" si="26"/>
        <v>0</v>
      </c>
      <c r="AW74" s="74">
        <f t="shared" si="27"/>
        <v>0</v>
      </c>
      <c r="AX74" s="75">
        <v>0.0</v>
      </c>
      <c r="AY74" s="74">
        <f t="shared" si="28"/>
        <v>0</v>
      </c>
      <c r="AZ74" s="75">
        <v>0.0</v>
      </c>
      <c r="BA74" s="74">
        <f t="shared" si="29"/>
        <v>0</v>
      </c>
      <c r="BB74" s="74">
        <f t="shared" si="30"/>
        <v>0</v>
      </c>
      <c r="BC74" s="75">
        <v>0.0</v>
      </c>
      <c r="BD74" s="74">
        <f t="shared" si="31"/>
        <v>0</v>
      </c>
      <c r="BE74" s="75">
        <v>0.0</v>
      </c>
      <c r="BF74" s="74">
        <f t="shared" si="32"/>
        <v>0</v>
      </c>
      <c r="BG74" s="74">
        <f t="shared" si="33"/>
        <v>0</v>
      </c>
      <c r="BH74" s="75">
        <v>0.0</v>
      </c>
      <c r="BI74" s="74">
        <f t="shared" si="34"/>
        <v>0</v>
      </c>
      <c r="BJ74" s="75">
        <v>0.0</v>
      </c>
      <c r="BK74" s="74">
        <f t="shared" si="35"/>
        <v>0</v>
      </c>
      <c r="BL74" s="74">
        <f t="shared" si="36"/>
        <v>0</v>
      </c>
      <c r="BM74" s="75">
        <v>0.0</v>
      </c>
      <c r="BN74" s="74">
        <f t="shared" si="37"/>
        <v>0</v>
      </c>
      <c r="BO74" s="75">
        <v>0.0</v>
      </c>
      <c r="BP74" s="74">
        <f t="shared" si="38"/>
        <v>0</v>
      </c>
      <c r="BQ74" s="74">
        <f t="shared" si="39"/>
        <v>0</v>
      </c>
      <c r="BR74" s="75">
        <v>0.0</v>
      </c>
      <c r="BS74" s="74">
        <f t="shared" si="40"/>
        <v>0</v>
      </c>
      <c r="BT74" s="75">
        <v>0.0</v>
      </c>
      <c r="BU74" s="74">
        <f t="shared" si="41"/>
        <v>0</v>
      </c>
      <c r="BV74" s="74">
        <f t="shared" si="42"/>
        <v>0</v>
      </c>
      <c r="BW74" s="75">
        <v>0.0</v>
      </c>
      <c r="BX74" s="74">
        <f t="shared" si="43"/>
        <v>0</v>
      </c>
      <c r="BY74" s="75">
        <v>0.0</v>
      </c>
      <c r="BZ74" s="74">
        <f t="shared" si="44"/>
        <v>0</v>
      </c>
      <c r="CA74" s="74">
        <f t="shared" si="45"/>
        <v>0</v>
      </c>
      <c r="CB74" s="75">
        <v>0.0</v>
      </c>
      <c r="CC74" s="74">
        <f t="shared" si="46"/>
        <v>0</v>
      </c>
      <c r="CD74" s="75">
        <v>0.0</v>
      </c>
      <c r="CE74" s="74">
        <f t="shared" si="47"/>
        <v>0</v>
      </c>
      <c r="CF74" s="74">
        <f t="shared" si="48"/>
        <v>0</v>
      </c>
      <c r="CG74" s="75">
        <v>0.0</v>
      </c>
      <c r="CH74" s="74">
        <f t="shared" si="49"/>
        <v>0</v>
      </c>
      <c r="CI74" s="75">
        <v>0.0</v>
      </c>
      <c r="CJ74" s="74">
        <f t="shared" si="50"/>
        <v>0</v>
      </c>
      <c r="CK74" s="74">
        <f t="shared" si="51"/>
        <v>0</v>
      </c>
      <c r="CL74" s="75">
        <v>0.0</v>
      </c>
      <c r="CM74" s="74">
        <f t="shared" si="52"/>
        <v>0</v>
      </c>
      <c r="CN74" s="75">
        <v>0.0</v>
      </c>
      <c r="CO74" s="74">
        <f t="shared" si="53"/>
        <v>0</v>
      </c>
      <c r="CP74" s="74">
        <f t="shared" si="54"/>
        <v>0</v>
      </c>
      <c r="CQ74" s="75">
        <v>0.0</v>
      </c>
      <c r="CR74" s="74">
        <f t="shared" si="55"/>
        <v>0</v>
      </c>
      <c r="CS74" s="75">
        <v>0.0</v>
      </c>
      <c r="CT74" s="74">
        <f t="shared" si="56"/>
        <v>0</v>
      </c>
      <c r="CU74" s="74">
        <f t="shared" si="57"/>
        <v>0</v>
      </c>
      <c r="CV74" s="75">
        <v>0.0</v>
      </c>
      <c r="CW74" s="74">
        <f t="shared" si="58"/>
        <v>0</v>
      </c>
      <c r="CX74" s="75">
        <v>0.0</v>
      </c>
      <c r="CY74" s="74">
        <f t="shared" si="59"/>
        <v>0</v>
      </c>
      <c r="CZ74" s="74">
        <f t="shared" si="60"/>
        <v>0</v>
      </c>
      <c r="DA74" s="75">
        <v>0.0</v>
      </c>
      <c r="DB74" s="74">
        <f t="shared" si="61"/>
        <v>0</v>
      </c>
      <c r="DC74" s="75">
        <v>0.0</v>
      </c>
      <c r="DD74" s="74">
        <f t="shared" si="62"/>
        <v>0</v>
      </c>
      <c r="DE74" s="74">
        <f t="shared" si="63"/>
        <v>0</v>
      </c>
      <c r="DF74" s="75">
        <v>0.0</v>
      </c>
      <c r="DG74" s="74">
        <f t="shared" si="64"/>
        <v>0</v>
      </c>
      <c r="DH74" s="75">
        <v>0.0</v>
      </c>
      <c r="DI74" s="74">
        <f t="shared" si="65"/>
        <v>0</v>
      </c>
      <c r="DJ74" s="74">
        <f t="shared" si="66"/>
        <v>0</v>
      </c>
      <c r="DK74" s="75">
        <v>0.0</v>
      </c>
      <c r="DL74" s="74">
        <f t="shared" si="67"/>
        <v>0</v>
      </c>
      <c r="DM74" s="75">
        <v>0.0</v>
      </c>
      <c r="DN74" s="74">
        <f t="shared" si="68"/>
        <v>0</v>
      </c>
      <c r="DO74" s="74">
        <f t="shared" si="69"/>
        <v>0</v>
      </c>
      <c r="DP74" s="75">
        <v>0.0</v>
      </c>
      <c r="DQ74" s="74">
        <f t="shared" si="70"/>
        <v>0</v>
      </c>
      <c r="DR74" s="75">
        <v>0.0</v>
      </c>
      <c r="DS74" s="74">
        <f t="shared" si="71"/>
        <v>0</v>
      </c>
      <c r="DT74" s="74">
        <f t="shared" si="72"/>
        <v>0</v>
      </c>
      <c r="DU74" s="75">
        <v>0.0</v>
      </c>
      <c r="DV74" s="74">
        <f t="shared" si="73"/>
        <v>0</v>
      </c>
      <c r="DW74" s="75">
        <v>0.0</v>
      </c>
      <c r="DX74" s="74">
        <f t="shared" si="74"/>
        <v>0</v>
      </c>
      <c r="DY74" s="74">
        <f t="shared" si="75"/>
        <v>0</v>
      </c>
      <c r="DZ74" s="75">
        <v>0.0</v>
      </c>
      <c r="EA74" s="74">
        <f t="shared" si="76"/>
        <v>0</v>
      </c>
      <c r="EB74" s="75">
        <v>0.0</v>
      </c>
      <c r="EC74" s="74">
        <f t="shared" si="77"/>
        <v>0</v>
      </c>
      <c r="ED74" s="74">
        <f t="shared" si="78"/>
        <v>0</v>
      </c>
      <c r="EE74" s="75">
        <v>0.0</v>
      </c>
      <c r="EF74" s="74">
        <f t="shared" si="79"/>
        <v>0</v>
      </c>
      <c r="EG74" s="75">
        <v>0.0</v>
      </c>
      <c r="EH74" s="74">
        <f t="shared" si="80"/>
        <v>0</v>
      </c>
      <c r="EI74" s="74">
        <f t="shared" si="81"/>
        <v>0</v>
      </c>
      <c r="EJ74" s="75">
        <v>0.0</v>
      </c>
      <c r="EK74" s="74">
        <f t="shared" si="82"/>
        <v>0</v>
      </c>
      <c r="EL74" s="75">
        <v>0.0</v>
      </c>
      <c r="EM74" s="74">
        <f t="shared" si="83"/>
        <v>0</v>
      </c>
      <c r="EN74" s="74">
        <f t="shared" si="84"/>
        <v>0</v>
      </c>
      <c r="EO74" s="75">
        <v>0.0</v>
      </c>
      <c r="EP74" s="74">
        <f t="shared" si="85"/>
        <v>0</v>
      </c>
      <c r="EQ74" s="75">
        <v>0.0</v>
      </c>
      <c r="ER74" s="74">
        <f t="shared" si="86"/>
        <v>0</v>
      </c>
      <c r="ES74" s="74">
        <f t="shared" si="87"/>
        <v>0</v>
      </c>
      <c r="ET74" s="75">
        <v>0.0</v>
      </c>
      <c r="EU74" s="74">
        <f t="shared" si="88"/>
        <v>0</v>
      </c>
      <c r="EV74" s="75">
        <v>0.0</v>
      </c>
      <c r="EW74" s="74">
        <f t="shared" si="89"/>
        <v>0</v>
      </c>
      <c r="EX74" s="74">
        <f t="shared" si="90"/>
        <v>0</v>
      </c>
      <c r="EY74" s="75">
        <v>0.0</v>
      </c>
      <c r="EZ74" s="74">
        <f t="shared" si="91"/>
        <v>0</v>
      </c>
      <c r="FA74" s="75">
        <v>0.0</v>
      </c>
      <c r="FB74" s="74">
        <f t="shared" si="92"/>
        <v>0</v>
      </c>
      <c r="FC74" s="74">
        <f t="shared" si="93"/>
        <v>0</v>
      </c>
      <c r="FD74" s="75">
        <v>0.0</v>
      </c>
      <c r="FE74" s="74">
        <f t="shared" si="94"/>
        <v>0</v>
      </c>
      <c r="FF74" s="75">
        <v>0.0</v>
      </c>
      <c r="FG74" s="74">
        <f t="shared" si="95"/>
        <v>0</v>
      </c>
      <c r="FH74" s="74">
        <f t="shared" si="96"/>
        <v>0</v>
      </c>
      <c r="FI74" s="75">
        <v>0.0</v>
      </c>
      <c r="FJ74" s="74">
        <f t="shared" si="97"/>
        <v>0</v>
      </c>
      <c r="FK74" s="75">
        <v>0.0</v>
      </c>
      <c r="FL74" s="74">
        <f t="shared" si="98"/>
        <v>0</v>
      </c>
      <c r="FM74" s="74">
        <f t="shared" si="99"/>
        <v>0</v>
      </c>
      <c r="FN74" s="75">
        <v>0.0</v>
      </c>
      <c r="FO74" s="74">
        <f t="shared" si="100"/>
        <v>0</v>
      </c>
      <c r="FP74" s="75">
        <v>0.0</v>
      </c>
      <c r="FQ74" s="74">
        <f t="shared" si="101"/>
        <v>0</v>
      </c>
      <c r="FR74" s="74">
        <f t="shared" si="102"/>
        <v>0</v>
      </c>
      <c r="FS74" s="75">
        <v>0.0</v>
      </c>
      <c r="FT74" s="74">
        <f t="shared" si="103"/>
        <v>0</v>
      </c>
      <c r="FU74" s="75">
        <v>0.0</v>
      </c>
      <c r="FV74" s="74">
        <f t="shared" si="104"/>
        <v>0</v>
      </c>
      <c r="FW74" s="74">
        <f t="shared" si="105"/>
        <v>0</v>
      </c>
      <c r="FX74" s="75">
        <v>0.0</v>
      </c>
      <c r="FY74" s="74">
        <f t="shared" si="106"/>
        <v>0</v>
      </c>
      <c r="FZ74" s="75">
        <v>0.0</v>
      </c>
      <c r="GA74" s="74">
        <f t="shared" si="107"/>
        <v>0</v>
      </c>
      <c r="GB74" s="74">
        <f t="shared" si="108"/>
        <v>0</v>
      </c>
      <c r="GC74" s="75">
        <v>0.0</v>
      </c>
      <c r="GD74" s="74">
        <f t="shared" si="109"/>
        <v>0</v>
      </c>
      <c r="GE74" s="75">
        <v>0.0</v>
      </c>
      <c r="GF74" s="74">
        <f t="shared" si="110"/>
        <v>0</v>
      </c>
      <c r="GG74" s="74">
        <f t="shared" si="111"/>
        <v>0</v>
      </c>
      <c r="GH74" s="75">
        <v>0.0</v>
      </c>
      <c r="GI74" s="74">
        <f t="shared" si="112"/>
        <v>0</v>
      </c>
      <c r="GJ74" s="75">
        <v>0.0</v>
      </c>
      <c r="GK74" s="74">
        <f t="shared" si="113"/>
        <v>0</v>
      </c>
      <c r="GL74" s="74">
        <f t="shared" si="114"/>
        <v>0</v>
      </c>
      <c r="GM74" s="75">
        <v>0.0</v>
      </c>
      <c r="GN74" s="74">
        <f t="shared" si="115"/>
        <v>0</v>
      </c>
      <c r="GO74" s="75">
        <v>0.0</v>
      </c>
      <c r="GP74" s="74">
        <f t="shared" si="116"/>
        <v>0</v>
      </c>
      <c r="GQ74" s="74">
        <f t="shared" si="117"/>
        <v>0</v>
      </c>
      <c r="GR74" s="75">
        <v>0.0</v>
      </c>
      <c r="GS74" s="74">
        <f t="shared" si="118"/>
        <v>0</v>
      </c>
      <c r="GT74" s="75">
        <v>0.0</v>
      </c>
      <c r="GU74" s="74">
        <f t="shared" si="119"/>
        <v>0</v>
      </c>
      <c r="GV74" s="74">
        <f t="shared" si="120"/>
        <v>0</v>
      </c>
      <c r="GW74" s="75">
        <v>0.0</v>
      </c>
      <c r="GX74" s="74">
        <f t="shared" si="121"/>
        <v>0</v>
      </c>
      <c r="GY74" s="75">
        <v>0.0</v>
      </c>
      <c r="GZ74" s="74">
        <f t="shared" si="122"/>
        <v>0</v>
      </c>
      <c r="HA74" s="74">
        <f t="shared" si="123"/>
        <v>0</v>
      </c>
      <c r="HB74" s="75">
        <v>0.0</v>
      </c>
      <c r="HC74" s="74">
        <f t="shared" si="124"/>
        <v>0</v>
      </c>
      <c r="HD74" s="75">
        <v>0.0</v>
      </c>
      <c r="HE74" s="74">
        <f t="shared" si="125"/>
        <v>0</v>
      </c>
      <c r="HF74" s="74">
        <f t="shared" si="126"/>
        <v>0</v>
      </c>
      <c r="HG74" s="75">
        <v>0.0</v>
      </c>
      <c r="HH74" s="74">
        <f t="shared" si="127"/>
        <v>0</v>
      </c>
      <c r="HI74" s="75">
        <v>0.0</v>
      </c>
      <c r="HJ74" s="74">
        <f t="shared" si="128"/>
        <v>0</v>
      </c>
      <c r="HK74" s="74">
        <f t="shared" si="129"/>
        <v>0</v>
      </c>
    </row>
    <row r="75" ht="15.75" customHeight="1">
      <c r="A75" s="4"/>
      <c r="B75" s="1"/>
      <c r="C75" s="73" t="str">
        <f>$C$29</f>
        <v>Social Post (Twitter)</v>
      </c>
      <c r="D75" s="74">
        <f>$D$32</f>
        <v>66500</v>
      </c>
      <c r="E75" s="75">
        <v>0.0</v>
      </c>
      <c r="F75" s="74">
        <f t="shared" si="1"/>
        <v>0</v>
      </c>
      <c r="G75" s="75">
        <v>0.0</v>
      </c>
      <c r="H75" s="74">
        <f t="shared" si="2"/>
        <v>0</v>
      </c>
      <c r="I75" s="74">
        <f t="shared" si="3"/>
        <v>0</v>
      </c>
      <c r="J75" s="75">
        <v>0.0</v>
      </c>
      <c r="K75" s="74">
        <f t="shared" si="4"/>
        <v>0</v>
      </c>
      <c r="L75" s="75">
        <v>0.0</v>
      </c>
      <c r="M75" s="74">
        <f t="shared" si="5"/>
        <v>0</v>
      </c>
      <c r="N75" s="74">
        <f t="shared" si="6"/>
        <v>0</v>
      </c>
      <c r="O75" s="75">
        <v>0.0</v>
      </c>
      <c r="P75" s="74">
        <f t="shared" si="7"/>
        <v>0</v>
      </c>
      <c r="Q75" s="75">
        <v>0.0</v>
      </c>
      <c r="R75" s="74">
        <f t="shared" si="8"/>
        <v>0</v>
      </c>
      <c r="S75" s="74">
        <f t="shared" si="9"/>
        <v>0</v>
      </c>
      <c r="T75" s="75">
        <v>0.0</v>
      </c>
      <c r="U75" s="74">
        <f t="shared" si="10"/>
        <v>0</v>
      </c>
      <c r="V75" s="75">
        <v>0.0</v>
      </c>
      <c r="W75" s="74">
        <f t="shared" si="11"/>
        <v>0</v>
      </c>
      <c r="X75" s="74">
        <f t="shared" si="12"/>
        <v>0</v>
      </c>
      <c r="Y75" s="75">
        <v>0.0</v>
      </c>
      <c r="Z75" s="74">
        <f t="shared" si="13"/>
        <v>0</v>
      </c>
      <c r="AA75" s="75">
        <v>0.0</v>
      </c>
      <c r="AB75" s="74">
        <f t="shared" si="14"/>
        <v>0</v>
      </c>
      <c r="AC75" s="74">
        <f t="shared" si="15"/>
        <v>0</v>
      </c>
      <c r="AD75" s="75">
        <v>0.0</v>
      </c>
      <c r="AE75" s="74">
        <f t="shared" si="16"/>
        <v>0</v>
      </c>
      <c r="AF75" s="75">
        <v>0.0</v>
      </c>
      <c r="AG75" s="74">
        <f t="shared" si="17"/>
        <v>0</v>
      </c>
      <c r="AH75" s="74">
        <f t="shared" si="18"/>
        <v>0</v>
      </c>
      <c r="AI75" s="75">
        <v>0.0</v>
      </c>
      <c r="AJ75" s="74">
        <f t="shared" si="19"/>
        <v>0</v>
      </c>
      <c r="AK75" s="75">
        <v>0.0</v>
      </c>
      <c r="AL75" s="74">
        <f t="shared" si="20"/>
        <v>0</v>
      </c>
      <c r="AM75" s="74">
        <f t="shared" si="21"/>
        <v>0</v>
      </c>
      <c r="AN75" s="75">
        <v>0.0</v>
      </c>
      <c r="AO75" s="74">
        <f t="shared" si="22"/>
        <v>0</v>
      </c>
      <c r="AP75" s="75">
        <v>0.0</v>
      </c>
      <c r="AQ75" s="74">
        <f t="shared" si="23"/>
        <v>0</v>
      </c>
      <c r="AR75" s="74">
        <f t="shared" si="24"/>
        <v>0</v>
      </c>
      <c r="AS75" s="75">
        <v>0.0</v>
      </c>
      <c r="AT75" s="74">
        <f t="shared" si="25"/>
        <v>0</v>
      </c>
      <c r="AU75" s="75">
        <v>0.0</v>
      </c>
      <c r="AV75" s="74">
        <f t="shared" si="26"/>
        <v>0</v>
      </c>
      <c r="AW75" s="74">
        <f t="shared" si="27"/>
        <v>0</v>
      </c>
      <c r="AX75" s="75">
        <v>0.0</v>
      </c>
      <c r="AY75" s="74">
        <f t="shared" si="28"/>
        <v>0</v>
      </c>
      <c r="AZ75" s="75">
        <v>0.0</v>
      </c>
      <c r="BA75" s="74">
        <f t="shared" si="29"/>
        <v>0</v>
      </c>
      <c r="BB75" s="74">
        <f t="shared" si="30"/>
        <v>0</v>
      </c>
      <c r="BC75" s="75">
        <v>0.0</v>
      </c>
      <c r="BD75" s="74">
        <f t="shared" si="31"/>
        <v>0</v>
      </c>
      <c r="BE75" s="75">
        <v>0.0</v>
      </c>
      <c r="BF75" s="74">
        <f t="shared" si="32"/>
        <v>0</v>
      </c>
      <c r="BG75" s="74">
        <f t="shared" si="33"/>
        <v>0</v>
      </c>
      <c r="BH75" s="75">
        <v>0.0</v>
      </c>
      <c r="BI75" s="74">
        <f t="shared" si="34"/>
        <v>0</v>
      </c>
      <c r="BJ75" s="75">
        <v>0.0</v>
      </c>
      <c r="BK75" s="74">
        <f t="shared" si="35"/>
        <v>0</v>
      </c>
      <c r="BL75" s="74">
        <f t="shared" si="36"/>
        <v>0</v>
      </c>
      <c r="BM75" s="75">
        <v>0.0</v>
      </c>
      <c r="BN75" s="74">
        <f t="shared" si="37"/>
        <v>0</v>
      </c>
      <c r="BO75" s="75">
        <v>0.0</v>
      </c>
      <c r="BP75" s="74">
        <f t="shared" si="38"/>
        <v>0</v>
      </c>
      <c r="BQ75" s="74">
        <f t="shared" si="39"/>
        <v>0</v>
      </c>
      <c r="BR75" s="75">
        <v>0.0</v>
      </c>
      <c r="BS75" s="74">
        <f t="shared" si="40"/>
        <v>0</v>
      </c>
      <c r="BT75" s="75">
        <v>0.0</v>
      </c>
      <c r="BU75" s="74">
        <f t="shared" si="41"/>
        <v>0</v>
      </c>
      <c r="BV75" s="74">
        <f t="shared" si="42"/>
        <v>0</v>
      </c>
      <c r="BW75" s="75">
        <v>0.0</v>
      </c>
      <c r="BX75" s="74">
        <f t="shared" si="43"/>
        <v>0</v>
      </c>
      <c r="BY75" s="75">
        <v>0.0</v>
      </c>
      <c r="BZ75" s="74">
        <f t="shared" si="44"/>
        <v>0</v>
      </c>
      <c r="CA75" s="74">
        <f t="shared" si="45"/>
        <v>0</v>
      </c>
      <c r="CB75" s="75">
        <v>0.0</v>
      </c>
      <c r="CC75" s="74">
        <f t="shared" si="46"/>
        <v>0</v>
      </c>
      <c r="CD75" s="75">
        <v>0.0</v>
      </c>
      <c r="CE75" s="74">
        <f t="shared" si="47"/>
        <v>0</v>
      </c>
      <c r="CF75" s="74">
        <f t="shared" si="48"/>
        <v>0</v>
      </c>
      <c r="CG75" s="75">
        <v>0.0</v>
      </c>
      <c r="CH75" s="74">
        <f t="shared" si="49"/>
        <v>0</v>
      </c>
      <c r="CI75" s="75">
        <v>0.0</v>
      </c>
      <c r="CJ75" s="74">
        <f t="shared" si="50"/>
        <v>0</v>
      </c>
      <c r="CK75" s="74">
        <f t="shared" si="51"/>
        <v>0</v>
      </c>
      <c r="CL75" s="75">
        <v>0.0</v>
      </c>
      <c r="CM75" s="74">
        <f t="shared" si="52"/>
        <v>0</v>
      </c>
      <c r="CN75" s="75">
        <v>0.0</v>
      </c>
      <c r="CO75" s="74">
        <f t="shared" si="53"/>
        <v>0</v>
      </c>
      <c r="CP75" s="74">
        <f t="shared" si="54"/>
        <v>0</v>
      </c>
      <c r="CQ75" s="75">
        <v>0.0</v>
      </c>
      <c r="CR75" s="74">
        <f t="shared" si="55"/>
        <v>0</v>
      </c>
      <c r="CS75" s="75">
        <v>0.0</v>
      </c>
      <c r="CT75" s="74">
        <f t="shared" si="56"/>
        <v>0</v>
      </c>
      <c r="CU75" s="74">
        <f t="shared" si="57"/>
        <v>0</v>
      </c>
      <c r="CV75" s="75">
        <v>0.0</v>
      </c>
      <c r="CW75" s="74">
        <f t="shared" si="58"/>
        <v>0</v>
      </c>
      <c r="CX75" s="75">
        <v>0.0</v>
      </c>
      <c r="CY75" s="74">
        <f t="shared" si="59"/>
        <v>0</v>
      </c>
      <c r="CZ75" s="74">
        <f t="shared" si="60"/>
        <v>0</v>
      </c>
      <c r="DA75" s="75">
        <v>0.0</v>
      </c>
      <c r="DB75" s="74">
        <f t="shared" si="61"/>
        <v>0</v>
      </c>
      <c r="DC75" s="75">
        <v>0.0</v>
      </c>
      <c r="DD75" s="74">
        <f t="shared" si="62"/>
        <v>0</v>
      </c>
      <c r="DE75" s="74">
        <f t="shared" si="63"/>
        <v>0</v>
      </c>
      <c r="DF75" s="75">
        <v>0.0</v>
      </c>
      <c r="DG75" s="74">
        <f t="shared" si="64"/>
        <v>0</v>
      </c>
      <c r="DH75" s="75">
        <v>0.0</v>
      </c>
      <c r="DI75" s="74">
        <f t="shared" si="65"/>
        <v>0</v>
      </c>
      <c r="DJ75" s="74">
        <f t="shared" si="66"/>
        <v>0</v>
      </c>
      <c r="DK75" s="75">
        <v>0.0</v>
      </c>
      <c r="DL75" s="74">
        <f t="shared" si="67"/>
        <v>0</v>
      </c>
      <c r="DM75" s="75">
        <v>0.0</v>
      </c>
      <c r="DN75" s="74">
        <f t="shared" si="68"/>
        <v>0</v>
      </c>
      <c r="DO75" s="74">
        <f t="shared" si="69"/>
        <v>0</v>
      </c>
      <c r="DP75" s="75">
        <v>0.0</v>
      </c>
      <c r="DQ75" s="74">
        <f t="shared" si="70"/>
        <v>0</v>
      </c>
      <c r="DR75" s="75">
        <v>0.0</v>
      </c>
      <c r="DS75" s="74">
        <f t="shared" si="71"/>
        <v>0</v>
      </c>
      <c r="DT75" s="74">
        <f t="shared" si="72"/>
        <v>0</v>
      </c>
      <c r="DU75" s="75">
        <v>0.0</v>
      </c>
      <c r="DV75" s="74">
        <f t="shared" si="73"/>
        <v>0</v>
      </c>
      <c r="DW75" s="75">
        <v>0.0</v>
      </c>
      <c r="DX75" s="74">
        <f t="shared" si="74"/>
        <v>0</v>
      </c>
      <c r="DY75" s="74">
        <f t="shared" si="75"/>
        <v>0</v>
      </c>
      <c r="DZ75" s="75">
        <v>0.0</v>
      </c>
      <c r="EA75" s="74">
        <f t="shared" si="76"/>
        <v>0</v>
      </c>
      <c r="EB75" s="75">
        <v>0.0</v>
      </c>
      <c r="EC75" s="74">
        <f t="shared" si="77"/>
        <v>0</v>
      </c>
      <c r="ED75" s="74">
        <f t="shared" si="78"/>
        <v>0</v>
      </c>
      <c r="EE75" s="75">
        <v>0.0</v>
      </c>
      <c r="EF75" s="74">
        <f t="shared" si="79"/>
        <v>0</v>
      </c>
      <c r="EG75" s="75">
        <v>0.0</v>
      </c>
      <c r="EH75" s="74">
        <f t="shared" si="80"/>
        <v>0</v>
      </c>
      <c r="EI75" s="74">
        <f t="shared" si="81"/>
        <v>0</v>
      </c>
      <c r="EJ75" s="75">
        <v>0.0</v>
      </c>
      <c r="EK75" s="74">
        <f t="shared" si="82"/>
        <v>0</v>
      </c>
      <c r="EL75" s="75">
        <v>0.0</v>
      </c>
      <c r="EM75" s="74">
        <f t="shared" si="83"/>
        <v>0</v>
      </c>
      <c r="EN75" s="74">
        <f t="shared" si="84"/>
        <v>0</v>
      </c>
      <c r="EO75" s="75">
        <v>0.0</v>
      </c>
      <c r="EP75" s="74">
        <f t="shared" si="85"/>
        <v>0</v>
      </c>
      <c r="EQ75" s="75">
        <v>0.0</v>
      </c>
      <c r="ER75" s="74">
        <f t="shared" si="86"/>
        <v>0</v>
      </c>
      <c r="ES75" s="74">
        <f t="shared" si="87"/>
        <v>0</v>
      </c>
      <c r="ET75" s="75">
        <v>0.0</v>
      </c>
      <c r="EU75" s="74">
        <f t="shared" si="88"/>
        <v>0</v>
      </c>
      <c r="EV75" s="75">
        <v>0.0</v>
      </c>
      <c r="EW75" s="74">
        <f t="shared" si="89"/>
        <v>0</v>
      </c>
      <c r="EX75" s="74">
        <f t="shared" si="90"/>
        <v>0</v>
      </c>
      <c r="EY75" s="75">
        <v>0.0</v>
      </c>
      <c r="EZ75" s="74">
        <f t="shared" si="91"/>
        <v>0</v>
      </c>
      <c r="FA75" s="75">
        <v>0.0</v>
      </c>
      <c r="FB75" s="74">
        <f t="shared" si="92"/>
        <v>0</v>
      </c>
      <c r="FC75" s="74">
        <f t="shared" si="93"/>
        <v>0</v>
      </c>
      <c r="FD75" s="75">
        <v>0.0</v>
      </c>
      <c r="FE75" s="74">
        <f t="shared" si="94"/>
        <v>0</v>
      </c>
      <c r="FF75" s="75">
        <v>0.0</v>
      </c>
      <c r="FG75" s="74">
        <f t="shared" si="95"/>
        <v>0</v>
      </c>
      <c r="FH75" s="74">
        <f t="shared" si="96"/>
        <v>0</v>
      </c>
      <c r="FI75" s="75">
        <v>0.0</v>
      </c>
      <c r="FJ75" s="74">
        <f t="shared" si="97"/>
        <v>0</v>
      </c>
      <c r="FK75" s="75">
        <v>0.0</v>
      </c>
      <c r="FL75" s="74">
        <f t="shared" si="98"/>
        <v>0</v>
      </c>
      <c r="FM75" s="74">
        <f t="shared" si="99"/>
        <v>0</v>
      </c>
      <c r="FN75" s="75">
        <v>0.0</v>
      </c>
      <c r="FO75" s="74">
        <f t="shared" si="100"/>
        <v>0</v>
      </c>
      <c r="FP75" s="75">
        <v>0.0</v>
      </c>
      <c r="FQ75" s="74">
        <f t="shared" si="101"/>
        <v>0</v>
      </c>
      <c r="FR75" s="74">
        <f t="shared" si="102"/>
        <v>0</v>
      </c>
      <c r="FS75" s="75">
        <v>0.0</v>
      </c>
      <c r="FT75" s="74">
        <f t="shared" si="103"/>
        <v>0</v>
      </c>
      <c r="FU75" s="75">
        <v>0.0</v>
      </c>
      <c r="FV75" s="74">
        <f t="shared" si="104"/>
        <v>0</v>
      </c>
      <c r="FW75" s="74">
        <f t="shared" si="105"/>
        <v>0</v>
      </c>
      <c r="FX75" s="75">
        <v>0.0</v>
      </c>
      <c r="FY75" s="74">
        <f t="shared" si="106"/>
        <v>0</v>
      </c>
      <c r="FZ75" s="75">
        <v>0.0</v>
      </c>
      <c r="GA75" s="74">
        <f t="shared" si="107"/>
        <v>0</v>
      </c>
      <c r="GB75" s="74">
        <f t="shared" si="108"/>
        <v>0</v>
      </c>
      <c r="GC75" s="75">
        <v>0.0</v>
      </c>
      <c r="GD75" s="74">
        <f t="shared" si="109"/>
        <v>0</v>
      </c>
      <c r="GE75" s="75">
        <v>0.0</v>
      </c>
      <c r="GF75" s="74">
        <f t="shared" si="110"/>
        <v>0</v>
      </c>
      <c r="GG75" s="74">
        <f t="shared" si="111"/>
        <v>0</v>
      </c>
      <c r="GH75" s="75">
        <v>0.0</v>
      </c>
      <c r="GI75" s="74">
        <f t="shared" si="112"/>
        <v>0</v>
      </c>
      <c r="GJ75" s="75">
        <v>0.0</v>
      </c>
      <c r="GK75" s="74">
        <f t="shared" si="113"/>
        <v>0</v>
      </c>
      <c r="GL75" s="74">
        <f t="shared" si="114"/>
        <v>0</v>
      </c>
      <c r="GM75" s="75">
        <v>0.0</v>
      </c>
      <c r="GN75" s="74">
        <f t="shared" si="115"/>
        <v>0</v>
      </c>
      <c r="GO75" s="75">
        <v>0.0</v>
      </c>
      <c r="GP75" s="74">
        <f t="shared" si="116"/>
        <v>0</v>
      </c>
      <c r="GQ75" s="74">
        <f t="shared" si="117"/>
        <v>0</v>
      </c>
      <c r="GR75" s="75">
        <v>0.0</v>
      </c>
      <c r="GS75" s="74">
        <f t="shared" si="118"/>
        <v>0</v>
      </c>
      <c r="GT75" s="75">
        <v>0.0</v>
      </c>
      <c r="GU75" s="74">
        <f t="shared" si="119"/>
        <v>0</v>
      </c>
      <c r="GV75" s="74">
        <f t="shared" si="120"/>
        <v>0</v>
      </c>
      <c r="GW75" s="75">
        <v>0.0</v>
      </c>
      <c r="GX75" s="74">
        <f t="shared" si="121"/>
        <v>0</v>
      </c>
      <c r="GY75" s="75">
        <v>0.0</v>
      </c>
      <c r="GZ75" s="74">
        <f t="shared" si="122"/>
        <v>0</v>
      </c>
      <c r="HA75" s="74">
        <f t="shared" si="123"/>
        <v>0</v>
      </c>
      <c r="HB75" s="75">
        <v>0.0</v>
      </c>
      <c r="HC75" s="74">
        <f t="shared" si="124"/>
        <v>0</v>
      </c>
      <c r="HD75" s="75">
        <v>0.0</v>
      </c>
      <c r="HE75" s="74">
        <f t="shared" si="125"/>
        <v>0</v>
      </c>
      <c r="HF75" s="74">
        <f t="shared" si="126"/>
        <v>0</v>
      </c>
      <c r="HG75" s="75">
        <v>0.0</v>
      </c>
      <c r="HH75" s="74">
        <f t="shared" si="127"/>
        <v>0</v>
      </c>
      <c r="HI75" s="75">
        <v>0.0</v>
      </c>
      <c r="HJ75" s="74">
        <f t="shared" si="128"/>
        <v>0</v>
      </c>
      <c r="HK75" s="74">
        <f t="shared" si="129"/>
        <v>0</v>
      </c>
    </row>
    <row r="76" ht="15.75" customHeight="1">
      <c r="A76" s="4"/>
      <c r="B76" s="1"/>
      <c r="C76" s="73" t="str">
        <f>$C$34</f>
        <v> Social Post (Facebook)</v>
      </c>
      <c r="D76" s="74">
        <f>$D$37</f>
        <v>136326.281</v>
      </c>
      <c r="E76" s="75">
        <v>0.0</v>
      </c>
      <c r="F76" s="74">
        <f t="shared" si="1"/>
        <v>0</v>
      </c>
      <c r="G76" s="75">
        <v>0.0</v>
      </c>
      <c r="H76" s="74">
        <f t="shared" si="2"/>
        <v>0</v>
      </c>
      <c r="I76" s="74">
        <f t="shared" si="3"/>
        <v>0</v>
      </c>
      <c r="J76" s="75">
        <v>0.0</v>
      </c>
      <c r="K76" s="74">
        <f t="shared" si="4"/>
        <v>0</v>
      </c>
      <c r="L76" s="75">
        <v>0.0</v>
      </c>
      <c r="M76" s="74">
        <f t="shared" si="5"/>
        <v>0</v>
      </c>
      <c r="N76" s="74">
        <f t="shared" si="6"/>
        <v>0</v>
      </c>
      <c r="O76" s="75">
        <v>0.0</v>
      </c>
      <c r="P76" s="74">
        <f t="shared" si="7"/>
        <v>0</v>
      </c>
      <c r="Q76" s="75">
        <v>0.0</v>
      </c>
      <c r="R76" s="74">
        <f t="shared" si="8"/>
        <v>0</v>
      </c>
      <c r="S76" s="74">
        <f t="shared" si="9"/>
        <v>0</v>
      </c>
      <c r="T76" s="75">
        <v>0.0</v>
      </c>
      <c r="U76" s="74">
        <f t="shared" si="10"/>
        <v>0</v>
      </c>
      <c r="V76" s="75">
        <v>0.0</v>
      </c>
      <c r="W76" s="74">
        <f t="shared" si="11"/>
        <v>0</v>
      </c>
      <c r="X76" s="74">
        <f t="shared" si="12"/>
        <v>0</v>
      </c>
      <c r="Y76" s="75">
        <v>0.0</v>
      </c>
      <c r="Z76" s="74">
        <f t="shared" si="13"/>
        <v>0</v>
      </c>
      <c r="AA76" s="75">
        <v>0.0</v>
      </c>
      <c r="AB76" s="74">
        <f t="shared" si="14"/>
        <v>0</v>
      </c>
      <c r="AC76" s="74">
        <f t="shared" si="15"/>
        <v>0</v>
      </c>
      <c r="AD76" s="75">
        <v>0.0</v>
      </c>
      <c r="AE76" s="74">
        <f t="shared" si="16"/>
        <v>0</v>
      </c>
      <c r="AF76" s="75">
        <v>0.0</v>
      </c>
      <c r="AG76" s="74">
        <f t="shared" si="17"/>
        <v>0</v>
      </c>
      <c r="AH76" s="74">
        <f t="shared" si="18"/>
        <v>0</v>
      </c>
      <c r="AI76" s="75">
        <v>0.0</v>
      </c>
      <c r="AJ76" s="74">
        <f t="shared" si="19"/>
        <v>0</v>
      </c>
      <c r="AK76" s="75">
        <v>0.0</v>
      </c>
      <c r="AL76" s="74">
        <f t="shared" si="20"/>
        <v>0</v>
      </c>
      <c r="AM76" s="74">
        <f t="shared" si="21"/>
        <v>0</v>
      </c>
      <c r="AN76" s="75">
        <v>0.0</v>
      </c>
      <c r="AO76" s="74">
        <f t="shared" si="22"/>
        <v>0</v>
      </c>
      <c r="AP76" s="75">
        <v>0.0</v>
      </c>
      <c r="AQ76" s="74">
        <f t="shared" si="23"/>
        <v>0</v>
      </c>
      <c r="AR76" s="74">
        <f t="shared" si="24"/>
        <v>0</v>
      </c>
      <c r="AS76" s="75">
        <v>0.0</v>
      </c>
      <c r="AT76" s="74">
        <f t="shared" si="25"/>
        <v>0</v>
      </c>
      <c r="AU76" s="75">
        <v>0.0</v>
      </c>
      <c r="AV76" s="74">
        <f t="shared" si="26"/>
        <v>0</v>
      </c>
      <c r="AW76" s="74">
        <f t="shared" si="27"/>
        <v>0</v>
      </c>
      <c r="AX76" s="75">
        <v>0.0</v>
      </c>
      <c r="AY76" s="74">
        <f t="shared" si="28"/>
        <v>0</v>
      </c>
      <c r="AZ76" s="75">
        <v>0.0</v>
      </c>
      <c r="BA76" s="74">
        <f t="shared" si="29"/>
        <v>0</v>
      </c>
      <c r="BB76" s="74">
        <f t="shared" si="30"/>
        <v>0</v>
      </c>
      <c r="BC76" s="75">
        <v>0.0</v>
      </c>
      <c r="BD76" s="74">
        <f t="shared" si="31"/>
        <v>0</v>
      </c>
      <c r="BE76" s="75">
        <v>0.0</v>
      </c>
      <c r="BF76" s="74">
        <f t="shared" si="32"/>
        <v>0</v>
      </c>
      <c r="BG76" s="74">
        <f t="shared" si="33"/>
        <v>0</v>
      </c>
      <c r="BH76" s="75">
        <v>0.0</v>
      </c>
      <c r="BI76" s="74">
        <f t="shared" si="34"/>
        <v>0</v>
      </c>
      <c r="BJ76" s="75">
        <v>0.0</v>
      </c>
      <c r="BK76" s="74">
        <f t="shared" si="35"/>
        <v>0</v>
      </c>
      <c r="BL76" s="74">
        <f t="shared" si="36"/>
        <v>0</v>
      </c>
      <c r="BM76" s="75">
        <v>0.0</v>
      </c>
      <c r="BN76" s="74">
        <f t="shared" si="37"/>
        <v>0</v>
      </c>
      <c r="BO76" s="75">
        <v>0.0</v>
      </c>
      <c r="BP76" s="74">
        <f t="shared" si="38"/>
        <v>0</v>
      </c>
      <c r="BQ76" s="74">
        <f t="shared" si="39"/>
        <v>0</v>
      </c>
      <c r="BR76" s="75">
        <v>0.0</v>
      </c>
      <c r="BS76" s="74">
        <f t="shared" si="40"/>
        <v>0</v>
      </c>
      <c r="BT76" s="75">
        <v>0.0</v>
      </c>
      <c r="BU76" s="74">
        <f t="shared" si="41"/>
        <v>0</v>
      </c>
      <c r="BV76" s="74">
        <f t="shared" si="42"/>
        <v>0</v>
      </c>
      <c r="BW76" s="75">
        <v>0.0</v>
      </c>
      <c r="BX76" s="74">
        <f t="shared" si="43"/>
        <v>0</v>
      </c>
      <c r="BY76" s="75">
        <v>0.0</v>
      </c>
      <c r="BZ76" s="74">
        <f t="shared" si="44"/>
        <v>0</v>
      </c>
      <c r="CA76" s="74">
        <f t="shared" si="45"/>
        <v>0</v>
      </c>
      <c r="CB76" s="75">
        <v>0.0</v>
      </c>
      <c r="CC76" s="74">
        <f t="shared" si="46"/>
        <v>0</v>
      </c>
      <c r="CD76" s="75">
        <v>0.0</v>
      </c>
      <c r="CE76" s="74">
        <f t="shared" si="47"/>
        <v>0</v>
      </c>
      <c r="CF76" s="74">
        <f t="shared" si="48"/>
        <v>0</v>
      </c>
      <c r="CG76" s="75">
        <v>0.0</v>
      </c>
      <c r="CH76" s="74">
        <f t="shared" si="49"/>
        <v>0</v>
      </c>
      <c r="CI76" s="75">
        <v>0.0</v>
      </c>
      <c r="CJ76" s="74">
        <f t="shared" si="50"/>
        <v>0</v>
      </c>
      <c r="CK76" s="74">
        <f t="shared" si="51"/>
        <v>0</v>
      </c>
      <c r="CL76" s="75">
        <v>0.0</v>
      </c>
      <c r="CM76" s="74">
        <f t="shared" si="52"/>
        <v>0</v>
      </c>
      <c r="CN76" s="75">
        <v>0.0</v>
      </c>
      <c r="CO76" s="74">
        <f t="shared" si="53"/>
        <v>0</v>
      </c>
      <c r="CP76" s="74">
        <f t="shared" si="54"/>
        <v>0</v>
      </c>
      <c r="CQ76" s="75">
        <v>0.0</v>
      </c>
      <c r="CR76" s="74">
        <f t="shared" si="55"/>
        <v>0</v>
      </c>
      <c r="CS76" s="75">
        <v>0.0</v>
      </c>
      <c r="CT76" s="74">
        <f t="shared" si="56"/>
        <v>0</v>
      </c>
      <c r="CU76" s="74">
        <f t="shared" si="57"/>
        <v>0</v>
      </c>
      <c r="CV76" s="75">
        <v>0.0</v>
      </c>
      <c r="CW76" s="74">
        <f t="shared" si="58"/>
        <v>0</v>
      </c>
      <c r="CX76" s="75">
        <v>0.0</v>
      </c>
      <c r="CY76" s="74">
        <f t="shared" si="59"/>
        <v>0</v>
      </c>
      <c r="CZ76" s="74">
        <f t="shared" si="60"/>
        <v>0</v>
      </c>
      <c r="DA76" s="75">
        <v>0.0</v>
      </c>
      <c r="DB76" s="74">
        <f t="shared" si="61"/>
        <v>0</v>
      </c>
      <c r="DC76" s="75">
        <v>0.0</v>
      </c>
      <c r="DD76" s="74">
        <f t="shared" si="62"/>
        <v>0</v>
      </c>
      <c r="DE76" s="74">
        <f t="shared" si="63"/>
        <v>0</v>
      </c>
      <c r="DF76" s="75">
        <v>0.0</v>
      </c>
      <c r="DG76" s="74">
        <f t="shared" si="64"/>
        <v>0</v>
      </c>
      <c r="DH76" s="75">
        <v>0.0</v>
      </c>
      <c r="DI76" s="74">
        <f t="shared" si="65"/>
        <v>0</v>
      </c>
      <c r="DJ76" s="74">
        <f t="shared" si="66"/>
        <v>0</v>
      </c>
      <c r="DK76" s="75">
        <v>0.0</v>
      </c>
      <c r="DL76" s="74">
        <f t="shared" si="67"/>
        <v>0</v>
      </c>
      <c r="DM76" s="75">
        <v>0.0</v>
      </c>
      <c r="DN76" s="74">
        <f t="shared" si="68"/>
        <v>0</v>
      </c>
      <c r="DO76" s="74">
        <f t="shared" si="69"/>
        <v>0</v>
      </c>
      <c r="DP76" s="75">
        <v>0.0</v>
      </c>
      <c r="DQ76" s="74">
        <f t="shared" si="70"/>
        <v>0</v>
      </c>
      <c r="DR76" s="75">
        <v>0.0</v>
      </c>
      <c r="DS76" s="74">
        <f t="shared" si="71"/>
        <v>0</v>
      </c>
      <c r="DT76" s="74">
        <f t="shared" si="72"/>
        <v>0</v>
      </c>
      <c r="DU76" s="75">
        <v>0.0</v>
      </c>
      <c r="DV76" s="74">
        <f t="shared" si="73"/>
        <v>0</v>
      </c>
      <c r="DW76" s="75">
        <v>0.0</v>
      </c>
      <c r="DX76" s="74">
        <f t="shared" si="74"/>
        <v>0</v>
      </c>
      <c r="DY76" s="74">
        <f t="shared" si="75"/>
        <v>0</v>
      </c>
      <c r="DZ76" s="75">
        <v>0.0</v>
      </c>
      <c r="EA76" s="74">
        <f t="shared" si="76"/>
        <v>0</v>
      </c>
      <c r="EB76" s="75">
        <v>0.0</v>
      </c>
      <c r="EC76" s="74">
        <f t="shared" si="77"/>
        <v>0</v>
      </c>
      <c r="ED76" s="74">
        <f t="shared" si="78"/>
        <v>0</v>
      </c>
      <c r="EE76" s="75">
        <v>0.0</v>
      </c>
      <c r="EF76" s="74">
        <f t="shared" si="79"/>
        <v>0</v>
      </c>
      <c r="EG76" s="75">
        <v>0.0</v>
      </c>
      <c r="EH76" s="74">
        <f t="shared" si="80"/>
        <v>0</v>
      </c>
      <c r="EI76" s="74">
        <f t="shared" si="81"/>
        <v>0</v>
      </c>
      <c r="EJ76" s="75">
        <v>0.0</v>
      </c>
      <c r="EK76" s="74">
        <f t="shared" si="82"/>
        <v>0</v>
      </c>
      <c r="EL76" s="75">
        <v>0.0</v>
      </c>
      <c r="EM76" s="74">
        <f t="shared" si="83"/>
        <v>0</v>
      </c>
      <c r="EN76" s="74">
        <f t="shared" si="84"/>
        <v>0</v>
      </c>
      <c r="EO76" s="75">
        <v>0.0</v>
      </c>
      <c r="EP76" s="74">
        <f t="shared" si="85"/>
        <v>0</v>
      </c>
      <c r="EQ76" s="75">
        <v>0.0</v>
      </c>
      <c r="ER76" s="74">
        <f t="shared" si="86"/>
        <v>0</v>
      </c>
      <c r="ES76" s="74">
        <f t="shared" si="87"/>
        <v>0</v>
      </c>
      <c r="ET76" s="75">
        <v>0.0</v>
      </c>
      <c r="EU76" s="74">
        <f t="shared" si="88"/>
        <v>0</v>
      </c>
      <c r="EV76" s="75">
        <v>0.0</v>
      </c>
      <c r="EW76" s="74">
        <f t="shared" si="89"/>
        <v>0</v>
      </c>
      <c r="EX76" s="74">
        <f t="shared" si="90"/>
        <v>0</v>
      </c>
      <c r="EY76" s="75">
        <v>0.0</v>
      </c>
      <c r="EZ76" s="74">
        <f t="shared" si="91"/>
        <v>0</v>
      </c>
      <c r="FA76" s="75">
        <v>0.0</v>
      </c>
      <c r="FB76" s="74">
        <f t="shared" si="92"/>
        <v>0</v>
      </c>
      <c r="FC76" s="74">
        <f t="shared" si="93"/>
        <v>0</v>
      </c>
      <c r="FD76" s="75">
        <v>0.0</v>
      </c>
      <c r="FE76" s="74">
        <f t="shared" si="94"/>
        <v>0</v>
      </c>
      <c r="FF76" s="75">
        <v>0.0</v>
      </c>
      <c r="FG76" s="74">
        <f t="shared" si="95"/>
        <v>0</v>
      </c>
      <c r="FH76" s="74">
        <f t="shared" si="96"/>
        <v>0</v>
      </c>
      <c r="FI76" s="75">
        <v>0.0</v>
      </c>
      <c r="FJ76" s="74">
        <f t="shared" si="97"/>
        <v>0</v>
      </c>
      <c r="FK76" s="75">
        <v>0.0</v>
      </c>
      <c r="FL76" s="74">
        <f t="shared" si="98"/>
        <v>0</v>
      </c>
      <c r="FM76" s="74">
        <f t="shared" si="99"/>
        <v>0</v>
      </c>
      <c r="FN76" s="75">
        <v>0.0</v>
      </c>
      <c r="FO76" s="74">
        <f t="shared" si="100"/>
        <v>0</v>
      </c>
      <c r="FP76" s="75">
        <v>0.0</v>
      </c>
      <c r="FQ76" s="74">
        <f t="shared" si="101"/>
        <v>0</v>
      </c>
      <c r="FR76" s="74">
        <f t="shared" si="102"/>
        <v>0</v>
      </c>
      <c r="FS76" s="75">
        <v>0.0</v>
      </c>
      <c r="FT76" s="74">
        <f t="shared" si="103"/>
        <v>0</v>
      </c>
      <c r="FU76" s="75">
        <v>0.0</v>
      </c>
      <c r="FV76" s="74">
        <f t="shared" si="104"/>
        <v>0</v>
      </c>
      <c r="FW76" s="74">
        <f t="shared" si="105"/>
        <v>0</v>
      </c>
      <c r="FX76" s="75">
        <v>0.0</v>
      </c>
      <c r="FY76" s="74">
        <f t="shared" si="106"/>
        <v>0</v>
      </c>
      <c r="FZ76" s="75">
        <v>0.0</v>
      </c>
      <c r="GA76" s="74">
        <f t="shared" si="107"/>
        <v>0</v>
      </c>
      <c r="GB76" s="74">
        <f t="shared" si="108"/>
        <v>0</v>
      </c>
      <c r="GC76" s="75">
        <v>0.0</v>
      </c>
      <c r="GD76" s="74">
        <f t="shared" si="109"/>
        <v>0</v>
      </c>
      <c r="GE76" s="75">
        <v>0.0</v>
      </c>
      <c r="GF76" s="74">
        <f t="shared" si="110"/>
        <v>0</v>
      </c>
      <c r="GG76" s="74">
        <f t="shared" si="111"/>
        <v>0</v>
      </c>
      <c r="GH76" s="75">
        <v>0.0</v>
      </c>
      <c r="GI76" s="74">
        <f t="shared" si="112"/>
        <v>0</v>
      </c>
      <c r="GJ76" s="75">
        <v>0.0</v>
      </c>
      <c r="GK76" s="74">
        <f t="shared" si="113"/>
        <v>0</v>
      </c>
      <c r="GL76" s="74">
        <f t="shared" si="114"/>
        <v>0</v>
      </c>
      <c r="GM76" s="75">
        <v>0.0</v>
      </c>
      <c r="GN76" s="74">
        <f t="shared" si="115"/>
        <v>0</v>
      </c>
      <c r="GO76" s="75">
        <v>0.0</v>
      </c>
      <c r="GP76" s="74">
        <f t="shared" si="116"/>
        <v>0</v>
      </c>
      <c r="GQ76" s="74">
        <f t="shared" si="117"/>
        <v>0</v>
      </c>
      <c r="GR76" s="75">
        <v>0.0</v>
      </c>
      <c r="GS76" s="74">
        <f t="shared" si="118"/>
        <v>0</v>
      </c>
      <c r="GT76" s="75">
        <v>0.0</v>
      </c>
      <c r="GU76" s="74">
        <f t="shared" si="119"/>
        <v>0</v>
      </c>
      <c r="GV76" s="74">
        <f t="shared" si="120"/>
        <v>0</v>
      </c>
      <c r="GW76" s="75">
        <v>0.0</v>
      </c>
      <c r="GX76" s="74">
        <f t="shared" si="121"/>
        <v>0</v>
      </c>
      <c r="GY76" s="75">
        <v>0.0</v>
      </c>
      <c r="GZ76" s="74">
        <f t="shared" si="122"/>
        <v>0</v>
      </c>
      <c r="HA76" s="74">
        <f t="shared" si="123"/>
        <v>0</v>
      </c>
      <c r="HB76" s="75">
        <v>0.0</v>
      </c>
      <c r="HC76" s="74">
        <f t="shared" si="124"/>
        <v>0</v>
      </c>
      <c r="HD76" s="75">
        <v>0.0</v>
      </c>
      <c r="HE76" s="74">
        <f t="shared" si="125"/>
        <v>0</v>
      </c>
      <c r="HF76" s="74">
        <f t="shared" si="126"/>
        <v>0</v>
      </c>
      <c r="HG76" s="75">
        <v>0.0</v>
      </c>
      <c r="HH76" s="74">
        <f t="shared" si="127"/>
        <v>0</v>
      </c>
      <c r="HI76" s="75">
        <v>0.0</v>
      </c>
      <c r="HJ76" s="74">
        <f t="shared" si="128"/>
        <v>0</v>
      </c>
      <c r="HK76" s="74">
        <f t="shared" si="129"/>
        <v>0</v>
      </c>
    </row>
    <row r="77" ht="15.75" customHeight="1">
      <c r="A77" s="4"/>
      <c r="B77" s="1"/>
      <c r="C77" s="73" t="str">
        <f>$C$39</f>
        <v>Social Post (Instagram)</v>
      </c>
      <c r="D77" s="74">
        <f>$D$42</f>
        <v>93450</v>
      </c>
      <c r="E77" s="75">
        <v>0.0</v>
      </c>
      <c r="F77" s="74">
        <f t="shared" si="1"/>
        <v>0</v>
      </c>
      <c r="G77" s="75">
        <v>0.0</v>
      </c>
      <c r="H77" s="74">
        <f t="shared" si="2"/>
        <v>0</v>
      </c>
      <c r="I77" s="74">
        <f t="shared" si="3"/>
        <v>0</v>
      </c>
      <c r="J77" s="75">
        <v>0.0</v>
      </c>
      <c r="K77" s="74">
        <f t="shared" si="4"/>
        <v>0</v>
      </c>
      <c r="L77" s="75">
        <v>0.0</v>
      </c>
      <c r="M77" s="74">
        <f t="shared" si="5"/>
        <v>0</v>
      </c>
      <c r="N77" s="74">
        <f t="shared" si="6"/>
        <v>0</v>
      </c>
      <c r="O77" s="75">
        <v>0.0</v>
      </c>
      <c r="P77" s="74">
        <f t="shared" si="7"/>
        <v>0</v>
      </c>
      <c r="Q77" s="75">
        <v>0.0</v>
      </c>
      <c r="R77" s="74">
        <f t="shared" si="8"/>
        <v>0</v>
      </c>
      <c r="S77" s="74">
        <f t="shared" si="9"/>
        <v>0</v>
      </c>
      <c r="T77" s="75">
        <v>0.0</v>
      </c>
      <c r="U77" s="74">
        <f t="shared" si="10"/>
        <v>0</v>
      </c>
      <c r="V77" s="75">
        <v>0.0</v>
      </c>
      <c r="W77" s="74">
        <f t="shared" si="11"/>
        <v>0</v>
      </c>
      <c r="X77" s="74">
        <f t="shared" si="12"/>
        <v>0</v>
      </c>
      <c r="Y77" s="75">
        <v>0.0</v>
      </c>
      <c r="Z77" s="74">
        <f t="shared" si="13"/>
        <v>0</v>
      </c>
      <c r="AA77" s="75">
        <v>0.0</v>
      </c>
      <c r="AB77" s="74">
        <f t="shared" si="14"/>
        <v>0</v>
      </c>
      <c r="AC77" s="74">
        <f t="shared" si="15"/>
        <v>0</v>
      </c>
      <c r="AD77" s="75">
        <v>0.0</v>
      </c>
      <c r="AE77" s="74">
        <f t="shared" si="16"/>
        <v>0</v>
      </c>
      <c r="AF77" s="75">
        <v>0.0</v>
      </c>
      <c r="AG77" s="74">
        <f t="shared" si="17"/>
        <v>0</v>
      </c>
      <c r="AH77" s="74">
        <f t="shared" si="18"/>
        <v>0</v>
      </c>
      <c r="AI77" s="75">
        <v>0.0</v>
      </c>
      <c r="AJ77" s="74">
        <f t="shared" si="19"/>
        <v>0</v>
      </c>
      <c r="AK77" s="75">
        <v>0.0</v>
      </c>
      <c r="AL77" s="74">
        <f t="shared" si="20"/>
        <v>0</v>
      </c>
      <c r="AM77" s="74">
        <f t="shared" si="21"/>
        <v>0</v>
      </c>
      <c r="AN77" s="75">
        <v>0.0</v>
      </c>
      <c r="AO77" s="74">
        <f t="shared" si="22"/>
        <v>0</v>
      </c>
      <c r="AP77" s="75">
        <v>0.0</v>
      </c>
      <c r="AQ77" s="74">
        <f t="shared" si="23"/>
        <v>0</v>
      </c>
      <c r="AR77" s="74">
        <f t="shared" si="24"/>
        <v>0</v>
      </c>
      <c r="AS77" s="75">
        <v>0.0</v>
      </c>
      <c r="AT77" s="74">
        <f t="shared" si="25"/>
        <v>0</v>
      </c>
      <c r="AU77" s="75">
        <v>0.0</v>
      </c>
      <c r="AV77" s="74">
        <f t="shared" si="26"/>
        <v>0</v>
      </c>
      <c r="AW77" s="74">
        <f t="shared" si="27"/>
        <v>0</v>
      </c>
      <c r="AX77" s="75">
        <v>0.0</v>
      </c>
      <c r="AY77" s="74">
        <f t="shared" si="28"/>
        <v>0</v>
      </c>
      <c r="AZ77" s="75">
        <v>0.0</v>
      </c>
      <c r="BA77" s="74">
        <f t="shared" si="29"/>
        <v>0</v>
      </c>
      <c r="BB77" s="74">
        <f t="shared" si="30"/>
        <v>0</v>
      </c>
      <c r="BC77" s="75">
        <v>0.0</v>
      </c>
      <c r="BD77" s="74">
        <f t="shared" si="31"/>
        <v>0</v>
      </c>
      <c r="BE77" s="75">
        <v>0.0</v>
      </c>
      <c r="BF77" s="74">
        <f t="shared" si="32"/>
        <v>0</v>
      </c>
      <c r="BG77" s="74">
        <f t="shared" si="33"/>
        <v>0</v>
      </c>
      <c r="BH77" s="75">
        <v>0.0</v>
      </c>
      <c r="BI77" s="74">
        <f t="shared" si="34"/>
        <v>0</v>
      </c>
      <c r="BJ77" s="75">
        <v>0.0</v>
      </c>
      <c r="BK77" s="74">
        <f t="shared" si="35"/>
        <v>0</v>
      </c>
      <c r="BL77" s="74">
        <f t="shared" si="36"/>
        <v>0</v>
      </c>
      <c r="BM77" s="75">
        <v>0.0</v>
      </c>
      <c r="BN77" s="74">
        <f t="shared" si="37"/>
        <v>0</v>
      </c>
      <c r="BO77" s="75">
        <v>0.0</v>
      </c>
      <c r="BP77" s="74">
        <f t="shared" si="38"/>
        <v>0</v>
      </c>
      <c r="BQ77" s="74">
        <f t="shared" si="39"/>
        <v>0</v>
      </c>
      <c r="BR77" s="75">
        <v>0.0</v>
      </c>
      <c r="BS77" s="74">
        <f t="shared" si="40"/>
        <v>0</v>
      </c>
      <c r="BT77" s="75">
        <v>0.0</v>
      </c>
      <c r="BU77" s="74">
        <f t="shared" si="41"/>
        <v>0</v>
      </c>
      <c r="BV77" s="74">
        <f t="shared" si="42"/>
        <v>0</v>
      </c>
      <c r="BW77" s="75">
        <v>0.0</v>
      </c>
      <c r="BX77" s="74">
        <f t="shared" si="43"/>
        <v>0</v>
      </c>
      <c r="BY77" s="75">
        <v>0.0</v>
      </c>
      <c r="BZ77" s="74">
        <f t="shared" si="44"/>
        <v>0</v>
      </c>
      <c r="CA77" s="74">
        <f t="shared" si="45"/>
        <v>0</v>
      </c>
      <c r="CB77" s="75">
        <v>0.0</v>
      </c>
      <c r="CC77" s="74">
        <f t="shared" si="46"/>
        <v>0</v>
      </c>
      <c r="CD77" s="75">
        <v>0.0</v>
      </c>
      <c r="CE77" s="74">
        <f t="shared" si="47"/>
        <v>0</v>
      </c>
      <c r="CF77" s="74">
        <f t="shared" si="48"/>
        <v>0</v>
      </c>
      <c r="CG77" s="75">
        <v>0.0</v>
      </c>
      <c r="CH77" s="74">
        <f t="shared" si="49"/>
        <v>0</v>
      </c>
      <c r="CI77" s="75">
        <v>0.0</v>
      </c>
      <c r="CJ77" s="74">
        <f t="shared" si="50"/>
        <v>0</v>
      </c>
      <c r="CK77" s="74">
        <f t="shared" si="51"/>
        <v>0</v>
      </c>
      <c r="CL77" s="75">
        <v>0.0</v>
      </c>
      <c r="CM77" s="74">
        <f t="shared" si="52"/>
        <v>0</v>
      </c>
      <c r="CN77" s="75">
        <v>0.0</v>
      </c>
      <c r="CO77" s="74">
        <f t="shared" si="53"/>
        <v>0</v>
      </c>
      <c r="CP77" s="74">
        <f t="shared" si="54"/>
        <v>0</v>
      </c>
      <c r="CQ77" s="75">
        <v>0.0</v>
      </c>
      <c r="CR77" s="74">
        <f t="shared" si="55"/>
        <v>0</v>
      </c>
      <c r="CS77" s="75">
        <v>0.0</v>
      </c>
      <c r="CT77" s="74">
        <f t="shared" si="56"/>
        <v>0</v>
      </c>
      <c r="CU77" s="74">
        <f t="shared" si="57"/>
        <v>0</v>
      </c>
      <c r="CV77" s="75">
        <v>0.0</v>
      </c>
      <c r="CW77" s="74">
        <f t="shared" si="58"/>
        <v>0</v>
      </c>
      <c r="CX77" s="75">
        <v>0.0</v>
      </c>
      <c r="CY77" s="74">
        <f t="shared" si="59"/>
        <v>0</v>
      </c>
      <c r="CZ77" s="74">
        <f t="shared" si="60"/>
        <v>0</v>
      </c>
      <c r="DA77" s="75">
        <v>0.0</v>
      </c>
      <c r="DB77" s="74">
        <f t="shared" si="61"/>
        <v>0</v>
      </c>
      <c r="DC77" s="75">
        <v>0.0</v>
      </c>
      <c r="DD77" s="74">
        <f t="shared" si="62"/>
        <v>0</v>
      </c>
      <c r="DE77" s="74">
        <f t="shared" si="63"/>
        <v>0</v>
      </c>
      <c r="DF77" s="75">
        <v>0.0</v>
      </c>
      <c r="DG77" s="74">
        <f t="shared" si="64"/>
        <v>0</v>
      </c>
      <c r="DH77" s="75">
        <v>0.0</v>
      </c>
      <c r="DI77" s="74">
        <f t="shared" si="65"/>
        <v>0</v>
      </c>
      <c r="DJ77" s="74">
        <f t="shared" si="66"/>
        <v>0</v>
      </c>
      <c r="DK77" s="75">
        <v>0.0</v>
      </c>
      <c r="DL77" s="74">
        <f t="shared" si="67"/>
        <v>0</v>
      </c>
      <c r="DM77" s="75">
        <v>0.0</v>
      </c>
      <c r="DN77" s="74">
        <f t="shared" si="68"/>
        <v>0</v>
      </c>
      <c r="DO77" s="74">
        <f t="shared" si="69"/>
        <v>0</v>
      </c>
      <c r="DP77" s="75">
        <v>0.0</v>
      </c>
      <c r="DQ77" s="74">
        <f t="shared" si="70"/>
        <v>0</v>
      </c>
      <c r="DR77" s="75">
        <v>0.0</v>
      </c>
      <c r="DS77" s="74">
        <f t="shared" si="71"/>
        <v>0</v>
      </c>
      <c r="DT77" s="74">
        <f t="shared" si="72"/>
        <v>0</v>
      </c>
      <c r="DU77" s="75">
        <v>0.0</v>
      </c>
      <c r="DV77" s="74">
        <f t="shared" si="73"/>
        <v>0</v>
      </c>
      <c r="DW77" s="75">
        <v>0.0</v>
      </c>
      <c r="DX77" s="74">
        <f t="shared" si="74"/>
        <v>0</v>
      </c>
      <c r="DY77" s="74">
        <f t="shared" si="75"/>
        <v>0</v>
      </c>
      <c r="DZ77" s="75">
        <v>0.0</v>
      </c>
      <c r="EA77" s="74">
        <f t="shared" si="76"/>
        <v>0</v>
      </c>
      <c r="EB77" s="75">
        <v>0.0</v>
      </c>
      <c r="EC77" s="74">
        <f t="shared" si="77"/>
        <v>0</v>
      </c>
      <c r="ED77" s="74">
        <f t="shared" si="78"/>
        <v>0</v>
      </c>
      <c r="EE77" s="75">
        <v>0.0</v>
      </c>
      <c r="EF77" s="74">
        <f t="shared" si="79"/>
        <v>0</v>
      </c>
      <c r="EG77" s="75">
        <v>0.0</v>
      </c>
      <c r="EH77" s="74">
        <f t="shared" si="80"/>
        <v>0</v>
      </c>
      <c r="EI77" s="74">
        <f t="shared" si="81"/>
        <v>0</v>
      </c>
      <c r="EJ77" s="75">
        <v>0.0</v>
      </c>
      <c r="EK77" s="74">
        <f t="shared" si="82"/>
        <v>0</v>
      </c>
      <c r="EL77" s="75">
        <v>0.0</v>
      </c>
      <c r="EM77" s="74">
        <f t="shared" si="83"/>
        <v>0</v>
      </c>
      <c r="EN77" s="74">
        <f t="shared" si="84"/>
        <v>0</v>
      </c>
      <c r="EO77" s="75">
        <v>0.0</v>
      </c>
      <c r="EP77" s="74">
        <f t="shared" si="85"/>
        <v>0</v>
      </c>
      <c r="EQ77" s="75">
        <v>0.0</v>
      </c>
      <c r="ER77" s="74">
        <f t="shared" si="86"/>
        <v>0</v>
      </c>
      <c r="ES77" s="74">
        <f t="shared" si="87"/>
        <v>0</v>
      </c>
      <c r="ET77" s="75">
        <v>0.0</v>
      </c>
      <c r="EU77" s="74">
        <f t="shared" si="88"/>
        <v>0</v>
      </c>
      <c r="EV77" s="75">
        <v>0.0</v>
      </c>
      <c r="EW77" s="74">
        <f t="shared" si="89"/>
        <v>0</v>
      </c>
      <c r="EX77" s="74">
        <f t="shared" si="90"/>
        <v>0</v>
      </c>
      <c r="EY77" s="75">
        <v>0.0</v>
      </c>
      <c r="EZ77" s="74">
        <f t="shared" si="91"/>
        <v>0</v>
      </c>
      <c r="FA77" s="75">
        <v>0.0</v>
      </c>
      <c r="FB77" s="74">
        <f t="shared" si="92"/>
        <v>0</v>
      </c>
      <c r="FC77" s="74">
        <f t="shared" si="93"/>
        <v>0</v>
      </c>
      <c r="FD77" s="75">
        <v>0.0</v>
      </c>
      <c r="FE77" s="74">
        <f t="shared" si="94"/>
        <v>0</v>
      </c>
      <c r="FF77" s="75">
        <v>0.0</v>
      </c>
      <c r="FG77" s="74">
        <f t="shared" si="95"/>
        <v>0</v>
      </c>
      <c r="FH77" s="74">
        <f t="shared" si="96"/>
        <v>0</v>
      </c>
      <c r="FI77" s="75">
        <v>0.0</v>
      </c>
      <c r="FJ77" s="74">
        <f t="shared" si="97"/>
        <v>0</v>
      </c>
      <c r="FK77" s="75">
        <v>0.0</v>
      </c>
      <c r="FL77" s="74">
        <f t="shared" si="98"/>
        <v>0</v>
      </c>
      <c r="FM77" s="74">
        <f t="shared" si="99"/>
        <v>0</v>
      </c>
      <c r="FN77" s="75">
        <v>0.0</v>
      </c>
      <c r="FO77" s="74">
        <f t="shared" si="100"/>
        <v>0</v>
      </c>
      <c r="FP77" s="75">
        <v>0.0</v>
      </c>
      <c r="FQ77" s="74">
        <f t="shared" si="101"/>
        <v>0</v>
      </c>
      <c r="FR77" s="74">
        <f t="shared" si="102"/>
        <v>0</v>
      </c>
      <c r="FS77" s="75">
        <v>0.0</v>
      </c>
      <c r="FT77" s="74">
        <f t="shared" si="103"/>
        <v>0</v>
      </c>
      <c r="FU77" s="75">
        <v>0.0</v>
      </c>
      <c r="FV77" s="74">
        <f t="shared" si="104"/>
        <v>0</v>
      </c>
      <c r="FW77" s="74">
        <f t="shared" si="105"/>
        <v>0</v>
      </c>
      <c r="FX77" s="75">
        <v>0.0</v>
      </c>
      <c r="FY77" s="74">
        <f t="shared" si="106"/>
        <v>0</v>
      </c>
      <c r="FZ77" s="75">
        <v>0.0</v>
      </c>
      <c r="GA77" s="74">
        <f t="shared" si="107"/>
        <v>0</v>
      </c>
      <c r="GB77" s="74">
        <f t="shared" si="108"/>
        <v>0</v>
      </c>
      <c r="GC77" s="75">
        <v>0.0</v>
      </c>
      <c r="GD77" s="74">
        <f t="shared" si="109"/>
        <v>0</v>
      </c>
      <c r="GE77" s="75">
        <v>0.0</v>
      </c>
      <c r="GF77" s="74">
        <f t="shared" si="110"/>
        <v>0</v>
      </c>
      <c r="GG77" s="74">
        <f t="shared" si="111"/>
        <v>0</v>
      </c>
      <c r="GH77" s="75">
        <v>0.0</v>
      </c>
      <c r="GI77" s="74">
        <f t="shared" si="112"/>
        <v>0</v>
      </c>
      <c r="GJ77" s="75">
        <v>0.0</v>
      </c>
      <c r="GK77" s="74">
        <f t="shared" si="113"/>
        <v>0</v>
      </c>
      <c r="GL77" s="74">
        <f t="shared" si="114"/>
        <v>0</v>
      </c>
      <c r="GM77" s="75">
        <v>0.0</v>
      </c>
      <c r="GN77" s="74">
        <f t="shared" si="115"/>
        <v>0</v>
      </c>
      <c r="GO77" s="75">
        <v>0.0</v>
      </c>
      <c r="GP77" s="74">
        <f t="shared" si="116"/>
        <v>0</v>
      </c>
      <c r="GQ77" s="74">
        <f t="shared" si="117"/>
        <v>0</v>
      </c>
      <c r="GR77" s="75">
        <v>0.0</v>
      </c>
      <c r="GS77" s="74">
        <f t="shared" si="118"/>
        <v>0</v>
      </c>
      <c r="GT77" s="75">
        <v>0.0</v>
      </c>
      <c r="GU77" s="74">
        <f t="shared" si="119"/>
        <v>0</v>
      </c>
      <c r="GV77" s="74">
        <f t="shared" si="120"/>
        <v>0</v>
      </c>
      <c r="GW77" s="75">
        <v>0.0</v>
      </c>
      <c r="GX77" s="74">
        <f t="shared" si="121"/>
        <v>0</v>
      </c>
      <c r="GY77" s="75">
        <v>0.0</v>
      </c>
      <c r="GZ77" s="74">
        <f t="shared" si="122"/>
        <v>0</v>
      </c>
      <c r="HA77" s="74">
        <f t="shared" si="123"/>
        <v>0</v>
      </c>
      <c r="HB77" s="75">
        <v>0.0</v>
      </c>
      <c r="HC77" s="74">
        <f t="shared" si="124"/>
        <v>0</v>
      </c>
      <c r="HD77" s="75">
        <v>0.0</v>
      </c>
      <c r="HE77" s="74">
        <f t="shared" si="125"/>
        <v>0</v>
      </c>
      <c r="HF77" s="74">
        <f t="shared" si="126"/>
        <v>0</v>
      </c>
      <c r="HG77" s="75">
        <v>0.0</v>
      </c>
      <c r="HH77" s="74">
        <f t="shared" si="127"/>
        <v>0</v>
      </c>
      <c r="HI77" s="75">
        <v>0.0</v>
      </c>
      <c r="HJ77" s="74">
        <f t="shared" si="128"/>
        <v>0</v>
      </c>
      <c r="HK77" s="74">
        <f t="shared" si="129"/>
        <v>0</v>
      </c>
    </row>
    <row r="78" ht="15.75" customHeight="1">
      <c r="A78" s="4"/>
      <c r="B78" s="1"/>
      <c r="C78" s="76" t="str">
        <f>$C$44</f>
        <v>Email Newsletter Feature</v>
      </c>
      <c r="D78" s="74">
        <f>$D$47</f>
        <v>187500</v>
      </c>
      <c r="E78" s="75">
        <v>0.0</v>
      </c>
      <c r="F78" s="74">
        <f t="shared" si="1"/>
        <v>0</v>
      </c>
      <c r="G78" s="75">
        <v>0.0</v>
      </c>
      <c r="H78" s="74">
        <f t="shared" si="2"/>
        <v>0</v>
      </c>
      <c r="I78" s="74">
        <f t="shared" si="3"/>
        <v>0</v>
      </c>
      <c r="J78" s="75">
        <v>0.0</v>
      </c>
      <c r="K78" s="74">
        <f t="shared" si="4"/>
        <v>0</v>
      </c>
      <c r="L78" s="75">
        <v>0.0</v>
      </c>
      <c r="M78" s="74">
        <f t="shared" si="5"/>
        <v>0</v>
      </c>
      <c r="N78" s="74">
        <f t="shared" si="6"/>
        <v>0</v>
      </c>
      <c r="O78" s="75">
        <v>0.0</v>
      </c>
      <c r="P78" s="74">
        <f t="shared" si="7"/>
        <v>0</v>
      </c>
      <c r="Q78" s="75">
        <v>0.0</v>
      </c>
      <c r="R78" s="74">
        <f t="shared" si="8"/>
        <v>0</v>
      </c>
      <c r="S78" s="74">
        <f t="shared" si="9"/>
        <v>0</v>
      </c>
      <c r="T78" s="75">
        <v>0.0</v>
      </c>
      <c r="U78" s="74">
        <f t="shared" si="10"/>
        <v>0</v>
      </c>
      <c r="V78" s="75">
        <v>0.0</v>
      </c>
      <c r="W78" s="74">
        <f t="shared" si="11"/>
        <v>0</v>
      </c>
      <c r="X78" s="74">
        <f t="shared" si="12"/>
        <v>0</v>
      </c>
      <c r="Y78" s="75">
        <v>0.0</v>
      </c>
      <c r="Z78" s="74">
        <f t="shared" si="13"/>
        <v>0</v>
      </c>
      <c r="AA78" s="75">
        <v>0.0</v>
      </c>
      <c r="AB78" s="74">
        <f t="shared" si="14"/>
        <v>0</v>
      </c>
      <c r="AC78" s="74">
        <f t="shared" si="15"/>
        <v>0</v>
      </c>
      <c r="AD78" s="75">
        <v>0.0</v>
      </c>
      <c r="AE78" s="74">
        <f t="shared" si="16"/>
        <v>0</v>
      </c>
      <c r="AF78" s="75">
        <v>0.0</v>
      </c>
      <c r="AG78" s="74">
        <f t="shared" si="17"/>
        <v>0</v>
      </c>
      <c r="AH78" s="74">
        <f t="shared" si="18"/>
        <v>0</v>
      </c>
      <c r="AI78" s="75">
        <v>0.0</v>
      </c>
      <c r="AJ78" s="74">
        <f t="shared" si="19"/>
        <v>0</v>
      </c>
      <c r="AK78" s="75">
        <v>0.0</v>
      </c>
      <c r="AL78" s="74">
        <f t="shared" si="20"/>
        <v>0</v>
      </c>
      <c r="AM78" s="74">
        <f t="shared" si="21"/>
        <v>0</v>
      </c>
      <c r="AN78" s="75">
        <v>0.0</v>
      </c>
      <c r="AO78" s="74">
        <f t="shared" si="22"/>
        <v>0</v>
      </c>
      <c r="AP78" s="75">
        <v>0.0</v>
      </c>
      <c r="AQ78" s="74">
        <f t="shared" si="23"/>
        <v>0</v>
      </c>
      <c r="AR78" s="74">
        <f t="shared" si="24"/>
        <v>0</v>
      </c>
      <c r="AS78" s="75">
        <v>0.0</v>
      </c>
      <c r="AT78" s="74">
        <f t="shared" si="25"/>
        <v>0</v>
      </c>
      <c r="AU78" s="75">
        <v>0.0</v>
      </c>
      <c r="AV78" s="74">
        <f t="shared" si="26"/>
        <v>0</v>
      </c>
      <c r="AW78" s="74">
        <f t="shared" si="27"/>
        <v>0</v>
      </c>
      <c r="AX78" s="75">
        <v>0.0</v>
      </c>
      <c r="AY78" s="74">
        <f t="shared" si="28"/>
        <v>0</v>
      </c>
      <c r="AZ78" s="75">
        <v>0.0</v>
      </c>
      <c r="BA78" s="74">
        <f t="shared" si="29"/>
        <v>0</v>
      </c>
      <c r="BB78" s="74">
        <f t="shared" si="30"/>
        <v>0</v>
      </c>
      <c r="BC78" s="75">
        <v>0.0</v>
      </c>
      <c r="BD78" s="74">
        <f t="shared" si="31"/>
        <v>0</v>
      </c>
      <c r="BE78" s="75">
        <v>0.0</v>
      </c>
      <c r="BF78" s="74">
        <f t="shared" si="32"/>
        <v>0</v>
      </c>
      <c r="BG78" s="74">
        <f t="shared" si="33"/>
        <v>0</v>
      </c>
      <c r="BH78" s="75">
        <v>0.0</v>
      </c>
      <c r="BI78" s="74">
        <f t="shared" si="34"/>
        <v>0</v>
      </c>
      <c r="BJ78" s="75">
        <v>0.0</v>
      </c>
      <c r="BK78" s="74">
        <f t="shared" si="35"/>
        <v>0</v>
      </c>
      <c r="BL78" s="74">
        <f t="shared" si="36"/>
        <v>0</v>
      </c>
      <c r="BM78" s="75">
        <v>0.0</v>
      </c>
      <c r="BN78" s="74">
        <f t="shared" si="37"/>
        <v>0</v>
      </c>
      <c r="BO78" s="75">
        <v>0.0</v>
      </c>
      <c r="BP78" s="74">
        <f t="shared" si="38"/>
        <v>0</v>
      </c>
      <c r="BQ78" s="74">
        <f t="shared" si="39"/>
        <v>0</v>
      </c>
      <c r="BR78" s="75">
        <v>0.0</v>
      </c>
      <c r="BS78" s="74">
        <f t="shared" si="40"/>
        <v>0</v>
      </c>
      <c r="BT78" s="75">
        <v>0.0</v>
      </c>
      <c r="BU78" s="74">
        <f t="shared" si="41"/>
        <v>0</v>
      </c>
      <c r="BV78" s="74">
        <f t="shared" si="42"/>
        <v>0</v>
      </c>
      <c r="BW78" s="75">
        <v>0.0</v>
      </c>
      <c r="BX78" s="74">
        <f t="shared" si="43"/>
        <v>0</v>
      </c>
      <c r="BY78" s="75">
        <v>0.0</v>
      </c>
      <c r="BZ78" s="74">
        <f t="shared" si="44"/>
        <v>0</v>
      </c>
      <c r="CA78" s="74">
        <f t="shared" si="45"/>
        <v>0</v>
      </c>
      <c r="CB78" s="75">
        <v>0.0</v>
      </c>
      <c r="CC78" s="74">
        <f t="shared" si="46"/>
        <v>0</v>
      </c>
      <c r="CD78" s="75">
        <v>0.0</v>
      </c>
      <c r="CE78" s="74">
        <f t="shared" si="47"/>
        <v>0</v>
      </c>
      <c r="CF78" s="74">
        <f t="shared" si="48"/>
        <v>0</v>
      </c>
      <c r="CG78" s="75">
        <v>0.0</v>
      </c>
      <c r="CH78" s="74">
        <f t="shared" si="49"/>
        <v>0</v>
      </c>
      <c r="CI78" s="75">
        <v>0.0</v>
      </c>
      <c r="CJ78" s="74">
        <f t="shared" si="50"/>
        <v>0</v>
      </c>
      <c r="CK78" s="74">
        <f t="shared" si="51"/>
        <v>0</v>
      </c>
      <c r="CL78" s="75">
        <v>0.0</v>
      </c>
      <c r="CM78" s="74">
        <f t="shared" si="52"/>
        <v>0</v>
      </c>
      <c r="CN78" s="75">
        <v>0.0</v>
      </c>
      <c r="CO78" s="74">
        <f t="shared" si="53"/>
        <v>0</v>
      </c>
      <c r="CP78" s="74">
        <f t="shared" si="54"/>
        <v>0</v>
      </c>
      <c r="CQ78" s="75">
        <v>0.0</v>
      </c>
      <c r="CR78" s="74">
        <f t="shared" si="55"/>
        <v>0</v>
      </c>
      <c r="CS78" s="75">
        <v>0.0</v>
      </c>
      <c r="CT78" s="74">
        <f t="shared" si="56"/>
        <v>0</v>
      </c>
      <c r="CU78" s="74">
        <f t="shared" si="57"/>
        <v>0</v>
      </c>
      <c r="CV78" s="75">
        <v>0.0</v>
      </c>
      <c r="CW78" s="74">
        <f t="shared" si="58"/>
        <v>0</v>
      </c>
      <c r="CX78" s="75">
        <v>0.0</v>
      </c>
      <c r="CY78" s="74">
        <f t="shared" si="59"/>
        <v>0</v>
      </c>
      <c r="CZ78" s="74">
        <f t="shared" si="60"/>
        <v>0</v>
      </c>
      <c r="DA78" s="75">
        <v>0.0</v>
      </c>
      <c r="DB78" s="74">
        <f t="shared" si="61"/>
        <v>0</v>
      </c>
      <c r="DC78" s="75">
        <v>0.0</v>
      </c>
      <c r="DD78" s="74">
        <f t="shared" si="62"/>
        <v>0</v>
      </c>
      <c r="DE78" s="74">
        <f t="shared" si="63"/>
        <v>0</v>
      </c>
      <c r="DF78" s="75">
        <v>0.0</v>
      </c>
      <c r="DG78" s="74">
        <f t="shared" si="64"/>
        <v>0</v>
      </c>
      <c r="DH78" s="75">
        <v>0.0</v>
      </c>
      <c r="DI78" s="74">
        <f t="shared" si="65"/>
        <v>0</v>
      </c>
      <c r="DJ78" s="74">
        <f t="shared" si="66"/>
        <v>0</v>
      </c>
      <c r="DK78" s="75">
        <v>0.0</v>
      </c>
      <c r="DL78" s="74">
        <f t="shared" si="67"/>
        <v>0</v>
      </c>
      <c r="DM78" s="75">
        <v>0.0</v>
      </c>
      <c r="DN78" s="74">
        <f t="shared" si="68"/>
        <v>0</v>
      </c>
      <c r="DO78" s="74">
        <f t="shared" si="69"/>
        <v>0</v>
      </c>
      <c r="DP78" s="75">
        <v>0.0</v>
      </c>
      <c r="DQ78" s="74">
        <f t="shared" si="70"/>
        <v>0</v>
      </c>
      <c r="DR78" s="75">
        <v>0.0</v>
      </c>
      <c r="DS78" s="74">
        <f t="shared" si="71"/>
        <v>0</v>
      </c>
      <c r="DT78" s="74">
        <f t="shared" si="72"/>
        <v>0</v>
      </c>
      <c r="DU78" s="75">
        <v>0.0</v>
      </c>
      <c r="DV78" s="74">
        <f t="shared" si="73"/>
        <v>0</v>
      </c>
      <c r="DW78" s="75">
        <v>0.0</v>
      </c>
      <c r="DX78" s="74">
        <f t="shared" si="74"/>
        <v>0</v>
      </c>
      <c r="DY78" s="74">
        <f t="shared" si="75"/>
        <v>0</v>
      </c>
      <c r="DZ78" s="75">
        <v>0.0</v>
      </c>
      <c r="EA78" s="74">
        <f t="shared" si="76"/>
        <v>0</v>
      </c>
      <c r="EB78" s="75">
        <v>0.0</v>
      </c>
      <c r="EC78" s="74">
        <f t="shared" si="77"/>
        <v>0</v>
      </c>
      <c r="ED78" s="74">
        <f t="shared" si="78"/>
        <v>0</v>
      </c>
      <c r="EE78" s="75">
        <v>0.0</v>
      </c>
      <c r="EF78" s="74">
        <f t="shared" si="79"/>
        <v>0</v>
      </c>
      <c r="EG78" s="75">
        <v>0.0</v>
      </c>
      <c r="EH78" s="74">
        <f t="shared" si="80"/>
        <v>0</v>
      </c>
      <c r="EI78" s="74">
        <f t="shared" si="81"/>
        <v>0</v>
      </c>
      <c r="EJ78" s="75">
        <v>0.0</v>
      </c>
      <c r="EK78" s="74">
        <f t="shared" si="82"/>
        <v>0</v>
      </c>
      <c r="EL78" s="75">
        <v>0.0</v>
      </c>
      <c r="EM78" s="74">
        <f t="shared" si="83"/>
        <v>0</v>
      </c>
      <c r="EN78" s="74">
        <f t="shared" si="84"/>
        <v>0</v>
      </c>
      <c r="EO78" s="75">
        <v>0.0</v>
      </c>
      <c r="EP78" s="74">
        <f t="shared" si="85"/>
        <v>0</v>
      </c>
      <c r="EQ78" s="75">
        <v>0.0</v>
      </c>
      <c r="ER78" s="74">
        <f t="shared" si="86"/>
        <v>0</v>
      </c>
      <c r="ES78" s="74">
        <f t="shared" si="87"/>
        <v>0</v>
      </c>
      <c r="ET78" s="75">
        <v>0.0</v>
      </c>
      <c r="EU78" s="74">
        <f t="shared" si="88"/>
        <v>0</v>
      </c>
      <c r="EV78" s="75">
        <v>0.0</v>
      </c>
      <c r="EW78" s="74">
        <f t="shared" si="89"/>
        <v>0</v>
      </c>
      <c r="EX78" s="74">
        <f t="shared" si="90"/>
        <v>0</v>
      </c>
      <c r="EY78" s="75">
        <v>0.0</v>
      </c>
      <c r="EZ78" s="74">
        <f t="shared" si="91"/>
        <v>0</v>
      </c>
      <c r="FA78" s="75">
        <v>0.0</v>
      </c>
      <c r="FB78" s="74">
        <f t="shared" si="92"/>
        <v>0</v>
      </c>
      <c r="FC78" s="74">
        <f t="shared" si="93"/>
        <v>0</v>
      </c>
      <c r="FD78" s="75">
        <v>0.0</v>
      </c>
      <c r="FE78" s="74">
        <f t="shared" si="94"/>
        <v>0</v>
      </c>
      <c r="FF78" s="75">
        <v>0.0</v>
      </c>
      <c r="FG78" s="74">
        <f t="shared" si="95"/>
        <v>0</v>
      </c>
      <c r="FH78" s="74">
        <f t="shared" si="96"/>
        <v>0</v>
      </c>
      <c r="FI78" s="75">
        <v>0.0</v>
      </c>
      <c r="FJ78" s="74">
        <f t="shared" si="97"/>
        <v>0</v>
      </c>
      <c r="FK78" s="75">
        <v>0.0</v>
      </c>
      <c r="FL78" s="74">
        <f t="shared" si="98"/>
        <v>0</v>
      </c>
      <c r="FM78" s="74">
        <f t="shared" si="99"/>
        <v>0</v>
      </c>
      <c r="FN78" s="75">
        <v>0.0</v>
      </c>
      <c r="FO78" s="74">
        <f t="shared" si="100"/>
        <v>0</v>
      </c>
      <c r="FP78" s="75">
        <v>0.0</v>
      </c>
      <c r="FQ78" s="74">
        <f t="shared" si="101"/>
        <v>0</v>
      </c>
      <c r="FR78" s="74">
        <f t="shared" si="102"/>
        <v>0</v>
      </c>
      <c r="FS78" s="75">
        <v>0.0</v>
      </c>
      <c r="FT78" s="74">
        <f t="shared" si="103"/>
        <v>0</v>
      </c>
      <c r="FU78" s="75">
        <v>0.0</v>
      </c>
      <c r="FV78" s="74">
        <f t="shared" si="104"/>
        <v>0</v>
      </c>
      <c r="FW78" s="74">
        <f t="shared" si="105"/>
        <v>0</v>
      </c>
      <c r="FX78" s="75">
        <v>0.0</v>
      </c>
      <c r="FY78" s="74">
        <f t="shared" si="106"/>
        <v>0</v>
      </c>
      <c r="FZ78" s="75">
        <v>0.0</v>
      </c>
      <c r="GA78" s="74">
        <f t="shared" si="107"/>
        <v>0</v>
      </c>
      <c r="GB78" s="74">
        <f t="shared" si="108"/>
        <v>0</v>
      </c>
      <c r="GC78" s="75">
        <v>0.0</v>
      </c>
      <c r="GD78" s="74">
        <f t="shared" si="109"/>
        <v>0</v>
      </c>
      <c r="GE78" s="75">
        <v>0.0</v>
      </c>
      <c r="GF78" s="74">
        <f t="shared" si="110"/>
        <v>0</v>
      </c>
      <c r="GG78" s="74">
        <f t="shared" si="111"/>
        <v>0</v>
      </c>
      <c r="GH78" s="75">
        <v>0.0</v>
      </c>
      <c r="GI78" s="74">
        <f t="shared" si="112"/>
        <v>0</v>
      </c>
      <c r="GJ78" s="75">
        <v>0.0</v>
      </c>
      <c r="GK78" s="74">
        <f t="shared" si="113"/>
        <v>0</v>
      </c>
      <c r="GL78" s="74">
        <f t="shared" si="114"/>
        <v>0</v>
      </c>
      <c r="GM78" s="75">
        <v>0.0</v>
      </c>
      <c r="GN78" s="74">
        <f t="shared" si="115"/>
        <v>0</v>
      </c>
      <c r="GO78" s="75">
        <v>0.0</v>
      </c>
      <c r="GP78" s="74">
        <f t="shared" si="116"/>
        <v>0</v>
      </c>
      <c r="GQ78" s="74">
        <f t="shared" si="117"/>
        <v>0</v>
      </c>
      <c r="GR78" s="75">
        <v>0.0</v>
      </c>
      <c r="GS78" s="74">
        <f t="shared" si="118"/>
        <v>0</v>
      </c>
      <c r="GT78" s="75">
        <v>0.0</v>
      </c>
      <c r="GU78" s="74">
        <f t="shared" si="119"/>
        <v>0</v>
      </c>
      <c r="GV78" s="74">
        <f t="shared" si="120"/>
        <v>0</v>
      </c>
      <c r="GW78" s="75">
        <v>0.0</v>
      </c>
      <c r="GX78" s="74">
        <f t="shared" si="121"/>
        <v>0</v>
      </c>
      <c r="GY78" s="75">
        <v>0.0</v>
      </c>
      <c r="GZ78" s="74">
        <f t="shared" si="122"/>
        <v>0</v>
      </c>
      <c r="HA78" s="74">
        <f t="shared" si="123"/>
        <v>0</v>
      </c>
      <c r="HB78" s="75">
        <v>0.0</v>
      </c>
      <c r="HC78" s="74">
        <f t="shared" si="124"/>
        <v>0</v>
      </c>
      <c r="HD78" s="75">
        <v>0.0</v>
      </c>
      <c r="HE78" s="74">
        <f t="shared" si="125"/>
        <v>0</v>
      </c>
      <c r="HF78" s="74">
        <f t="shared" si="126"/>
        <v>0</v>
      </c>
      <c r="HG78" s="75">
        <v>0.0</v>
      </c>
      <c r="HH78" s="74">
        <f t="shared" si="127"/>
        <v>0</v>
      </c>
      <c r="HI78" s="75">
        <v>0.0</v>
      </c>
      <c r="HJ78" s="74">
        <f t="shared" si="128"/>
        <v>0</v>
      </c>
      <c r="HK78" s="74">
        <f t="shared" si="129"/>
        <v>0</v>
      </c>
    </row>
    <row r="79" ht="15.75" customHeight="1">
      <c r="A79" s="4"/>
      <c r="B79" s="1"/>
      <c r="C79" s="154" t="str">
        <f>$C$49</f>
        <v>PlayStation.com</v>
      </c>
      <c r="D79" s="74">
        <f>$D$52/7</f>
        <v>10714.28571</v>
      </c>
      <c r="E79" s="77">
        <v>0.0</v>
      </c>
      <c r="F79" s="74">
        <f t="shared" si="1"/>
        <v>0</v>
      </c>
      <c r="G79" s="77">
        <v>0.0</v>
      </c>
      <c r="H79" s="74">
        <f t="shared" si="2"/>
        <v>0</v>
      </c>
      <c r="I79" s="74">
        <f t="shared" si="3"/>
        <v>0</v>
      </c>
      <c r="J79" s="77">
        <v>0.0</v>
      </c>
      <c r="K79" s="74">
        <f t="shared" si="4"/>
        <v>0</v>
      </c>
      <c r="L79" s="77">
        <v>0.0</v>
      </c>
      <c r="M79" s="74">
        <f t="shared" si="5"/>
        <v>0</v>
      </c>
      <c r="N79" s="74">
        <f t="shared" si="6"/>
        <v>0</v>
      </c>
      <c r="O79" s="77">
        <v>0.0</v>
      </c>
      <c r="P79" s="74">
        <f t="shared" si="7"/>
        <v>0</v>
      </c>
      <c r="Q79" s="77">
        <v>0.0</v>
      </c>
      <c r="R79" s="74">
        <f t="shared" si="8"/>
        <v>0</v>
      </c>
      <c r="S79" s="74">
        <f t="shared" si="9"/>
        <v>0</v>
      </c>
      <c r="T79" s="77">
        <v>0.0</v>
      </c>
      <c r="U79" s="74">
        <f t="shared" si="10"/>
        <v>0</v>
      </c>
      <c r="V79" s="77">
        <v>0.0</v>
      </c>
      <c r="W79" s="74">
        <f t="shared" si="11"/>
        <v>0</v>
      </c>
      <c r="X79" s="74">
        <f t="shared" si="12"/>
        <v>0</v>
      </c>
      <c r="Y79" s="77">
        <v>0.0</v>
      </c>
      <c r="Z79" s="74">
        <f t="shared" si="13"/>
        <v>0</v>
      </c>
      <c r="AA79" s="77">
        <v>0.0</v>
      </c>
      <c r="AB79" s="74">
        <f t="shared" si="14"/>
        <v>0</v>
      </c>
      <c r="AC79" s="74">
        <f t="shared" si="15"/>
        <v>0</v>
      </c>
      <c r="AD79" s="77">
        <v>0.0</v>
      </c>
      <c r="AE79" s="74">
        <f t="shared" si="16"/>
        <v>0</v>
      </c>
      <c r="AF79" s="77">
        <v>0.0</v>
      </c>
      <c r="AG79" s="74">
        <f t="shared" si="17"/>
        <v>0</v>
      </c>
      <c r="AH79" s="74">
        <f t="shared" si="18"/>
        <v>0</v>
      </c>
      <c r="AI79" s="77">
        <v>0.0</v>
      </c>
      <c r="AJ79" s="74">
        <f t="shared" si="19"/>
        <v>0</v>
      </c>
      <c r="AK79" s="77">
        <v>0.0</v>
      </c>
      <c r="AL79" s="74">
        <f t="shared" si="20"/>
        <v>0</v>
      </c>
      <c r="AM79" s="74">
        <f t="shared" si="21"/>
        <v>0</v>
      </c>
      <c r="AN79" s="77">
        <v>0.0</v>
      </c>
      <c r="AO79" s="74">
        <f t="shared" si="22"/>
        <v>0</v>
      </c>
      <c r="AP79" s="77">
        <v>0.0</v>
      </c>
      <c r="AQ79" s="74">
        <f t="shared" si="23"/>
        <v>0</v>
      </c>
      <c r="AR79" s="74">
        <f t="shared" si="24"/>
        <v>0</v>
      </c>
      <c r="AS79" s="77">
        <v>0.0</v>
      </c>
      <c r="AT79" s="74">
        <f t="shared" si="25"/>
        <v>0</v>
      </c>
      <c r="AU79" s="77">
        <v>0.0</v>
      </c>
      <c r="AV79" s="74">
        <f t="shared" si="26"/>
        <v>0</v>
      </c>
      <c r="AW79" s="74">
        <f t="shared" si="27"/>
        <v>0</v>
      </c>
      <c r="AX79" s="77">
        <v>0.0</v>
      </c>
      <c r="AY79" s="74">
        <f t="shared" si="28"/>
        <v>0</v>
      </c>
      <c r="AZ79" s="77">
        <v>0.0</v>
      </c>
      <c r="BA79" s="74">
        <f t="shared" si="29"/>
        <v>0</v>
      </c>
      <c r="BB79" s="74">
        <f t="shared" si="30"/>
        <v>0</v>
      </c>
      <c r="BC79" s="77">
        <v>0.0</v>
      </c>
      <c r="BD79" s="74">
        <f t="shared" si="31"/>
        <v>0</v>
      </c>
      <c r="BE79" s="77">
        <v>0.0</v>
      </c>
      <c r="BF79" s="74">
        <f t="shared" si="32"/>
        <v>0</v>
      </c>
      <c r="BG79" s="74">
        <f t="shared" si="33"/>
        <v>0</v>
      </c>
      <c r="BH79" s="77">
        <v>0.0</v>
      </c>
      <c r="BI79" s="74">
        <f t="shared" si="34"/>
        <v>0</v>
      </c>
      <c r="BJ79" s="77">
        <v>0.0</v>
      </c>
      <c r="BK79" s="74">
        <f t="shared" si="35"/>
        <v>0</v>
      </c>
      <c r="BL79" s="74">
        <f t="shared" si="36"/>
        <v>0</v>
      </c>
      <c r="BM79" s="77">
        <v>0.0</v>
      </c>
      <c r="BN79" s="74">
        <f t="shared" si="37"/>
        <v>0</v>
      </c>
      <c r="BO79" s="77">
        <v>0.0</v>
      </c>
      <c r="BP79" s="74">
        <f t="shared" si="38"/>
        <v>0</v>
      </c>
      <c r="BQ79" s="74">
        <f t="shared" si="39"/>
        <v>0</v>
      </c>
      <c r="BR79" s="77">
        <v>0.0</v>
      </c>
      <c r="BS79" s="74">
        <f t="shared" si="40"/>
        <v>0</v>
      </c>
      <c r="BT79" s="77">
        <v>0.0</v>
      </c>
      <c r="BU79" s="74">
        <f t="shared" si="41"/>
        <v>0</v>
      </c>
      <c r="BV79" s="74">
        <f t="shared" si="42"/>
        <v>0</v>
      </c>
      <c r="BW79" s="77">
        <v>0.0</v>
      </c>
      <c r="BX79" s="74">
        <f t="shared" si="43"/>
        <v>0</v>
      </c>
      <c r="BY79" s="77">
        <v>0.0</v>
      </c>
      <c r="BZ79" s="74">
        <f t="shared" si="44"/>
        <v>0</v>
      </c>
      <c r="CA79" s="74">
        <f t="shared" si="45"/>
        <v>0</v>
      </c>
      <c r="CB79" s="77">
        <v>0.0</v>
      </c>
      <c r="CC79" s="74">
        <f t="shared" si="46"/>
        <v>0</v>
      </c>
      <c r="CD79" s="77">
        <v>0.0</v>
      </c>
      <c r="CE79" s="74">
        <f t="shared" si="47"/>
        <v>0</v>
      </c>
      <c r="CF79" s="74">
        <f t="shared" si="48"/>
        <v>0</v>
      </c>
      <c r="CG79" s="77">
        <v>0.0</v>
      </c>
      <c r="CH79" s="74">
        <f t="shared" si="49"/>
        <v>0</v>
      </c>
      <c r="CI79" s="77">
        <v>0.0</v>
      </c>
      <c r="CJ79" s="74">
        <f t="shared" si="50"/>
        <v>0</v>
      </c>
      <c r="CK79" s="74">
        <f t="shared" si="51"/>
        <v>0</v>
      </c>
      <c r="CL79" s="77">
        <v>0.0</v>
      </c>
      <c r="CM79" s="74">
        <f t="shared" si="52"/>
        <v>0</v>
      </c>
      <c r="CN79" s="77">
        <v>0.0</v>
      </c>
      <c r="CO79" s="74">
        <f t="shared" si="53"/>
        <v>0</v>
      </c>
      <c r="CP79" s="74">
        <f t="shared" si="54"/>
        <v>0</v>
      </c>
      <c r="CQ79" s="77">
        <v>0.0</v>
      </c>
      <c r="CR79" s="74">
        <f t="shared" si="55"/>
        <v>0</v>
      </c>
      <c r="CS79" s="77">
        <v>0.0</v>
      </c>
      <c r="CT79" s="74">
        <f t="shared" si="56"/>
        <v>0</v>
      </c>
      <c r="CU79" s="74">
        <f t="shared" si="57"/>
        <v>0</v>
      </c>
      <c r="CV79" s="77">
        <v>0.0</v>
      </c>
      <c r="CW79" s="74">
        <f t="shared" si="58"/>
        <v>0</v>
      </c>
      <c r="CX79" s="77">
        <v>0.0</v>
      </c>
      <c r="CY79" s="74">
        <f t="shared" si="59"/>
        <v>0</v>
      </c>
      <c r="CZ79" s="74">
        <f t="shared" si="60"/>
        <v>0</v>
      </c>
      <c r="DA79" s="77">
        <v>0.0</v>
      </c>
      <c r="DB79" s="74">
        <f t="shared" si="61"/>
        <v>0</v>
      </c>
      <c r="DC79" s="77">
        <v>0.0</v>
      </c>
      <c r="DD79" s="74">
        <f t="shared" si="62"/>
        <v>0</v>
      </c>
      <c r="DE79" s="74">
        <f t="shared" si="63"/>
        <v>0</v>
      </c>
      <c r="DF79" s="77">
        <v>0.0</v>
      </c>
      <c r="DG79" s="74">
        <f t="shared" si="64"/>
        <v>0</v>
      </c>
      <c r="DH79" s="77">
        <v>0.0</v>
      </c>
      <c r="DI79" s="74">
        <f t="shared" si="65"/>
        <v>0</v>
      </c>
      <c r="DJ79" s="74">
        <f t="shared" si="66"/>
        <v>0</v>
      </c>
      <c r="DK79" s="77">
        <v>0.0</v>
      </c>
      <c r="DL79" s="74">
        <f t="shared" si="67"/>
        <v>0</v>
      </c>
      <c r="DM79" s="77">
        <v>0.0</v>
      </c>
      <c r="DN79" s="74">
        <f t="shared" si="68"/>
        <v>0</v>
      </c>
      <c r="DO79" s="74">
        <f t="shared" si="69"/>
        <v>0</v>
      </c>
      <c r="DP79" s="77">
        <v>0.0</v>
      </c>
      <c r="DQ79" s="74">
        <f t="shared" si="70"/>
        <v>0</v>
      </c>
      <c r="DR79" s="77">
        <v>0.0</v>
      </c>
      <c r="DS79" s="74">
        <f t="shared" si="71"/>
        <v>0</v>
      </c>
      <c r="DT79" s="74">
        <f t="shared" si="72"/>
        <v>0</v>
      </c>
      <c r="DU79" s="77">
        <v>0.0</v>
      </c>
      <c r="DV79" s="74">
        <f t="shared" si="73"/>
        <v>0</v>
      </c>
      <c r="DW79" s="77">
        <v>0.0</v>
      </c>
      <c r="DX79" s="74">
        <f t="shared" si="74"/>
        <v>0</v>
      </c>
      <c r="DY79" s="74">
        <f t="shared" si="75"/>
        <v>0</v>
      </c>
      <c r="DZ79" s="77">
        <v>0.0</v>
      </c>
      <c r="EA79" s="74">
        <f t="shared" si="76"/>
        <v>0</v>
      </c>
      <c r="EB79" s="77">
        <v>0.0</v>
      </c>
      <c r="EC79" s="74">
        <f t="shared" si="77"/>
        <v>0</v>
      </c>
      <c r="ED79" s="74">
        <f t="shared" si="78"/>
        <v>0</v>
      </c>
      <c r="EE79" s="77">
        <v>0.0</v>
      </c>
      <c r="EF79" s="74">
        <f t="shared" si="79"/>
        <v>0</v>
      </c>
      <c r="EG79" s="77">
        <v>0.0</v>
      </c>
      <c r="EH79" s="74">
        <f t="shared" si="80"/>
        <v>0</v>
      </c>
      <c r="EI79" s="74">
        <f t="shared" si="81"/>
        <v>0</v>
      </c>
      <c r="EJ79" s="77">
        <v>0.0</v>
      </c>
      <c r="EK79" s="74">
        <f t="shared" si="82"/>
        <v>0</v>
      </c>
      <c r="EL79" s="77">
        <v>0.0</v>
      </c>
      <c r="EM79" s="74">
        <f t="shared" si="83"/>
        <v>0</v>
      </c>
      <c r="EN79" s="74">
        <f t="shared" si="84"/>
        <v>0</v>
      </c>
      <c r="EO79" s="77">
        <v>0.0</v>
      </c>
      <c r="EP79" s="74">
        <f t="shared" si="85"/>
        <v>0</v>
      </c>
      <c r="EQ79" s="77">
        <v>0.0</v>
      </c>
      <c r="ER79" s="74">
        <f t="shared" si="86"/>
        <v>0</v>
      </c>
      <c r="ES79" s="74">
        <f t="shared" si="87"/>
        <v>0</v>
      </c>
      <c r="ET79" s="77">
        <v>0.0</v>
      </c>
      <c r="EU79" s="74">
        <f t="shared" si="88"/>
        <v>0</v>
      </c>
      <c r="EV79" s="77">
        <v>0.0</v>
      </c>
      <c r="EW79" s="74">
        <f t="shared" si="89"/>
        <v>0</v>
      </c>
      <c r="EX79" s="74">
        <f t="shared" si="90"/>
        <v>0</v>
      </c>
      <c r="EY79" s="77">
        <v>0.0</v>
      </c>
      <c r="EZ79" s="74">
        <f t="shared" si="91"/>
        <v>0</v>
      </c>
      <c r="FA79" s="77">
        <v>0.0</v>
      </c>
      <c r="FB79" s="74">
        <f t="shared" si="92"/>
        <v>0</v>
      </c>
      <c r="FC79" s="74">
        <f t="shared" si="93"/>
        <v>0</v>
      </c>
      <c r="FD79" s="77">
        <v>0.0</v>
      </c>
      <c r="FE79" s="74">
        <f t="shared" si="94"/>
        <v>0</v>
      </c>
      <c r="FF79" s="77">
        <v>0.0</v>
      </c>
      <c r="FG79" s="74">
        <f t="shared" si="95"/>
        <v>0</v>
      </c>
      <c r="FH79" s="74">
        <f t="shared" si="96"/>
        <v>0</v>
      </c>
      <c r="FI79" s="77">
        <v>0.0</v>
      </c>
      <c r="FJ79" s="74">
        <f t="shared" si="97"/>
        <v>0</v>
      </c>
      <c r="FK79" s="77">
        <v>0.0</v>
      </c>
      <c r="FL79" s="74">
        <f t="shared" si="98"/>
        <v>0</v>
      </c>
      <c r="FM79" s="74">
        <f t="shared" si="99"/>
        <v>0</v>
      </c>
      <c r="FN79" s="77">
        <v>0.0</v>
      </c>
      <c r="FO79" s="74">
        <f t="shared" si="100"/>
        <v>0</v>
      </c>
      <c r="FP79" s="77">
        <v>0.0</v>
      </c>
      <c r="FQ79" s="74">
        <f t="shared" si="101"/>
        <v>0</v>
      </c>
      <c r="FR79" s="74">
        <f t="shared" si="102"/>
        <v>0</v>
      </c>
      <c r="FS79" s="77">
        <v>0.0</v>
      </c>
      <c r="FT79" s="74">
        <f t="shared" si="103"/>
        <v>0</v>
      </c>
      <c r="FU79" s="77">
        <v>0.0</v>
      </c>
      <c r="FV79" s="74">
        <f t="shared" si="104"/>
        <v>0</v>
      </c>
      <c r="FW79" s="74">
        <f t="shared" si="105"/>
        <v>0</v>
      </c>
      <c r="FX79" s="77">
        <v>0.0</v>
      </c>
      <c r="FY79" s="74">
        <f t="shared" si="106"/>
        <v>0</v>
      </c>
      <c r="FZ79" s="77">
        <v>0.0</v>
      </c>
      <c r="GA79" s="74">
        <f t="shared" si="107"/>
        <v>0</v>
      </c>
      <c r="GB79" s="74">
        <f t="shared" si="108"/>
        <v>0</v>
      </c>
      <c r="GC79" s="77">
        <v>0.0</v>
      </c>
      <c r="GD79" s="74">
        <f t="shared" si="109"/>
        <v>0</v>
      </c>
      <c r="GE79" s="77">
        <v>0.0</v>
      </c>
      <c r="GF79" s="74">
        <f t="shared" si="110"/>
        <v>0</v>
      </c>
      <c r="GG79" s="74">
        <f t="shared" si="111"/>
        <v>0</v>
      </c>
      <c r="GH79" s="77">
        <v>0.0</v>
      </c>
      <c r="GI79" s="74">
        <f t="shared" si="112"/>
        <v>0</v>
      </c>
      <c r="GJ79" s="77">
        <v>0.0</v>
      </c>
      <c r="GK79" s="74">
        <f t="shared" si="113"/>
        <v>0</v>
      </c>
      <c r="GL79" s="74">
        <f t="shared" si="114"/>
        <v>0</v>
      </c>
      <c r="GM79" s="77">
        <v>0.0</v>
      </c>
      <c r="GN79" s="74">
        <f t="shared" si="115"/>
        <v>0</v>
      </c>
      <c r="GO79" s="77">
        <v>0.0</v>
      </c>
      <c r="GP79" s="74">
        <f t="shared" si="116"/>
        <v>0</v>
      </c>
      <c r="GQ79" s="74">
        <f t="shared" si="117"/>
        <v>0</v>
      </c>
      <c r="GR79" s="77">
        <v>0.0</v>
      </c>
      <c r="GS79" s="74">
        <f t="shared" si="118"/>
        <v>0</v>
      </c>
      <c r="GT79" s="77">
        <v>0.0</v>
      </c>
      <c r="GU79" s="74">
        <f t="shared" si="119"/>
        <v>0</v>
      </c>
      <c r="GV79" s="74">
        <f t="shared" si="120"/>
        <v>0</v>
      </c>
      <c r="GW79" s="77">
        <v>0.0</v>
      </c>
      <c r="GX79" s="74">
        <f t="shared" si="121"/>
        <v>0</v>
      </c>
      <c r="GY79" s="77">
        <v>0.0</v>
      </c>
      <c r="GZ79" s="74">
        <f t="shared" si="122"/>
        <v>0</v>
      </c>
      <c r="HA79" s="74">
        <f t="shared" si="123"/>
        <v>0</v>
      </c>
      <c r="HB79" s="77">
        <v>0.0</v>
      </c>
      <c r="HC79" s="74">
        <f t="shared" si="124"/>
        <v>0</v>
      </c>
      <c r="HD79" s="77">
        <v>0.0</v>
      </c>
      <c r="HE79" s="74">
        <f t="shared" si="125"/>
        <v>0</v>
      </c>
      <c r="HF79" s="74">
        <f t="shared" si="126"/>
        <v>0</v>
      </c>
      <c r="HG79" s="77">
        <v>0.0</v>
      </c>
      <c r="HH79" s="74">
        <f t="shared" si="127"/>
        <v>0</v>
      </c>
      <c r="HI79" s="77">
        <v>0.0</v>
      </c>
      <c r="HJ79" s="74">
        <f t="shared" si="128"/>
        <v>0</v>
      </c>
      <c r="HK79" s="74">
        <f t="shared" si="129"/>
        <v>0</v>
      </c>
    </row>
    <row r="80" ht="15.75" customHeight="1">
      <c r="A80" s="4"/>
      <c r="B80" s="1"/>
      <c r="C80" s="80" t="s">
        <v>78</v>
      </c>
      <c r="D80" s="81" t="s">
        <v>79</v>
      </c>
      <c r="E80" s="81" t="s">
        <v>79</v>
      </c>
      <c r="F80" s="82">
        <f>SUM(F70:F79)</f>
        <v>625500</v>
      </c>
      <c r="G80" s="81" t="s">
        <v>79</v>
      </c>
      <c r="H80" s="82">
        <f t="shared" ref="H80:I80" si="131">SUM(H70:H79)</f>
        <v>0</v>
      </c>
      <c r="I80" s="82">
        <f t="shared" si="131"/>
        <v>625500</v>
      </c>
      <c r="J80" s="81" t="s">
        <v>79</v>
      </c>
      <c r="K80" s="82">
        <f>SUM(K70:K79)</f>
        <v>171428.5714</v>
      </c>
      <c r="L80" s="81" t="s">
        <v>79</v>
      </c>
      <c r="M80" s="82">
        <f t="shared" ref="M80:N80" si="132">SUM(M70:M79)</f>
        <v>0</v>
      </c>
      <c r="N80" s="82">
        <f t="shared" si="132"/>
        <v>171428.5714</v>
      </c>
      <c r="O80" s="81" t="s">
        <v>79</v>
      </c>
      <c r="P80" s="82">
        <f>SUM(P70:P79)</f>
        <v>157142.8571</v>
      </c>
      <c r="Q80" s="81" t="s">
        <v>79</v>
      </c>
      <c r="R80" s="82">
        <f t="shared" ref="R80:S80" si="133">SUM(R70:R79)</f>
        <v>0</v>
      </c>
      <c r="S80" s="82">
        <f t="shared" si="133"/>
        <v>157142.8571</v>
      </c>
      <c r="T80" s="81" t="s">
        <v>79</v>
      </c>
      <c r="U80" s="82">
        <f>SUM(U70:U79)</f>
        <v>271428.5714</v>
      </c>
      <c r="V80" s="81" t="s">
        <v>79</v>
      </c>
      <c r="W80" s="82">
        <f t="shared" ref="W80:X80" si="134">SUM(W70:W79)</f>
        <v>0</v>
      </c>
      <c r="X80" s="82">
        <f t="shared" si="134"/>
        <v>271428.5714</v>
      </c>
      <c r="Y80" s="81" t="s">
        <v>79</v>
      </c>
      <c r="Z80" s="82">
        <f>SUM(Z70:Z79)</f>
        <v>528571.4286</v>
      </c>
      <c r="AA80" s="81" t="s">
        <v>79</v>
      </c>
      <c r="AB80" s="82">
        <f t="shared" ref="AB80:AC80" si="135">SUM(AB70:AB79)</f>
        <v>0</v>
      </c>
      <c r="AC80" s="82">
        <f t="shared" si="135"/>
        <v>528571.4286</v>
      </c>
      <c r="AD80" s="81" t="s">
        <v>79</v>
      </c>
      <c r="AE80" s="82">
        <f>SUM(AE70:AE79)</f>
        <v>557142.8571</v>
      </c>
      <c r="AF80" s="81" t="s">
        <v>79</v>
      </c>
      <c r="AG80" s="82">
        <f t="shared" ref="AG80:AH80" si="136">SUM(AG70:AG79)</f>
        <v>0</v>
      </c>
      <c r="AH80" s="82">
        <f t="shared" si="136"/>
        <v>557142.8571</v>
      </c>
      <c r="AI80" s="81" t="s">
        <v>79</v>
      </c>
      <c r="AJ80" s="82">
        <f>SUM(AJ70:AJ79)</f>
        <v>157142.8571</v>
      </c>
      <c r="AK80" s="81" t="s">
        <v>79</v>
      </c>
      <c r="AL80" s="82">
        <f t="shared" ref="AL80:AM80" si="137">SUM(AL70:AL79)</f>
        <v>0</v>
      </c>
      <c r="AM80" s="82">
        <f t="shared" si="137"/>
        <v>157142.8571</v>
      </c>
      <c r="AN80" s="81" t="s">
        <v>79</v>
      </c>
      <c r="AO80" s="82">
        <f>SUM(AO70:AO79)</f>
        <v>335857.1429</v>
      </c>
      <c r="AP80" s="81" t="s">
        <v>79</v>
      </c>
      <c r="AQ80" s="82">
        <f t="shared" ref="AQ80:AR80" si="138">SUM(AQ70:AQ79)</f>
        <v>0</v>
      </c>
      <c r="AR80" s="82">
        <f t="shared" si="138"/>
        <v>335857.1429</v>
      </c>
      <c r="AS80" s="81" t="s">
        <v>79</v>
      </c>
      <c r="AT80" s="82">
        <f>SUM(AT70:AT79)</f>
        <v>100000</v>
      </c>
      <c r="AU80" s="81" t="s">
        <v>79</v>
      </c>
      <c r="AV80" s="82">
        <f t="shared" ref="AV80:AW80" si="139">SUM(AV70:AV79)</f>
        <v>0</v>
      </c>
      <c r="AW80" s="82">
        <f t="shared" si="139"/>
        <v>100000</v>
      </c>
      <c r="AX80" s="81" t="s">
        <v>79</v>
      </c>
      <c r="AY80" s="82">
        <f>SUM(AY70:AY79)</f>
        <v>157142.8571</v>
      </c>
      <c r="AZ80" s="81" t="s">
        <v>79</v>
      </c>
      <c r="BA80" s="82">
        <f t="shared" ref="BA80:BB80" si="140">SUM(BA70:BA79)</f>
        <v>0</v>
      </c>
      <c r="BB80" s="82">
        <f t="shared" si="140"/>
        <v>157142.8571</v>
      </c>
      <c r="BC80" s="81" t="s">
        <v>79</v>
      </c>
      <c r="BD80" s="82">
        <f>SUM(BD70:BD79)</f>
        <v>175071.4286</v>
      </c>
      <c r="BE80" s="81" t="s">
        <v>79</v>
      </c>
      <c r="BF80" s="82">
        <f t="shared" ref="BF80:BG80" si="141">SUM(BF70:BF79)</f>
        <v>0</v>
      </c>
      <c r="BG80" s="82">
        <f t="shared" si="141"/>
        <v>175071.4286</v>
      </c>
      <c r="BH80" s="81" t="s">
        <v>79</v>
      </c>
      <c r="BI80" s="82">
        <f>SUM(BI70:BI79)</f>
        <v>371428.5714</v>
      </c>
      <c r="BJ80" s="81" t="s">
        <v>79</v>
      </c>
      <c r="BK80" s="82">
        <f t="shared" ref="BK80:BL80" si="142">SUM(BK70:BK79)</f>
        <v>0</v>
      </c>
      <c r="BL80" s="82">
        <f t="shared" si="142"/>
        <v>371428.5714</v>
      </c>
      <c r="BM80" s="81" t="s">
        <v>79</v>
      </c>
      <c r="BN80" s="82">
        <f>SUM(BN70:BN79)</f>
        <v>42857.14286</v>
      </c>
      <c r="BO80" s="81" t="s">
        <v>79</v>
      </c>
      <c r="BP80" s="82">
        <f t="shared" ref="BP80:BQ80" si="143">SUM(BP70:BP79)</f>
        <v>0</v>
      </c>
      <c r="BQ80" s="82">
        <f t="shared" si="143"/>
        <v>42857.14286</v>
      </c>
      <c r="BR80" s="81" t="s">
        <v>79</v>
      </c>
      <c r="BS80" s="82">
        <f>SUM(BS70:BS79)</f>
        <v>57142.85714</v>
      </c>
      <c r="BT80" s="81" t="s">
        <v>79</v>
      </c>
      <c r="BU80" s="82">
        <f t="shared" ref="BU80:BV80" si="144">SUM(BU70:BU79)</f>
        <v>0</v>
      </c>
      <c r="BV80" s="82">
        <f t="shared" si="144"/>
        <v>57142.85714</v>
      </c>
      <c r="BW80" s="81" t="s">
        <v>79</v>
      </c>
      <c r="BX80" s="82">
        <f>SUM(BX70:BX79)</f>
        <v>303642.8571</v>
      </c>
      <c r="BY80" s="81" t="s">
        <v>79</v>
      </c>
      <c r="BZ80" s="82">
        <f t="shared" ref="BZ80:CA80" si="145">SUM(BZ70:BZ79)</f>
        <v>0</v>
      </c>
      <c r="CA80" s="82">
        <f t="shared" si="145"/>
        <v>303642.8571</v>
      </c>
      <c r="CB80" s="81" t="s">
        <v>79</v>
      </c>
      <c r="CC80" s="82">
        <f>SUM(CC70:CC79)</f>
        <v>242857.1429</v>
      </c>
      <c r="CD80" s="81" t="s">
        <v>79</v>
      </c>
      <c r="CE80" s="82">
        <f t="shared" ref="CE80:CF80" si="146">SUM(CE70:CE79)</f>
        <v>0</v>
      </c>
      <c r="CF80" s="82">
        <f t="shared" si="146"/>
        <v>242857.1429</v>
      </c>
      <c r="CG80" s="81" t="s">
        <v>79</v>
      </c>
      <c r="CH80" s="82">
        <f>SUM(CH70:CH79)</f>
        <v>171428.5714</v>
      </c>
      <c r="CI80" s="81" t="s">
        <v>79</v>
      </c>
      <c r="CJ80" s="82">
        <f t="shared" ref="CJ80:CK80" si="147">SUM(CJ70:CJ79)</f>
        <v>0</v>
      </c>
      <c r="CK80" s="82">
        <f t="shared" si="147"/>
        <v>171428.5714</v>
      </c>
      <c r="CL80" s="81" t="s">
        <v>79</v>
      </c>
      <c r="CM80" s="82">
        <f>SUM(CM70:CM79)</f>
        <v>142857.1429</v>
      </c>
      <c r="CN80" s="81" t="s">
        <v>79</v>
      </c>
      <c r="CO80" s="82">
        <f t="shared" ref="CO80:CP80" si="148">SUM(CO70:CO79)</f>
        <v>0</v>
      </c>
      <c r="CP80" s="82">
        <f t="shared" si="148"/>
        <v>142857.1429</v>
      </c>
      <c r="CQ80" s="81" t="s">
        <v>79</v>
      </c>
      <c r="CR80" s="82">
        <f>SUM(CR70:CR79)</f>
        <v>28571.42857</v>
      </c>
      <c r="CS80" s="81" t="s">
        <v>79</v>
      </c>
      <c r="CT80" s="82">
        <f t="shared" ref="CT80:CU80" si="149">SUM(CT70:CT79)</f>
        <v>0</v>
      </c>
      <c r="CU80" s="82">
        <f t="shared" si="149"/>
        <v>28571.42857</v>
      </c>
      <c r="CV80" s="81" t="s">
        <v>79</v>
      </c>
      <c r="CW80" s="82">
        <f>SUM(CW70:CW79)</f>
        <v>242857.1429</v>
      </c>
      <c r="CX80" s="81" t="s">
        <v>79</v>
      </c>
      <c r="CY80" s="82">
        <f t="shared" ref="CY80:CZ80" si="150">SUM(CY70:CY79)</f>
        <v>0</v>
      </c>
      <c r="CZ80" s="82">
        <f t="shared" si="150"/>
        <v>242857.1429</v>
      </c>
      <c r="DA80" s="81" t="s">
        <v>79</v>
      </c>
      <c r="DB80" s="82">
        <f>SUM(DB70:DB79)</f>
        <v>175071.4286</v>
      </c>
      <c r="DC80" s="81" t="s">
        <v>79</v>
      </c>
      <c r="DD80" s="82">
        <f t="shared" ref="DD80:DE80" si="151">SUM(DD70:DD79)</f>
        <v>0</v>
      </c>
      <c r="DE80" s="82">
        <f t="shared" si="151"/>
        <v>175071.4286</v>
      </c>
      <c r="DF80" s="81" t="s">
        <v>79</v>
      </c>
      <c r="DG80" s="82">
        <f>SUM(DG70:DG79)</f>
        <v>385714.2857</v>
      </c>
      <c r="DH80" s="81" t="s">
        <v>79</v>
      </c>
      <c r="DI80" s="82">
        <f t="shared" ref="DI80:DJ80" si="152">SUM(DI70:DI79)</f>
        <v>0</v>
      </c>
      <c r="DJ80" s="82">
        <f t="shared" si="152"/>
        <v>385714.2857</v>
      </c>
      <c r="DK80" s="81" t="s">
        <v>79</v>
      </c>
      <c r="DL80" s="82">
        <f>SUM(DL70:DL79)</f>
        <v>228571.4286</v>
      </c>
      <c r="DM80" s="81" t="s">
        <v>79</v>
      </c>
      <c r="DN80" s="82">
        <f t="shared" ref="DN80:DO80" si="153">SUM(DN70:DN79)</f>
        <v>0</v>
      </c>
      <c r="DO80" s="82">
        <f t="shared" si="153"/>
        <v>228571.4286</v>
      </c>
      <c r="DP80" s="81" t="s">
        <v>79</v>
      </c>
      <c r="DQ80" s="82">
        <f>SUM(DQ70:DQ79)</f>
        <v>14285.71429</v>
      </c>
      <c r="DR80" s="81" t="s">
        <v>79</v>
      </c>
      <c r="DS80" s="82">
        <f t="shared" ref="DS80:DT80" si="154">SUM(DS70:DS79)</f>
        <v>0</v>
      </c>
      <c r="DT80" s="82">
        <f t="shared" si="154"/>
        <v>14285.71429</v>
      </c>
      <c r="DU80" s="81" t="s">
        <v>79</v>
      </c>
      <c r="DV80" s="82">
        <f>SUM(DV70:DV79)</f>
        <v>142857.1429</v>
      </c>
      <c r="DW80" s="81" t="s">
        <v>79</v>
      </c>
      <c r="DX80" s="82">
        <f t="shared" ref="DX80:DY80" si="155">SUM(DX70:DX79)</f>
        <v>0</v>
      </c>
      <c r="DY80" s="82">
        <f t="shared" si="155"/>
        <v>142857.1429</v>
      </c>
      <c r="DZ80" s="81" t="s">
        <v>79</v>
      </c>
      <c r="EA80" s="82">
        <f>SUM(EA70:EA79)</f>
        <v>117928.5714</v>
      </c>
      <c r="EB80" s="81" t="s">
        <v>79</v>
      </c>
      <c r="EC80" s="82">
        <f t="shared" ref="EC80:ED80" si="156">SUM(EC70:EC79)</f>
        <v>0</v>
      </c>
      <c r="ED80" s="82">
        <f t="shared" si="156"/>
        <v>117928.5714</v>
      </c>
      <c r="EE80" s="81" t="s">
        <v>79</v>
      </c>
      <c r="EF80" s="82">
        <f>SUM(EF70:EF79)</f>
        <v>246500</v>
      </c>
      <c r="EG80" s="81" t="s">
        <v>79</v>
      </c>
      <c r="EH80" s="82">
        <f t="shared" ref="EH80:EI80" si="157">SUM(EH70:EH79)</f>
        <v>0</v>
      </c>
      <c r="EI80" s="82">
        <f t="shared" si="157"/>
        <v>246500</v>
      </c>
      <c r="EJ80" s="81" t="s">
        <v>79</v>
      </c>
      <c r="EK80" s="82">
        <f>SUM(EK70:EK79)</f>
        <v>100000</v>
      </c>
      <c r="EL80" s="81" t="s">
        <v>79</v>
      </c>
      <c r="EM80" s="82">
        <f t="shared" ref="EM80:EN80" si="158">SUM(EM70:EM79)</f>
        <v>0</v>
      </c>
      <c r="EN80" s="82">
        <f t="shared" si="158"/>
        <v>100000</v>
      </c>
      <c r="EO80" s="81" t="s">
        <v>79</v>
      </c>
      <c r="EP80" s="82">
        <f>SUM(EP70:EP79)</f>
        <v>42857.14286</v>
      </c>
      <c r="EQ80" s="81" t="s">
        <v>79</v>
      </c>
      <c r="ER80" s="82">
        <f t="shared" ref="ER80:ES80" si="159">SUM(ER70:ER79)</f>
        <v>0</v>
      </c>
      <c r="ES80" s="82">
        <f t="shared" si="159"/>
        <v>42857.14286</v>
      </c>
      <c r="ET80" s="81" t="s">
        <v>79</v>
      </c>
      <c r="EU80" s="82">
        <f>SUM(EU70:EU79)</f>
        <v>314285.7143</v>
      </c>
      <c r="EV80" s="81" t="s">
        <v>79</v>
      </c>
      <c r="EW80" s="82">
        <f t="shared" ref="EW80:EX80" si="160">SUM(EW70:EW79)</f>
        <v>0</v>
      </c>
      <c r="EX80" s="82">
        <f t="shared" si="160"/>
        <v>314285.7143</v>
      </c>
      <c r="EY80" s="81" t="s">
        <v>79</v>
      </c>
      <c r="EZ80" s="82">
        <f>SUM(EZ70:EZ79)</f>
        <v>386000</v>
      </c>
      <c r="FA80" s="81" t="s">
        <v>79</v>
      </c>
      <c r="FB80" s="82">
        <f t="shared" ref="FB80:FC80" si="161">SUM(FB70:FB79)</f>
        <v>0</v>
      </c>
      <c r="FC80" s="82">
        <f t="shared" si="161"/>
        <v>386000</v>
      </c>
      <c r="FD80" s="81" t="s">
        <v>79</v>
      </c>
      <c r="FE80" s="82">
        <f>SUM(FE70:FE79)</f>
        <v>232214.2857</v>
      </c>
      <c r="FF80" s="81" t="s">
        <v>79</v>
      </c>
      <c r="FG80" s="82">
        <f t="shared" ref="FG80:FH80" si="162">SUM(FG70:FG79)</f>
        <v>0</v>
      </c>
      <c r="FH80" s="82">
        <f t="shared" si="162"/>
        <v>232214.2857</v>
      </c>
      <c r="FI80" s="81" t="s">
        <v>79</v>
      </c>
      <c r="FJ80" s="82">
        <f>SUM(FJ70:FJ79)</f>
        <v>142857.1429</v>
      </c>
      <c r="FK80" s="81" t="s">
        <v>79</v>
      </c>
      <c r="FL80" s="82">
        <f t="shared" ref="FL80:FM80" si="163">SUM(FL70:FL79)</f>
        <v>0</v>
      </c>
      <c r="FM80" s="82">
        <f t="shared" si="163"/>
        <v>142857.1429</v>
      </c>
      <c r="FN80" s="81" t="s">
        <v>79</v>
      </c>
      <c r="FO80" s="82">
        <f>SUM(FO70:FO79)</f>
        <v>150142.8571</v>
      </c>
      <c r="FP80" s="81" t="s">
        <v>79</v>
      </c>
      <c r="FQ80" s="82">
        <f t="shared" ref="FQ80:FR80" si="164">SUM(FQ70:FQ79)</f>
        <v>0</v>
      </c>
      <c r="FR80" s="82">
        <f t="shared" si="164"/>
        <v>150142.8571</v>
      </c>
      <c r="FS80" s="81" t="s">
        <v>79</v>
      </c>
      <c r="FT80" s="82">
        <f>SUM(FT70:FT79)</f>
        <v>14285.71429</v>
      </c>
      <c r="FU80" s="81" t="s">
        <v>79</v>
      </c>
      <c r="FV80" s="82">
        <f t="shared" ref="FV80:FW80" si="165">SUM(FV70:FV79)</f>
        <v>0</v>
      </c>
      <c r="FW80" s="82">
        <f t="shared" si="165"/>
        <v>14285.71429</v>
      </c>
      <c r="FX80" s="81" t="s">
        <v>79</v>
      </c>
      <c r="FY80" s="82">
        <f>SUM(FY70:FY79)</f>
        <v>543142.8571</v>
      </c>
      <c r="FZ80" s="81" t="s">
        <v>79</v>
      </c>
      <c r="GA80" s="82">
        <f t="shared" ref="GA80:GB80" si="166">SUM(GA70:GA79)</f>
        <v>0</v>
      </c>
      <c r="GB80" s="82">
        <f t="shared" si="166"/>
        <v>543142.8571</v>
      </c>
      <c r="GC80" s="81" t="s">
        <v>79</v>
      </c>
      <c r="GD80" s="82">
        <f>SUM(GD70:GD79)</f>
        <v>214285.7143</v>
      </c>
      <c r="GE80" s="81" t="s">
        <v>79</v>
      </c>
      <c r="GF80" s="82">
        <f t="shared" ref="GF80:GG80" si="167">SUM(GF70:GF79)</f>
        <v>0</v>
      </c>
      <c r="GG80" s="82">
        <f t="shared" si="167"/>
        <v>214285.7143</v>
      </c>
      <c r="GH80" s="81" t="s">
        <v>79</v>
      </c>
      <c r="GI80" s="82">
        <f>SUM(GI70:GI79)</f>
        <v>128571.4286</v>
      </c>
      <c r="GJ80" s="81" t="s">
        <v>79</v>
      </c>
      <c r="GK80" s="82">
        <f t="shared" ref="GK80:GL80" si="168">SUM(GK70:GK79)</f>
        <v>0</v>
      </c>
      <c r="GL80" s="82">
        <f t="shared" si="168"/>
        <v>128571.4286</v>
      </c>
      <c r="GM80" s="81" t="s">
        <v>79</v>
      </c>
      <c r="GN80" s="82">
        <f>SUM(GN70:GN79)</f>
        <v>100000</v>
      </c>
      <c r="GO80" s="81" t="s">
        <v>79</v>
      </c>
      <c r="GP80" s="82">
        <f t="shared" ref="GP80:GQ80" si="169">SUM(GP70:GP79)</f>
        <v>0</v>
      </c>
      <c r="GQ80" s="82">
        <f t="shared" si="169"/>
        <v>100000</v>
      </c>
      <c r="GR80" s="81" t="s">
        <v>79</v>
      </c>
      <c r="GS80" s="82">
        <f>SUM(GS70:GS79)</f>
        <v>0</v>
      </c>
      <c r="GT80" s="81" t="s">
        <v>79</v>
      </c>
      <c r="GU80" s="82">
        <f t="shared" ref="GU80:GV80" si="170">SUM(GU70:GU79)</f>
        <v>0</v>
      </c>
      <c r="GV80" s="82">
        <f t="shared" si="170"/>
        <v>0</v>
      </c>
      <c r="GW80" s="81" t="s">
        <v>79</v>
      </c>
      <c r="GX80" s="82">
        <f>SUM(GX70:GX79)</f>
        <v>0</v>
      </c>
      <c r="GY80" s="81" t="s">
        <v>79</v>
      </c>
      <c r="GZ80" s="82">
        <f t="shared" ref="GZ80:HA80" si="171">SUM(GZ70:GZ79)</f>
        <v>0</v>
      </c>
      <c r="HA80" s="82">
        <f t="shared" si="171"/>
        <v>0</v>
      </c>
      <c r="HB80" s="81" t="s">
        <v>79</v>
      </c>
      <c r="HC80" s="82">
        <f>SUM(HC70:HC79)</f>
        <v>150142.8571</v>
      </c>
      <c r="HD80" s="81" t="s">
        <v>79</v>
      </c>
      <c r="HE80" s="82">
        <f t="shared" ref="HE80:HF80" si="172">SUM(HE70:HE79)</f>
        <v>0</v>
      </c>
      <c r="HF80" s="82">
        <f t="shared" si="172"/>
        <v>150142.8571</v>
      </c>
      <c r="HG80" s="81" t="s">
        <v>79</v>
      </c>
      <c r="HH80" s="82">
        <f>SUM(HH70:HH79)</f>
        <v>150142.8571</v>
      </c>
      <c r="HI80" s="81" t="s">
        <v>79</v>
      </c>
      <c r="HJ80" s="82">
        <f t="shared" ref="HJ80:HK80" si="173">SUM(HJ70:HJ79)</f>
        <v>0</v>
      </c>
      <c r="HK80" s="82">
        <f t="shared" si="173"/>
        <v>150142.8571</v>
      </c>
    </row>
    <row r="81" ht="15.75" customHeight="1">
      <c r="A81" s="4"/>
      <c r="B81" s="1"/>
      <c r="C81" s="16" t="s">
        <v>80</v>
      </c>
      <c r="D81" s="84">
        <f>F80+K80+P80+U80+Z80+AE80+AJ80+AO80+AT80+AY80+BD80+BI80+BN80+BS80+BX80+CC80+CH80+CM80+CR80+CW80+DB80+DG80+DL80+DQ80+DV80+EA80+EF80+EK80+EP80+EU80+EZ80+FE80+FJ80+FY80+GD80+GI80+GN80+GS80+GX80+HC80</f>
        <v>8505357.143</v>
      </c>
      <c r="E81" s="85"/>
      <c r="F81" s="85"/>
      <c r="G81" s="85"/>
      <c r="H81" s="85"/>
      <c r="I81" s="86"/>
      <c r="J81" s="85"/>
      <c r="K81" s="85"/>
      <c r="L81" s="85"/>
      <c r="M81" s="85"/>
      <c r="N81" s="86"/>
      <c r="O81" s="85"/>
      <c r="P81" s="85"/>
      <c r="Q81" s="85"/>
      <c r="R81" s="85"/>
      <c r="S81" s="86"/>
      <c r="T81" s="85"/>
      <c r="U81" s="85"/>
      <c r="V81" s="85"/>
      <c r="W81" s="85"/>
      <c r="X81" s="86"/>
      <c r="Y81" s="85"/>
      <c r="Z81" s="85"/>
      <c r="AA81" s="85"/>
      <c r="AB81" s="85"/>
      <c r="AC81" s="86"/>
      <c r="AD81" s="85"/>
      <c r="AE81" s="85"/>
      <c r="AF81" s="85"/>
      <c r="AG81" s="85"/>
      <c r="AH81" s="86"/>
      <c r="AI81" s="85"/>
      <c r="AJ81" s="85"/>
      <c r="AK81" s="85"/>
      <c r="AL81" s="85"/>
      <c r="AM81" s="86"/>
      <c r="AN81" s="85"/>
      <c r="AO81" s="85"/>
      <c r="AP81" s="85"/>
      <c r="AQ81" s="85"/>
      <c r="AR81" s="86"/>
      <c r="AS81" s="85"/>
      <c r="AT81" s="85"/>
      <c r="AU81" s="85"/>
      <c r="AV81" s="85"/>
      <c r="AW81" s="86"/>
      <c r="AX81" s="85"/>
      <c r="AY81" s="85"/>
      <c r="AZ81" s="85"/>
      <c r="BA81" s="85"/>
      <c r="BB81" s="86"/>
      <c r="BC81" s="85"/>
      <c r="BD81" s="85"/>
      <c r="BE81" s="85"/>
      <c r="BF81" s="85"/>
      <c r="BG81" s="86"/>
      <c r="BH81" s="85"/>
      <c r="BI81" s="85"/>
      <c r="BJ81" s="85"/>
      <c r="BK81" s="85"/>
      <c r="BL81" s="86"/>
      <c r="BM81" s="85"/>
      <c r="BN81" s="85"/>
      <c r="BO81" s="85"/>
      <c r="BP81" s="85"/>
      <c r="BQ81" s="86"/>
      <c r="BR81" s="85"/>
      <c r="BS81" s="85"/>
      <c r="BT81" s="85"/>
      <c r="BU81" s="85"/>
      <c r="BV81" s="86"/>
      <c r="BW81" s="85"/>
      <c r="BX81" s="85"/>
      <c r="BY81" s="85"/>
      <c r="BZ81" s="85"/>
      <c r="CA81" s="86"/>
      <c r="CB81" s="85"/>
      <c r="CC81" s="85"/>
      <c r="CD81" s="85"/>
      <c r="CE81" s="85"/>
      <c r="CF81" s="86"/>
      <c r="CG81" s="85"/>
      <c r="CH81" s="85"/>
      <c r="CI81" s="85"/>
      <c r="CJ81" s="85"/>
      <c r="CK81" s="86"/>
      <c r="CL81" s="85"/>
      <c r="CM81" s="85"/>
      <c r="CN81" s="85"/>
      <c r="CO81" s="85"/>
      <c r="CP81" s="86"/>
      <c r="CQ81" s="85"/>
      <c r="CR81" s="85"/>
      <c r="CS81" s="85"/>
      <c r="CT81" s="85"/>
      <c r="CU81" s="86"/>
      <c r="CV81" s="85"/>
      <c r="CW81" s="85"/>
      <c r="CX81" s="85"/>
      <c r="CY81" s="85"/>
      <c r="CZ81" s="86"/>
      <c r="DA81" s="85"/>
      <c r="DB81" s="85"/>
      <c r="DC81" s="85"/>
      <c r="DD81" s="85"/>
      <c r="DE81" s="86"/>
      <c r="DF81" s="85"/>
      <c r="DG81" s="85"/>
      <c r="DH81" s="85"/>
      <c r="DI81" s="85"/>
      <c r="DJ81" s="86"/>
      <c r="DK81" s="85"/>
      <c r="DL81" s="85"/>
      <c r="DM81" s="85"/>
      <c r="DN81" s="85"/>
      <c r="DO81" s="86"/>
      <c r="DP81" s="85"/>
      <c r="DQ81" s="85"/>
      <c r="DR81" s="85"/>
      <c r="DS81" s="85"/>
      <c r="DT81" s="86"/>
      <c r="DU81" s="85"/>
      <c r="DV81" s="85"/>
      <c r="DW81" s="85"/>
      <c r="DX81" s="85"/>
      <c r="DY81" s="86"/>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row>
    <row r="82" ht="15.75" customHeight="1">
      <c r="A82" s="4"/>
      <c r="B82" s="1"/>
      <c r="C82" s="87" t="s">
        <v>81</v>
      </c>
      <c r="D82" s="88">
        <f>H80+M80++CJ80+CO80+CT80+CY80+DD80+DI80+DN80+DS80+DX80+EC80+EH80+ER80+EW80+FB80+FG80+FL80+GA80+GF80+GK80+GP80+GU80+GZ80+HE80</f>
        <v>0</v>
      </c>
      <c r="E82" s="85"/>
      <c r="F82" s="85"/>
      <c r="G82" s="85"/>
      <c r="H82" s="85"/>
      <c r="I82" s="86"/>
      <c r="J82" s="85"/>
      <c r="K82" s="85"/>
      <c r="L82" s="85"/>
      <c r="M82" s="85"/>
      <c r="N82" s="86"/>
      <c r="O82" s="85"/>
      <c r="P82" s="85"/>
      <c r="Q82" s="85"/>
      <c r="R82" s="85"/>
      <c r="S82" s="86"/>
      <c r="T82" s="85"/>
      <c r="U82" s="85"/>
      <c r="V82" s="85"/>
      <c r="W82" s="85"/>
      <c r="X82" s="86"/>
      <c r="Y82" s="85"/>
      <c r="Z82" s="85"/>
      <c r="AA82" s="85"/>
      <c r="AB82" s="85"/>
      <c r="AC82" s="86"/>
      <c r="AD82" s="85"/>
      <c r="AE82" s="85"/>
      <c r="AF82" s="85"/>
      <c r="AG82" s="85"/>
      <c r="AH82" s="86"/>
      <c r="AI82" s="85"/>
      <c r="AJ82" s="85"/>
      <c r="AK82" s="85"/>
      <c r="AL82" s="85"/>
      <c r="AM82" s="86"/>
      <c r="AN82" s="85"/>
      <c r="AO82" s="85"/>
      <c r="AP82" s="85"/>
      <c r="AQ82" s="85"/>
      <c r="AR82" s="86"/>
      <c r="AS82" s="85"/>
      <c r="AT82" s="85"/>
      <c r="AU82" s="85"/>
      <c r="AV82" s="85"/>
      <c r="AW82" s="86"/>
      <c r="AX82" s="85"/>
      <c r="AY82" s="85"/>
      <c r="AZ82" s="85"/>
      <c r="BA82" s="85"/>
      <c r="BB82" s="86"/>
      <c r="BC82" s="85"/>
      <c r="BD82" s="85"/>
      <c r="BE82" s="85"/>
      <c r="BF82" s="85"/>
      <c r="BG82" s="86"/>
      <c r="BH82" s="85"/>
      <c r="BI82" s="85"/>
      <c r="BJ82" s="85"/>
      <c r="BK82" s="85"/>
      <c r="BL82" s="86"/>
      <c r="BM82" s="85"/>
      <c r="BN82" s="85"/>
      <c r="BO82" s="85"/>
      <c r="BP82" s="85"/>
      <c r="BQ82" s="86"/>
      <c r="BR82" s="85"/>
      <c r="BS82" s="85"/>
      <c r="BT82" s="85"/>
      <c r="BU82" s="85"/>
      <c r="BV82" s="86"/>
      <c r="BW82" s="85"/>
      <c r="BX82" s="85"/>
      <c r="BY82" s="85"/>
      <c r="BZ82" s="85"/>
      <c r="CA82" s="86"/>
      <c r="CB82" s="85"/>
      <c r="CC82" s="85"/>
      <c r="CD82" s="85"/>
      <c r="CE82" s="85"/>
      <c r="CF82" s="86"/>
      <c r="CG82" s="85"/>
      <c r="CH82" s="85"/>
      <c r="CI82" s="85"/>
      <c r="CJ82" s="85"/>
      <c r="CK82" s="86"/>
      <c r="CL82" s="85"/>
      <c r="CM82" s="85"/>
      <c r="CN82" s="85"/>
      <c r="CO82" s="85"/>
      <c r="CP82" s="86"/>
      <c r="CQ82" s="85"/>
      <c r="CR82" s="85"/>
      <c r="CS82" s="85"/>
      <c r="CT82" s="85"/>
      <c r="CU82" s="86"/>
      <c r="CV82" s="85"/>
      <c r="CW82" s="85"/>
      <c r="CX82" s="85"/>
      <c r="CY82" s="85"/>
      <c r="CZ82" s="86"/>
      <c r="DA82" s="85"/>
      <c r="DB82" s="85"/>
      <c r="DC82" s="85"/>
      <c r="DD82" s="85"/>
      <c r="DE82" s="86"/>
      <c r="DF82" s="85"/>
      <c r="DG82" s="85"/>
      <c r="DH82" s="85"/>
      <c r="DI82" s="85"/>
      <c r="DJ82" s="86"/>
      <c r="DK82" s="85"/>
      <c r="DL82" s="85"/>
      <c r="DM82" s="85"/>
      <c r="DN82" s="85"/>
      <c r="DO82" s="86"/>
      <c r="DP82" s="85"/>
      <c r="DQ82" s="85"/>
      <c r="DR82" s="85"/>
      <c r="DS82" s="85"/>
      <c r="DT82" s="86"/>
      <c r="DU82" s="85"/>
      <c r="DV82" s="85"/>
      <c r="DW82" s="85"/>
      <c r="DX82" s="85"/>
      <c r="DY82" s="86"/>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row>
    <row r="83" ht="15.75" customHeight="1">
      <c r="A83" s="4"/>
      <c r="B83" s="1"/>
      <c r="C83" s="5" t="s">
        <v>82</v>
      </c>
      <c r="D83" s="85">
        <f>SUM(D81:D82)+AQ80</f>
        <v>8505357.143</v>
      </c>
      <c r="E83" s="85"/>
      <c r="F83" s="85"/>
      <c r="G83" s="85"/>
      <c r="H83" s="85"/>
      <c r="I83" s="86"/>
      <c r="J83" s="85"/>
      <c r="K83" s="85"/>
      <c r="L83" s="85"/>
      <c r="M83" s="85"/>
      <c r="N83" s="86"/>
      <c r="O83" s="85"/>
      <c r="P83" s="85"/>
      <c r="Q83" s="85"/>
      <c r="R83" s="85"/>
      <c r="S83" s="86"/>
      <c r="T83" s="85"/>
      <c r="U83" s="85"/>
      <c r="V83" s="85"/>
      <c r="W83" s="85"/>
      <c r="X83" s="86"/>
      <c r="Y83" s="85"/>
      <c r="Z83" s="85"/>
      <c r="AA83" s="85"/>
      <c r="AB83" s="85"/>
      <c r="AC83" s="86"/>
      <c r="AD83" s="85"/>
      <c r="AE83" s="85"/>
      <c r="AF83" s="85"/>
      <c r="AG83" s="85"/>
      <c r="AH83" s="86"/>
      <c r="AI83" s="85"/>
      <c r="AJ83" s="85"/>
      <c r="AK83" s="85"/>
      <c r="AL83" s="85"/>
      <c r="AM83" s="86"/>
      <c r="AN83" s="85"/>
      <c r="AO83" s="85"/>
      <c r="AP83" s="85"/>
      <c r="AQ83" s="85"/>
      <c r="AR83" s="86"/>
      <c r="AS83" s="85"/>
      <c r="AT83" s="85"/>
      <c r="AU83" s="85"/>
      <c r="AV83" s="85"/>
      <c r="AW83" s="86"/>
      <c r="AX83" s="85"/>
      <c r="AY83" s="85"/>
      <c r="AZ83" s="85"/>
      <c r="BA83" s="85"/>
      <c r="BB83" s="86"/>
      <c r="BC83" s="85"/>
      <c r="BD83" s="85"/>
      <c r="BE83" s="85"/>
      <c r="BF83" s="85"/>
      <c r="BG83" s="86"/>
      <c r="BH83" s="85"/>
      <c r="BI83" s="85"/>
      <c r="BJ83" s="85"/>
      <c r="BK83" s="85"/>
      <c r="BL83" s="86"/>
      <c r="BM83" s="85"/>
      <c r="BN83" s="85"/>
      <c r="BO83" s="85"/>
      <c r="BP83" s="85"/>
      <c r="BQ83" s="86"/>
      <c r="BR83" s="85"/>
      <c r="BS83" s="85"/>
      <c r="BT83" s="85"/>
      <c r="BU83" s="85"/>
      <c r="BV83" s="86"/>
      <c r="BW83" s="85"/>
      <c r="BX83" s="85"/>
      <c r="BY83" s="85"/>
      <c r="BZ83" s="85"/>
      <c r="CA83" s="86"/>
      <c r="CB83" s="85"/>
      <c r="CC83" s="85"/>
      <c r="CD83" s="85"/>
      <c r="CE83" s="85"/>
      <c r="CF83" s="86"/>
      <c r="CG83" s="85"/>
      <c r="CH83" s="85"/>
      <c r="CI83" s="85"/>
      <c r="CJ83" s="85"/>
      <c r="CK83" s="86"/>
      <c r="CL83" s="85"/>
      <c r="CM83" s="85"/>
      <c r="CN83" s="85"/>
      <c r="CO83" s="85"/>
      <c r="CP83" s="86"/>
      <c r="CQ83" s="85"/>
      <c r="CR83" s="85"/>
      <c r="CS83" s="85"/>
      <c r="CT83" s="85"/>
      <c r="CU83" s="86"/>
      <c r="CV83" s="85"/>
      <c r="CW83" s="85"/>
      <c r="CX83" s="85"/>
      <c r="CY83" s="85"/>
      <c r="CZ83" s="86"/>
      <c r="DA83" s="85"/>
      <c r="DB83" s="85"/>
      <c r="DC83" s="85"/>
      <c r="DD83" s="85"/>
      <c r="DE83" s="86"/>
      <c r="DF83" s="85"/>
      <c r="DG83" s="85"/>
      <c r="DH83" s="85"/>
      <c r="DI83" s="85"/>
      <c r="DJ83" s="86"/>
      <c r="DK83" s="85"/>
      <c r="DL83" s="85"/>
      <c r="DM83" s="85"/>
      <c r="DN83" s="85"/>
      <c r="DO83" s="86"/>
      <c r="DP83" s="85"/>
      <c r="DQ83" s="85"/>
      <c r="DR83" s="85"/>
      <c r="DS83" s="85"/>
      <c r="DT83" s="86"/>
      <c r="DU83" s="85"/>
      <c r="DV83" s="85"/>
      <c r="DW83" s="85"/>
      <c r="DX83" s="85"/>
      <c r="DY83" s="86"/>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row>
    <row r="84" ht="15.75" customHeight="1">
      <c r="F84" s="138"/>
    </row>
    <row r="85" ht="15.75" customHeight="1">
      <c r="C85" s="89"/>
      <c r="D85" s="90" t="s">
        <v>83</v>
      </c>
      <c r="E85" s="91" t="s">
        <v>84</v>
      </c>
      <c r="F85" s="138"/>
      <c r="DY85" s="92"/>
    </row>
    <row r="86" ht="15.75" customHeight="1">
      <c r="C86" s="93" t="s">
        <v>2</v>
      </c>
      <c r="D86" s="94">
        <f>F80+K80+P80+U80</f>
        <v>1225500</v>
      </c>
      <c r="E86" s="95">
        <f>H80+M80+R80+W80</f>
        <v>0</v>
      </c>
      <c r="F86" s="138"/>
      <c r="DY86" s="92"/>
    </row>
    <row r="87" ht="15.75" customHeight="1">
      <c r="C87" s="93" t="s">
        <v>3</v>
      </c>
      <c r="D87" s="94">
        <f>Z80+AE80+AJ80+AO80</f>
        <v>1578714.286</v>
      </c>
      <c r="E87" s="95">
        <f>AB80+AG80</f>
        <v>0</v>
      </c>
      <c r="F87" s="138"/>
    </row>
    <row r="88" ht="15.75" customHeight="1">
      <c r="C88" s="93" t="s">
        <v>4</v>
      </c>
      <c r="D88" s="94">
        <f>AT80+AY80+BD80+BI80+BN80+BS80</f>
        <v>903642.8571</v>
      </c>
      <c r="E88" s="95"/>
      <c r="F88" s="138"/>
    </row>
    <row r="89" ht="15.75" customHeight="1">
      <c r="C89" s="93" t="s">
        <v>5</v>
      </c>
      <c r="D89" s="94">
        <f>BS80+BX80+CC80+CH80+CM80</f>
        <v>917928.5714</v>
      </c>
      <c r="E89" s="95"/>
      <c r="F89" s="138"/>
    </row>
    <row r="90" ht="15.75" customHeight="1">
      <c r="C90" s="93" t="s">
        <v>6</v>
      </c>
      <c r="D90" s="94">
        <f>CR80+CW80+DB80+DG80+DL80+DQ80</f>
        <v>1075071.429</v>
      </c>
      <c r="E90" s="95"/>
      <c r="F90" s="138"/>
    </row>
    <row r="91" ht="15.75" customHeight="1">
      <c r="C91" s="93" t="s">
        <v>7</v>
      </c>
      <c r="D91" s="94">
        <f>DV80+EA80+EF80+EK80+EP80</f>
        <v>650142.8571</v>
      </c>
      <c r="E91" s="95"/>
      <c r="F91" s="138"/>
    </row>
    <row r="92" ht="15.75" customHeight="1">
      <c r="C92" s="93" t="s">
        <v>8</v>
      </c>
      <c r="D92" s="94">
        <f>EU80+EZ80+FE80+FJ80+FO80</f>
        <v>1225500</v>
      </c>
      <c r="E92" s="95"/>
      <c r="F92" s="138"/>
    </row>
    <row r="93" ht="15.75" customHeight="1">
      <c r="C93" s="93" t="s">
        <v>9</v>
      </c>
      <c r="D93" s="94">
        <f>FT80+FY80+GD80+GI80+GN80+GS80</f>
        <v>1000285.714</v>
      </c>
      <c r="E93" s="95"/>
      <c r="F93" s="138"/>
    </row>
    <row r="94" ht="15.75" customHeight="1">
      <c r="C94" s="93" t="s">
        <v>10</v>
      </c>
      <c r="D94" s="94">
        <f>GX80+HC80</f>
        <v>150142.8571</v>
      </c>
      <c r="E94" s="95"/>
      <c r="F94" s="138"/>
    </row>
    <row r="95" ht="15.75" customHeight="1">
      <c r="C95" s="93"/>
      <c r="D95" s="94"/>
      <c r="E95" s="95"/>
      <c r="F95" s="138"/>
    </row>
    <row r="96" ht="15.75" customHeight="1">
      <c r="C96" s="96"/>
      <c r="D96" s="97"/>
      <c r="E96" s="98"/>
      <c r="F96" s="138"/>
    </row>
    <row r="97" ht="15.75" customHeight="1">
      <c r="F97" s="138"/>
    </row>
    <row r="98" ht="15.75" customHeight="1">
      <c r="C98" s="2" t="s">
        <v>26</v>
      </c>
      <c r="F98" s="138"/>
    </row>
    <row r="99" ht="15.75" customHeight="1">
      <c r="F99" s="138"/>
    </row>
    <row r="100" ht="15.75" customHeight="1">
      <c r="C100" s="67" t="s">
        <v>72</v>
      </c>
      <c r="D100" s="67" t="s">
        <v>73</v>
      </c>
      <c r="E100" s="71" t="s">
        <v>75</v>
      </c>
      <c r="F100" s="71" t="s">
        <v>12</v>
      </c>
      <c r="G100" s="100"/>
      <c r="H100" s="100"/>
    </row>
    <row r="101" ht="15.75" customHeight="1">
      <c r="C101" s="73" t="str">
        <f>$C$4</f>
        <v>Content Zone Banner (PS4)</v>
      </c>
      <c r="D101" s="74">
        <f>$D$7/7</f>
        <v>3642.857143</v>
      </c>
      <c r="E101" s="75">
        <v>0.0</v>
      </c>
      <c r="F101" s="74">
        <f t="shared" ref="F101:F110" si="174">$D101*E101</f>
        <v>0</v>
      </c>
      <c r="G101" s="101"/>
      <c r="H101" s="92"/>
    </row>
    <row r="102" ht="15.75" customHeight="1">
      <c r="C102" s="73" t="str">
        <f>$C$9</f>
        <v>Featured Content Strand - ATL, positions 1-4 (PS4)</v>
      </c>
      <c r="D102" s="155">
        <f>$D$12/7</f>
        <v>71428.57143</v>
      </c>
      <c r="E102" s="156">
        <v>0.0</v>
      </c>
      <c r="F102" s="74">
        <f t="shared" si="174"/>
        <v>0</v>
      </c>
      <c r="G102" s="101"/>
      <c r="H102" s="92"/>
    </row>
    <row r="103" ht="15.75" customHeight="1">
      <c r="C103" s="73" t="str">
        <f>$C$14</f>
        <v>Featured Content Strand - BTL, positions 5-xx (PS4)</v>
      </c>
      <c r="D103" s="155">
        <f t="shared" ref="D103:D104" si="175">$D$17/7</f>
        <v>14285.71429</v>
      </c>
      <c r="E103" s="156"/>
      <c r="F103" s="74">
        <f t="shared" si="174"/>
        <v>0</v>
      </c>
      <c r="G103" s="101"/>
      <c r="H103" s="92"/>
    </row>
    <row r="104" ht="15.75" customHeight="1">
      <c r="C104" s="73" t="str">
        <f>$C$19</f>
        <v>Video Hub - Featured Content Strand - ATL, positions 1-xx (PS5)</v>
      </c>
      <c r="D104" s="155">
        <f t="shared" si="175"/>
        <v>14285.71429</v>
      </c>
      <c r="E104" s="156"/>
      <c r="F104" s="74">
        <f t="shared" si="174"/>
        <v>0</v>
      </c>
      <c r="G104" s="101"/>
      <c r="H104" s="92"/>
    </row>
    <row r="105" ht="15.75" customHeight="1">
      <c r="C105" s="73" t="str">
        <f>$C$24</f>
        <v>Video Hub - Featured Content Strand - BTL, positions xx-xx (PS5)</v>
      </c>
      <c r="D105" s="155">
        <f>$D$27/7</f>
        <v>1342.857143</v>
      </c>
      <c r="E105" s="156"/>
      <c r="F105" s="74">
        <f t="shared" si="174"/>
        <v>0</v>
      </c>
      <c r="G105" s="101"/>
      <c r="H105" s="92"/>
    </row>
    <row r="106" ht="15.75" customHeight="1">
      <c r="C106" s="73" t="str">
        <f>$C$29</f>
        <v>Social Post (Twitter)</v>
      </c>
      <c r="D106" s="74">
        <f>$D$32</f>
        <v>66500</v>
      </c>
      <c r="E106" s="75">
        <v>0.0</v>
      </c>
      <c r="F106" s="74">
        <f t="shared" si="174"/>
        <v>0</v>
      </c>
      <c r="G106" s="101"/>
      <c r="H106" s="92"/>
    </row>
    <row r="107" ht="15.75" customHeight="1">
      <c r="C107" s="73" t="str">
        <f>$C$34</f>
        <v> Social Post (Facebook)</v>
      </c>
      <c r="D107" s="74">
        <f>$D$37</f>
        <v>136326.281</v>
      </c>
      <c r="E107" s="75">
        <v>0.0</v>
      </c>
      <c r="F107" s="74">
        <f t="shared" si="174"/>
        <v>0</v>
      </c>
      <c r="G107" s="101"/>
      <c r="H107" s="92"/>
    </row>
    <row r="108" ht="15.75" customHeight="1">
      <c r="C108" s="73" t="str">
        <f>$C$39</f>
        <v>Social Post (Instagram)</v>
      </c>
      <c r="D108" s="74">
        <f>$D$42</f>
        <v>93450</v>
      </c>
      <c r="E108" s="75">
        <v>0.0</v>
      </c>
      <c r="F108" s="74">
        <f t="shared" si="174"/>
        <v>0</v>
      </c>
      <c r="G108" s="101"/>
      <c r="H108" s="92"/>
    </row>
    <row r="109" ht="15.75" customHeight="1">
      <c r="C109" s="76" t="str">
        <f>$C$44</f>
        <v>Email Newsletter Feature</v>
      </c>
      <c r="D109" s="74">
        <f>$D$47</f>
        <v>187500</v>
      </c>
      <c r="E109" s="77">
        <v>1.0</v>
      </c>
      <c r="F109" s="74">
        <f t="shared" si="174"/>
        <v>187500</v>
      </c>
      <c r="G109" s="101"/>
      <c r="H109" s="92"/>
    </row>
    <row r="110" ht="15.75" customHeight="1">
      <c r="C110" s="154" t="str">
        <f>$C$49</f>
        <v>PlayStation.com</v>
      </c>
      <c r="D110" s="74">
        <f>$D$52</f>
        <v>75000</v>
      </c>
      <c r="E110" s="77">
        <v>0.0</v>
      </c>
      <c r="F110" s="74">
        <f t="shared" si="174"/>
        <v>0</v>
      </c>
      <c r="G110" s="101"/>
      <c r="H110" s="92"/>
    </row>
    <row r="111" ht="15.75" customHeight="1">
      <c r="C111" s="80" t="s">
        <v>78</v>
      </c>
      <c r="D111" s="81" t="s">
        <v>79</v>
      </c>
      <c r="E111" s="81" t="s">
        <v>79</v>
      </c>
      <c r="F111" s="82">
        <f>SUM(F101:F110)</f>
        <v>187500</v>
      </c>
      <c r="G111" s="85"/>
      <c r="H111" s="86"/>
    </row>
    <row r="112" ht="15.75" customHeight="1">
      <c r="F112" s="138"/>
    </row>
    <row r="113" ht="15.75" customHeight="1">
      <c r="C113" s="102" t="s">
        <v>86</v>
      </c>
      <c r="D113" s="103">
        <f>F111</f>
        <v>187500</v>
      </c>
      <c r="F113" s="138"/>
    </row>
    <row r="114" ht="15.75" customHeight="1">
      <c r="C114" s="105" t="s">
        <v>88</v>
      </c>
      <c r="D114" s="106">
        <v>0.0</v>
      </c>
      <c r="F114" s="138"/>
    </row>
    <row r="115" ht="15.75" customHeight="1">
      <c r="C115" s="107" t="s">
        <v>89</v>
      </c>
      <c r="D115" s="108">
        <v>0.0</v>
      </c>
      <c r="F115" s="138"/>
    </row>
    <row r="116" ht="15.75" customHeight="1">
      <c r="F116" s="138"/>
    </row>
    <row r="117" ht="15.75" customHeight="1">
      <c r="B117" s="4"/>
      <c r="C117" s="5"/>
      <c r="D117" s="4"/>
      <c r="E117" s="4"/>
      <c r="F117" s="138"/>
      <c r="G117" s="4"/>
      <c r="H117" s="4"/>
      <c r="I117" s="4"/>
    </row>
    <row r="118" ht="15.75" customHeight="1">
      <c r="B118" s="4"/>
      <c r="C118" s="4"/>
      <c r="D118" s="4"/>
      <c r="E118" s="4"/>
      <c r="F118" s="138"/>
      <c r="G118" s="4"/>
      <c r="H118" s="4"/>
      <c r="I118" s="4"/>
    </row>
    <row r="119" ht="15.75" customHeight="1">
      <c r="B119" s="4"/>
      <c r="C119" s="8"/>
      <c r="D119" s="8"/>
      <c r="E119" s="131"/>
      <c r="F119" s="131"/>
      <c r="G119" s="131"/>
      <c r="H119" s="131"/>
      <c r="I119" s="4"/>
    </row>
    <row r="120" ht="15.75" customHeight="1">
      <c r="B120" s="4"/>
      <c r="C120" s="4"/>
      <c r="D120" s="92"/>
      <c r="E120" s="101"/>
      <c r="F120" s="92"/>
      <c r="G120" s="101"/>
      <c r="H120" s="92"/>
      <c r="I120" s="4"/>
    </row>
    <row r="121" ht="15.75" customHeight="1">
      <c r="B121" s="4"/>
      <c r="C121" s="4"/>
      <c r="D121" s="92"/>
      <c r="E121" s="101"/>
      <c r="F121" s="92"/>
      <c r="G121" s="101"/>
      <c r="H121" s="92"/>
      <c r="I121" s="4"/>
    </row>
    <row r="122" ht="15.75" customHeight="1">
      <c r="B122" s="4"/>
      <c r="C122" s="4"/>
      <c r="D122" s="92"/>
      <c r="E122" s="101"/>
      <c r="F122" s="92"/>
      <c r="G122" s="101"/>
      <c r="H122" s="92"/>
      <c r="I122" s="4"/>
    </row>
    <row r="123" ht="15.75" customHeight="1">
      <c r="B123" s="4"/>
      <c r="C123" s="4"/>
      <c r="D123" s="92"/>
      <c r="E123" s="101"/>
      <c r="F123" s="92"/>
      <c r="G123" s="101"/>
      <c r="H123" s="92"/>
      <c r="I123" s="4"/>
    </row>
    <row r="124" ht="15.75" customHeight="1">
      <c r="B124" s="4"/>
      <c r="C124" s="4"/>
      <c r="D124" s="92"/>
      <c r="E124" s="101"/>
      <c r="F124" s="92"/>
      <c r="G124" s="101"/>
      <c r="H124" s="92"/>
      <c r="I124" s="4"/>
    </row>
    <row r="125" ht="15.75" customHeight="1">
      <c r="B125" s="4"/>
      <c r="C125" s="4"/>
      <c r="D125" s="92"/>
      <c r="E125" s="101"/>
      <c r="F125" s="92"/>
      <c r="G125" s="101"/>
      <c r="H125" s="92"/>
      <c r="I125" s="4"/>
    </row>
    <row r="126" ht="15.75" customHeight="1">
      <c r="B126" s="4"/>
      <c r="C126" s="4"/>
      <c r="D126" s="92"/>
      <c r="E126" s="101"/>
      <c r="F126" s="92"/>
      <c r="G126" s="101"/>
      <c r="H126" s="92"/>
      <c r="I126" s="4"/>
    </row>
    <row r="127" ht="15.75" customHeight="1">
      <c r="B127" s="4"/>
      <c r="C127" s="4"/>
      <c r="D127" s="92"/>
      <c r="E127" s="101"/>
      <c r="F127" s="92"/>
      <c r="G127" s="101"/>
      <c r="H127" s="92"/>
      <c r="I127" s="4"/>
    </row>
    <row r="128" ht="15.75" customHeight="1">
      <c r="B128" s="4"/>
      <c r="C128" s="4"/>
      <c r="D128" s="92"/>
      <c r="E128" s="101"/>
      <c r="F128" s="92"/>
      <c r="G128" s="101"/>
      <c r="H128" s="92"/>
      <c r="I128" s="4"/>
    </row>
    <row r="129" ht="15.75" customHeight="1">
      <c r="B129" s="4"/>
      <c r="C129" s="4"/>
      <c r="D129" s="92"/>
      <c r="E129" s="101"/>
      <c r="F129" s="92"/>
      <c r="G129" s="101"/>
      <c r="H129" s="92"/>
      <c r="I129" s="4"/>
    </row>
    <row r="130" ht="15.75" customHeight="1">
      <c r="B130" s="4"/>
      <c r="C130" s="5"/>
      <c r="D130" s="85"/>
      <c r="E130" s="85"/>
      <c r="F130" s="86"/>
      <c r="G130" s="85"/>
      <c r="H130" s="86"/>
      <c r="I130" s="4"/>
    </row>
    <row r="131" ht="15.75" customHeight="1">
      <c r="B131" s="4"/>
      <c r="C131" s="4"/>
      <c r="D131" s="4"/>
      <c r="E131" s="4"/>
      <c r="F131" s="138"/>
      <c r="G131" s="4"/>
      <c r="H131" s="4"/>
      <c r="I131" s="4"/>
    </row>
  </sheetData>
  <mergeCells count="43">
    <mergeCell ref="E68:I68"/>
    <mergeCell ref="J68:N68"/>
    <mergeCell ref="O68:S68"/>
    <mergeCell ref="T68:X68"/>
    <mergeCell ref="Y68:AC68"/>
    <mergeCell ref="AD68:AH68"/>
    <mergeCell ref="AI68:AM68"/>
    <mergeCell ref="AN68:AR68"/>
    <mergeCell ref="AS68:AW68"/>
    <mergeCell ref="AX68:BB68"/>
    <mergeCell ref="BC68:BG68"/>
    <mergeCell ref="BH68:BL68"/>
    <mergeCell ref="BM68:BQ68"/>
    <mergeCell ref="BR68:BV68"/>
    <mergeCell ref="BW68:CA68"/>
    <mergeCell ref="CB68:CF68"/>
    <mergeCell ref="CG68:CK68"/>
    <mergeCell ref="CL68:CP68"/>
    <mergeCell ref="CQ68:CU68"/>
    <mergeCell ref="CV68:CZ68"/>
    <mergeCell ref="DA68:DE68"/>
    <mergeCell ref="DF68:DJ68"/>
    <mergeCell ref="DK68:DO68"/>
    <mergeCell ref="DP68:DT68"/>
    <mergeCell ref="DU68:DY68"/>
    <mergeCell ref="DZ68:ED68"/>
    <mergeCell ref="EE68:EI68"/>
    <mergeCell ref="EJ68:EN68"/>
    <mergeCell ref="FX68:GB68"/>
    <mergeCell ref="GC68:GG68"/>
    <mergeCell ref="GH68:GL68"/>
    <mergeCell ref="GM68:GQ68"/>
    <mergeCell ref="GR68:GV68"/>
    <mergeCell ref="GW68:HA68"/>
    <mergeCell ref="HB68:HF68"/>
    <mergeCell ref="HG68:HK68"/>
    <mergeCell ref="EO68:ES68"/>
    <mergeCell ref="ET68:EX68"/>
    <mergeCell ref="EY68:FC68"/>
    <mergeCell ref="FD68:FH68"/>
    <mergeCell ref="FI68:FM68"/>
    <mergeCell ref="FN68:FR68"/>
    <mergeCell ref="FS68:FW6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0"/>
  <cols>
    <col customWidth="1" min="1" max="1" width="2.13"/>
    <col customWidth="1" hidden="1" min="2" max="2" width="13.13"/>
    <col customWidth="1" min="3" max="3" width="43.25"/>
    <col customWidth="1" min="4" max="8" width="19.25"/>
    <col customWidth="1" min="9" max="9" width="23.63"/>
    <col customWidth="1" min="10" max="219" width="19.25"/>
  </cols>
  <sheetData>
    <row r="1">
      <c r="B1" s="1"/>
      <c r="C1" s="157" t="s">
        <v>0</v>
      </c>
      <c r="E1" s="37"/>
      <c r="F1" s="132"/>
      <c r="G1" s="132"/>
    </row>
    <row r="2">
      <c r="B2" s="1" t="s">
        <v>212</v>
      </c>
      <c r="C2" s="34" t="s">
        <v>213</v>
      </c>
      <c r="D2" s="33"/>
      <c r="E2" s="158"/>
      <c r="F2" s="133"/>
      <c r="G2" s="133"/>
      <c r="H2" s="33"/>
      <c r="I2" s="33"/>
      <c r="J2" s="33"/>
      <c r="N2" s="4"/>
    </row>
    <row r="3">
      <c r="B3" s="36" t="s">
        <v>31</v>
      </c>
      <c r="C3" s="33"/>
      <c r="D3" s="33"/>
      <c r="E3" s="37" t="s">
        <v>92</v>
      </c>
      <c r="F3" s="132"/>
      <c r="G3" s="132"/>
      <c r="H3" s="33"/>
      <c r="I3" s="33"/>
      <c r="J3" s="33"/>
    </row>
    <row r="4" ht="17.25" customHeight="1">
      <c r="B4" s="1" t="s">
        <v>214</v>
      </c>
      <c r="C4" s="48" t="s">
        <v>215</v>
      </c>
      <c r="D4" s="39"/>
      <c r="E4" s="37" t="s">
        <v>216</v>
      </c>
      <c r="F4" s="132"/>
      <c r="G4" s="132"/>
      <c r="H4" s="159" t="s">
        <v>217</v>
      </c>
      <c r="I4" s="33"/>
      <c r="J4" s="33"/>
    </row>
    <row r="5">
      <c r="B5" s="1"/>
      <c r="C5" s="76" t="s">
        <v>218</v>
      </c>
      <c r="D5" s="160">
        <v>500000.0</v>
      </c>
      <c r="E5" s="37" t="s">
        <v>219</v>
      </c>
      <c r="F5" s="37"/>
      <c r="G5" s="37"/>
      <c r="H5" s="33"/>
      <c r="I5" s="33"/>
      <c r="J5" s="33"/>
    </row>
    <row r="6">
      <c r="B6" s="1"/>
      <c r="C6" s="73" t="s">
        <v>220</v>
      </c>
      <c r="D6" s="74">
        <f>D5*20%</f>
        <v>100000</v>
      </c>
      <c r="E6" s="158" t="s">
        <v>221</v>
      </c>
      <c r="F6" s="37"/>
      <c r="G6" s="37"/>
      <c r="H6" s="33"/>
      <c r="I6" s="33"/>
      <c r="J6" s="33"/>
    </row>
    <row r="7">
      <c r="B7" s="1"/>
      <c r="C7" s="41" t="s">
        <v>222</v>
      </c>
      <c r="D7" s="74">
        <f>D6*12</f>
        <v>1200000</v>
      </c>
      <c r="E7" s="37" t="s">
        <v>223</v>
      </c>
      <c r="F7" s="37"/>
      <c r="G7" s="161"/>
      <c r="H7" s="33"/>
      <c r="I7" s="33"/>
      <c r="J7" s="33"/>
    </row>
    <row r="8">
      <c r="B8" s="1"/>
      <c r="C8" s="41" t="s">
        <v>224</v>
      </c>
      <c r="D8" s="47">
        <f>D7/52</f>
        <v>23076.92308</v>
      </c>
      <c r="E8" s="37"/>
      <c r="F8" s="37"/>
      <c r="G8" s="162"/>
      <c r="H8" s="33"/>
      <c r="I8" s="33"/>
      <c r="J8" s="33"/>
    </row>
    <row r="9">
      <c r="B9" s="1"/>
      <c r="C9" s="33"/>
      <c r="D9" s="33"/>
      <c r="E9" s="37"/>
      <c r="F9" s="37"/>
      <c r="G9" s="37"/>
      <c r="H9" s="33"/>
      <c r="I9" s="33"/>
      <c r="J9" s="33"/>
    </row>
    <row r="10" ht="17.25" customHeight="1">
      <c r="B10" s="1" t="s">
        <v>214</v>
      </c>
      <c r="C10" s="48" t="s">
        <v>225</v>
      </c>
      <c r="D10" s="39"/>
      <c r="E10" s="37" t="s">
        <v>226</v>
      </c>
      <c r="F10" s="37"/>
      <c r="G10" s="132"/>
      <c r="H10" s="33"/>
      <c r="I10" s="33"/>
      <c r="J10" s="33"/>
    </row>
    <row r="11" ht="17.25" customHeight="1">
      <c r="B11" s="1"/>
      <c r="C11" s="41" t="s">
        <v>35</v>
      </c>
      <c r="D11" s="42">
        <v>1.0</v>
      </c>
      <c r="E11" s="37" t="s">
        <v>227</v>
      </c>
      <c r="F11" s="37"/>
      <c r="G11" s="132"/>
      <c r="H11" s="33"/>
      <c r="I11" s="33"/>
      <c r="J11" s="33"/>
    </row>
    <row r="12" ht="17.25" customHeight="1">
      <c r="B12" s="1"/>
      <c r="C12" s="41" t="s">
        <v>60</v>
      </c>
      <c r="D12" s="125">
        <f>6000000*7</f>
        <v>42000000</v>
      </c>
      <c r="E12" s="37" t="s">
        <v>228</v>
      </c>
      <c r="F12" s="37"/>
      <c r="G12" s="132"/>
      <c r="H12" s="33"/>
      <c r="I12" s="33"/>
      <c r="J12" s="33"/>
    </row>
    <row r="13">
      <c r="B13" s="1"/>
      <c r="C13" s="76" t="s">
        <v>229</v>
      </c>
      <c r="D13" s="47">
        <f>(D11/1000)*(D12)</f>
        <v>42000</v>
      </c>
      <c r="E13" s="37"/>
      <c r="F13" s="37"/>
      <c r="G13" s="37"/>
      <c r="H13" s="33"/>
      <c r="I13" s="33"/>
      <c r="J13" s="33"/>
    </row>
    <row r="14">
      <c r="B14" s="1"/>
      <c r="C14" s="73" t="s">
        <v>230</v>
      </c>
      <c r="D14" s="74">
        <f>D13*60%</f>
        <v>25200</v>
      </c>
      <c r="E14" s="37" t="s">
        <v>231</v>
      </c>
      <c r="F14" s="37"/>
      <c r="G14" s="37"/>
      <c r="H14" s="33"/>
      <c r="I14" s="33"/>
      <c r="J14" s="33"/>
    </row>
    <row r="15">
      <c r="B15" s="1"/>
      <c r="C15" s="41" t="s">
        <v>222</v>
      </c>
      <c r="D15" s="74">
        <f>D14*52</f>
        <v>1310400</v>
      </c>
      <c r="E15" s="37"/>
      <c r="F15" s="37"/>
      <c r="G15" s="37"/>
      <c r="H15" s="33"/>
      <c r="I15" s="33"/>
      <c r="J15" s="33"/>
    </row>
    <row r="16">
      <c r="B16" s="1"/>
      <c r="C16" s="33"/>
      <c r="D16" s="33"/>
      <c r="E16" s="37"/>
      <c r="F16" s="37"/>
      <c r="G16" s="37"/>
      <c r="H16" s="33"/>
      <c r="I16" s="33"/>
      <c r="J16" s="33"/>
    </row>
    <row r="17">
      <c r="B17" s="1"/>
      <c r="C17" s="38" t="s">
        <v>232</v>
      </c>
      <c r="D17" s="38"/>
      <c r="E17" s="37"/>
      <c r="F17" s="37"/>
      <c r="G17" s="37"/>
      <c r="H17" s="33"/>
      <c r="I17" s="33"/>
      <c r="J17" s="33"/>
    </row>
    <row r="18">
      <c r="B18" s="1" t="s">
        <v>214</v>
      </c>
      <c r="C18" s="41" t="s">
        <v>35</v>
      </c>
      <c r="D18" s="42">
        <v>11.0</v>
      </c>
      <c r="E18" s="37" t="s">
        <v>233</v>
      </c>
      <c r="F18" s="37"/>
      <c r="G18" s="161"/>
      <c r="H18" s="33"/>
      <c r="I18" s="33"/>
      <c r="J18" s="33"/>
    </row>
    <row r="19">
      <c r="B19" s="1"/>
      <c r="C19" s="41" t="s">
        <v>60</v>
      </c>
      <c r="D19" s="125">
        <f>6000000*7</f>
        <v>42000000</v>
      </c>
      <c r="E19" s="37" t="s">
        <v>234</v>
      </c>
      <c r="F19" s="37"/>
      <c r="G19" s="37"/>
      <c r="H19" s="33"/>
      <c r="I19" s="33"/>
      <c r="J19" s="33"/>
    </row>
    <row r="20">
      <c r="B20" s="1"/>
      <c r="C20" s="41" t="s">
        <v>235</v>
      </c>
      <c r="D20" s="47">
        <f>(D18/1000)*(D19)</f>
        <v>462000</v>
      </c>
      <c r="E20" s="37"/>
      <c r="F20" s="37"/>
      <c r="G20" s="37"/>
      <c r="H20" s="33"/>
      <c r="I20" s="33"/>
      <c r="J20" s="33"/>
    </row>
    <row r="21" ht="15.75" customHeight="1">
      <c r="B21" s="1"/>
      <c r="C21" s="33"/>
      <c r="D21" s="33"/>
      <c r="E21" s="37"/>
      <c r="F21" s="37"/>
      <c r="G21" s="37"/>
      <c r="H21" s="33"/>
      <c r="I21" s="33"/>
      <c r="J21" s="52"/>
    </row>
    <row r="22" ht="15.75" customHeight="1">
      <c r="B22" s="1" t="s">
        <v>214</v>
      </c>
      <c r="C22" s="38" t="s">
        <v>236</v>
      </c>
      <c r="D22" s="38"/>
      <c r="E22" s="158"/>
      <c r="F22" s="37"/>
      <c r="G22" s="37"/>
      <c r="H22" s="33"/>
      <c r="I22" s="33"/>
      <c r="J22" s="33"/>
    </row>
    <row r="23" ht="15.75" customHeight="1">
      <c r="B23" s="1"/>
      <c r="C23" s="41" t="s">
        <v>35</v>
      </c>
      <c r="D23" s="42">
        <v>11.0</v>
      </c>
      <c r="E23" s="37" t="s">
        <v>233</v>
      </c>
      <c r="F23" s="37"/>
      <c r="G23" s="161"/>
      <c r="H23" s="33"/>
      <c r="I23" s="33"/>
      <c r="J23" s="33"/>
    </row>
    <row r="24" ht="15.75" customHeight="1">
      <c r="B24" s="1"/>
      <c r="C24" s="41" t="s">
        <v>60</v>
      </c>
      <c r="D24" s="125">
        <f>(6000000*7)*30%</f>
        <v>12600000</v>
      </c>
      <c r="E24" s="37" t="s">
        <v>237</v>
      </c>
      <c r="F24" s="37"/>
      <c r="G24" s="37"/>
      <c r="H24" s="33"/>
      <c r="I24" s="33"/>
      <c r="J24" s="33"/>
    </row>
    <row r="25" ht="15.75" customHeight="1">
      <c r="B25" s="1"/>
      <c r="C25" s="41" t="s">
        <v>235</v>
      </c>
      <c r="D25" s="47">
        <f>(D23/1000)*(D24)</f>
        <v>138600</v>
      </c>
      <c r="E25" s="37"/>
      <c r="F25" s="37"/>
      <c r="G25" s="37"/>
      <c r="H25" s="33"/>
      <c r="I25" s="33"/>
      <c r="J25" s="33"/>
    </row>
    <row r="26" ht="15.75" customHeight="1">
      <c r="B26" s="1"/>
      <c r="C26" s="33"/>
      <c r="D26" s="33"/>
      <c r="E26" s="158"/>
      <c r="F26" s="37"/>
      <c r="G26" s="37"/>
      <c r="H26" s="33"/>
      <c r="I26" s="33"/>
      <c r="J26" s="33"/>
    </row>
    <row r="27" ht="15.75" customHeight="1">
      <c r="B27" s="1" t="s">
        <v>214</v>
      </c>
      <c r="C27" s="38" t="s">
        <v>238</v>
      </c>
      <c r="D27" s="38"/>
      <c r="E27" s="37"/>
      <c r="F27" s="37"/>
      <c r="G27" s="37"/>
      <c r="H27" s="33"/>
      <c r="I27" s="33"/>
      <c r="J27" s="33"/>
    </row>
    <row r="28" ht="15.75" customHeight="1">
      <c r="B28" s="1"/>
      <c r="C28" s="41" t="s">
        <v>35</v>
      </c>
      <c r="D28" s="42">
        <v>5.0</v>
      </c>
      <c r="E28" s="37" t="s">
        <v>239</v>
      </c>
      <c r="F28" s="37"/>
      <c r="G28" s="161"/>
      <c r="H28" s="33"/>
      <c r="I28" s="33"/>
      <c r="J28" s="33"/>
    </row>
    <row r="29" ht="15.75" customHeight="1">
      <c r="B29" s="1"/>
      <c r="C29" s="41" t="s">
        <v>60</v>
      </c>
      <c r="D29" s="125">
        <f>5000000*3</f>
        <v>15000000</v>
      </c>
      <c r="E29" s="37" t="s">
        <v>240</v>
      </c>
      <c r="F29" s="37"/>
      <c r="G29" s="37"/>
      <c r="H29" s="33"/>
      <c r="I29" s="33"/>
      <c r="J29" s="33"/>
    </row>
    <row r="30" ht="15.75" customHeight="1">
      <c r="B30" s="1"/>
      <c r="C30" s="41" t="s">
        <v>40</v>
      </c>
      <c r="D30" s="47">
        <f>(D28/1000)*(D29)</f>
        <v>75000</v>
      </c>
      <c r="E30" s="37"/>
      <c r="F30" s="37"/>
      <c r="G30" s="132"/>
      <c r="H30" s="114"/>
      <c r="I30" s="33"/>
      <c r="J30" s="33"/>
    </row>
    <row r="31" ht="15.75" customHeight="1">
      <c r="B31" s="1"/>
      <c r="C31" s="33"/>
      <c r="D31" s="52"/>
      <c r="E31" s="37"/>
      <c r="F31" s="37"/>
      <c r="G31" s="132"/>
      <c r="H31" s="114"/>
      <c r="I31" s="33"/>
      <c r="J31" s="33"/>
    </row>
    <row r="32" ht="15.75" customHeight="1">
      <c r="B32" s="1" t="s">
        <v>214</v>
      </c>
      <c r="C32" s="38" t="s">
        <v>241</v>
      </c>
      <c r="D32" s="38"/>
      <c r="E32" s="37"/>
      <c r="F32" s="37"/>
      <c r="G32" s="37"/>
      <c r="H32" s="114"/>
      <c r="I32" s="33"/>
      <c r="J32" s="33"/>
    </row>
    <row r="33" ht="15.75" customHeight="1">
      <c r="B33" s="1"/>
      <c r="C33" s="41" t="s">
        <v>35</v>
      </c>
      <c r="D33" s="42">
        <v>5.0</v>
      </c>
      <c r="E33" s="37" t="s">
        <v>239</v>
      </c>
      <c r="F33" s="37"/>
      <c r="G33" s="161"/>
      <c r="H33" s="114"/>
      <c r="I33" s="33"/>
      <c r="J33" s="33"/>
    </row>
    <row r="34" ht="15.75" customHeight="1">
      <c r="B34" s="1"/>
      <c r="C34" s="41" t="s">
        <v>60</v>
      </c>
      <c r="D34" s="125">
        <f>(6000000*7)*30%</f>
        <v>12600000</v>
      </c>
      <c r="E34" s="37" t="s">
        <v>242</v>
      </c>
      <c r="F34" s="37"/>
      <c r="G34" s="37"/>
      <c r="H34" s="114"/>
      <c r="I34" s="33"/>
      <c r="J34" s="33"/>
    </row>
    <row r="35" ht="15.75" customHeight="1">
      <c r="B35" s="1"/>
      <c r="C35" s="41" t="s">
        <v>243</v>
      </c>
      <c r="D35" s="47">
        <f>(D33/1000)*(D34)/4</f>
        <v>15750</v>
      </c>
      <c r="E35" s="37"/>
      <c r="F35" s="37"/>
      <c r="G35" s="132"/>
      <c r="H35" s="114"/>
      <c r="I35" s="33"/>
      <c r="J35" s="33"/>
    </row>
    <row r="36" ht="15.75" customHeight="1">
      <c r="B36" s="1"/>
      <c r="C36" s="41" t="s">
        <v>40</v>
      </c>
      <c r="D36" s="47">
        <f>(D33/1000)*(D34)</f>
        <v>63000</v>
      </c>
      <c r="E36" s="37"/>
      <c r="F36" s="37"/>
      <c r="G36" s="132"/>
      <c r="H36" s="114"/>
      <c r="I36" s="33"/>
      <c r="J36" s="33"/>
    </row>
    <row r="37" ht="15.75" customHeight="1">
      <c r="B37" s="1"/>
      <c r="E37" s="37"/>
      <c r="F37" s="37"/>
      <c r="G37" s="132"/>
    </row>
    <row r="38" ht="15.75" customHeight="1">
      <c r="B38" s="1" t="s">
        <v>33</v>
      </c>
      <c r="C38" s="38" t="s">
        <v>244</v>
      </c>
      <c r="D38" s="38"/>
      <c r="E38" s="37"/>
      <c r="F38" s="37"/>
      <c r="G38" s="132"/>
    </row>
    <row r="39" ht="15.75" customHeight="1">
      <c r="B39" s="1"/>
      <c r="C39" s="41" t="s">
        <v>35</v>
      </c>
      <c r="D39" s="42">
        <f>D41/(D40/1000)</f>
        <v>41.66666667</v>
      </c>
      <c r="E39" s="37" t="s">
        <v>245</v>
      </c>
      <c r="F39" s="37"/>
      <c r="G39" s="161"/>
    </row>
    <row r="40" ht="15.75" customHeight="1">
      <c r="B40" s="1"/>
      <c r="C40" s="41" t="s">
        <v>246</v>
      </c>
      <c r="D40" s="125">
        <v>1.2E7</v>
      </c>
      <c r="E40" s="37" t="s">
        <v>247</v>
      </c>
      <c r="F40" s="37"/>
      <c r="G40" s="161"/>
    </row>
    <row r="41" ht="15.75" customHeight="1">
      <c r="B41" s="1"/>
      <c r="C41" s="41" t="s">
        <v>62</v>
      </c>
      <c r="D41" s="47">
        <v>500000.0</v>
      </c>
      <c r="E41" s="37" t="s">
        <v>248</v>
      </c>
      <c r="F41" s="37"/>
      <c r="G41" s="161"/>
    </row>
    <row r="42" ht="15.75" customHeight="1">
      <c r="B42" s="1"/>
      <c r="E42" s="37"/>
      <c r="F42" s="37"/>
      <c r="G42" s="132"/>
    </row>
    <row r="43" ht="15.75" customHeight="1">
      <c r="B43" s="1" t="s">
        <v>33</v>
      </c>
      <c r="C43" s="38" t="s">
        <v>186</v>
      </c>
      <c r="D43" s="38"/>
      <c r="E43" s="37"/>
      <c r="F43" s="37"/>
      <c r="G43" s="132"/>
    </row>
    <row r="44" ht="15.75" customHeight="1">
      <c r="B44" s="1"/>
      <c r="C44" s="41" t="s">
        <v>35</v>
      </c>
      <c r="D44" s="42">
        <v>7.0</v>
      </c>
      <c r="E44" s="37" t="s">
        <v>249</v>
      </c>
      <c r="F44" s="37"/>
      <c r="G44" s="132"/>
    </row>
    <row r="45" ht="15.75" customHeight="1">
      <c r="B45" s="1"/>
      <c r="C45" s="41" t="s">
        <v>60</v>
      </c>
      <c r="D45" s="148">
        <f>38500/2</f>
        <v>19250</v>
      </c>
      <c r="E45" s="37"/>
      <c r="F45" s="37"/>
      <c r="G45" s="132"/>
    </row>
    <row r="46" ht="15.75" customHeight="1">
      <c r="B46" s="1"/>
      <c r="C46" s="41" t="s">
        <v>62</v>
      </c>
      <c r="D46" s="47">
        <f>(D44/1000)*(D45)</f>
        <v>134.75</v>
      </c>
      <c r="E46" s="37"/>
      <c r="F46" s="37"/>
      <c r="G46" s="132"/>
    </row>
    <row r="47" ht="15.75" customHeight="1">
      <c r="B47" s="1"/>
      <c r="E47" s="37"/>
      <c r="F47" s="37"/>
      <c r="G47" s="132"/>
    </row>
    <row r="48" ht="15.75" customHeight="1">
      <c r="B48" s="1" t="s">
        <v>33</v>
      </c>
      <c r="C48" s="38" t="s">
        <v>250</v>
      </c>
      <c r="D48" s="38"/>
      <c r="E48" s="37"/>
      <c r="F48" s="37"/>
      <c r="G48" s="132"/>
    </row>
    <row r="49" ht="15.75" customHeight="1">
      <c r="B49" s="1"/>
      <c r="C49" s="41" t="s">
        <v>35</v>
      </c>
      <c r="D49" s="42">
        <v>7.0</v>
      </c>
      <c r="E49" s="37"/>
      <c r="F49" s="37"/>
      <c r="G49" s="132"/>
    </row>
    <row r="50" ht="15.75" customHeight="1">
      <c r="B50" s="1"/>
      <c r="C50" s="41" t="s">
        <v>60</v>
      </c>
      <c r="D50" s="163">
        <f>287675/2</f>
        <v>143837.5</v>
      </c>
      <c r="E50" s="37"/>
      <c r="F50" s="37"/>
      <c r="G50" s="132"/>
    </row>
    <row r="51" ht="15.75" customHeight="1">
      <c r="B51" s="1"/>
      <c r="C51" s="41" t="s">
        <v>62</v>
      </c>
      <c r="D51" s="47">
        <f>(D49/1000)*(D50)</f>
        <v>1006.8625</v>
      </c>
      <c r="E51" s="37"/>
      <c r="F51" s="37"/>
      <c r="G51" s="132"/>
    </row>
    <row r="52" ht="15.75" customHeight="1">
      <c r="B52" s="1"/>
      <c r="C52" s="33"/>
      <c r="D52" s="52"/>
      <c r="E52" s="37"/>
      <c r="F52" s="37"/>
      <c r="G52" s="132"/>
    </row>
    <row r="53" ht="15.75" customHeight="1">
      <c r="B53" s="1" t="s">
        <v>33</v>
      </c>
      <c r="C53" s="38" t="s">
        <v>190</v>
      </c>
      <c r="D53" s="38"/>
      <c r="E53" s="37"/>
      <c r="F53" s="37"/>
      <c r="G53" s="132"/>
    </row>
    <row r="54" ht="15.75" customHeight="1">
      <c r="B54" s="1"/>
      <c r="C54" s="41" t="s">
        <v>35</v>
      </c>
      <c r="D54" s="42">
        <v>7.0</v>
      </c>
      <c r="E54" s="37"/>
      <c r="F54" s="37"/>
      <c r="G54" s="132"/>
    </row>
    <row r="55" ht="15.75" customHeight="1">
      <c r="B55" s="1"/>
      <c r="C55" s="41" t="s">
        <v>60</v>
      </c>
      <c r="D55" s="148">
        <f>25700/2</f>
        <v>12850</v>
      </c>
      <c r="E55" s="37"/>
      <c r="F55" s="37"/>
      <c r="G55" s="132"/>
    </row>
    <row r="56" ht="15.75" customHeight="1">
      <c r="B56" s="1"/>
      <c r="C56" s="41" t="s">
        <v>62</v>
      </c>
      <c r="D56" s="47">
        <f>(D54/1000)*(D55)</f>
        <v>89.95</v>
      </c>
      <c r="E56" s="37"/>
      <c r="F56" s="37"/>
      <c r="G56" s="132"/>
    </row>
    <row r="57" ht="15.75" customHeight="1">
      <c r="B57" s="1"/>
      <c r="E57" s="37"/>
      <c r="F57" s="132"/>
      <c r="G57" s="132"/>
    </row>
    <row r="58" ht="15.75" customHeight="1">
      <c r="B58" s="1" t="s">
        <v>33</v>
      </c>
      <c r="C58" s="38" t="s">
        <v>154</v>
      </c>
      <c r="D58" s="38"/>
      <c r="E58" s="37"/>
      <c r="F58" s="37"/>
      <c r="G58" s="132"/>
    </row>
    <row r="59" ht="15.75" customHeight="1">
      <c r="B59" s="1"/>
      <c r="C59" s="41" t="s">
        <v>35</v>
      </c>
      <c r="D59" s="42">
        <v>100.0</v>
      </c>
      <c r="E59" s="37" t="s">
        <v>130</v>
      </c>
      <c r="F59" s="37"/>
      <c r="G59" s="132"/>
    </row>
    <row r="60" ht="15.75" customHeight="1">
      <c r="B60" s="1"/>
      <c r="C60" s="41" t="s">
        <v>60</v>
      </c>
      <c r="D60" s="148">
        <f>12000000/4/4</f>
        <v>750000</v>
      </c>
      <c r="E60" s="37" t="s">
        <v>251</v>
      </c>
      <c r="F60" s="37"/>
      <c r="G60" s="132"/>
    </row>
    <row r="61" ht="15.75" customHeight="1">
      <c r="B61" s="1"/>
      <c r="C61" s="41" t="s">
        <v>62</v>
      </c>
      <c r="D61" s="47">
        <f>(D59/1000)*(D60)</f>
        <v>75000</v>
      </c>
      <c r="E61" s="37"/>
      <c r="F61" s="37"/>
      <c r="G61" s="132"/>
    </row>
    <row r="62" ht="15.75" customHeight="1">
      <c r="B62" s="1"/>
      <c r="E62" s="37"/>
      <c r="F62" s="132"/>
      <c r="G62" s="132"/>
    </row>
    <row r="63" ht="15.75" customHeight="1">
      <c r="B63" s="1" t="s">
        <v>33</v>
      </c>
      <c r="C63" s="38" t="s">
        <v>252</v>
      </c>
      <c r="D63" s="38"/>
      <c r="E63" s="37"/>
      <c r="F63" s="37"/>
      <c r="G63" s="132"/>
    </row>
    <row r="64" ht="15.75" customHeight="1">
      <c r="B64" s="1"/>
      <c r="C64" s="41" t="s">
        <v>35</v>
      </c>
      <c r="D64" s="42">
        <v>15.0</v>
      </c>
      <c r="E64" s="37" t="s">
        <v>160</v>
      </c>
      <c r="F64" s="37"/>
      <c r="G64" s="132"/>
    </row>
    <row r="65" ht="15.75" customHeight="1">
      <c r="B65" s="1"/>
      <c r="C65" s="41" t="s">
        <v>60</v>
      </c>
      <c r="D65" s="45">
        <v>55000.0</v>
      </c>
      <c r="E65" s="37" t="s">
        <v>253</v>
      </c>
      <c r="F65" s="37"/>
      <c r="G65" s="132"/>
    </row>
    <row r="66" ht="15.75" customHeight="1">
      <c r="B66" s="1"/>
      <c r="C66" s="41" t="s">
        <v>62</v>
      </c>
      <c r="D66" s="47">
        <f>(D64/1000)*(D65)</f>
        <v>825</v>
      </c>
      <c r="E66" s="37" t="s">
        <v>254</v>
      </c>
      <c r="F66" s="37"/>
      <c r="G66" s="132"/>
    </row>
    <row r="67" ht="15.75" customHeight="1">
      <c r="B67" s="1"/>
      <c r="E67" s="37"/>
      <c r="F67" s="132"/>
      <c r="G67" s="132"/>
    </row>
    <row r="68" ht="15.75" customHeight="1">
      <c r="B68" s="1" t="s">
        <v>33</v>
      </c>
      <c r="C68" s="38" t="s">
        <v>159</v>
      </c>
      <c r="D68" s="38"/>
      <c r="E68" s="37"/>
      <c r="F68" s="132"/>
      <c r="G68" s="132"/>
    </row>
    <row r="69" ht="15.75" customHeight="1">
      <c r="B69" s="1"/>
      <c r="C69" s="41" t="s">
        <v>35</v>
      </c>
      <c r="D69" s="42">
        <v>15.0</v>
      </c>
      <c r="E69" s="37" t="s">
        <v>160</v>
      </c>
      <c r="F69" s="132"/>
      <c r="G69" s="132"/>
    </row>
    <row r="70" ht="15.75" customHeight="1">
      <c r="B70" s="1"/>
      <c r="C70" s="41" t="s">
        <v>60</v>
      </c>
      <c r="D70" s="45">
        <v>90000.0</v>
      </c>
      <c r="E70" s="37" t="s">
        <v>161</v>
      </c>
      <c r="F70" s="132"/>
      <c r="G70" s="132"/>
    </row>
    <row r="71" ht="15.75" customHeight="1">
      <c r="B71" s="1"/>
      <c r="C71" s="41" t="s">
        <v>62</v>
      </c>
      <c r="D71" s="47">
        <f>(D69/1000)*(D70)</f>
        <v>1350</v>
      </c>
      <c r="E71" s="37"/>
      <c r="F71" s="132"/>
      <c r="G71" s="132"/>
    </row>
    <row r="72" ht="15.75" customHeight="1">
      <c r="B72" s="1"/>
      <c r="E72" s="37"/>
      <c r="F72" s="132"/>
      <c r="G72" s="132"/>
    </row>
    <row r="73" ht="15.75" customHeight="1">
      <c r="B73" s="1"/>
      <c r="C73" s="33"/>
      <c r="D73" s="52"/>
      <c r="E73" s="37"/>
      <c r="F73" s="37"/>
      <c r="G73" s="132"/>
      <c r="H73" s="33"/>
      <c r="I73" s="114"/>
      <c r="J73" s="33"/>
      <c r="K73" s="33"/>
      <c r="L73" s="33"/>
    </row>
    <row r="74" ht="15.75" customHeight="1">
      <c r="B74" s="1"/>
      <c r="E74" s="37"/>
      <c r="F74" s="132"/>
      <c r="G74" s="132"/>
    </row>
    <row r="75" ht="15.75" customHeight="1">
      <c r="A75" s="110"/>
      <c r="B75" s="110"/>
      <c r="C75" s="2" t="s">
        <v>1</v>
      </c>
      <c r="D75" s="5"/>
      <c r="E75" s="164"/>
      <c r="F75" s="8"/>
      <c r="G75" s="8"/>
      <c r="H75" s="8"/>
      <c r="I75" s="8"/>
      <c r="J75" s="66"/>
      <c r="K75" s="8"/>
      <c r="L75" s="8"/>
      <c r="M75" s="8"/>
      <c r="N75" s="8"/>
      <c r="O75" s="66"/>
      <c r="P75" s="8"/>
      <c r="Q75" s="8"/>
      <c r="R75" s="8"/>
      <c r="S75" s="8"/>
      <c r="T75" s="66"/>
      <c r="U75" s="8"/>
      <c r="V75" s="8"/>
      <c r="W75" s="8"/>
      <c r="X75" s="8"/>
      <c r="Y75" s="66"/>
      <c r="Z75" s="8"/>
      <c r="AA75" s="8"/>
      <c r="AB75" s="8"/>
      <c r="AC75" s="8"/>
      <c r="AD75" s="66"/>
      <c r="AE75" s="8"/>
      <c r="AF75" s="8"/>
      <c r="AG75" s="8"/>
      <c r="AH75" s="8"/>
      <c r="AI75" s="66"/>
      <c r="AJ75" s="8"/>
      <c r="AK75" s="8"/>
      <c r="AL75" s="8"/>
      <c r="AM75" s="8"/>
      <c r="AN75" s="66"/>
      <c r="AO75" s="8"/>
      <c r="AP75" s="8"/>
      <c r="AQ75" s="8"/>
      <c r="AR75" s="8"/>
      <c r="AS75" s="66"/>
      <c r="AT75" s="8"/>
      <c r="AU75" s="8"/>
      <c r="AV75" s="8"/>
      <c r="AW75" s="8"/>
      <c r="AX75" s="66"/>
      <c r="AY75" s="8"/>
      <c r="AZ75" s="8"/>
      <c r="BA75" s="8"/>
      <c r="BB75" s="8"/>
      <c r="BC75" s="66"/>
      <c r="BD75" s="8"/>
      <c r="BE75" s="8"/>
      <c r="BF75" s="8"/>
      <c r="BG75" s="8"/>
      <c r="BH75" s="66"/>
      <c r="BI75" s="8"/>
      <c r="BJ75" s="8"/>
      <c r="BK75" s="8"/>
      <c r="BL75" s="8"/>
      <c r="BM75" s="66"/>
      <c r="BN75" s="8"/>
      <c r="BO75" s="8"/>
      <c r="BP75" s="8"/>
      <c r="BQ75" s="8"/>
      <c r="BR75" s="66"/>
      <c r="BS75" s="8"/>
      <c r="BT75" s="8"/>
      <c r="BU75" s="8"/>
      <c r="BV75" s="8"/>
      <c r="BW75" s="66"/>
      <c r="BX75" s="8"/>
      <c r="BY75" s="8"/>
      <c r="BZ75" s="8"/>
      <c r="CA75" s="8"/>
      <c r="CB75" s="66"/>
      <c r="CC75" s="8"/>
      <c r="CD75" s="8"/>
      <c r="CE75" s="8"/>
      <c r="CF75" s="8"/>
      <c r="CG75" s="66"/>
      <c r="CH75" s="8"/>
      <c r="CI75" s="8"/>
      <c r="CJ75" s="8"/>
      <c r="CK75" s="8"/>
      <c r="CL75" s="66"/>
      <c r="CM75" s="8"/>
      <c r="CN75" s="8"/>
      <c r="CO75" s="8"/>
      <c r="CP75" s="8"/>
      <c r="CQ75" s="66"/>
      <c r="CR75" s="8"/>
      <c r="CS75" s="8"/>
      <c r="CT75" s="8"/>
      <c r="CU75" s="8"/>
      <c r="CV75" s="66"/>
      <c r="CW75" s="8"/>
      <c r="CX75" s="8"/>
      <c r="CY75" s="8"/>
      <c r="CZ75" s="8"/>
      <c r="DA75" s="66"/>
      <c r="DB75" s="8"/>
      <c r="DC75" s="8"/>
      <c r="DD75" s="8"/>
      <c r="DE75" s="8"/>
      <c r="DF75" s="66"/>
      <c r="DG75" s="8"/>
      <c r="DH75" s="8"/>
      <c r="DI75" s="8"/>
      <c r="DJ75" s="8"/>
      <c r="DK75" s="66"/>
      <c r="DL75" s="8"/>
      <c r="DM75" s="8"/>
      <c r="DN75" s="8"/>
      <c r="DO75" s="8"/>
      <c r="DP75" s="66"/>
      <c r="DQ75" s="8"/>
      <c r="DR75" s="8"/>
      <c r="DS75" s="8"/>
      <c r="DT75" s="8"/>
      <c r="DU75" s="66"/>
      <c r="DV75" s="8"/>
      <c r="DW75" s="8"/>
      <c r="DX75" s="8"/>
      <c r="DY75" s="8"/>
      <c r="DZ75" s="110"/>
      <c r="EA75" s="110"/>
      <c r="EB75" s="110"/>
      <c r="EC75" s="110"/>
      <c r="ED75" s="110"/>
      <c r="EE75" s="110"/>
      <c r="EF75" s="110"/>
      <c r="EG75" s="110"/>
      <c r="EH75" s="110"/>
      <c r="EI75" s="110"/>
      <c r="EJ75" s="110"/>
      <c r="EK75" s="110"/>
      <c r="EL75" s="110"/>
      <c r="EM75" s="110"/>
      <c r="EN75" s="110"/>
      <c r="EO75" s="110"/>
      <c r="EP75" s="110"/>
      <c r="EQ75" s="110"/>
      <c r="ER75" s="110"/>
      <c r="ES75" s="110"/>
      <c r="ET75" s="110"/>
      <c r="EU75" s="110"/>
      <c r="EV75" s="110"/>
      <c r="EW75" s="110"/>
      <c r="EX75" s="110"/>
      <c r="EY75" s="110"/>
      <c r="EZ75" s="110"/>
      <c r="FA75" s="110"/>
      <c r="FB75" s="110"/>
      <c r="FC75" s="110"/>
      <c r="FD75" s="110"/>
      <c r="FE75" s="110"/>
      <c r="FF75" s="110"/>
      <c r="FG75" s="110"/>
      <c r="FH75" s="110"/>
      <c r="FI75" s="110"/>
      <c r="FJ75" s="110"/>
      <c r="FK75" s="110"/>
      <c r="FL75" s="110"/>
      <c r="FM75" s="110"/>
      <c r="FN75" s="110"/>
      <c r="FO75" s="110"/>
      <c r="FP75" s="110"/>
      <c r="FQ75" s="110"/>
      <c r="FR75" s="110"/>
      <c r="FS75" s="110"/>
      <c r="FT75" s="110"/>
      <c r="FU75" s="110"/>
      <c r="FV75" s="110"/>
      <c r="FW75" s="110"/>
      <c r="FX75" s="110"/>
      <c r="FY75" s="110"/>
      <c r="FZ75" s="110"/>
      <c r="GA75" s="110"/>
      <c r="GB75" s="110"/>
      <c r="GC75" s="110"/>
      <c r="GD75" s="110"/>
      <c r="GE75" s="110"/>
      <c r="GF75" s="110"/>
      <c r="GG75" s="110"/>
      <c r="GH75" s="110"/>
      <c r="GI75" s="110"/>
      <c r="GJ75" s="110"/>
      <c r="GK75" s="110"/>
      <c r="GL75" s="110"/>
      <c r="GM75" s="110"/>
      <c r="GN75" s="110"/>
      <c r="GO75" s="110"/>
      <c r="GP75" s="110"/>
      <c r="GQ75" s="110"/>
      <c r="GR75" s="110"/>
      <c r="GS75" s="110"/>
      <c r="GT75" s="110"/>
      <c r="GU75" s="110"/>
      <c r="GV75" s="110"/>
      <c r="GW75" s="110"/>
      <c r="GX75" s="110"/>
      <c r="GY75" s="110"/>
      <c r="GZ75" s="110"/>
      <c r="HA75" s="110"/>
      <c r="HB75" s="110"/>
      <c r="HC75" s="110"/>
      <c r="HD75" s="110"/>
      <c r="HE75" s="110"/>
      <c r="HF75" s="110"/>
      <c r="HG75" s="110"/>
      <c r="HH75" s="110"/>
      <c r="HI75" s="110"/>
      <c r="HJ75" s="110"/>
      <c r="HK75" s="110"/>
    </row>
    <row r="76" ht="15.75" customHeight="1">
      <c r="A76" s="110"/>
      <c r="B76" s="110"/>
      <c r="C76" s="5"/>
      <c r="D76" s="137"/>
      <c r="E76" s="164"/>
      <c r="F76" s="8"/>
      <c r="G76" s="8"/>
      <c r="H76" s="8"/>
      <c r="I76" s="8"/>
      <c r="J76" s="66"/>
      <c r="K76" s="8"/>
      <c r="L76" s="8"/>
      <c r="M76" s="8"/>
      <c r="N76" s="8"/>
      <c r="O76" s="66"/>
      <c r="P76" s="8"/>
      <c r="Q76" s="8"/>
      <c r="R76" s="8"/>
      <c r="S76" s="8"/>
      <c r="T76" s="66"/>
      <c r="U76" s="8"/>
      <c r="V76" s="8"/>
      <c r="W76" s="8"/>
      <c r="X76" s="8"/>
      <c r="Y76" s="66"/>
      <c r="Z76" s="8"/>
      <c r="AA76" s="8"/>
      <c r="AB76" s="8"/>
      <c r="AC76" s="8"/>
      <c r="AD76" s="66"/>
      <c r="AE76" s="8"/>
      <c r="AF76" s="8"/>
      <c r="AG76" s="8"/>
      <c r="AH76" s="8"/>
      <c r="AI76" s="66"/>
      <c r="AJ76" s="8"/>
      <c r="AK76" s="8"/>
      <c r="AL76" s="8"/>
      <c r="AM76" s="8"/>
      <c r="AN76" s="66"/>
      <c r="AO76" s="8"/>
      <c r="AP76" s="8"/>
      <c r="AQ76" s="8"/>
      <c r="AR76" s="8"/>
      <c r="AS76" s="66"/>
      <c r="AT76" s="8"/>
      <c r="AU76" s="8"/>
      <c r="AV76" s="8"/>
      <c r="AW76" s="8"/>
      <c r="AX76" s="66"/>
      <c r="AY76" s="8"/>
      <c r="AZ76" s="8"/>
      <c r="BA76" s="8"/>
      <c r="BB76" s="8"/>
      <c r="BC76" s="66"/>
      <c r="BD76" s="8"/>
      <c r="BE76" s="8"/>
      <c r="BF76" s="8"/>
      <c r="BG76" s="8"/>
      <c r="BH76" s="66"/>
      <c r="BI76" s="8"/>
      <c r="BJ76" s="8"/>
      <c r="BK76" s="8"/>
      <c r="BL76" s="8"/>
      <c r="BM76" s="66"/>
      <c r="BN76" s="8"/>
      <c r="BO76" s="8"/>
      <c r="BP76" s="8"/>
      <c r="BQ76" s="8"/>
      <c r="BR76" s="66"/>
      <c r="BS76" s="8"/>
      <c r="BT76" s="8"/>
      <c r="BU76" s="8"/>
      <c r="BV76" s="8"/>
      <c r="BW76" s="66"/>
      <c r="BX76" s="8"/>
      <c r="BY76" s="8"/>
      <c r="BZ76" s="8"/>
      <c r="CA76" s="8"/>
      <c r="CB76" s="66"/>
      <c r="CC76" s="8"/>
      <c r="CD76" s="8"/>
      <c r="CE76" s="8"/>
      <c r="CF76" s="8"/>
      <c r="CG76" s="66"/>
      <c r="CH76" s="8"/>
      <c r="CI76" s="8"/>
      <c r="CJ76" s="8"/>
      <c r="CK76" s="8"/>
      <c r="CL76" s="66"/>
      <c r="CM76" s="8"/>
      <c r="CN76" s="8"/>
      <c r="CO76" s="8"/>
      <c r="CP76" s="8"/>
      <c r="CQ76" s="66"/>
      <c r="CR76" s="8"/>
      <c r="CS76" s="8"/>
      <c r="CT76" s="8"/>
      <c r="CU76" s="8"/>
      <c r="CV76" s="66"/>
      <c r="CW76" s="8"/>
      <c r="CX76" s="8"/>
      <c r="CY76" s="8"/>
      <c r="CZ76" s="8"/>
      <c r="DA76" s="66"/>
      <c r="DB76" s="8"/>
      <c r="DC76" s="8"/>
      <c r="DD76" s="8"/>
      <c r="DE76" s="8"/>
      <c r="DF76" s="66"/>
      <c r="DG76" s="8"/>
      <c r="DH76" s="8"/>
      <c r="DI76" s="8"/>
      <c r="DJ76" s="8"/>
      <c r="DK76" s="66"/>
      <c r="DL76" s="8"/>
      <c r="DM76" s="8"/>
      <c r="DN76" s="8"/>
      <c r="DO76" s="8"/>
      <c r="DP76" s="66"/>
      <c r="DQ76" s="8"/>
      <c r="DR76" s="8"/>
      <c r="DS76" s="8"/>
      <c r="DT76" s="8"/>
      <c r="DU76" s="66"/>
      <c r="DV76" s="8"/>
      <c r="DW76" s="8"/>
      <c r="DX76" s="8"/>
      <c r="DY76" s="8"/>
      <c r="DZ76" s="110"/>
      <c r="EA76" s="110"/>
      <c r="EB76" s="110"/>
      <c r="EC76" s="110"/>
      <c r="ED76" s="110"/>
      <c r="EE76" s="110"/>
      <c r="EF76" s="110"/>
      <c r="EG76" s="110"/>
      <c r="EH76" s="110"/>
      <c r="EI76" s="110"/>
      <c r="EJ76" s="110"/>
      <c r="EK76" s="110"/>
      <c r="EL76" s="110"/>
      <c r="EM76" s="110"/>
      <c r="EN76" s="110"/>
      <c r="EO76" s="110"/>
      <c r="EP76" s="110"/>
      <c r="EQ76" s="110"/>
      <c r="ER76" s="110"/>
      <c r="ES76" s="110"/>
      <c r="ET76" s="110"/>
      <c r="EU76" s="110"/>
      <c r="EV76" s="110"/>
      <c r="EW76" s="110"/>
      <c r="EX76" s="110"/>
      <c r="EY76" s="110"/>
      <c r="EZ76" s="110"/>
      <c r="FA76" s="110"/>
      <c r="FB76" s="110"/>
      <c r="FC76" s="110"/>
      <c r="FD76" s="110"/>
      <c r="FE76" s="110"/>
      <c r="FF76" s="110"/>
      <c r="FG76" s="110"/>
      <c r="FH76" s="110"/>
      <c r="FI76" s="110"/>
      <c r="FJ76" s="110"/>
      <c r="FK76" s="110"/>
      <c r="FL76" s="110"/>
      <c r="FM76" s="110"/>
      <c r="FN76" s="110"/>
      <c r="FO76" s="110"/>
      <c r="FP76" s="110"/>
      <c r="FQ76" s="110"/>
      <c r="FR76" s="110"/>
      <c r="FS76" s="110"/>
      <c r="FT76" s="110"/>
      <c r="FU76" s="110"/>
      <c r="FV76" s="110"/>
      <c r="FW76" s="110"/>
      <c r="FX76" s="110"/>
      <c r="FY76" s="110"/>
      <c r="FZ76" s="110"/>
      <c r="GA76" s="110"/>
      <c r="GB76" s="110"/>
      <c r="GC76" s="110"/>
      <c r="GD76" s="110"/>
      <c r="GE76" s="110"/>
      <c r="GF76" s="110"/>
      <c r="GG76" s="110"/>
      <c r="GH76" s="110"/>
      <c r="GI76" s="110"/>
      <c r="GJ76" s="110"/>
      <c r="GK76" s="110"/>
      <c r="GL76" s="110"/>
      <c r="GM76" s="110"/>
      <c r="GN76" s="110"/>
      <c r="GO76" s="110"/>
      <c r="GP76" s="110"/>
      <c r="GQ76" s="110"/>
      <c r="GR76" s="110"/>
      <c r="GS76" s="110"/>
      <c r="GT76" s="110"/>
      <c r="GU76" s="110"/>
      <c r="GV76" s="110"/>
      <c r="GW76" s="110"/>
      <c r="GX76" s="110"/>
      <c r="GY76" s="110"/>
      <c r="GZ76" s="110"/>
      <c r="HA76" s="110"/>
      <c r="HB76" s="110"/>
      <c r="HC76" s="110"/>
      <c r="HD76" s="110"/>
      <c r="HE76" s="110"/>
      <c r="HF76" s="110"/>
      <c r="HG76" s="110"/>
      <c r="HH76" s="110"/>
      <c r="HI76" s="110"/>
      <c r="HJ76" s="110"/>
      <c r="HK76" s="110"/>
    </row>
    <row r="77" ht="15.75" customHeight="1">
      <c r="A77" s="4"/>
      <c r="B77" s="1"/>
      <c r="C77" s="67" t="s">
        <v>72</v>
      </c>
      <c r="D77" s="67" t="s">
        <v>73</v>
      </c>
      <c r="E77" s="68">
        <v>44200.0</v>
      </c>
      <c r="F77" s="69"/>
      <c r="G77" s="69"/>
      <c r="H77" s="69"/>
      <c r="I77" s="70"/>
      <c r="J77" s="68">
        <f>E77+7</f>
        <v>44207</v>
      </c>
      <c r="K77" s="69"/>
      <c r="L77" s="69"/>
      <c r="M77" s="69"/>
      <c r="N77" s="70"/>
      <c r="O77" s="68">
        <f>J77+7</f>
        <v>44214</v>
      </c>
      <c r="P77" s="69"/>
      <c r="Q77" s="69"/>
      <c r="R77" s="69"/>
      <c r="S77" s="70"/>
      <c r="T77" s="68">
        <f>O77+7</f>
        <v>44221</v>
      </c>
      <c r="U77" s="69"/>
      <c r="V77" s="69"/>
      <c r="W77" s="69"/>
      <c r="X77" s="70"/>
      <c r="Y77" s="68">
        <f>T77+7</f>
        <v>44228</v>
      </c>
      <c r="Z77" s="69"/>
      <c r="AA77" s="69"/>
      <c r="AB77" s="69"/>
      <c r="AC77" s="70"/>
      <c r="AD77" s="68">
        <f>Y77+7</f>
        <v>44235</v>
      </c>
      <c r="AE77" s="69"/>
      <c r="AF77" s="69"/>
      <c r="AG77" s="69"/>
      <c r="AH77" s="70"/>
      <c r="AI77" s="68">
        <f>AD77+7</f>
        <v>44242</v>
      </c>
      <c r="AJ77" s="69"/>
      <c r="AK77" s="69"/>
      <c r="AL77" s="69"/>
      <c r="AM77" s="70"/>
      <c r="AN77" s="68">
        <f>AI77+7</f>
        <v>44249</v>
      </c>
      <c r="AO77" s="69"/>
      <c r="AP77" s="69"/>
      <c r="AQ77" s="69"/>
      <c r="AR77" s="70"/>
      <c r="AS77" s="68">
        <f>AN77+7</f>
        <v>44256</v>
      </c>
      <c r="AT77" s="69"/>
      <c r="AU77" s="69"/>
      <c r="AV77" s="69"/>
      <c r="AW77" s="70"/>
      <c r="AX77" s="68">
        <f>AS77+7</f>
        <v>44263</v>
      </c>
      <c r="AY77" s="69"/>
      <c r="AZ77" s="69"/>
      <c r="BA77" s="69"/>
      <c r="BB77" s="70"/>
      <c r="BC77" s="68">
        <f>AX77+7</f>
        <v>44270</v>
      </c>
      <c r="BD77" s="69"/>
      <c r="BE77" s="69"/>
      <c r="BF77" s="69"/>
      <c r="BG77" s="70"/>
      <c r="BH77" s="68">
        <f>BC77+7</f>
        <v>44277</v>
      </c>
      <c r="BI77" s="69"/>
      <c r="BJ77" s="69"/>
      <c r="BK77" s="69"/>
      <c r="BL77" s="70"/>
      <c r="BM77" s="68">
        <f>BH77+7</f>
        <v>44284</v>
      </c>
      <c r="BN77" s="69"/>
      <c r="BO77" s="69"/>
      <c r="BP77" s="69"/>
      <c r="BQ77" s="70"/>
      <c r="BR77" s="68">
        <f>BM77+3</f>
        <v>44287</v>
      </c>
      <c r="BS77" s="69"/>
      <c r="BT77" s="69"/>
      <c r="BU77" s="69"/>
      <c r="BV77" s="70"/>
      <c r="BW77" s="68">
        <f>BR77+4</f>
        <v>44291</v>
      </c>
      <c r="BX77" s="69"/>
      <c r="BY77" s="69"/>
      <c r="BZ77" s="69"/>
      <c r="CA77" s="70"/>
      <c r="CB77" s="68">
        <f>BW77+7</f>
        <v>44298</v>
      </c>
      <c r="CC77" s="69"/>
      <c r="CD77" s="69"/>
      <c r="CE77" s="69"/>
      <c r="CF77" s="70"/>
      <c r="CG77" s="68">
        <f>CB77+7</f>
        <v>44305</v>
      </c>
      <c r="CH77" s="69"/>
      <c r="CI77" s="69"/>
      <c r="CJ77" s="69"/>
      <c r="CK77" s="70"/>
      <c r="CL77" s="68">
        <f>CG77+7</f>
        <v>44312</v>
      </c>
      <c r="CM77" s="69"/>
      <c r="CN77" s="69"/>
      <c r="CO77" s="69"/>
      <c r="CP77" s="70"/>
      <c r="CQ77" s="68">
        <f>CL77+5</f>
        <v>44317</v>
      </c>
      <c r="CR77" s="69"/>
      <c r="CS77" s="69"/>
      <c r="CT77" s="69"/>
      <c r="CU77" s="70"/>
      <c r="CV77" s="68">
        <f>CQ77+2</f>
        <v>44319</v>
      </c>
      <c r="CW77" s="69"/>
      <c r="CX77" s="69"/>
      <c r="CY77" s="69"/>
      <c r="CZ77" s="70"/>
      <c r="DA77" s="68">
        <f>CV77+7</f>
        <v>44326</v>
      </c>
      <c r="DB77" s="69"/>
      <c r="DC77" s="69"/>
      <c r="DD77" s="69"/>
      <c r="DE77" s="70"/>
      <c r="DF77" s="68">
        <f>DA77+7</f>
        <v>44333</v>
      </c>
      <c r="DG77" s="69"/>
      <c r="DH77" s="69"/>
      <c r="DI77" s="69"/>
      <c r="DJ77" s="70"/>
      <c r="DK77" s="68">
        <f>DF77+7</f>
        <v>44340</v>
      </c>
      <c r="DL77" s="69"/>
      <c r="DM77" s="69"/>
      <c r="DN77" s="69"/>
      <c r="DO77" s="70"/>
      <c r="DP77" s="68">
        <f>DK77+7</f>
        <v>44347</v>
      </c>
      <c r="DQ77" s="69"/>
      <c r="DR77" s="69"/>
      <c r="DS77" s="69"/>
      <c r="DT77" s="70"/>
      <c r="DU77" s="68">
        <f>DP77+1</f>
        <v>44348</v>
      </c>
      <c r="DV77" s="69"/>
      <c r="DW77" s="69"/>
      <c r="DX77" s="69"/>
      <c r="DY77" s="70"/>
      <c r="DZ77" s="68">
        <f>DU77+6</f>
        <v>44354</v>
      </c>
      <c r="EA77" s="69"/>
      <c r="EB77" s="69"/>
      <c r="EC77" s="69"/>
      <c r="ED77" s="70"/>
      <c r="EE77" s="68">
        <f>DZ77+7</f>
        <v>44361</v>
      </c>
      <c r="EF77" s="69"/>
      <c r="EG77" s="69"/>
      <c r="EH77" s="69"/>
      <c r="EI77" s="70"/>
      <c r="EJ77" s="68">
        <f>EE77+7</f>
        <v>44368</v>
      </c>
      <c r="EK77" s="69"/>
      <c r="EL77" s="69"/>
      <c r="EM77" s="69"/>
      <c r="EN77" s="70"/>
      <c r="EO77" s="68">
        <f>EJ77+7</f>
        <v>44375</v>
      </c>
      <c r="EP77" s="69"/>
      <c r="EQ77" s="69"/>
      <c r="ER77" s="69"/>
      <c r="ES77" s="70"/>
      <c r="ET77" s="68">
        <f>EO77+3</f>
        <v>44378</v>
      </c>
      <c r="EU77" s="69"/>
      <c r="EV77" s="69"/>
      <c r="EW77" s="69"/>
      <c r="EX77" s="70"/>
      <c r="EY77" s="68">
        <f>ET77+4</f>
        <v>44382</v>
      </c>
      <c r="EZ77" s="69"/>
      <c r="FA77" s="69"/>
      <c r="FB77" s="69"/>
      <c r="FC77" s="70"/>
      <c r="FD77" s="68">
        <f>EY77+7</f>
        <v>44389</v>
      </c>
      <c r="FE77" s="69"/>
      <c r="FF77" s="69"/>
      <c r="FG77" s="69"/>
      <c r="FH77" s="70"/>
      <c r="FI77" s="68">
        <f>FD77+7</f>
        <v>44396</v>
      </c>
      <c r="FJ77" s="69"/>
      <c r="FK77" s="69"/>
      <c r="FL77" s="69"/>
      <c r="FM77" s="70"/>
      <c r="FN77" s="68">
        <f>FI77+7</f>
        <v>44403</v>
      </c>
      <c r="FO77" s="69"/>
      <c r="FP77" s="69"/>
      <c r="FQ77" s="69"/>
      <c r="FR77" s="70"/>
      <c r="FS77" s="68">
        <f>FN77+6</f>
        <v>44409</v>
      </c>
      <c r="FT77" s="69"/>
      <c r="FU77" s="69"/>
      <c r="FV77" s="69"/>
      <c r="FW77" s="70"/>
      <c r="FX77" s="68">
        <f>FS77+1</f>
        <v>44410</v>
      </c>
      <c r="FY77" s="69"/>
      <c r="FZ77" s="69"/>
      <c r="GA77" s="69"/>
      <c r="GB77" s="70"/>
      <c r="GC77" s="68">
        <f>FX77+7</f>
        <v>44417</v>
      </c>
      <c r="GD77" s="69"/>
      <c r="GE77" s="69"/>
      <c r="GF77" s="69"/>
      <c r="GG77" s="70"/>
      <c r="GH77" s="68">
        <f>GC77+7</f>
        <v>44424</v>
      </c>
      <c r="GI77" s="69"/>
      <c r="GJ77" s="69"/>
      <c r="GK77" s="69"/>
      <c r="GL77" s="70"/>
      <c r="GM77" s="68">
        <f>GH77+7</f>
        <v>44431</v>
      </c>
      <c r="GN77" s="69"/>
      <c r="GO77" s="69"/>
      <c r="GP77" s="69"/>
      <c r="GQ77" s="70"/>
      <c r="GR77" s="68">
        <f>GM77+7</f>
        <v>44438</v>
      </c>
      <c r="GS77" s="69"/>
      <c r="GT77" s="69"/>
      <c r="GU77" s="69"/>
      <c r="GV77" s="70"/>
      <c r="GW77" s="68">
        <f>GR77+2</f>
        <v>44440</v>
      </c>
      <c r="GX77" s="69"/>
      <c r="GY77" s="69"/>
      <c r="GZ77" s="69"/>
      <c r="HA77" s="70"/>
      <c r="HB77" s="68">
        <f>GW77+5</f>
        <v>44445</v>
      </c>
      <c r="HC77" s="69"/>
      <c r="HD77" s="69"/>
      <c r="HE77" s="69"/>
      <c r="HF77" s="70"/>
      <c r="HG77" s="68">
        <f>HB77+7</f>
        <v>44452</v>
      </c>
      <c r="HH77" s="69"/>
      <c r="HI77" s="69"/>
      <c r="HJ77" s="69"/>
      <c r="HK77" s="70"/>
    </row>
    <row r="78" ht="15.75" customHeight="1">
      <c r="A78" s="4"/>
      <c r="B78" s="1"/>
      <c r="C78" s="67"/>
      <c r="D78" s="67"/>
      <c r="E78" s="71" t="s">
        <v>74</v>
      </c>
      <c r="F78" s="71" t="s">
        <v>11</v>
      </c>
      <c r="G78" s="71" t="s">
        <v>75</v>
      </c>
      <c r="H78" s="71" t="s">
        <v>12</v>
      </c>
      <c r="I78" s="72" t="s">
        <v>76</v>
      </c>
      <c r="J78" s="71" t="s">
        <v>74</v>
      </c>
      <c r="K78" s="71" t="s">
        <v>11</v>
      </c>
      <c r="L78" s="71" t="s">
        <v>75</v>
      </c>
      <c r="M78" s="71" t="s">
        <v>12</v>
      </c>
      <c r="N78" s="72" t="s">
        <v>76</v>
      </c>
      <c r="O78" s="71" t="s">
        <v>74</v>
      </c>
      <c r="P78" s="71" t="s">
        <v>11</v>
      </c>
      <c r="Q78" s="71" t="s">
        <v>75</v>
      </c>
      <c r="R78" s="71" t="s">
        <v>12</v>
      </c>
      <c r="S78" s="72" t="s">
        <v>76</v>
      </c>
      <c r="T78" s="71" t="s">
        <v>74</v>
      </c>
      <c r="U78" s="71" t="s">
        <v>11</v>
      </c>
      <c r="V78" s="71" t="s">
        <v>75</v>
      </c>
      <c r="W78" s="71" t="s">
        <v>12</v>
      </c>
      <c r="X78" s="72" t="s">
        <v>76</v>
      </c>
      <c r="Y78" s="71" t="s">
        <v>74</v>
      </c>
      <c r="Z78" s="71" t="s">
        <v>11</v>
      </c>
      <c r="AA78" s="71" t="s">
        <v>75</v>
      </c>
      <c r="AB78" s="71" t="s">
        <v>12</v>
      </c>
      <c r="AC78" s="72" t="s">
        <v>76</v>
      </c>
      <c r="AD78" s="71" t="s">
        <v>74</v>
      </c>
      <c r="AE78" s="71" t="s">
        <v>11</v>
      </c>
      <c r="AF78" s="71" t="s">
        <v>75</v>
      </c>
      <c r="AG78" s="71" t="s">
        <v>12</v>
      </c>
      <c r="AH78" s="72" t="s">
        <v>76</v>
      </c>
      <c r="AI78" s="71" t="s">
        <v>74</v>
      </c>
      <c r="AJ78" s="71" t="s">
        <v>11</v>
      </c>
      <c r="AK78" s="71" t="s">
        <v>75</v>
      </c>
      <c r="AL78" s="71" t="s">
        <v>12</v>
      </c>
      <c r="AM78" s="72" t="s">
        <v>76</v>
      </c>
      <c r="AN78" s="71" t="s">
        <v>74</v>
      </c>
      <c r="AO78" s="71" t="s">
        <v>11</v>
      </c>
      <c r="AP78" s="71" t="s">
        <v>75</v>
      </c>
      <c r="AQ78" s="71" t="s">
        <v>12</v>
      </c>
      <c r="AR78" s="72" t="s">
        <v>76</v>
      </c>
      <c r="AS78" s="71" t="s">
        <v>74</v>
      </c>
      <c r="AT78" s="71" t="s">
        <v>11</v>
      </c>
      <c r="AU78" s="71" t="s">
        <v>75</v>
      </c>
      <c r="AV78" s="71" t="s">
        <v>12</v>
      </c>
      <c r="AW78" s="72" t="s">
        <v>76</v>
      </c>
      <c r="AX78" s="71" t="s">
        <v>74</v>
      </c>
      <c r="AY78" s="71" t="s">
        <v>11</v>
      </c>
      <c r="AZ78" s="71" t="s">
        <v>75</v>
      </c>
      <c r="BA78" s="71" t="s">
        <v>12</v>
      </c>
      <c r="BB78" s="72" t="s">
        <v>76</v>
      </c>
      <c r="BC78" s="71" t="s">
        <v>74</v>
      </c>
      <c r="BD78" s="71" t="s">
        <v>11</v>
      </c>
      <c r="BE78" s="71" t="s">
        <v>75</v>
      </c>
      <c r="BF78" s="71" t="s">
        <v>12</v>
      </c>
      <c r="BG78" s="72" t="s">
        <v>76</v>
      </c>
      <c r="BH78" s="71" t="s">
        <v>74</v>
      </c>
      <c r="BI78" s="71" t="s">
        <v>11</v>
      </c>
      <c r="BJ78" s="71" t="s">
        <v>75</v>
      </c>
      <c r="BK78" s="71" t="s">
        <v>12</v>
      </c>
      <c r="BL78" s="72" t="s">
        <v>76</v>
      </c>
      <c r="BM78" s="71" t="s">
        <v>74</v>
      </c>
      <c r="BN78" s="71" t="s">
        <v>11</v>
      </c>
      <c r="BO78" s="71" t="s">
        <v>75</v>
      </c>
      <c r="BP78" s="71" t="s">
        <v>12</v>
      </c>
      <c r="BQ78" s="72" t="s">
        <v>76</v>
      </c>
      <c r="BR78" s="71" t="s">
        <v>74</v>
      </c>
      <c r="BS78" s="71" t="s">
        <v>11</v>
      </c>
      <c r="BT78" s="71" t="s">
        <v>75</v>
      </c>
      <c r="BU78" s="71" t="s">
        <v>12</v>
      </c>
      <c r="BV78" s="72" t="s">
        <v>76</v>
      </c>
      <c r="BW78" s="71" t="s">
        <v>74</v>
      </c>
      <c r="BX78" s="71" t="s">
        <v>11</v>
      </c>
      <c r="BY78" s="71" t="s">
        <v>75</v>
      </c>
      <c r="BZ78" s="71" t="s">
        <v>12</v>
      </c>
      <c r="CA78" s="72" t="s">
        <v>76</v>
      </c>
      <c r="CB78" s="71" t="s">
        <v>74</v>
      </c>
      <c r="CC78" s="71" t="s">
        <v>11</v>
      </c>
      <c r="CD78" s="71" t="s">
        <v>75</v>
      </c>
      <c r="CE78" s="71" t="s">
        <v>12</v>
      </c>
      <c r="CF78" s="72" t="s">
        <v>76</v>
      </c>
      <c r="CG78" s="71" t="s">
        <v>74</v>
      </c>
      <c r="CH78" s="71" t="s">
        <v>11</v>
      </c>
      <c r="CI78" s="71" t="s">
        <v>75</v>
      </c>
      <c r="CJ78" s="71" t="s">
        <v>12</v>
      </c>
      <c r="CK78" s="72" t="s">
        <v>76</v>
      </c>
      <c r="CL78" s="71" t="s">
        <v>74</v>
      </c>
      <c r="CM78" s="71" t="s">
        <v>11</v>
      </c>
      <c r="CN78" s="71" t="s">
        <v>75</v>
      </c>
      <c r="CO78" s="71" t="s">
        <v>12</v>
      </c>
      <c r="CP78" s="72" t="s">
        <v>76</v>
      </c>
      <c r="CQ78" s="71" t="s">
        <v>74</v>
      </c>
      <c r="CR78" s="71" t="s">
        <v>11</v>
      </c>
      <c r="CS78" s="71" t="s">
        <v>75</v>
      </c>
      <c r="CT78" s="71" t="s">
        <v>12</v>
      </c>
      <c r="CU78" s="72" t="s">
        <v>76</v>
      </c>
      <c r="CV78" s="71" t="s">
        <v>74</v>
      </c>
      <c r="CW78" s="71" t="s">
        <v>11</v>
      </c>
      <c r="CX78" s="71" t="s">
        <v>75</v>
      </c>
      <c r="CY78" s="71" t="s">
        <v>12</v>
      </c>
      <c r="CZ78" s="72" t="s">
        <v>76</v>
      </c>
      <c r="DA78" s="71" t="s">
        <v>74</v>
      </c>
      <c r="DB78" s="71" t="s">
        <v>11</v>
      </c>
      <c r="DC78" s="71" t="s">
        <v>75</v>
      </c>
      <c r="DD78" s="71" t="s">
        <v>12</v>
      </c>
      <c r="DE78" s="72" t="s">
        <v>76</v>
      </c>
      <c r="DF78" s="71" t="s">
        <v>74</v>
      </c>
      <c r="DG78" s="71" t="s">
        <v>11</v>
      </c>
      <c r="DH78" s="71" t="s">
        <v>75</v>
      </c>
      <c r="DI78" s="71" t="s">
        <v>12</v>
      </c>
      <c r="DJ78" s="72" t="s">
        <v>76</v>
      </c>
      <c r="DK78" s="71" t="s">
        <v>74</v>
      </c>
      <c r="DL78" s="71" t="s">
        <v>11</v>
      </c>
      <c r="DM78" s="71" t="s">
        <v>75</v>
      </c>
      <c r="DN78" s="71" t="s">
        <v>12</v>
      </c>
      <c r="DO78" s="72" t="s">
        <v>76</v>
      </c>
      <c r="DP78" s="71" t="s">
        <v>74</v>
      </c>
      <c r="DQ78" s="71" t="s">
        <v>11</v>
      </c>
      <c r="DR78" s="71" t="s">
        <v>75</v>
      </c>
      <c r="DS78" s="71" t="s">
        <v>12</v>
      </c>
      <c r="DT78" s="72" t="s">
        <v>76</v>
      </c>
      <c r="DU78" s="71" t="s">
        <v>74</v>
      </c>
      <c r="DV78" s="71" t="s">
        <v>11</v>
      </c>
      <c r="DW78" s="71" t="s">
        <v>75</v>
      </c>
      <c r="DX78" s="71" t="s">
        <v>12</v>
      </c>
      <c r="DY78" s="72" t="s">
        <v>76</v>
      </c>
      <c r="DZ78" s="71" t="s">
        <v>74</v>
      </c>
      <c r="EA78" s="71" t="s">
        <v>11</v>
      </c>
      <c r="EB78" s="71" t="s">
        <v>75</v>
      </c>
      <c r="EC78" s="71" t="s">
        <v>12</v>
      </c>
      <c r="ED78" s="72" t="s">
        <v>76</v>
      </c>
      <c r="EE78" s="71" t="s">
        <v>74</v>
      </c>
      <c r="EF78" s="71" t="s">
        <v>11</v>
      </c>
      <c r="EG78" s="71" t="s">
        <v>75</v>
      </c>
      <c r="EH78" s="71" t="s">
        <v>12</v>
      </c>
      <c r="EI78" s="72" t="s">
        <v>76</v>
      </c>
      <c r="EJ78" s="71" t="s">
        <v>74</v>
      </c>
      <c r="EK78" s="71" t="s">
        <v>11</v>
      </c>
      <c r="EL78" s="71" t="s">
        <v>75</v>
      </c>
      <c r="EM78" s="71" t="s">
        <v>12</v>
      </c>
      <c r="EN78" s="72" t="s">
        <v>76</v>
      </c>
      <c r="EO78" s="71" t="s">
        <v>74</v>
      </c>
      <c r="EP78" s="71" t="s">
        <v>11</v>
      </c>
      <c r="EQ78" s="71" t="s">
        <v>75</v>
      </c>
      <c r="ER78" s="71" t="s">
        <v>12</v>
      </c>
      <c r="ES78" s="72" t="s">
        <v>76</v>
      </c>
      <c r="ET78" s="71" t="s">
        <v>74</v>
      </c>
      <c r="EU78" s="71" t="s">
        <v>11</v>
      </c>
      <c r="EV78" s="71" t="s">
        <v>75</v>
      </c>
      <c r="EW78" s="71" t="s">
        <v>12</v>
      </c>
      <c r="EX78" s="72" t="s">
        <v>76</v>
      </c>
      <c r="EY78" s="71" t="s">
        <v>74</v>
      </c>
      <c r="EZ78" s="71" t="s">
        <v>11</v>
      </c>
      <c r="FA78" s="71" t="s">
        <v>75</v>
      </c>
      <c r="FB78" s="71" t="s">
        <v>12</v>
      </c>
      <c r="FC78" s="72" t="s">
        <v>76</v>
      </c>
      <c r="FD78" s="71" t="s">
        <v>74</v>
      </c>
      <c r="FE78" s="71" t="s">
        <v>11</v>
      </c>
      <c r="FF78" s="71" t="s">
        <v>75</v>
      </c>
      <c r="FG78" s="71" t="s">
        <v>12</v>
      </c>
      <c r="FH78" s="72" t="s">
        <v>76</v>
      </c>
      <c r="FI78" s="71" t="s">
        <v>74</v>
      </c>
      <c r="FJ78" s="71" t="s">
        <v>11</v>
      </c>
      <c r="FK78" s="71" t="s">
        <v>75</v>
      </c>
      <c r="FL78" s="71" t="s">
        <v>12</v>
      </c>
      <c r="FM78" s="72" t="s">
        <v>76</v>
      </c>
      <c r="FN78" s="71" t="s">
        <v>74</v>
      </c>
      <c r="FO78" s="71" t="s">
        <v>11</v>
      </c>
      <c r="FP78" s="71" t="s">
        <v>75</v>
      </c>
      <c r="FQ78" s="71" t="s">
        <v>12</v>
      </c>
      <c r="FR78" s="72" t="s">
        <v>76</v>
      </c>
      <c r="FS78" s="71" t="s">
        <v>74</v>
      </c>
      <c r="FT78" s="71" t="s">
        <v>11</v>
      </c>
      <c r="FU78" s="71" t="s">
        <v>75</v>
      </c>
      <c r="FV78" s="71" t="s">
        <v>12</v>
      </c>
      <c r="FW78" s="72" t="s">
        <v>76</v>
      </c>
      <c r="FX78" s="71" t="s">
        <v>74</v>
      </c>
      <c r="FY78" s="71" t="s">
        <v>11</v>
      </c>
      <c r="FZ78" s="71" t="s">
        <v>75</v>
      </c>
      <c r="GA78" s="71" t="s">
        <v>12</v>
      </c>
      <c r="GB78" s="72" t="s">
        <v>76</v>
      </c>
      <c r="GC78" s="71" t="s">
        <v>74</v>
      </c>
      <c r="GD78" s="71" t="s">
        <v>11</v>
      </c>
      <c r="GE78" s="71" t="s">
        <v>75</v>
      </c>
      <c r="GF78" s="71" t="s">
        <v>12</v>
      </c>
      <c r="GG78" s="72" t="s">
        <v>76</v>
      </c>
      <c r="GH78" s="71" t="s">
        <v>74</v>
      </c>
      <c r="GI78" s="71" t="s">
        <v>11</v>
      </c>
      <c r="GJ78" s="71" t="s">
        <v>75</v>
      </c>
      <c r="GK78" s="71" t="s">
        <v>12</v>
      </c>
      <c r="GL78" s="72" t="s">
        <v>76</v>
      </c>
      <c r="GM78" s="71" t="s">
        <v>74</v>
      </c>
      <c r="GN78" s="71" t="s">
        <v>11</v>
      </c>
      <c r="GO78" s="71" t="s">
        <v>75</v>
      </c>
      <c r="GP78" s="71" t="s">
        <v>12</v>
      </c>
      <c r="GQ78" s="72" t="s">
        <v>76</v>
      </c>
      <c r="GR78" s="71" t="s">
        <v>74</v>
      </c>
      <c r="GS78" s="71" t="s">
        <v>11</v>
      </c>
      <c r="GT78" s="71" t="s">
        <v>75</v>
      </c>
      <c r="GU78" s="71" t="s">
        <v>12</v>
      </c>
      <c r="GV78" s="72" t="s">
        <v>76</v>
      </c>
      <c r="GW78" s="71" t="s">
        <v>74</v>
      </c>
      <c r="GX78" s="71" t="s">
        <v>11</v>
      </c>
      <c r="GY78" s="71" t="s">
        <v>75</v>
      </c>
      <c r="GZ78" s="71" t="s">
        <v>12</v>
      </c>
      <c r="HA78" s="72" t="s">
        <v>76</v>
      </c>
      <c r="HB78" s="71" t="s">
        <v>74</v>
      </c>
      <c r="HC78" s="71" t="s">
        <v>11</v>
      </c>
      <c r="HD78" s="71" t="s">
        <v>75</v>
      </c>
      <c r="HE78" s="71" t="s">
        <v>12</v>
      </c>
      <c r="HF78" s="72" t="s">
        <v>76</v>
      </c>
      <c r="HG78" s="71" t="s">
        <v>74</v>
      </c>
      <c r="HH78" s="71" t="s">
        <v>11</v>
      </c>
      <c r="HI78" s="71" t="s">
        <v>75</v>
      </c>
      <c r="HJ78" s="71" t="s">
        <v>12</v>
      </c>
      <c r="HK78" s="72" t="s">
        <v>76</v>
      </c>
    </row>
    <row r="79" ht="15.75" customHeight="1">
      <c r="A79" s="4"/>
      <c r="B79" s="1"/>
      <c r="C79" s="73" t="str">
        <f>$C$4</f>
        <v>Featured Apps Row (Position 11-15)</v>
      </c>
      <c r="D79" s="74">
        <f>$D$8/7</f>
        <v>3296.703297</v>
      </c>
      <c r="E79" s="75">
        <v>0.0</v>
      </c>
      <c r="F79" s="74">
        <f t="shared" ref="F79:F90" si="1">$D79*E79</f>
        <v>0</v>
      </c>
      <c r="G79" s="75">
        <v>0.0</v>
      </c>
      <c r="H79" s="74">
        <f t="shared" ref="H79:H90" si="2">$D79*G79</f>
        <v>0</v>
      </c>
      <c r="I79" s="74">
        <f t="shared" ref="I79:I90" si="3">F79+H79</f>
        <v>0</v>
      </c>
      <c r="J79" s="75">
        <v>0.0</v>
      </c>
      <c r="K79" s="74">
        <f t="shared" ref="K79:K90" si="4">$D79*J79</f>
        <v>0</v>
      </c>
      <c r="L79" s="75">
        <v>0.0</v>
      </c>
      <c r="M79" s="74">
        <f t="shared" ref="M79:M90" si="5">$D79*L79</f>
        <v>0</v>
      </c>
      <c r="N79" s="74">
        <f t="shared" ref="N79:N90" si="6">K79+M79</f>
        <v>0</v>
      </c>
      <c r="O79" s="75">
        <v>0.0</v>
      </c>
      <c r="P79" s="74">
        <f t="shared" ref="P79:P90" si="7">$D79*O79</f>
        <v>0</v>
      </c>
      <c r="Q79" s="75">
        <v>0.0</v>
      </c>
      <c r="R79" s="74">
        <f t="shared" ref="R79:R90" si="8">$D79*Q79</f>
        <v>0</v>
      </c>
      <c r="S79" s="74">
        <f t="shared" ref="S79:S90" si="9">P79+R79</f>
        <v>0</v>
      </c>
      <c r="T79" s="75">
        <v>0.0</v>
      </c>
      <c r="U79" s="74">
        <f t="shared" ref="U79:U90" si="10">$D79*T79</f>
        <v>0</v>
      </c>
      <c r="V79" s="75">
        <v>0.0</v>
      </c>
      <c r="W79" s="74">
        <f t="shared" ref="W79:W90" si="11">$D79*V79</f>
        <v>0</v>
      </c>
      <c r="X79" s="74">
        <f t="shared" ref="X79:X90" si="12">U79+W79</f>
        <v>0</v>
      </c>
      <c r="Y79" s="75">
        <v>0.0</v>
      </c>
      <c r="Z79" s="74">
        <f t="shared" ref="Z79:Z90" si="13">$D79*Y79</f>
        <v>0</v>
      </c>
      <c r="AA79" s="75">
        <v>0.0</v>
      </c>
      <c r="AB79" s="74">
        <f t="shared" ref="AB79:AB90" si="14">$D79*AA79</f>
        <v>0</v>
      </c>
      <c r="AC79" s="74">
        <f t="shared" ref="AC79:AC90" si="15">Z79+AB79</f>
        <v>0</v>
      </c>
      <c r="AD79" s="75">
        <v>0.0</v>
      </c>
      <c r="AE79" s="74">
        <f t="shared" ref="AE79:AE90" si="16">$D79*AD79</f>
        <v>0</v>
      </c>
      <c r="AF79" s="75">
        <v>0.0</v>
      </c>
      <c r="AG79" s="74">
        <f t="shared" ref="AG79:AG90" si="17">$D79*AF79</f>
        <v>0</v>
      </c>
      <c r="AH79" s="74">
        <f t="shared" ref="AH79:AH90" si="18">AE79+AG79</f>
        <v>0</v>
      </c>
      <c r="AI79" s="75">
        <v>0.0</v>
      </c>
      <c r="AJ79" s="74">
        <f t="shared" ref="AJ79:AJ90" si="19">$D79*AI79</f>
        <v>0</v>
      </c>
      <c r="AK79" s="75">
        <v>0.0</v>
      </c>
      <c r="AL79" s="74">
        <f t="shared" ref="AL79:AL90" si="20">$D79*AK79</f>
        <v>0</v>
      </c>
      <c r="AM79" s="74">
        <f t="shared" ref="AM79:AM90" si="21">AJ79+AL79</f>
        <v>0</v>
      </c>
      <c r="AN79" s="75">
        <v>0.0</v>
      </c>
      <c r="AO79" s="74">
        <f t="shared" ref="AO79:AO90" si="22">$D79*AN79</f>
        <v>0</v>
      </c>
      <c r="AP79" s="75">
        <v>0.0</v>
      </c>
      <c r="AQ79" s="74">
        <f t="shared" ref="AQ79:AQ90" si="23">$D79*AP79</f>
        <v>0</v>
      </c>
      <c r="AR79" s="74">
        <f t="shared" ref="AR79:AR90" si="24">AO79+AQ79</f>
        <v>0</v>
      </c>
      <c r="AS79" s="75">
        <v>0.0</v>
      </c>
      <c r="AT79" s="74">
        <f t="shared" ref="AT79:AT90" si="25">$D79*AS79</f>
        <v>0</v>
      </c>
      <c r="AU79" s="75">
        <v>0.0</v>
      </c>
      <c r="AV79" s="74">
        <f t="shared" ref="AV79:AV90" si="26">$D79*AU79</f>
        <v>0</v>
      </c>
      <c r="AW79" s="74">
        <f t="shared" ref="AW79:AW90" si="27">AT79+AV79</f>
        <v>0</v>
      </c>
      <c r="AX79" s="75">
        <v>0.0</v>
      </c>
      <c r="AY79" s="74">
        <f t="shared" ref="AY79:AY90" si="28">$D79*AX79</f>
        <v>0</v>
      </c>
      <c r="AZ79" s="75">
        <v>0.0</v>
      </c>
      <c r="BA79" s="74">
        <f t="shared" ref="BA79:BA90" si="29">$D79*AZ79</f>
        <v>0</v>
      </c>
      <c r="BB79" s="74">
        <f t="shared" ref="BB79:BB90" si="30">AY79+BA79</f>
        <v>0</v>
      </c>
      <c r="BC79" s="75">
        <v>0.0</v>
      </c>
      <c r="BD79" s="74">
        <f t="shared" ref="BD79:BD90" si="31">$D79*BC79</f>
        <v>0</v>
      </c>
      <c r="BE79" s="75">
        <v>0.0</v>
      </c>
      <c r="BF79" s="74">
        <f t="shared" ref="BF79:BF90" si="32">$D79*BE79</f>
        <v>0</v>
      </c>
      <c r="BG79" s="74">
        <f t="shared" ref="BG79:BG90" si="33">BD79+BF79</f>
        <v>0</v>
      </c>
      <c r="BH79" s="75">
        <v>0.0</v>
      </c>
      <c r="BI79" s="74">
        <f t="shared" ref="BI79:BI90" si="34">$D79*BH79</f>
        <v>0</v>
      </c>
      <c r="BJ79" s="75">
        <v>0.0</v>
      </c>
      <c r="BK79" s="74">
        <f t="shared" ref="BK79:BK90" si="35">$D79*BJ79</f>
        <v>0</v>
      </c>
      <c r="BL79" s="74">
        <f t="shared" ref="BL79:BL90" si="36">BI79+BK79</f>
        <v>0</v>
      </c>
      <c r="BM79" s="75">
        <v>0.0</v>
      </c>
      <c r="BN79" s="74">
        <f t="shared" ref="BN79:BN90" si="37">$D79*BM79</f>
        <v>0</v>
      </c>
      <c r="BO79" s="75">
        <v>0.0</v>
      </c>
      <c r="BP79" s="74">
        <f t="shared" ref="BP79:BP90" si="38">$D79*BO79</f>
        <v>0</v>
      </c>
      <c r="BQ79" s="74">
        <f t="shared" ref="BQ79:BQ90" si="39">BN79+BP79</f>
        <v>0</v>
      </c>
      <c r="BR79" s="75">
        <v>0.0</v>
      </c>
      <c r="BS79" s="74">
        <f t="shared" ref="BS79:BS90" si="40">$D79*BR79</f>
        <v>0</v>
      </c>
      <c r="BT79" s="75">
        <v>0.0</v>
      </c>
      <c r="BU79" s="74">
        <f t="shared" ref="BU79:BU90" si="41">$D79*BT79</f>
        <v>0</v>
      </c>
      <c r="BV79" s="74">
        <f t="shared" ref="BV79:BV90" si="42">BS79+BU79</f>
        <v>0</v>
      </c>
      <c r="BW79" s="75">
        <v>0.0</v>
      </c>
      <c r="BX79" s="74">
        <f t="shared" ref="BX79:BX90" si="43">$D79*BW79</f>
        <v>0</v>
      </c>
      <c r="BY79" s="75">
        <v>0.0</v>
      </c>
      <c r="BZ79" s="74">
        <f t="shared" ref="BZ79:BZ90" si="44">$D79*BY79</f>
        <v>0</v>
      </c>
      <c r="CA79" s="74">
        <f t="shared" ref="CA79:CA90" si="45">BX79+BZ79</f>
        <v>0</v>
      </c>
      <c r="CB79" s="75">
        <v>0.0</v>
      </c>
      <c r="CC79" s="74">
        <f t="shared" ref="CC79:CC90" si="46">$D79*CB79</f>
        <v>0</v>
      </c>
      <c r="CD79" s="75">
        <v>0.0</v>
      </c>
      <c r="CE79" s="74">
        <f t="shared" ref="CE79:CE90" si="47">$D79*CD79</f>
        <v>0</v>
      </c>
      <c r="CF79" s="74">
        <f t="shared" ref="CF79:CF90" si="48">CC79+CE79</f>
        <v>0</v>
      </c>
      <c r="CG79" s="75">
        <v>0.0</v>
      </c>
      <c r="CH79" s="74">
        <f t="shared" ref="CH79:CH90" si="49">$D79*CG79</f>
        <v>0</v>
      </c>
      <c r="CI79" s="75">
        <v>0.0</v>
      </c>
      <c r="CJ79" s="74">
        <f t="shared" ref="CJ79:CJ90" si="50">$D79*CI79</f>
        <v>0</v>
      </c>
      <c r="CK79" s="74">
        <f t="shared" ref="CK79:CK90" si="51">CH79+CJ79</f>
        <v>0</v>
      </c>
      <c r="CL79" s="75">
        <v>0.0</v>
      </c>
      <c r="CM79" s="74">
        <f t="shared" ref="CM79:CM90" si="52">$D79*CL79</f>
        <v>0</v>
      </c>
      <c r="CN79" s="75">
        <v>0.0</v>
      </c>
      <c r="CO79" s="74">
        <f t="shared" ref="CO79:CO90" si="53">$D79*CN79</f>
        <v>0</v>
      </c>
      <c r="CP79" s="74">
        <f t="shared" ref="CP79:CP90" si="54">CM79+CO79</f>
        <v>0</v>
      </c>
      <c r="CQ79" s="75">
        <v>0.0</v>
      </c>
      <c r="CR79" s="74">
        <f t="shared" ref="CR79:CR90" si="55">$D79*CQ79</f>
        <v>0</v>
      </c>
      <c r="CS79" s="75">
        <v>0.0</v>
      </c>
      <c r="CT79" s="74">
        <f t="shared" ref="CT79:CT90" si="56">$D79*CS79</f>
        <v>0</v>
      </c>
      <c r="CU79" s="74">
        <f t="shared" ref="CU79:CU90" si="57">CR79+CT79</f>
        <v>0</v>
      </c>
      <c r="CV79" s="75">
        <v>0.0</v>
      </c>
      <c r="CW79" s="74">
        <f t="shared" ref="CW79:CW90" si="58">$D79*CV79</f>
        <v>0</v>
      </c>
      <c r="CX79" s="75">
        <v>0.0</v>
      </c>
      <c r="CY79" s="74">
        <f t="shared" ref="CY79:CY90" si="59">$D79*CX79</f>
        <v>0</v>
      </c>
      <c r="CZ79" s="74">
        <f t="shared" ref="CZ79:CZ90" si="60">CW79+CY79</f>
        <v>0</v>
      </c>
      <c r="DA79" s="75">
        <v>0.0</v>
      </c>
      <c r="DB79" s="74">
        <f t="shared" ref="DB79:DB90" si="61">$D79*DA79</f>
        <v>0</v>
      </c>
      <c r="DC79" s="75">
        <v>0.0</v>
      </c>
      <c r="DD79" s="74">
        <f t="shared" ref="DD79:DD90" si="62">$D79*DC79</f>
        <v>0</v>
      </c>
      <c r="DE79" s="74">
        <f t="shared" ref="DE79:DE90" si="63">DB79+DD79</f>
        <v>0</v>
      </c>
      <c r="DF79" s="75">
        <v>0.0</v>
      </c>
      <c r="DG79" s="74">
        <f t="shared" ref="DG79:DG90" si="64">$D79*DF79</f>
        <v>0</v>
      </c>
      <c r="DH79" s="75">
        <v>0.0</v>
      </c>
      <c r="DI79" s="74">
        <f t="shared" ref="DI79:DI90" si="65">$D79*DH79</f>
        <v>0</v>
      </c>
      <c r="DJ79" s="74">
        <f t="shared" ref="DJ79:DJ90" si="66">DG79+DI79</f>
        <v>0</v>
      </c>
      <c r="DK79" s="75">
        <v>0.0</v>
      </c>
      <c r="DL79" s="74">
        <f t="shared" ref="DL79:DL90" si="67">$D79*DK79</f>
        <v>0</v>
      </c>
      <c r="DM79" s="75">
        <v>0.0</v>
      </c>
      <c r="DN79" s="74">
        <f t="shared" ref="DN79:DN90" si="68">$D79*DM79</f>
        <v>0</v>
      </c>
      <c r="DO79" s="74">
        <f t="shared" ref="DO79:DO90" si="69">DL79+DN79</f>
        <v>0</v>
      </c>
      <c r="DP79" s="75">
        <v>0.0</v>
      </c>
      <c r="DQ79" s="74">
        <f t="shared" ref="DQ79:DQ90" si="70">$D79*DP79</f>
        <v>0</v>
      </c>
      <c r="DR79" s="75">
        <v>0.0</v>
      </c>
      <c r="DS79" s="74">
        <f t="shared" ref="DS79:DS90" si="71">$D79*DR79</f>
        <v>0</v>
      </c>
      <c r="DT79" s="74">
        <f t="shared" ref="DT79:DT90" si="72">DQ79+DS79</f>
        <v>0</v>
      </c>
      <c r="DU79" s="75">
        <v>0.0</v>
      </c>
      <c r="DV79" s="74">
        <f t="shared" ref="DV79:DV90" si="73">$D79*DU79</f>
        <v>0</v>
      </c>
      <c r="DW79" s="75">
        <v>0.0</v>
      </c>
      <c r="DX79" s="74">
        <f t="shared" ref="DX79:DX90" si="74">$D79*DW79</f>
        <v>0</v>
      </c>
      <c r="DY79" s="74">
        <f t="shared" ref="DY79:DY90" si="75">DV79+DX79</f>
        <v>0</v>
      </c>
      <c r="DZ79" s="75">
        <v>0.0</v>
      </c>
      <c r="EA79" s="74">
        <f t="shared" ref="EA79:EA90" si="76">$D79*DZ79</f>
        <v>0</v>
      </c>
      <c r="EB79" s="75">
        <v>0.0</v>
      </c>
      <c r="EC79" s="74">
        <f t="shared" ref="EC79:EC90" si="77">$D79*EB79</f>
        <v>0</v>
      </c>
      <c r="ED79" s="74">
        <f t="shared" ref="ED79:ED90" si="78">EA79+EC79</f>
        <v>0</v>
      </c>
      <c r="EE79" s="75">
        <v>0.0</v>
      </c>
      <c r="EF79" s="74">
        <f t="shared" ref="EF79:EF90" si="79">$D79*EE79</f>
        <v>0</v>
      </c>
      <c r="EG79" s="75">
        <v>0.0</v>
      </c>
      <c r="EH79" s="74">
        <f t="shared" ref="EH79:EH90" si="80">$D79*EG79</f>
        <v>0</v>
      </c>
      <c r="EI79" s="74">
        <f t="shared" ref="EI79:EI90" si="81">EF79+EH79</f>
        <v>0</v>
      </c>
      <c r="EJ79" s="75">
        <v>0.0</v>
      </c>
      <c r="EK79" s="74">
        <f t="shared" ref="EK79:EK90" si="82">$D79*EJ79</f>
        <v>0</v>
      </c>
      <c r="EL79" s="75">
        <v>0.0</v>
      </c>
      <c r="EM79" s="74">
        <f t="shared" ref="EM79:EM90" si="83">$D79*EL79</f>
        <v>0</v>
      </c>
      <c r="EN79" s="74">
        <f t="shared" ref="EN79:EN90" si="84">EK79+EM79</f>
        <v>0</v>
      </c>
      <c r="EO79" s="75">
        <v>0.0</v>
      </c>
      <c r="EP79" s="74">
        <f t="shared" ref="EP79:EP90" si="85">$D79*EO79</f>
        <v>0</v>
      </c>
      <c r="EQ79" s="75">
        <v>0.0</v>
      </c>
      <c r="ER79" s="74">
        <f t="shared" ref="ER79:ER90" si="86">$D79*EQ79</f>
        <v>0</v>
      </c>
      <c r="ES79" s="74">
        <f t="shared" ref="ES79:ES90" si="87">EP79+ER79</f>
        <v>0</v>
      </c>
      <c r="ET79" s="75">
        <v>0.0</v>
      </c>
      <c r="EU79" s="74">
        <f t="shared" ref="EU79:EU90" si="88">$D79*ET79</f>
        <v>0</v>
      </c>
      <c r="EV79" s="75">
        <v>0.0</v>
      </c>
      <c r="EW79" s="74">
        <f t="shared" ref="EW79:EW90" si="89">$D79*EV79</f>
        <v>0</v>
      </c>
      <c r="EX79" s="74">
        <f t="shared" ref="EX79:EX90" si="90">EU79+EW79</f>
        <v>0</v>
      </c>
      <c r="EY79" s="75">
        <v>0.0</v>
      </c>
      <c r="EZ79" s="74">
        <f t="shared" ref="EZ79:EZ90" si="91">$D79*EY79</f>
        <v>0</v>
      </c>
      <c r="FA79" s="75">
        <v>0.0</v>
      </c>
      <c r="FB79" s="74">
        <f t="shared" ref="FB79:FB90" si="92">$D79*FA79</f>
        <v>0</v>
      </c>
      <c r="FC79" s="74">
        <f t="shared" ref="FC79:FC90" si="93">EZ79+FB79</f>
        <v>0</v>
      </c>
      <c r="FD79" s="75">
        <v>0.0</v>
      </c>
      <c r="FE79" s="74">
        <f t="shared" ref="FE79:FE90" si="94">$D79*FD79</f>
        <v>0</v>
      </c>
      <c r="FF79" s="75">
        <v>0.0</v>
      </c>
      <c r="FG79" s="74">
        <f t="shared" ref="FG79:FG90" si="95">$D79*FF79</f>
        <v>0</v>
      </c>
      <c r="FH79" s="74">
        <f t="shared" ref="FH79:FH90" si="96">FE79+FG79</f>
        <v>0</v>
      </c>
      <c r="FI79" s="75">
        <v>0.0</v>
      </c>
      <c r="FJ79" s="74">
        <f t="shared" ref="FJ79:FJ90" si="97">$D79*FI79</f>
        <v>0</v>
      </c>
      <c r="FK79" s="75">
        <v>0.0</v>
      </c>
      <c r="FL79" s="74">
        <f t="shared" ref="FL79:FL90" si="98">$D79*FK79</f>
        <v>0</v>
      </c>
      <c r="FM79" s="74">
        <f t="shared" ref="FM79:FM90" si="99">FJ79+FL79</f>
        <v>0</v>
      </c>
      <c r="FN79" s="75">
        <v>0.0</v>
      </c>
      <c r="FO79" s="74">
        <f t="shared" ref="FO79:FO90" si="100">$D79*FN79</f>
        <v>0</v>
      </c>
      <c r="FP79" s="75">
        <v>0.0</v>
      </c>
      <c r="FQ79" s="74">
        <f t="shared" ref="FQ79:FQ90" si="101">$D79*FP79</f>
        <v>0</v>
      </c>
      <c r="FR79" s="74">
        <f t="shared" ref="FR79:FR90" si="102">FO79+FQ79</f>
        <v>0</v>
      </c>
      <c r="FS79" s="75">
        <v>0.0</v>
      </c>
      <c r="FT79" s="74">
        <f t="shared" ref="FT79:FT90" si="103">$D79*FS79</f>
        <v>0</v>
      </c>
      <c r="FU79" s="75">
        <v>0.0</v>
      </c>
      <c r="FV79" s="74">
        <f t="shared" ref="FV79:FV90" si="104">$D79*FU79</f>
        <v>0</v>
      </c>
      <c r="FW79" s="74">
        <f t="shared" ref="FW79:FW90" si="105">FT79+FV79</f>
        <v>0</v>
      </c>
      <c r="FX79" s="75">
        <v>0.0</v>
      </c>
      <c r="FY79" s="74">
        <f t="shared" ref="FY79:FY90" si="106">$D79*FX79</f>
        <v>0</v>
      </c>
      <c r="FZ79" s="75">
        <v>0.0</v>
      </c>
      <c r="GA79" s="74">
        <f t="shared" ref="GA79:GA90" si="107">$D79*FZ79</f>
        <v>0</v>
      </c>
      <c r="GB79" s="74">
        <f t="shared" ref="GB79:GB90" si="108">FY79+GA79</f>
        <v>0</v>
      </c>
      <c r="GC79" s="75">
        <v>0.0</v>
      </c>
      <c r="GD79" s="74">
        <f t="shared" ref="GD79:GD90" si="109">$D79*GC79</f>
        <v>0</v>
      </c>
      <c r="GE79" s="75">
        <v>0.0</v>
      </c>
      <c r="GF79" s="74">
        <f t="shared" ref="GF79:GF90" si="110">$D79*GE79</f>
        <v>0</v>
      </c>
      <c r="GG79" s="74">
        <f t="shared" ref="GG79:GG90" si="111">GD79+GF79</f>
        <v>0</v>
      </c>
      <c r="GH79" s="75">
        <v>0.0</v>
      </c>
      <c r="GI79" s="74">
        <f t="shared" ref="GI79:GI90" si="112">$D79*GH79</f>
        <v>0</v>
      </c>
      <c r="GJ79" s="75">
        <v>0.0</v>
      </c>
      <c r="GK79" s="74">
        <f t="shared" ref="GK79:GK90" si="113">$D79*GJ79</f>
        <v>0</v>
      </c>
      <c r="GL79" s="74">
        <f t="shared" ref="GL79:GL90" si="114">GI79+GK79</f>
        <v>0</v>
      </c>
      <c r="GM79" s="75">
        <v>0.0</v>
      </c>
      <c r="GN79" s="74">
        <f t="shared" ref="GN79:GN90" si="115">$D79*GM79</f>
        <v>0</v>
      </c>
      <c r="GO79" s="75">
        <v>0.0</v>
      </c>
      <c r="GP79" s="74">
        <f t="shared" ref="GP79:GP90" si="116">$D79*GO79</f>
        <v>0</v>
      </c>
      <c r="GQ79" s="74">
        <f t="shared" ref="GQ79:GQ90" si="117">GN79+GP79</f>
        <v>0</v>
      </c>
      <c r="GR79" s="75">
        <v>0.0</v>
      </c>
      <c r="GS79" s="74">
        <f t="shared" ref="GS79:GS90" si="118">$D79*GR79</f>
        <v>0</v>
      </c>
      <c r="GT79" s="75">
        <v>0.0</v>
      </c>
      <c r="GU79" s="74">
        <f t="shared" ref="GU79:GU90" si="119">$D79*GT79</f>
        <v>0</v>
      </c>
      <c r="GV79" s="74">
        <f t="shared" ref="GV79:GV90" si="120">GS79+GU79</f>
        <v>0</v>
      </c>
      <c r="GW79" s="75">
        <v>0.0</v>
      </c>
      <c r="GX79" s="74">
        <f t="shared" ref="GX79:GX90" si="121">$D79*GW79</f>
        <v>0</v>
      </c>
      <c r="GY79" s="75">
        <v>0.0</v>
      </c>
      <c r="GZ79" s="74">
        <f t="shared" ref="GZ79:GZ90" si="122">$D79*GY79</f>
        <v>0</v>
      </c>
      <c r="HA79" s="74">
        <f t="shared" ref="HA79:HA90" si="123">GX79+GZ79</f>
        <v>0</v>
      </c>
      <c r="HB79" s="75">
        <v>0.0</v>
      </c>
      <c r="HC79" s="74">
        <f t="shared" ref="HC79:HC90" si="124">$D79*HB79</f>
        <v>0</v>
      </c>
      <c r="HD79" s="75">
        <v>0.0</v>
      </c>
      <c r="HE79" s="74">
        <f t="shared" ref="HE79:HE90" si="125">$D79*HD79</f>
        <v>0</v>
      </c>
      <c r="HF79" s="74">
        <f t="shared" ref="HF79:HF90" si="126">HC79+HE79</f>
        <v>0</v>
      </c>
      <c r="HG79" s="75">
        <v>0.0</v>
      </c>
      <c r="HH79" s="74">
        <f t="shared" ref="HH79:HH90" si="127">$D79*HG79</f>
        <v>0</v>
      </c>
      <c r="HI79" s="75">
        <v>0.0</v>
      </c>
      <c r="HJ79" s="74">
        <f t="shared" ref="HJ79:HJ90" si="128">$D79*HI79</f>
        <v>0</v>
      </c>
      <c r="HK79" s="74">
        <f t="shared" ref="HK79:HK90" si="129">HH79+HJ79</f>
        <v>0</v>
      </c>
    </row>
    <row r="80" ht="15.75" customHeight="1">
      <c r="A80" s="4"/>
      <c r="B80" s="1"/>
      <c r="C80" s="73" t="str">
        <f>$C$17</f>
        <v>Hero Placement (Home)</v>
      </c>
      <c r="D80" s="74">
        <f>$D$20/7</f>
        <v>66000</v>
      </c>
      <c r="E80" s="75">
        <v>2.0</v>
      </c>
      <c r="F80" s="74">
        <f t="shared" si="1"/>
        <v>132000</v>
      </c>
      <c r="G80" s="75">
        <v>0.0</v>
      </c>
      <c r="H80" s="74">
        <f t="shared" si="2"/>
        <v>0</v>
      </c>
      <c r="I80" s="74">
        <f t="shared" si="3"/>
        <v>132000</v>
      </c>
      <c r="J80" s="75">
        <v>3.0</v>
      </c>
      <c r="K80" s="74">
        <f t="shared" si="4"/>
        <v>198000</v>
      </c>
      <c r="L80" s="75">
        <v>0.0</v>
      </c>
      <c r="M80" s="74">
        <f t="shared" si="5"/>
        <v>0</v>
      </c>
      <c r="N80" s="74">
        <f t="shared" si="6"/>
        <v>198000</v>
      </c>
      <c r="O80" s="75">
        <v>0.0</v>
      </c>
      <c r="P80" s="74">
        <f t="shared" si="7"/>
        <v>0</v>
      </c>
      <c r="Q80" s="75">
        <v>0.0</v>
      </c>
      <c r="R80" s="74">
        <f t="shared" si="8"/>
        <v>0</v>
      </c>
      <c r="S80" s="74">
        <f t="shared" si="9"/>
        <v>0</v>
      </c>
      <c r="T80" s="75">
        <v>0.0</v>
      </c>
      <c r="U80" s="74">
        <f t="shared" si="10"/>
        <v>0</v>
      </c>
      <c r="V80" s="75">
        <v>0.0</v>
      </c>
      <c r="W80" s="74">
        <f t="shared" si="11"/>
        <v>0</v>
      </c>
      <c r="X80" s="74">
        <f t="shared" si="12"/>
        <v>0</v>
      </c>
      <c r="Y80" s="75">
        <v>0.0</v>
      </c>
      <c r="Z80" s="74">
        <f t="shared" si="13"/>
        <v>0</v>
      </c>
      <c r="AA80" s="75">
        <v>0.0</v>
      </c>
      <c r="AB80" s="74">
        <f t="shared" si="14"/>
        <v>0</v>
      </c>
      <c r="AC80" s="74">
        <f t="shared" si="15"/>
        <v>0</v>
      </c>
      <c r="AD80" s="75">
        <v>0.0</v>
      </c>
      <c r="AE80" s="74">
        <f t="shared" si="16"/>
        <v>0</v>
      </c>
      <c r="AF80" s="75">
        <v>0.0</v>
      </c>
      <c r="AG80" s="74">
        <f t="shared" si="17"/>
        <v>0</v>
      </c>
      <c r="AH80" s="74">
        <f t="shared" si="18"/>
        <v>0</v>
      </c>
      <c r="AI80" s="75">
        <v>0.0</v>
      </c>
      <c r="AJ80" s="74">
        <f t="shared" si="19"/>
        <v>0</v>
      </c>
      <c r="AK80" s="75">
        <v>0.0</v>
      </c>
      <c r="AL80" s="74">
        <f t="shared" si="20"/>
        <v>0</v>
      </c>
      <c r="AM80" s="74">
        <f t="shared" si="21"/>
        <v>0</v>
      </c>
      <c r="AN80" s="75">
        <v>0.0</v>
      </c>
      <c r="AO80" s="74">
        <f t="shared" si="22"/>
        <v>0</v>
      </c>
      <c r="AP80" s="75">
        <v>0.0</v>
      </c>
      <c r="AQ80" s="74">
        <f t="shared" si="23"/>
        <v>0</v>
      </c>
      <c r="AR80" s="74">
        <f t="shared" si="24"/>
        <v>0</v>
      </c>
      <c r="AS80" s="75">
        <v>0.0</v>
      </c>
      <c r="AT80" s="74">
        <f t="shared" si="25"/>
        <v>0</v>
      </c>
      <c r="AU80" s="75">
        <v>0.0</v>
      </c>
      <c r="AV80" s="74">
        <f t="shared" si="26"/>
        <v>0</v>
      </c>
      <c r="AW80" s="74">
        <f t="shared" si="27"/>
        <v>0</v>
      </c>
      <c r="AX80" s="75">
        <v>0.0</v>
      </c>
      <c r="AY80" s="74">
        <f t="shared" si="28"/>
        <v>0</v>
      </c>
      <c r="AZ80" s="75">
        <v>0.0</v>
      </c>
      <c r="BA80" s="74">
        <f t="shared" si="29"/>
        <v>0</v>
      </c>
      <c r="BB80" s="74">
        <f t="shared" si="30"/>
        <v>0</v>
      </c>
      <c r="BC80" s="75">
        <v>0.0</v>
      </c>
      <c r="BD80" s="74">
        <f t="shared" si="31"/>
        <v>0</v>
      </c>
      <c r="BE80" s="75">
        <v>0.0</v>
      </c>
      <c r="BF80" s="74">
        <f t="shared" si="32"/>
        <v>0</v>
      </c>
      <c r="BG80" s="74">
        <f t="shared" si="33"/>
        <v>0</v>
      </c>
      <c r="BH80" s="75">
        <v>0.0</v>
      </c>
      <c r="BI80" s="74">
        <f t="shared" si="34"/>
        <v>0</v>
      </c>
      <c r="BJ80" s="75">
        <v>0.0</v>
      </c>
      <c r="BK80" s="74">
        <f t="shared" si="35"/>
        <v>0</v>
      </c>
      <c r="BL80" s="74">
        <f t="shared" si="36"/>
        <v>0</v>
      </c>
      <c r="BM80" s="75"/>
      <c r="BN80" s="74">
        <f t="shared" si="37"/>
        <v>0</v>
      </c>
      <c r="BO80" s="75">
        <v>0.0</v>
      </c>
      <c r="BP80" s="74">
        <f t="shared" si="38"/>
        <v>0</v>
      </c>
      <c r="BQ80" s="74">
        <f t="shared" si="39"/>
        <v>0</v>
      </c>
      <c r="BR80" s="75">
        <v>1.0</v>
      </c>
      <c r="BS80" s="74">
        <f t="shared" si="40"/>
        <v>66000</v>
      </c>
      <c r="BT80" s="75">
        <v>0.0</v>
      </c>
      <c r="BU80" s="74">
        <f t="shared" si="41"/>
        <v>0</v>
      </c>
      <c r="BV80" s="74">
        <f t="shared" si="42"/>
        <v>66000</v>
      </c>
      <c r="BW80" s="75">
        <v>1.0</v>
      </c>
      <c r="BX80" s="74">
        <f t="shared" si="43"/>
        <v>66000</v>
      </c>
      <c r="BY80" s="75">
        <v>0.0</v>
      </c>
      <c r="BZ80" s="74">
        <f t="shared" si="44"/>
        <v>0</v>
      </c>
      <c r="CA80" s="74">
        <f t="shared" si="45"/>
        <v>66000</v>
      </c>
      <c r="CB80" s="75">
        <v>2.0</v>
      </c>
      <c r="CC80" s="74">
        <f t="shared" si="46"/>
        <v>132000</v>
      </c>
      <c r="CD80" s="75">
        <v>0.0</v>
      </c>
      <c r="CE80" s="74">
        <f t="shared" si="47"/>
        <v>0</v>
      </c>
      <c r="CF80" s="74">
        <f t="shared" si="48"/>
        <v>132000</v>
      </c>
      <c r="CG80" s="75">
        <v>2.0</v>
      </c>
      <c r="CH80" s="74">
        <f t="shared" si="49"/>
        <v>132000</v>
      </c>
      <c r="CI80" s="75">
        <v>0.0</v>
      </c>
      <c r="CJ80" s="74">
        <f t="shared" si="50"/>
        <v>0</v>
      </c>
      <c r="CK80" s="74">
        <f t="shared" si="51"/>
        <v>132000</v>
      </c>
      <c r="CL80" s="75"/>
      <c r="CM80" s="74">
        <f t="shared" si="52"/>
        <v>0</v>
      </c>
      <c r="CN80" s="75">
        <v>0.0</v>
      </c>
      <c r="CO80" s="74">
        <f t="shared" si="53"/>
        <v>0</v>
      </c>
      <c r="CP80" s="74">
        <f t="shared" si="54"/>
        <v>0</v>
      </c>
      <c r="CQ80" s="75"/>
      <c r="CR80" s="74">
        <f t="shared" si="55"/>
        <v>0</v>
      </c>
      <c r="CS80" s="75">
        <v>0.0</v>
      </c>
      <c r="CT80" s="74">
        <f t="shared" si="56"/>
        <v>0</v>
      </c>
      <c r="CU80" s="74">
        <f t="shared" si="57"/>
        <v>0</v>
      </c>
      <c r="CV80" s="75"/>
      <c r="CW80" s="74">
        <f t="shared" si="58"/>
        <v>0</v>
      </c>
      <c r="CX80" s="75">
        <v>0.0</v>
      </c>
      <c r="CY80" s="74">
        <f t="shared" si="59"/>
        <v>0</v>
      </c>
      <c r="CZ80" s="74">
        <f t="shared" si="60"/>
        <v>0</v>
      </c>
      <c r="DA80" s="75"/>
      <c r="DB80" s="74">
        <f t="shared" si="61"/>
        <v>0</v>
      </c>
      <c r="DC80" s="75">
        <v>0.0</v>
      </c>
      <c r="DD80" s="74">
        <f t="shared" si="62"/>
        <v>0</v>
      </c>
      <c r="DE80" s="74">
        <f t="shared" si="63"/>
        <v>0</v>
      </c>
      <c r="DF80" s="75"/>
      <c r="DG80" s="74">
        <f t="shared" si="64"/>
        <v>0</v>
      </c>
      <c r="DH80" s="75">
        <v>0.0</v>
      </c>
      <c r="DI80" s="74">
        <f t="shared" si="65"/>
        <v>0</v>
      </c>
      <c r="DJ80" s="74">
        <f t="shared" si="66"/>
        <v>0</v>
      </c>
      <c r="DK80" s="75"/>
      <c r="DL80" s="74">
        <f t="shared" si="67"/>
        <v>0</v>
      </c>
      <c r="DM80" s="75">
        <v>0.0</v>
      </c>
      <c r="DN80" s="74">
        <f t="shared" si="68"/>
        <v>0</v>
      </c>
      <c r="DO80" s="74">
        <f t="shared" si="69"/>
        <v>0</v>
      </c>
      <c r="DP80" s="75"/>
      <c r="DQ80" s="74">
        <f t="shared" si="70"/>
        <v>0</v>
      </c>
      <c r="DR80" s="75">
        <v>0.0</v>
      </c>
      <c r="DS80" s="74">
        <f t="shared" si="71"/>
        <v>0</v>
      </c>
      <c r="DT80" s="74">
        <f t="shared" si="72"/>
        <v>0</v>
      </c>
      <c r="DU80" s="75"/>
      <c r="DV80" s="74">
        <f t="shared" si="73"/>
        <v>0</v>
      </c>
      <c r="DW80" s="75">
        <v>0.0</v>
      </c>
      <c r="DX80" s="74">
        <f t="shared" si="74"/>
        <v>0</v>
      </c>
      <c r="DY80" s="74">
        <f t="shared" si="75"/>
        <v>0</v>
      </c>
      <c r="DZ80" s="75"/>
      <c r="EA80" s="74">
        <f t="shared" si="76"/>
        <v>0</v>
      </c>
      <c r="EB80" s="75">
        <v>0.0</v>
      </c>
      <c r="EC80" s="74">
        <f t="shared" si="77"/>
        <v>0</v>
      </c>
      <c r="ED80" s="74">
        <f t="shared" si="78"/>
        <v>0</v>
      </c>
      <c r="EE80" s="75"/>
      <c r="EF80" s="74">
        <f t="shared" si="79"/>
        <v>0</v>
      </c>
      <c r="EG80" s="75">
        <v>0.0</v>
      </c>
      <c r="EH80" s="74">
        <f t="shared" si="80"/>
        <v>0</v>
      </c>
      <c r="EI80" s="74">
        <f t="shared" si="81"/>
        <v>0</v>
      </c>
      <c r="EJ80" s="75"/>
      <c r="EK80" s="74">
        <f t="shared" si="82"/>
        <v>0</v>
      </c>
      <c r="EL80" s="75">
        <v>0.0</v>
      </c>
      <c r="EM80" s="74">
        <f t="shared" si="83"/>
        <v>0</v>
      </c>
      <c r="EN80" s="74">
        <f t="shared" si="84"/>
        <v>0</v>
      </c>
      <c r="EO80" s="75"/>
      <c r="EP80" s="74">
        <f t="shared" si="85"/>
        <v>0</v>
      </c>
      <c r="EQ80" s="75">
        <v>0.0</v>
      </c>
      <c r="ER80" s="74">
        <f t="shared" si="86"/>
        <v>0</v>
      </c>
      <c r="ES80" s="74">
        <f t="shared" si="87"/>
        <v>0</v>
      </c>
      <c r="ET80" s="75"/>
      <c r="EU80" s="74">
        <f t="shared" si="88"/>
        <v>0</v>
      </c>
      <c r="EV80" s="75">
        <v>0.0</v>
      </c>
      <c r="EW80" s="74">
        <f t="shared" si="89"/>
        <v>0</v>
      </c>
      <c r="EX80" s="74">
        <f t="shared" si="90"/>
        <v>0</v>
      </c>
      <c r="EY80" s="75"/>
      <c r="EZ80" s="74">
        <f t="shared" si="91"/>
        <v>0</v>
      </c>
      <c r="FA80" s="75">
        <v>0.0</v>
      </c>
      <c r="FB80" s="74">
        <f t="shared" si="92"/>
        <v>0</v>
      </c>
      <c r="FC80" s="74">
        <f t="shared" si="93"/>
        <v>0</v>
      </c>
      <c r="FD80" s="75"/>
      <c r="FE80" s="74">
        <f t="shared" si="94"/>
        <v>0</v>
      </c>
      <c r="FF80" s="75">
        <v>0.0</v>
      </c>
      <c r="FG80" s="74">
        <f t="shared" si="95"/>
        <v>0</v>
      </c>
      <c r="FH80" s="74">
        <f t="shared" si="96"/>
        <v>0</v>
      </c>
      <c r="FI80" s="75"/>
      <c r="FJ80" s="74">
        <f t="shared" si="97"/>
        <v>0</v>
      </c>
      <c r="FK80" s="75">
        <v>0.0</v>
      </c>
      <c r="FL80" s="74">
        <f t="shared" si="98"/>
        <v>0</v>
      </c>
      <c r="FM80" s="74">
        <f t="shared" si="99"/>
        <v>0</v>
      </c>
      <c r="FN80" s="75"/>
      <c r="FO80" s="74">
        <f t="shared" si="100"/>
        <v>0</v>
      </c>
      <c r="FP80" s="75">
        <v>0.0</v>
      </c>
      <c r="FQ80" s="74">
        <f t="shared" si="101"/>
        <v>0</v>
      </c>
      <c r="FR80" s="74">
        <f t="shared" si="102"/>
        <v>0</v>
      </c>
      <c r="FS80" s="75"/>
      <c r="FT80" s="74">
        <f t="shared" si="103"/>
        <v>0</v>
      </c>
      <c r="FU80" s="75">
        <v>0.0</v>
      </c>
      <c r="FV80" s="74">
        <f t="shared" si="104"/>
        <v>0</v>
      </c>
      <c r="FW80" s="74">
        <f t="shared" si="105"/>
        <v>0</v>
      </c>
      <c r="FX80" s="75"/>
      <c r="FY80" s="74">
        <f t="shared" si="106"/>
        <v>0</v>
      </c>
      <c r="FZ80" s="75">
        <v>0.0</v>
      </c>
      <c r="GA80" s="74">
        <f t="shared" si="107"/>
        <v>0</v>
      </c>
      <c r="GB80" s="74">
        <f t="shared" si="108"/>
        <v>0</v>
      </c>
      <c r="GC80" s="75"/>
      <c r="GD80" s="74">
        <f t="shared" si="109"/>
        <v>0</v>
      </c>
      <c r="GE80" s="75">
        <v>0.0</v>
      </c>
      <c r="GF80" s="74">
        <f t="shared" si="110"/>
        <v>0</v>
      </c>
      <c r="GG80" s="74">
        <f t="shared" si="111"/>
        <v>0</v>
      </c>
      <c r="GH80" s="75"/>
      <c r="GI80" s="74">
        <f t="shared" si="112"/>
        <v>0</v>
      </c>
      <c r="GJ80" s="75">
        <v>0.0</v>
      </c>
      <c r="GK80" s="74">
        <f t="shared" si="113"/>
        <v>0</v>
      </c>
      <c r="GL80" s="74">
        <f t="shared" si="114"/>
        <v>0</v>
      </c>
      <c r="GM80" s="75"/>
      <c r="GN80" s="74">
        <f t="shared" si="115"/>
        <v>0</v>
      </c>
      <c r="GO80" s="75">
        <v>0.0</v>
      </c>
      <c r="GP80" s="74">
        <f t="shared" si="116"/>
        <v>0</v>
      </c>
      <c r="GQ80" s="74">
        <f t="shared" si="117"/>
        <v>0</v>
      </c>
      <c r="GR80" s="75"/>
      <c r="GS80" s="74">
        <f t="shared" si="118"/>
        <v>0</v>
      </c>
      <c r="GT80" s="75">
        <v>0.0</v>
      </c>
      <c r="GU80" s="74">
        <f t="shared" si="119"/>
        <v>0</v>
      </c>
      <c r="GV80" s="74">
        <f t="shared" si="120"/>
        <v>0</v>
      </c>
      <c r="GW80" s="75"/>
      <c r="GX80" s="74">
        <f t="shared" si="121"/>
        <v>0</v>
      </c>
      <c r="GY80" s="75">
        <v>0.0</v>
      </c>
      <c r="GZ80" s="74">
        <f t="shared" si="122"/>
        <v>0</v>
      </c>
      <c r="HA80" s="74">
        <f t="shared" si="123"/>
        <v>0</v>
      </c>
      <c r="HB80" s="75"/>
      <c r="HC80" s="74">
        <f t="shared" si="124"/>
        <v>0</v>
      </c>
      <c r="HD80" s="75">
        <v>0.0</v>
      </c>
      <c r="HE80" s="74">
        <f t="shared" si="125"/>
        <v>0</v>
      </c>
      <c r="HF80" s="74">
        <f t="shared" si="126"/>
        <v>0</v>
      </c>
      <c r="HG80" s="75"/>
      <c r="HH80" s="74">
        <f t="shared" si="127"/>
        <v>0</v>
      </c>
      <c r="HI80" s="75">
        <v>0.0</v>
      </c>
      <c r="HJ80" s="74">
        <f t="shared" si="128"/>
        <v>0</v>
      </c>
      <c r="HK80" s="74">
        <f t="shared" si="129"/>
        <v>0</v>
      </c>
    </row>
    <row r="81" ht="15.75" customHeight="1">
      <c r="A81" s="4"/>
      <c r="B81" s="1"/>
      <c r="C81" s="73" t="str">
        <f>$C$22</f>
        <v>Hero Placement (Other)</v>
      </c>
      <c r="D81" s="74">
        <f>$D$25/7</f>
        <v>19800</v>
      </c>
      <c r="E81" s="75">
        <v>1.0</v>
      </c>
      <c r="F81" s="74">
        <f t="shared" si="1"/>
        <v>19800</v>
      </c>
      <c r="G81" s="75">
        <v>0.0</v>
      </c>
      <c r="H81" s="74">
        <f t="shared" si="2"/>
        <v>0</v>
      </c>
      <c r="I81" s="74">
        <f t="shared" si="3"/>
        <v>19800</v>
      </c>
      <c r="J81" s="75">
        <v>6.0</v>
      </c>
      <c r="K81" s="74">
        <f t="shared" si="4"/>
        <v>118800</v>
      </c>
      <c r="L81" s="75">
        <v>0.0</v>
      </c>
      <c r="M81" s="74">
        <f t="shared" si="5"/>
        <v>0</v>
      </c>
      <c r="N81" s="74">
        <f t="shared" si="6"/>
        <v>118800</v>
      </c>
      <c r="O81" s="75">
        <v>4.0</v>
      </c>
      <c r="P81" s="74">
        <f t="shared" si="7"/>
        <v>79200</v>
      </c>
      <c r="Q81" s="75">
        <v>0.0</v>
      </c>
      <c r="R81" s="74">
        <f t="shared" si="8"/>
        <v>0</v>
      </c>
      <c r="S81" s="74">
        <f t="shared" si="9"/>
        <v>79200</v>
      </c>
      <c r="T81" s="75">
        <v>0.0</v>
      </c>
      <c r="U81" s="74">
        <f t="shared" si="10"/>
        <v>0</v>
      </c>
      <c r="V81" s="75">
        <v>0.0</v>
      </c>
      <c r="W81" s="74">
        <f t="shared" si="11"/>
        <v>0</v>
      </c>
      <c r="X81" s="74">
        <f t="shared" si="12"/>
        <v>0</v>
      </c>
      <c r="Y81" s="75">
        <v>0.0</v>
      </c>
      <c r="Z81" s="74">
        <f t="shared" si="13"/>
        <v>0</v>
      </c>
      <c r="AA81" s="75">
        <v>0.0</v>
      </c>
      <c r="AB81" s="74">
        <f t="shared" si="14"/>
        <v>0</v>
      </c>
      <c r="AC81" s="74">
        <f t="shared" si="15"/>
        <v>0</v>
      </c>
      <c r="AD81" s="75">
        <v>0.0</v>
      </c>
      <c r="AE81" s="74">
        <f t="shared" si="16"/>
        <v>0</v>
      </c>
      <c r="AF81" s="75">
        <v>0.0</v>
      </c>
      <c r="AG81" s="74">
        <f t="shared" si="17"/>
        <v>0</v>
      </c>
      <c r="AH81" s="74">
        <f t="shared" si="18"/>
        <v>0</v>
      </c>
      <c r="AI81" s="75">
        <v>0.0</v>
      </c>
      <c r="AJ81" s="74">
        <f t="shared" si="19"/>
        <v>0</v>
      </c>
      <c r="AK81" s="75">
        <v>0.0</v>
      </c>
      <c r="AL81" s="74">
        <f t="shared" si="20"/>
        <v>0</v>
      </c>
      <c r="AM81" s="74">
        <f t="shared" si="21"/>
        <v>0</v>
      </c>
      <c r="AN81" s="75">
        <v>0.0</v>
      </c>
      <c r="AO81" s="74">
        <f t="shared" si="22"/>
        <v>0</v>
      </c>
      <c r="AP81" s="75">
        <v>0.0</v>
      </c>
      <c r="AQ81" s="74">
        <f t="shared" si="23"/>
        <v>0</v>
      </c>
      <c r="AR81" s="74">
        <f t="shared" si="24"/>
        <v>0</v>
      </c>
      <c r="AS81" s="75">
        <v>0.0</v>
      </c>
      <c r="AT81" s="74">
        <f t="shared" si="25"/>
        <v>0</v>
      </c>
      <c r="AU81" s="75">
        <v>0.0</v>
      </c>
      <c r="AV81" s="74">
        <f t="shared" si="26"/>
        <v>0</v>
      </c>
      <c r="AW81" s="74">
        <f t="shared" si="27"/>
        <v>0</v>
      </c>
      <c r="AX81" s="75">
        <v>0.0</v>
      </c>
      <c r="AY81" s="74">
        <f t="shared" si="28"/>
        <v>0</v>
      </c>
      <c r="AZ81" s="75">
        <v>0.0</v>
      </c>
      <c r="BA81" s="74">
        <f t="shared" si="29"/>
        <v>0</v>
      </c>
      <c r="BB81" s="74">
        <f t="shared" si="30"/>
        <v>0</v>
      </c>
      <c r="BC81" s="75">
        <v>3.0</v>
      </c>
      <c r="BD81" s="74">
        <f t="shared" si="31"/>
        <v>59400</v>
      </c>
      <c r="BE81" s="75">
        <v>0.0</v>
      </c>
      <c r="BF81" s="74">
        <f t="shared" si="32"/>
        <v>0</v>
      </c>
      <c r="BG81" s="74">
        <f t="shared" si="33"/>
        <v>59400</v>
      </c>
      <c r="BH81" s="75">
        <v>4.0</v>
      </c>
      <c r="BI81" s="74">
        <f t="shared" si="34"/>
        <v>79200</v>
      </c>
      <c r="BJ81" s="75">
        <v>0.0</v>
      </c>
      <c r="BK81" s="74">
        <f t="shared" si="35"/>
        <v>0</v>
      </c>
      <c r="BL81" s="74">
        <f t="shared" si="36"/>
        <v>79200</v>
      </c>
      <c r="BM81" s="75"/>
      <c r="BN81" s="74">
        <f t="shared" si="37"/>
        <v>0</v>
      </c>
      <c r="BO81" s="75">
        <v>0.0</v>
      </c>
      <c r="BP81" s="74">
        <f t="shared" si="38"/>
        <v>0</v>
      </c>
      <c r="BQ81" s="74">
        <f t="shared" si="39"/>
        <v>0</v>
      </c>
      <c r="BR81" s="75"/>
      <c r="BS81" s="74">
        <f t="shared" si="40"/>
        <v>0</v>
      </c>
      <c r="BT81" s="75">
        <v>0.0</v>
      </c>
      <c r="BU81" s="74">
        <f t="shared" si="41"/>
        <v>0</v>
      </c>
      <c r="BV81" s="74">
        <f t="shared" si="42"/>
        <v>0</v>
      </c>
      <c r="BW81" s="75"/>
      <c r="BX81" s="74">
        <f t="shared" si="43"/>
        <v>0</v>
      </c>
      <c r="BY81" s="75">
        <v>0.0</v>
      </c>
      <c r="BZ81" s="74">
        <f t="shared" si="44"/>
        <v>0</v>
      </c>
      <c r="CA81" s="74">
        <f t="shared" si="45"/>
        <v>0</v>
      </c>
      <c r="CB81" s="75"/>
      <c r="CC81" s="74">
        <f t="shared" si="46"/>
        <v>0</v>
      </c>
      <c r="CD81" s="75">
        <v>0.0</v>
      </c>
      <c r="CE81" s="74">
        <f t="shared" si="47"/>
        <v>0</v>
      </c>
      <c r="CF81" s="74">
        <f t="shared" si="48"/>
        <v>0</v>
      </c>
      <c r="CG81" s="75"/>
      <c r="CH81" s="74">
        <f t="shared" si="49"/>
        <v>0</v>
      </c>
      <c r="CI81" s="75">
        <v>0.0</v>
      </c>
      <c r="CJ81" s="74">
        <f t="shared" si="50"/>
        <v>0</v>
      </c>
      <c r="CK81" s="74">
        <f t="shared" si="51"/>
        <v>0</v>
      </c>
      <c r="CL81" s="75"/>
      <c r="CM81" s="74">
        <f t="shared" si="52"/>
        <v>0</v>
      </c>
      <c r="CN81" s="75">
        <v>0.0</v>
      </c>
      <c r="CO81" s="74">
        <f t="shared" si="53"/>
        <v>0</v>
      </c>
      <c r="CP81" s="74">
        <f t="shared" si="54"/>
        <v>0</v>
      </c>
      <c r="CQ81" s="75"/>
      <c r="CR81" s="74">
        <f t="shared" si="55"/>
        <v>0</v>
      </c>
      <c r="CS81" s="75">
        <v>0.0</v>
      </c>
      <c r="CT81" s="74">
        <f t="shared" si="56"/>
        <v>0</v>
      </c>
      <c r="CU81" s="74">
        <f t="shared" si="57"/>
        <v>0</v>
      </c>
      <c r="CV81" s="75">
        <v>6.0</v>
      </c>
      <c r="CW81" s="74">
        <f t="shared" si="58"/>
        <v>118800</v>
      </c>
      <c r="CX81" s="75">
        <v>0.0</v>
      </c>
      <c r="CY81" s="74">
        <f t="shared" si="59"/>
        <v>0</v>
      </c>
      <c r="CZ81" s="74">
        <f t="shared" si="60"/>
        <v>118800</v>
      </c>
      <c r="DA81" s="75">
        <v>7.0</v>
      </c>
      <c r="DB81" s="74">
        <f t="shared" si="61"/>
        <v>138600</v>
      </c>
      <c r="DC81" s="75">
        <v>0.0</v>
      </c>
      <c r="DD81" s="74">
        <f t="shared" si="62"/>
        <v>0</v>
      </c>
      <c r="DE81" s="74">
        <f t="shared" si="63"/>
        <v>138600</v>
      </c>
      <c r="DF81" s="75"/>
      <c r="DG81" s="74">
        <f t="shared" si="64"/>
        <v>0</v>
      </c>
      <c r="DH81" s="75">
        <v>0.0</v>
      </c>
      <c r="DI81" s="74">
        <f t="shared" si="65"/>
        <v>0</v>
      </c>
      <c r="DJ81" s="74">
        <f t="shared" si="66"/>
        <v>0</v>
      </c>
      <c r="DK81" s="75"/>
      <c r="DL81" s="74">
        <f t="shared" si="67"/>
        <v>0</v>
      </c>
      <c r="DM81" s="75">
        <v>0.0</v>
      </c>
      <c r="DN81" s="74">
        <f t="shared" si="68"/>
        <v>0</v>
      </c>
      <c r="DO81" s="74">
        <f t="shared" si="69"/>
        <v>0</v>
      </c>
      <c r="DP81" s="75"/>
      <c r="DQ81" s="74">
        <f t="shared" si="70"/>
        <v>0</v>
      </c>
      <c r="DR81" s="75">
        <v>0.0</v>
      </c>
      <c r="DS81" s="74">
        <f t="shared" si="71"/>
        <v>0</v>
      </c>
      <c r="DT81" s="74">
        <f t="shared" si="72"/>
        <v>0</v>
      </c>
      <c r="DU81" s="75">
        <v>2.0</v>
      </c>
      <c r="DV81" s="74">
        <f t="shared" si="73"/>
        <v>39600</v>
      </c>
      <c r="DW81" s="75">
        <v>0.0</v>
      </c>
      <c r="DX81" s="74">
        <f t="shared" si="74"/>
        <v>0</v>
      </c>
      <c r="DY81" s="74">
        <f t="shared" si="75"/>
        <v>39600</v>
      </c>
      <c r="DZ81" s="75">
        <v>4.0</v>
      </c>
      <c r="EA81" s="74">
        <f t="shared" si="76"/>
        <v>79200</v>
      </c>
      <c r="EB81" s="75">
        <v>0.0</v>
      </c>
      <c r="EC81" s="74">
        <f t="shared" si="77"/>
        <v>0</v>
      </c>
      <c r="ED81" s="74">
        <f t="shared" si="78"/>
        <v>79200</v>
      </c>
      <c r="EE81" s="75"/>
      <c r="EF81" s="74">
        <f t="shared" si="79"/>
        <v>0</v>
      </c>
      <c r="EG81" s="75">
        <v>0.0</v>
      </c>
      <c r="EH81" s="74">
        <f t="shared" si="80"/>
        <v>0</v>
      </c>
      <c r="EI81" s="74">
        <f t="shared" si="81"/>
        <v>0</v>
      </c>
      <c r="EJ81" s="75">
        <v>3.0</v>
      </c>
      <c r="EK81" s="74">
        <f t="shared" si="82"/>
        <v>59400</v>
      </c>
      <c r="EL81" s="75">
        <v>0.0</v>
      </c>
      <c r="EM81" s="74">
        <f t="shared" si="83"/>
        <v>0</v>
      </c>
      <c r="EN81" s="74">
        <f t="shared" si="84"/>
        <v>59400</v>
      </c>
      <c r="EO81" s="75">
        <v>3.0</v>
      </c>
      <c r="EP81" s="74">
        <f t="shared" si="85"/>
        <v>59400</v>
      </c>
      <c r="EQ81" s="75">
        <v>0.0</v>
      </c>
      <c r="ER81" s="74">
        <f t="shared" si="86"/>
        <v>0</v>
      </c>
      <c r="ES81" s="74">
        <f t="shared" si="87"/>
        <v>59400</v>
      </c>
      <c r="ET81" s="75">
        <v>1.0</v>
      </c>
      <c r="EU81" s="74">
        <f t="shared" si="88"/>
        <v>19800</v>
      </c>
      <c r="EV81" s="75">
        <v>0.0</v>
      </c>
      <c r="EW81" s="74">
        <f t="shared" si="89"/>
        <v>0</v>
      </c>
      <c r="EX81" s="74">
        <f t="shared" si="90"/>
        <v>19800</v>
      </c>
      <c r="EY81" s="75">
        <v>3.0</v>
      </c>
      <c r="EZ81" s="74">
        <f t="shared" si="91"/>
        <v>59400</v>
      </c>
      <c r="FA81" s="75">
        <v>0.0</v>
      </c>
      <c r="FB81" s="74">
        <f t="shared" si="92"/>
        <v>0</v>
      </c>
      <c r="FC81" s="74">
        <f t="shared" si="93"/>
        <v>59400</v>
      </c>
      <c r="FD81" s="75">
        <v>6.0</v>
      </c>
      <c r="FE81" s="74">
        <f t="shared" si="94"/>
        <v>118800</v>
      </c>
      <c r="FF81" s="75">
        <v>0.0</v>
      </c>
      <c r="FG81" s="74">
        <f t="shared" si="95"/>
        <v>0</v>
      </c>
      <c r="FH81" s="74">
        <f t="shared" si="96"/>
        <v>118800</v>
      </c>
      <c r="FI81" s="75">
        <v>6.0</v>
      </c>
      <c r="FJ81" s="74">
        <f t="shared" si="97"/>
        <v>118800</v>
      </c>
      <c r="FK81" s="75">
        <v>0.0</v>
      </c>
      <c r="FL81" s="74">
        <f t="shared" si="98"/>
        <v>0</v>
      </c>
      <c r="FM81" s="74">
        <f t="shared" si="99"/>
        <v>118800</v>
      </c>
      <c r="FN81" s="75">
        <v>6.0</v>
      </c>
      <c r="FO81" s="74">
        <f t="shared" si="100"/>
        <v>118800</v>
      </c>
      <c r="FP81" s="75">
        <v>0.0</v>
      </c>
      <c r="FQ81" s="74">
        <f t="shared" si="101"/>
        <v>0</v>
      </c>
      <c r="FR81" s="74">
        <f t="shared" si="102"/>
        <v>118800</v>
      </c>
      <c r="FS81" s="75"/>
      <c r="FT81" s="74">
        <f t="shared" si="103"/>
        <v>0</v>
      </c>
      <c r="FU81" s="75">
        <v>0.0</v>
      </c>
      <c r="FV81" s="74">
        <f t="shared" si="104"/>
        <v>0</v>
      </c>
      <c r="FW81" s="74">
        <f t="shared" si="105"/>
        <v>0</v>
      </c>
      <c r="FX81" s="75">
        <v>7.0</v>
      </c>
      <c r="FY81" s="74">
        <f t="shared" si="106"/>
        <v>138600</v>
      </c>
      <c r="FZ81" s="75">
        <v>0.0</v>
      </c>
      <c r="GA81" s="74">
        <f t="shared" si="107"/>
        <v>0</v>
      </c>
      <c r="GB81" s="74">
        <f t="shared" si="108"/>
        <v>138600</v>
      </c>
      <c r="GC81" s="75">
        <v>6.0</v>
      </c>
      <c r="GD81" s="74">
        <f t="shared" si="109"/>
        <v>118800</v>
      </c>
      <c r="GE81" s="75">
        <v>0.0</v>
      </c>
      <c r="GF81" s="74">
        <f t="shared" si="110"/>
        <v>0</v>
      </c>
      <c r="GG81" s="74">
        <f t="shared" si="111"/>
        <v>118800</v>
      </c>
      <c r="GH81" s="75">
        <v>3.0</v>
      </c>
      <c r="GI81" s="74">
        <f t="shared" si="112"/>
        <v>59400</v>
      </c>
      <c r="GJ81" s="75">
        <v>0.0</v>
      </c>
      <c r="GK81" s="74">
        <f t="shared" si="113"/>
        <v>0</v>
      </c>
      <c r="GL81" s="74">
        <f t="shared" si="114"/>
        <v>59400</v>
      </c>
      <c r="GM81" s="75">
        <v>1.0</v>
      </c>
      <c r="GN81" s="74">
        <f t="shared" si="115"/>
        <v>19800</v>
      </c>
      <c r="GO81" s="75">
        <v>0.0</v>
      </c>
      <c r="GP81" s="74">
        <f t="shared" si="116"/>
        <v>0</v>
      </c>
      <c r="GQ81" s="74">
        <f t="shared" si="117"/>
        <v>19800</v>
      </c>
      <c r="GR81" s="75"/>
      <c r="GS81" s="74">
        <f t="shared" si="118"/>
        <v>0</v>
      </c>
      <c r="GT81" s="75">
        <v>0.0</v>
      </c>
      <c r="GU81" s="74">
        <f t="shared" si="119"/>
        <v>0</v>
      </c>
      <c r="GV81" s="74">
        <f t="shared" si="120"/>
        <v>0</v>
      </c>
      <c r="GW81" s="75"/>
      <c r="GX81" s="74">
        <f t="shared" si="121"/>
        <v>0</v>
      </c>
      <c r="GY81" s="75">
        <v>0.0</v>
      </c>
      <c r="GZ81" s="74">
        <f t="shared" si="122"/>
        <v>0</v>
      </c>
      <c r="HA81" s="74">
        <f t="shared" si="123"/>
        <v>0</v>
      </c>
      <c r="HB81" s="75">
        <v>2.0</v>
      </c>
      <c r="HC81" s="74">
        <f t="shared" si="124"/>
        <v>39600</v>
      </c>
      <c r="HD81" s="75">
        <v>0.0</v>
      </c>
      <c r="HE81" s="74">
        <f t="shared" si="125"/>
        <v>0</v>
      </c>
      <c r="HF81" s="74">
        <f t="shared" si="126"/>
        <v>39600</v>
      </c>
      <c r="HG81" s="75">
        <v>7.0</v>
      </c>
      <c r="HH81" s="74">
        <f t="shared" si="127"/>
        <v>138600</v>
      </c>
      <c r="HI81" s="75">
        <v>0.0</v>
      </c>
      <c r="HJ81" s="74">
        <f t="shared" si="128"/>
        <v>0</v>
      </c>
      <c r="HK81" s="74">
        <f t="shared" si="129"/>
        <v>138600</v>
      </c>
    </row>
    <row r="82" ht="15.75" customHeight="1">
      <c r="A82" s="4"/>
      <c r="B82" s="1"/>
      <c r="C82" s="73" t="str">
        <f>$C$27</f>
        <v>Discover Placement (Home)</v>
      </c>
      <c r="D82" s="74">
        <f>$D$30/7</f>
        <v>10714.28571</v>
      </c>
      <c r="E82" s="75">
        <v>0.0</v>
      </c>
      <c r="F82" s="74">
        <f t="shared" si="1"/>
        <v>0</v>
      </c>
      <c r="G82" s="75">
        <v>0.0</v>
      </c>
      <c r="H82" s="74">
        <f t="shared" si="2"/>
        <v>0</v>
      </c>
      <c r="I82" s="74">
        <f t="shared" si="3"/>
        <v>0</v>
      </c>
      <c r="J82" s="75">
        <v>0.0</v>
      </c>
      <c r="K82" s="74">
        <f t="shared" si="4"/>
        <v>0</v>
      </c>
      <c r="L82" s="75">
        <v>0.0</v>
      </c>
      <c r="M82" s="74">
        <f t="shared" si="5"/>
        <v>0</v>
      </c>
      <c r="N82" s="74">
        <f t="shared" si="6"/>
        <v>0</v>
      </c>
      <c r="O82" s="75">
        <v>0.0</v>
      </c>
      <c r="P82" s="74">
        <f t="shared" si="7"/>
        <v>0</v>
      </c>
      <c r="Q82" s="75">
        <v>0.0</v>
      </c>
      <c r="R82" s="74">
        <f t="shared" si="8"/>
        <v>0</v>
      </c>
      <c r="S82" s="74">
        <f t="shared" si="9"/>
        <v>0</v>
      </c>
      <c r="T82" s="75">
        <v>2.0</v>
      </c>
      <c r="U82" s="74">
        <f t="shared" si="10"/>
        <v>21428.57143</v>
      </c>
      <c r="V82" s="75">
        <v>0.0</v>
      </c>
      <c r="W82" s="74">
        <f t="shared" si="11"/>
        <v>0</v>
      </c>
      <c r="X82" s="74">
        <f t="shared" si="12"/>
        <v>21428.57143</v>
      </c>
      <c r="Y82" s="75">
        <v>0.0</v>
      </c>
      <c r="Z82" s="74">
        <f t="shared" si="13"/>
        <v>0</v>
      </c>
      <c r="AA82" s="75">
        <v>0.0</v>
      </c>
      <c r="AB82" s="74">
        <f t="shared" si="14"/>
        <v>0</v>
      </c>
      <c r="AC82" s="74">
        <f t="shared" si="15"/>
        <v>0</v>
      </c>
      <c r="AD82" s="75">
        <v>0.0</v>
      </c>
      <c r="AE82" s="74">
        <f t="shared" si="16"/>
        <v>0</v>
      </c>
      <c r="AF82" s="75">
        <v>0.0</v>
      </c>
      <c r="AG82" s="74">
        <f t="shared" si="17"/>
        <v>0</v>
      </c>
      <c r="AH82" s="74">
        <f t="shared" si="18"/>
        <v>0</v>
      </c>
      <c r="AI82" s="75">
        <v>0.0</v>
      </c>
      <c r="AJ82" s="74">
        <f t="shared" si="19"/>
        <v>0</v>
      </c>
      <c r="AK82" s="75">
        <v>0.0</v>
      </c>
      <c r="AL82" s="74">
        <f t="shared" si="20"/>
        <v>0</v>
      </c>
      <c r="AM82" s="74">
        <f t="shared" si="21"/>
        <v>0</v>
      </c>
      <c r="AN82" s="75">
        <v>0.0</v>
      </c>
      <c r="AO82" s="74">
        <f t="shared" si="22"/>
        <v>0</v>
      </c>
      <c r="AP82" s="75">
        <v>0.0</v>
      </c>
      <c r="AQ82" s="74">
        <f t="shared" si="23"/>
        <v>0</v>
      </c>
      <c r="AR82" s="74">
        <f t="shared" si="24"/>
        <v>0</v>
      </c>
      <c r="AS82" s="75">
        <v>0.0</v>
      </c>
      <c r="AT82" s="74">
        <f t="shared" si="25"/>
        <v>0</v>
      </c>
      <c r="AU82" s="75">
        <v>0.0</v>
      </c>
      <c r="AV82" s="74">
        <f t="shared" si="26"/>
        <v>0</v>
      </c>
      <c r="AW82" s="74">
        <f t="shared" si="27"/>
        <v>0</v>
      </c>
      <c r="AX82" s="75">
        <v>0.0</v>
      </c>
      <c r="AY82" s="74">
        <f t="shared" si="28"/>
        <v>0</v>
      </c>
      <c r="AZ82" s="75">
        <v>0.0</v>
      </c>
      <c r="BA82" s="74">
        <f t="shared" si="29"/>
        <v>0</v>
      </c>
      <c r="BB82" s="74">
        <f t="shared" si="30"/>
        <v>0</v>
      </c>
      <c r="BC82" s="75">
        <v>0.0</v>
      </c>
      <c r="BD82" s="74">
        <f t="shared" si="31"/>
        <v>0</v>
      </c>
      <c r="BE82" s="75">
        <v>0.0</v>
      </c>
      <c r="BF82" s="74">
        <f t="shared" si="32"/>
        <v>0</v>
      </c>
      <c r="BG82" s="74">
        <f t="shared" si="33"/>
        <v>0</v>
      </c>
      <c r="BH82" s="75">
        <v>0.0</v>
      </c>
      <c r="BI82" s="74">
        <f t="shared" si="34"/>
        <v>0</v>
      </c>
      <c r="BJ82" s="75">
        <v>0.0</v>
      </c>
      <c r="BK82" s="74">
        <f t="shared" si="35"/>
        <v>0</v>
      </c>
      <c r="BL82" s="74">
        <f t="shared" si="36"/>
        <v>0</v>
      </c>
      <c r="BM82" s="75">
        <v>0.0</v>
      </c>
      <c r="BN82" s="74">
        <f t="shared" si="37"/>
        <v>0</v>
      </c>
      <c r="BO82" s="75">
        <v>0.0</v>
      </c>
      <c r="BP82" s="74">
        <f t="shared" si="38"/>
        <v>0</v>
      </c>
      <c r="BQ82" s="74">
        <f t="shared" si="39"/>
        <v>0</v>
      </c>
      <c r="BR82" s="75">
        <v>3.0</v>
      </c>
      <c r="BS82" s="74">
        <f t="shared" si="40"/>
        <v>32142.85714</v>
      </c>
      <c r="BT82" s="75">
        <v>0.0</v>
      </c>
      <c r="BU82" s="74">
        <f t="shared" si="41"/>
        <v>0</v>
      </c>
      <c r="BV82" s="74">
        <f t="shared" si="42"/>
        <v>32142.85714</v>
      </c>
      <c r="BW82" s="75">
        <v>7.0</v>
      </c>
      <c r="BX82" s="74">
        <f t="shared" si="43"/>
        <v>75000</v>
      </c>
      <c r="BY82" s="75">
        <v>0.0</v>
      </c>
      <c r="BZ82" s="74">
        <f t="shared" si="44"/>
        <v>0</v>
      </c>
      <c r="CA82" s="74">
        <f t="shared" si="45"/>
        <v>75000</v>
      </c>
      <c r="CB82" s="75">
        <v>4.0</v>
      </c>
      <c r="CC82" s="74">
        <f t="shared" si="46"/>
        <v>42857.14286</v>
      </c>
      <c r="CD82" s="75">
        <v>0.0</v>
      </c>
      <c r="CE82" s="74">
        <f t="shared" si="47"/>
        <v>0</v>
      </c>
      <c r="CF82" s="74">
        <f t="shared" si="48"/>
        <v>42857.14286</v>
      </c>
      <c r="CG82" s="75">
        <v>2.0</v>
      </c>
      <c r="CH82" s="74">
        <f t="shared" si="49"/>
        <v>21428.57143</v>
      </c>
      <c r="CI82" s="75">
        <v>0.0</v>
      </c>
      <c r="CJ82" s="74">
        <f t="shared" si="50"/>
        <v>0</v>
      </c>
      <c r="CK82" s="74">
        <f t="shared" si="51"/>
        <v>21428.57143</v>
      </c>
      <c r="CL82" s="75">
        <v>1.0</v>
      </c>
      <c r="CM82" s="74">
        <f t="shared" si="52"/>
        <v>10714.28571</v>
      </c>
      <c r="CN82" s="75">
        <v>0.0</v>
      </c>
      <c r="CO82" s="74">
        <f t="shared" si="53"/>
        <v>0</v>
      </c>
      <c r="CP82" s="74">
        <f t="shared" si="54"/>
        <v>10714.28571</v>
      </c>
      <c r="CQ82" s="75"/>
      <c r="CR82" s="74">
        <f t="shared" si="55"/>
        <v>0</v>
      </c>
      <c r="CS82" s="75">
        <v>0.0</v>
      </c>
      <c r="CT82" s="74">
        <f t="shared" si="56"/>
        <v>0</v>
      </c>
      <c r="CU82" s="74">
        <f t="shared" si="57"/>
        <v>0</v>
      </c>
      <c r="CV82" s="75">
        <v>4.0</v>
      </c>
      <c r="CW82" s="74">
        <f t="shared" si="58"/>
        <v>42857.14286</v>
      </c>
      <c r="CX82" s="75">
        <v>0.0</v>
      </c>
      <c r="CY82" s="74">
        <f t="shared" si="59"/>
        <v>0</v>
      </c>
      <c r="CZ82" s="74">
        <f t="shared" si="60"/>
        <v>42857.14286</v>
      </c>
      <c r="DA82" s="75"/>
      <c r="DB82" s="74">
        <f t="shared" si="61"/>
        <v>0</v>
      </c>
      <c r="DC82" s="75">
        <v>0.0</v>
      </c>
      <c r="DD82" s="74">
        <f t="shared" si="62"/>
        <v>0</v>
      </c>
      <c r="DE82" s="74">
        <f t="shared" si="63"/>
        <v>0</v>
      </c>
      <c r="DF82" s="75"/>
      <c r="DG82" s="74">
        <f t="shared" si="64"/>
        <v>0</v>
      </c>
      <c r="DH82" s="75">
        <v>0.0</v>
      </c>
      <c r="DI82" s="74">
        <f t="shared" si="65"/>
        <v>0</v>
      </c>
      <c r="DJ82" s="74">
        <f t="shared" si="66"/>
        <v>0</v>
      </c>
      <c r="DK82" s="75"/>
      <c r="DL82" s="74">
        <f t="shared" si="67"/>
        <v>0</v>
      </c>
      <c r="DM82" s="75">
        <v>0.0</v>
      </c>
      <c r="DN82" s="74">
        <f t="shared" si="68"/>
        <v>0</v>
      </c>
      <c r="DO82" s="74">
        <f t="shared" si="69"/>
        <v>0</v>
      </c>
      <c r="DP82" s="75">
        <v>1.0</v>
      </c>
      <c r="DQ82" s="74">
        <f t="shared" si="70"/>
        <v>10714.28571</v>
      </c>
      <c r="DR82" s="75">
        <v>0.0</v>
      </c>
      <c r="DS82" s="74">
        <f t="shared" si="71"/>
        <v>0</v>
      </c>
      <c r="DT82" s="74">
        <f t="shared" si="72"/>
        <v>10714.28571</v>
      </c>
      <c r="DU82" s="75">
        <v>4.0</v>
      </c>
      <c r="DV82" s="74">
        <f t="shared" si="73"/>
        <v>42857.14286</v>
      </c>
      <c r="DW82" s="75">
        <v>0.0</v>
      </c>
      <c r="DX82" s="74">
        <f t="shared" si="74"/>
        <v>0</v>
      </c>
      <c r="DY82" s="74">
        <f t="shared" si="75"/>
        <v>42857.14286</v>
      </c>
      <c r="DZ82" s="75">
        <v>4.0</v>
      </c>
      <c r="EA82" s="74">
        <f t="shared" si="76"/>
        <v>42857.14286</v>
      </c>
      <c r="EB82" s="75">
        <v>0.0</v>
      </c>
      <c r="EC82" s="74">
        <f t="shared" si="77"/>
        <v>0</v>
      </c>
      <c r="ED82" s="74">
        <f t="shared" si="78"/>
        <v>42857.14286</v>
      </c>
      <c r="EE82" s="75">
        <v>7.0</v>
      </c>
      <c r="EF82" s="74">
        <f t="shared" si="79"/>
        <v>75000</v>
      </c>
      <c r="EG82" s="75">
        <v>0.0</v>
      </c>
      <c r="EH82" s="74">
        <f t="shared" si="80"/>
        <v>0</v>
      </c>
      <c r="EI82" s="74">
        <f t="shared" si="81"/>
        <v>75000</v>
      </c>
      <c r="EJ82" s="75">
        <v>5.0</v>
      </c>
      <c r="EK82" s="74">
        <f t="shared" si="82"/>
        <v>53571.42857</v>
      </c>
      <c r="EL82" s="75">
        <v>0.0</v>
      </c>
      <c r="EM82" s="74">
        <f t="shared" si="83"/>
        <v>0</v>
      </c>
      <c r="EN82" s="74">
        <f t="shared" si="84"/>
        <v>53571.42857</v>
      </c>
      <c r="EO82" s="75">
        <v>3.0</v>
      </c>
      <c r="EP82" s="74">
        <f t="shared" si="85"/>
        <v>32142.85714</v>
      </c>
      <c r="EQ82" s="75">
        <v>0.0</v>
      </c>
      <c r="ER82" s="74">
        <f t="shared" si="86"/>
        <v>0</v>
      </c>
      <c r="ES82" s="74">
        <f t="shared" si="87"/>
        <v>32142.85714</v>
      </c>
      <c r="ET82" s="75">
        <v>4.0</v>
      </c>
      <c r="EU82" s="74">
        <f t="shared" si="88"/>
        <v>42857.14286</v>
      </c>
      <c r="EV82" s="75">
        <v>0.0</v>
      </c>
      <c r="EW82" s="74">
        <f t="shared" si="89"/>
        <v>0</v>
      </c>
      <c r="EX82" s="74">
        <f t="shared" si="90"/>
        <v>42857.14286</v>
      </c>
      <c r="EY82" s="75">
        <v>2.0</v>
      </c>
      <c r="EZ82" s="74">
        <f t="shared" si="91"/>
        <v>21428.57143</v>
      </c>
      <c r="FA82" s="75">
        <v>0.0</v>
      </c>
      <c r="FB82" s="74">
        <f t="shared" si="92"/>
        <v>0</v>
      </c>
      <c r="FC82" s="74">
        <f t="shared" si="93"/>
        <v>21428.57143</v>
      </c>
      <c r="FD82" s="75"/>
      <c r="FE82" s="74">
        <f t="shared" si="94"/>
        <v>0</v>
      </c>
      <c r="FF82" s="75">
        <v>0.0</v>
      </c>
      <c r="FG82" s="74">
        <f t="shared" si="95"/>
        <v>0</v>
      </c>
      <c r="FH82" s="74">
        <f t="shared" si="96"/>
        <v>0</v>
      </c>
      <c r="FI82" s="75">
        <v>3.0</v>
      </c>
      <c r="FJ82" s="74">
        <f t="shared" si="97"/>
        <v>32142.85714</v>
      </c>
      <c r="FK82" s="75">
        <v>0.0</v>
      </c>
      <c r="FL82" s="74">
        <f t="shared" si="98"/>
        <v>0</v>
      </c>
      <c r="FM82" s="74">
        <f t="shared" si="99"/>
        <v>32142.85714</v>
      </c>
      <c r="FN82" s="75">
        <v>6.0</v>
      </c>
      <c r="FO82" s="74">
        <f t="shared" si="100"/>
        <v>64285.71429</v>
      </c>
      <c r="FP82" s="75">
        <v>0.0</v>
      </c>
      <c r="FQ82" s="74">
        <f t="shared" si="101"/>
        <v>0</v>
      </c>
      <c r="FR82" s="74">
        <f t="shared" si="102"/>
        <v>64285.71429</v>
      </c>
      <c r="FS82" s="75">
        <v>1.0</v>
      </c>
      <c r="FT82" s="74">
        <f t="shared" si="103"/>
        <v>10714.28571</v>
      </c>
      <c r="FU82" s="75">
        <v>0.0</v>
      </c>
      <c r="FV82" s="74">
        <f t="shared" si="104"/>
        <v>0</v>
      </c>
      <c r="FW82" s="74">
        <f t="shared" si="105"/>
        <v>10714.28571</v>
      </c>
      <c r="FX82" s="75">
        <v>7.0</v>
      </c>
      <c r="FY82" s="74">
        <f t="shared" si="106"/>
        <v>75000</v>
      </c>
      <c r="FZ82" s="75">
        <v>0.0</v>
      </c>
      <c r="GA82" s="74">
        <f t="shared" si="107"/>
        <v>0</v>
      </c>
      <c r="GB82" s="74">
        <f t="shared" si="108"/>
        <v>75000</v>
      </c>
      <c r="GC82" s="75">
        <v>2.0</v>
      </c>
      <c r="GD82" s="74">
        <f t="shared" si="109"/>
        <v>21428.57143</v>
      </c>
      <c r="GE82" s="75">
        <v>0.0</v>
      </c>
      <c r="GF82" s="74">
        <f t="shared" si="110"/>
        <v>0</v>
      </c>
      <c r="GG82" s="74">
        <f t="shared" si="111"/>
        <v>21428.57143</v>
      </c>
      <c r="GH82" s="75">
        <v>2.0</v>
      </c>
      <c r="GI82" s="74">
        <f t="shared" si="112"/>
        <v>21428.57143</v>
      </c>
      <c r="GJ82" s="75">
        <v>0.0</v>
      </c>
      <c r="GK82" s="74">
        <f t="shared" si="113"/>
        <v>0</v>
      </c>
      <c r="GL82" s="74">
        <f t="shared" si="114"/>
        <v>21428.57143</v>
      </c>
      <c r="GM82" s="75"/>
      <c r="GN82" s="74">
        <f t="shared" si="115"/>
        <v>0</v>
      </c>
      <c r="GO82" s="75">
        <v>0.0</v>
      </c>
      <c r="GP82" s="74">
        <f t="shared" si="116"/>
        <v>0</v>
      </c>
      <c r="GQ82" s="74">
        <f t="shared" si="117"/>
        <v>0</v>
      </c>
      <c r="GR82" s="75"/>
      <c r="GS82" s="74">
        <f t="shared" si="118"/>
        <v>0</v>
      </c>
      <c r="GT82" s="75">
        <v>0.0</v>
      </c>
      <c r="GU82" s="74">
        <f t="shared" si="119"/>
        <v>0</v>
      </c>
      <c r="GV82" s="74">
        <f t="shared" si="120"/>
        <v>0</v>
      </c>
      <c r="GW82" s="75">
        <v>2.0</v>
      </c>
      <c r="GX82" s="74">
        <f t="shared" si="121"/>
        <v>21428.57143</v>
      </c>
      <c r="GY82" s="75">
        <v>0.0</v>
      </c>
      <c r="GZ82" s="74">
        <f t="shared" si="122"/>
        <v>0</v>
      </c>
      <c r="HA82" s="74">
        <f t="shared" si="123"/>
        <v>21428.57143</v>
      </c>
      <c r="HB82" s="75">
        <v>2.0</v>
      </c>
      <c r="HC82" s="74">
        <f t="shared" si="124"/>
        <v>21428.57143</v>
      </c>
      <c r="HD82" s="75">
        <v>0.0</v>
      </c>
      <c r="HE82" s="74">
        <f t="shared" si="125"/>
        <v>0</v>
      </c>
      <c r="HF82" s="74">
        <f t="shared" si="126"/>
        <v>21428.57143</v>
      </c>
      <c r="HG82" s="75">
        <v>2.0</v>
      </c>
      <c r="HH82" s="74">
        <f t="shared" si="127"/>
        <v>21428.57143</v>
      </c>
      <c r="HI82" s="75">
        <v>0.0</v>
      </c>
      <c r="HJ82" s="74">
        <f t="shared" si="128"/>
        <v>0</v>
      </c>
      <c r="HK82" s="74">
        <f t="shared" si="129"/>
        <v>21428.57143</v>
      </c>
    </row>
    <row r="83" ht="15.75" customHeight="1">
      <c r="A83" s="4"/>
      <c r="B83" s="1"/>
      <c r="C83" s="73" t="str">
        <f>$C$32</f>
        <v>Discover Placement (Other)</v>
      </c>
      <c r="D83" s="74">
        <f>$D$36/7</f>
        <v>9000</v>
      </c>
      <c r="E83" s="75">
        <v>0.0</v>
      </c>
      <c r="F83" s="74">
        <f t="shared" si="1"/>
        <v>0</v>
      </c>
      <c r="G83" s="75">
        <v>0.0</v>
      </c>
      <c r="H83" s="74">
        <f t="shared" si="2"/>
        <v>0</v>
      </c>
      <c r="I83" s="74">
        <f t="shared" si="3"/>
        <v>0</v>
      </c>
      <c r="J83" s="75">
        <v>0.0</v>
      </c>
      <c r="K83" s="74">
        <f t="shared" si="4"/>
        <v>0</v>
      </c>
      <c r="L83" s="75">
        <v>0.0</v>
      </c>
      <c r="M83" s="74">
        <f t="shared" si="5"/>
        <v>0</v>
      </c>
      <c r="N83" s="74">
        <f t="shared" si="6"/>
        <v>0</v>
      </c>
      <c r="O83" s="75">
        <v>0.0</v>
      </c>
      <c r="P83" s="74">
        <f t="shared" si="7"/>
        <v>0</v>
      </c>
      <c r="Q83" s="75">
        <v>0.0</v>
      </c>
      <c r="R83" s="74">
        <f t="shared" si="8"/>
        <v>0</v>
      </c>
      <c r="S83" s="74">
        <f t="shared" si="9"/>
        <v>0</v>
      </c>
      <c r="T83" s="75">
        <v>0.0</v>
      </c>
      <c r="U83" s="74">
        <f t="shared" si="10"/>
        <v>0</v>
      </c>
      <c r="V83" s="75">
        <v>0.0</v>
      </c>
      <c r="W83" s="74">
        <f t="shared" si="11"/>
        <v>0</v>
      </c>
      <c r="X83" s="74">
        <f t="shared" si="12"/>
        <v>0</v>
      </c>
      <c r="Y83" s="75">
        <v>0.0</v>
      </c>
      <c r="Z83" s="74">
        <f t="shared" si="13"/>
        <v>0</v>
      </c>
      <c r="AA83" s="75">
        <v>0.0</v>
      </c>
      <c r="AB83" s="74">
        <f t="shared" si="14"/>
        <v>0</v>
      </c>
      <c r="AC83" s="74">
        <f t="shared" si="15"/>
        <v>0</v>
      </c>
      <c r="AD83" s="75">
        <v>0.0</v>
      </c>
      <c r="AE83" s="74">
        <f t="shared" si="16"/>
        <v>0</v>
      </c>
      <c r="AF83" s="75">
        <v>0.0</v>
      </c>
      <c r="AG83" s="74">
        <f t="shared" si="17"/>
        <v>0</v>
      </c>
      <c r="AH83" s="74">
        <f t="shared" si="18"/>
        <v>0</v>
      </c>
      <c r="AI83" s="75">
        <v>0.0</v>
      </c>
      <c r="AJ83" s="74">
        <f t="shared" si="19"/>
        <v>0</v>
      </c>
      <c r="AK83" s="75">
        <v>0.0</v>
      </c>
      <c r="AL83" s="74">
        <f t="shared" si="20"/>
        <v>0</v>
      </c>
      <c r="AM83" s="74">
        <f t="shared" si="21"/>
        <v>0</v>
      </c>
      <c r="AN83" s="75">
        <v>0.0</v>
      </c>
      <c r="AO83" s="74">
        <f t="shared" si="22"/>
        <v>0</v>
      </c>
      <c r="AP83" s="75">
        <v>0.0</v>
      </c>
      <c r="AQ83" s="74">
        <f t="shared" si="23"/>
        <v>0</v>
      </c>
      <c r="AR83" s="74">
        <f t="shared" si="24"/>
        <v>0</v>
      </c>
      <c r="AS83" s="75">
        <v>0.0</v>
      </c>
      <c r="AT83" s="74">
        <f t="shared" si="25"/>
        <v>0</v>
      </c>
      <c r="AU83" s="75">
        <v>0.0</v>
      </c>
      <c r="AV83" s="74">
        <f t="shared" si="26"/>
        <v>0</v>
      </c>
      <c r="AW83" s="74">
        <f t="shared" si="27"/>
        <v>0</v>
      </c>
      <c r="AX83" s="75">
        <v>0.0</v>
      </c>
      <c r="AY83" s="74">
        <f t="shared" si="28"/>
        <v>0</v>
      </c>
      <c r="AZ83" s="75">
        <v>0.0</v>
      </c>
      <c r="BA83" s="74">
        <f t="shared" si="29"/>
        <v>0</v>
      </c>
      <c r="BB83" s="74">
        <f t="shared" si="30"/>
        <v>0</v>
      </c>
      <c r="BC83" s="75">
        <v>0.0</v>
      </c>
      <c r="BD83" s="74">
        <f t="shared" si="31"/>
        <v>0</v>
      </c>
      <c r="BE83" s="75">
        <v>0.0</v>
      </c>
      <c r="BF83" s="74">
        <f t="shared" si="32"/>
        <v>0</v>
      </c>
      <c r="BG83" s="74">
        <f t="shared" si="33"/>
        <v>0</v>
      </c>
      <c r="BH83" s="75">
        <v>0.0</v>
      </c>
      <c r="BI83" s="74">
        <f t="shared" si="34"/>
        <v>0</v>
      </c>
      <c r="BJ83" s="75">
        <v>0.0</v>
      </c>
      <c r="BK83" s="74">
        <f t="shared" si="35"/>
        <v>0</v>
      </c>
      <c r="BL83" s="74">
        <f t="shared" si="36"/>
        <v>0</v>
      </c>
      <c r="BM83" s="75">
        <v>0.0</v>
      </c>
      <c r="BN83" s="74">
        <f t="shared" si="37"/>
        <v>0</v>
      </c>
      <c r="BO83" s="75">
        <v>0.0</v>
      </c>
      <c r="BP83" s="74">
        <f t="shared" si="38"/>
        <v>0</v>
      </c>
      <c r="BQ83" s="74">
        <f t="shared" si="39"/>
        <v>0</v>
      </c>
      <c r="BR83" s="75">
        <v>0.0</v>
      </c>
      <c r="BS83" s="74">
        <f t="shared" si="40"/>
        <v>0</v>
      </c>
      <c r="BT83" s="75">
        <v>0.0</v>
      </c>
      <c r="BU83" s="74">
        <f t="shared" si="41"/>
        <v>0</v>
      </c>
      <c r="BV83" s="74">
        <f t="shared" si="42"/>
        <v>0</v>
      </c>
      <c r="BW83" s="75"/>
      <c r="BX83" s="74">
        <f t="shared" si="43"/>
        <v>0</v>
      </c>
      <c r="BY83" s="75">
        <v>0.0</v>
      </c>
      <c r="BZ83" s="74">
        <f t="shared" si="44"/>
        <v>0</v>
      </c>
      <c r="CA83" s="74">
        <f t="shared" si="45"/>
        <v>0</v>
      </c>
      <c r="CB83" s="75"/>
      <c r="CC83" s="74">
        <f t="shared" si="46"/>
        <v>0</v>
      </c>
      <c r="CD83" s="75">
        <v>0.0</v>
      </c>
      <c r="CE83" s="74">
        <f t="shared" si="47"/>
        <v>0</v>
      </c>
      <c r="CF83" s="74">
        <f t="shared" si="48"/>
        <v>0</v>
      </c>
      <c r="CG83" s="75"/>
      <c r="CH83" s="74">
        <f t="shared" si="49"/>
        <v>0</v>
      </c>
      <c r="CI83" s="75">
        <v>0.0</v>
      </c>
      <c r="CJ83" s="74">
        <f t="shared" si="50"/>
        <v>0</v>
      </c>
      <c r="CK83" s="74">
        <f t="shared" si="51"/>
        <v>0</v>
      </c>
      <c r="CL83" s="75"/>
      <c r="CM83" s="74">
        <f t="shared" si="52"/>
        <v>0</v>
      </c>
      <c r="CN83" s="75">
        <v>0.0</v>
      </c>
      <c r="CO83" s="74">
        <f t="shared" si="53"/>
        <v>0</v>
      </c>
      <c r="CP83" s="74">
        <f t="shared" si="54"/>
        <v>0</v>
      </c>
      <c r="CQ83" s="75"/>
      <c r="CR83" s="74">
        <f t="shared" si="55"/>
        <v>0</v>
      </c>
      <c r="CS83" s="75">
        <v>0.0</v>
      </c>
      <c r="CT83" s="74">
        <f t="shared" si="56"/>
        <v>0</v>
      </c>
      <c r="CU83" s="74">
        <f t="shared" si="57"/>
        <v>0</v>
      </c>
      <c r="CV83" s="75"/>
      <c r="CW83" s="74">
        <f t="shared" si="58"/>
        <v>0</v>
      </c>
      <c r="CX83" s="75">
        <v>0.0</v>
      </c>
      <c r="CY83" s="74">
        <f t="shared" si="59"/>
        <v>0</v>
      </c>
      <c r="CZ83" s="74">
        <f t="shared" si="60"/>
        <v>0</v>
      </c>
      <c r="DA83" s="75"/>
      <c r="DB83" s="74">
        <f t="shared" si="61"/>
        <v>0</v>
      </c>
      <c r="DC83" s="75">
        <v>0.0</v>
      </c>
      <c r="DD83" s="74">
        <f t="shared" si="62"/>
        <v>0</v>
      </c>
      <c r="DE83" s="74">
        <f t="shared" si="63"/>
        <v>0</v>
      </c>
      <c r="DF83" s="75"/>
      <c r="DG83" s="74">
        <f t="shared" si="64"/>
        <v>0</v>
      </c>
      <c r="DH83" s="75">
        <v>0.0</v>
      </c>
      <c r="DI83" s="74">
        <f t="shared" si="65"/>
        <v>0</v>
      </c>
      <c r="DJ83" s="74">
        <f t="shared" si="66"/>
        <v>0</v>
      </c>
      <c r="DK83" s="75"/>
      <c r="DL83" s="74">
        <f t="shared" si="67"/>
        <v>0</v>
      </c>
      <c r="DM83" s="75">
        <v>0.0</v>
      </c>
      <c r="DN83" s="74">
        <f t="shared" si="68"/>
        <v>0</v>
      </c>
      <c r="DO83" s="74">
        <f t="shared" si="69"/>
        <v>0</v>
      </c>
      <c r="DP83" s="75"/>
      <c r="DQ83" s="74">
        <f t="shared" si="70"/>
        <v>0</v>
      </c>
      <c r="DR83" s="75">
        <v>0.0</v>
      </c>
      <c r="DS83" s="74">
        <f t="shared" si="71"/>
        <v>0</v>
      </c>
      <c r="DT83" s="74">
        <f t="shared" si="72"/>
        <v>0</v>
      </c>
      <c r="DU83" s="75"/>
      <c r="DV83" s="74">
        <f t="shared" si="73"/>
        <v>0</v>
      </c>
      <c r="DW83" s="75">
        <v>0.0</v>
      </c>
      <c r="DX83" s="74">
        <f t="shared" si="74"/>
        <v>0</v>
      </c>
      <c r="DY83" s="74">
        <f t="shared" si="75"/>
        <v>0</v>
      </c>
      <c r="DZ83" s="75"/>
      <c r="EA83" s="74">
        <f t="shared" si="76"/>
        <v>0</v>
      </c>
      <c r="EB83" s="75">
        <v>0.0</v>
      </c>
      <c r="EC83" s="74">
        <f t="shared" si="77"/>
        <v>0</v>
      </c>
      <c r="ED83" s="74">
        <f t="shared" si="78"/>
        <v>0</v>
      </c>
      <c r="EE83" s="75"/>
      <c r="EF83" s="74">
        <f t="shared" si="79"/>
        <v>0</v>
      </c>
      <c r="EG83" s="75">
        <v>0.0</v>
      </c>
      <c r="EH83" s="74">
        <f t="shared" si="80"/>
        <v>0</v>
      </c>
      <c r="EI83" s="74">
        <f t="shared" si="81"/>
        <v>0</v>
      </c>
      <c r="EJ83" s="75"/>
      <c r="EK83" s="74">
        <f t="shared" si="82"/>
        <v>0</v>
      </c>
      <c r="EL83" s="75">
        <v>0.0</v>
      </c>
      <c r="EM83" s="74">
        <f t="shared" si="83"/>
        <v>0</v>
      </c>
      <c r="EN83" s="74">
        <f t="shared" si="84"/>
        <v>0</v>
      </c>
      <c r="EO83" s="75"/>
      <c r="EP83" s="74">
        <f t="shared" si="85"/>
        <v>0</v>
      </c>
      <c r="EQ83" s="75">
        <v>0.0</v>
      </c>
      <c r="ER83" s="74">
        <f t="shared" si="86"/>
        <v>0</v>
      </c>
      <c r="ES83" s="74">
        <f t="shared" si="87"/>
        <v>0</v>
      </c>
      <c r="ET83" s="75"/>
      <c r="EU83" s="74">
        <f t="shared" si="88"/>
        <v>0</v>
      </c>
      <c r="EV83" s="75">
        <v>0.0</v>
      </c>
      <c r="EW83" s="74">
        <f t="shared" si="89"/>
        <v>0</v>
      </c>
      <c r="EX83" s="74">
        <f t="shared" si="90"/>
        <v>0</v>
      </c>
      <c r="EY83" s="75"/>
      <c r="EZ83" s="74">
        <f t="shared" si="91"/>
        <v>0</v>
      </c>
      <c r="FA83" s="75">
        <v>0.0</v>
      </c>
      <c r="FB83" s="74">
        <f t="shared" si="92"/>
        <v>0</v>
      </c>
      <c r="FC83" s="74">
        <f t="shared" si="93"/>
        <v>0</v>
      </c>
      <c r="FD83" s="75"/>
      <c r="FE83" s="74">
        <f t="shared" si="94"/>
        <v>0</v>
      </c>
      <c r="FF83" s="75">
        <v>0.0</v>
      </c>
      <c r="FG83" s="74">
        <f t="shared" si="95"/>
        <v>0</v>
      </c>
      <c r="FH83" s="74">
        <f t="shared" si="96"/>
        <v>0</v>
      </c>
      <c r="FI83" s="75"/>
      <c r="FJ83" s="74">
        <f t="shared" si="97"/>
        <v>0</v>
      </c>
      <c r="FK83" s="75">
        <v>0.0</v>
      </c>
      <c r="FL83" s="74">
        <f t="shared" si="98"/>
        <v>0</v>
      </c>
      <c r="FM83" s="74">
        <f t="shared" si="99"/>
        <v>0</v>
      </c>
      <c r="FN83" s="75"/>
      <c r="FO83" s="74">
        <f t="shared" si="100"/>
        <v>0</v>
      </c>
      <c r="FP83" s="75">
        <v>0.0</v>
      </c>
      <c r="FQ83" s="74">
        <f t="shared" si="101"/>
        <v>0</v>
      </c>
      <c r="FR83" s="74">
        <f t="shared" si="102"/>
        <v>0</v>
      </c>
      <c r="FS83" s="75"/>
      <c r="FT83" s="74">
        <f t="shared" si="103"/>
        <v>0</v>
      </c>
      <c r="FU83" s="75">
        <v>0.0</v>
      </c>
      <c r="FV83" s="74">
        <f t="shared" si="104"/>
        <v>0</v>
      </c>
      <c r="FW83" s="74">
        <f t="shared" si="105"/>
        <v>0</v>
      </c>
      <c r="FX83" s="75"/>
      <c r="FY83" s="74">
        <f t="shared" si="106"/>
        <v>0</v>
      </c>
      <c r="FZ83" s="75">
        <v>0.0</v>
      </c>
      <c r="GA83" s="74">
        <f t="shared" si="107"/>
        <v>0</v>
      </c>
      <c r="GB83" s="74">
        <f t="shared" si="108"/>
        <v>0</v>
      </c>
      <c r="GC83" s="75"/>
      <c r="GD83" s="74">
        <f t="shared" si="109"/>
        <v>0</v>
      </c>
      <c r="GE83" s="75">
        <v>0.0</v>
      </c>
      <c r="GF83" s="74">
        <f t="shared" si="110"/>
        <v>0</v>
      </c>
      <c r="GG83" s="74">
        <f t="shared" si="111"/>
        <v>0</v>
      </c>
      <c r="GH83" s="75"/>
      <c r="GI83" s="74">
        <f t="shared" si="112"/>
        <v>0</v>
      </c>
      <c r="GJ83" s="75">
        <v>0.0</v>
      </c>
      <c r="GK83" s="74">
        <f t="shared" si="113"/>
        <v>0</v>
      </c>
      <c r="GL83" s="74">
        <f t="shared" si="114"/>
        <v>0</v>
      </c>
      <c r="GM83" s="75"/>
      <c r="GN83" s="74">
        <f t="shared" si="115"/>
        <v>0</v>
      </c>
      <c r="GO83" s="75">
        <v>0.0</v>
      </c>
      <c r="GP83" s="74">
        <f t="shared" si="116"/>
        <v>0</v>
      </c>
      <c r="GQ83" s="74">
        <f t="shared" si="117"/>
        <v>0</v>
      </c>
      <c r="GR83" s="75"/>
      <c r="GS83" s="74">
        <f t="shared" si="118"/>
        <v>0</v>
      </c>
      <c r="GT83" s="75">
        <v>0.0</v>
      </c>
      <c r="GU83" s="74">
        <f t="shared" si="119"/>
        <v>0</v>
      </c>
      <c r="GV83" s="74">
        <f t="shared" si="120"/>
        <v>0</v>
      </c>
      <c r="GW83" s="75"/>
      <c r="GX83" s="74">
        <f t="shared" si="121"/>
        <v>0</v>
      </c>
      <c r="GY83" s="75">
        <v>0.0</v>
      </c>
      <c r="GZ83" s="74">
        <f t="shared" si="122"/>
        <v>0</v>
      </c>
      <c r="HA83" s="74">
        <f t="shared" si="123"/>
        <v>0</v>
      </c>
      <c r="HB83" s="75"/>
      <c r="HC83" s="74">
        <f t="shared" si="124"/>
        <v>0</v>
      </c>
      <c r="HD83" s="75">
        <v>0.0</v>
      </c>
      <c r="HE83" s="74">
        <f t="shared" si="125"/>
        <v>0</v>
      </c>
      <c r="HF83" s="74">
        <f t="shared" si="126"/>
        <v>0</v>
      </c>
      <c r="HG83" s="75"/>
      <c r="HH83" s="74">
        <f t="shared" si="127"/>
        <v>0</v>
      </c>
      <c r="HI83" s="75">
        <v>0.0</v>
      </c>
      <c r="HJ83" s="74">
        <f t="shared" si="128"/>
        <v>0</v>
      </c>
      <c r="HK83" s="74">
        <f t="shared" si="129"/>
        <v>0</v>
      </c>
    </row>
    <row r="84" ht="15.75" customHeight="1">
      <c r="A84" s="4"/>
      <c r="B84" s="1"/>
      <c r="C84" s="73" t="str">
        <f>$C$38</f>
        <v>Dedicated On-Device Feature Card</v>
      </c>
      <c r="D84" s="74">
        <f>$D$41</f>
        <v>500000</v>
      </c>
      <c r="E84" s="75">
        <v>0.0</v>
      </c>
      <c r="F84" s="74">
        <f t="shared" si="1"/>
        <v>0</v>
      </c>
      <c r="G84" s="75">
        <v>0.0</v>
      </c>
      <c r="H84" s="74">
        <f t="shared" si="2"/>
        <v>0</v>
      </c>
      <c r="I84" s="74">
        <f t="shared" si="3"/>
        <v>0</v>
      </c>
      <c r="J84" s="75">
        <v>0.0</v>
      </c>
      <c r="K84" s="74">
        <f t="shared" si="4"/>
        <v>0</v>
      </c>
      <c r="L84" s="75">
        <v>0.0</v>
      </c>
      <c r="M84" s="74">
        <f t="shared" si="5"/>
        <v>0</v>
      </c>
      <c r="N84" s="74">
        <f t="shared" si="6"/>
        <v>0</v>
      </c>
      <c r="O84" s="75">
        <v>0.0</v>
      </c>
      <c r="P84" s="74">
        <f t="shared" si="7"/>
        <v>0</v>
      </c>
      <c r="Q84" s="75">
        <v>0.0</v>
      </c>
      <c r="R84" s="74">
        <f t="shared" si="8"/>
        <v>0</v>
      </c>
      <c r="S84" s="74">
        <f t="shared" si="9"/>
        <v>0</v>
      </c>
      <c r="T84" s="75">
        <v>0.0</v>
      </c>
      <c r="U84" s="74">
        <f t="shared" si="10"/>
        <v>0</v>
      </c>
      <c r="V84" s="75">
        <v>0.0</v>
      </c>
      <c r="W84" s="74">
        <f t="shared" si="11"/>
        <v>0</v>
      </c>
      <c r="X84" s="74">
        <f t="shared" si="12"/>
        <v>0</v>
      </c>
      <c r="Y84" s="75">
        <v>0.0</v>
      </c>
      <c r="Z84" s="74">
        <f t="shared" si="13"/>
        <v>0</v>
      </c>
      <c r="AA84" s="75">
        <v>0.0</v>
      </c>
      <c r="AB84" s="74">
        <f t="shared" si="14"/>
        <v>0</v>
      </c>
      <c r="AC84" s="74">
        <f t="shared" si="15"/>
        <v>0</v>
      </c>
      <c r="AD84" s="75">
        <v>0.0</v>
      </c>
      <c r="AE84" s="74">
        <f t="shared" si="16"/>
        <v>0</v>
      </c>
      <c r="AF84" s="75">
        <v>0.0</v>
      </c>
      <c r="AG84" s="74">
        <f t="shared" si="17"/>
        <v>0</v>
      </c>
      <c r="AH84" s="74">
        <f t="shared" si="18"/>
        <v>0</v>
      </c>
      <c r="AI84" s="75">
        <v>0.0</v>
      </c>
      <c r="AJ84" s="74">
        <f t="shared" si="19"/>
        <v>0</v>
      </c>
      <c r="AK84" s="75">
        <v>0.0</v>
      </c>
      <c r="AL84" s="74">
        <f t="shared" si="20"/>
        <v>0</v>
      </c>
      <c r="AM84" s="74">
        <f t="shared" si="21"/>
        <v>0</v>
      </c>
      <c r="AN84" s="75">
        <v>0.0</v>
      </c>
      <c r="AO84" s="74">
        <f t="shared" si="22"/>
        <v>0</v>
      </c>
      <c r="AP84" s="75">
        <v>0.0</v>
      </c>
      <c r="AQ84" s="74">
        <f t="shared" si="23"/>
        <v>0</v>
      </c>
      <c r="AR84" s="74">
        <f t="shared" si="24"/>
        <v>0</v>
      </c>
      <c r="AS84" s="75">
        <v>0.0</v>
      </c>
      <c r="AT84" s="74">
        <f t="shared" si="25"/>
        <v>0</v>
      </c>
      <c r="AU84" s="75">
        <v>0.0</v>
      </c>
      <c r="AV84" s="74">
        <f t="shared" si="26"/>
        <v>0</v>
      </c>
      <c r="AW84" s="74">
        <f t="shared" si="27"/>
        <v>0</v>
      </c>
      <c r="AX84" s="75">
        <v>0.0</v>
      </c>
      <c r="AY84" s="74">
        <f t="shared" si="28"/>
        <v>0</v>
      </c>
      <c r="AZ84" s="75">
        <v>0.0</v>
      </c>
      <c r="BA84" s="74">
        <f t="shared" si="29"/>
        <v>0</v>
      </c>
      <c r="BB84" s="74">
        <f t="shared" si="30"/>
        <v>0</v>
      </c>
      <c r="BC84" s="75">
        <v>0.0</v>
      </c>
      <c r="BD84" s="74">
        <f t="shared" si="31"/>
        <v>0</v>
      </c>
      <c r="BE84" s="75">
        <v>0.0</v>
      </c>
      <c r="BF84" s="74">
        <f t="shared" si="32"/>
        <v>0</v>
      </c>
      <c r="BG84" s="74">
        <f t="shared" si="33"/>
        <v>0</v>
      </c>
      <c r="BH84" s="75">
        <v>0.0</v>
      </c>
      <c r="BI84" s="74">
        <f t="shared" si="34"/>
        <v>0</v>
      </c>
      <c r="BJ84" s="75">
        <v>0.0</v>
      </c>
      <c r="BK84" s="74">
        <f t="shared" si="35"/>
        <v>0</v>
      </c>
      <c r="BL84" s="74">
        <f t="shared" si="36"/>
        <v>0</v>
      </c>
      <c r="BM84" s="75">
        <v>0.0</v>
      </c>
      <c r="BN84" s="74">
        <f t="shared" si="37"/>
        <v>0</v>
      </c>
      <c r="BO84" s="75">
        <v>0.0</v>
      </c>
      <c r="BP84" s="74">
        <f t="shared" si="38"/>
        <v>0</v>
      </c>
      <c r="BQ84" s="74">
        <f t="shared" si="39"/>
        <v>0</v>
      </c>
      <c r="BR84" s="75">
        <v>0.0</v>
      </c>
      <c r="BS84" s="74">
        <f t="shared" si="40"/>
        <v>0</v>
      </c>
      <c r="BT84" s="75">
        <v>0.0</v>
      </c>
      <c r="BU84" s="74">
        <f t="shared" si="41"/>
        <v>0</v>
      </c>
      <c r="BV84" s="74">
        <f t="shared" si="42"/>
        <v>0</v>
      </c>
      <c r="BW84" s="75"/>
      <c r="BX84" s="74">
        <f t="shared" si="43"/>
        <v>0</v>
      </c>
      <c r="BY84" s="75">
        <v>0.0</v>
      </c>
      <c r="BZ84" s="74">
        <f t="shared" si="44"/>
        <v>0</v>
      </c>
      <c r="CA84" s="74">
        <f t="shared" si="45"/>
        <v>0</v>
      </c>
      <c r="CB84" s="75"/>
      <c r="CC84" s="74">
        <f t="shared" si="46"/>
        <v>0</v>
      </c>
      <c r="CD84" s="75">
        <v>0.0</v>
      </c>
      <c r="CE84" s="74">
        <f t="shared" si="47"/>
        <v>0</v>
      </c>
      <c r="CF84" s="74">
        <f t="shared" si="48"/>
        <v>0</v>
      </c>
      <c r="CG84" s="75"/>
      <c r="CH84" s="74">
        <f t="shared" si="49"/>
        <v>0</v>
      </c>
      <c r="CI84" s="75">
        <v>0.0</v>
      </c>
      <c r="CJ84" s="74">
        <f t="shared" si="50"/>
        <v>0</v>
      </c>
      <c r="CK84" s="74">
        <f t="shared" si="51"/>
        <v>0</v>
      </c>
      <c r="CL84" s="75"/>
      <c r="CM84" s="74">
        <f t="shared" si="52"/>
        <v>0</v>
      </c>
      <c r="CN84" s="75">
        <v>0.0</v>
      </c>
      <c r="CO84" s="74">
        <f t="shared" si="53"/>
        <v>0</v>
      </c>
      <c r="CP84" s="74">
        <f t="shared" si="54"/>
        <v>0</v>
      </c>
      <c r="CQ84" s="75"/>
      <c r="CR84" s="74">
        <f t="shared" si="55"/>
        <v>0</v>
      </c>
      <c r="CS84" s="75">
        <v>0.0</v>
      </c>
      <c r="CT84" s="74">
        <f t="shared" si="56"/>
        <v>0</v>
      </c>
      <c r="CU84" s="74">
        <f t="shared" si="57"/>
        <v>0</v>
      </c>
      <c r="CV84" s="75"/>
      <c r="CW84" s="74">
        <f t="shared" si="58"/>
        <v>0</v>
      </c>
      <c r="CX84" s="75">
        <v>0.0</v>
      </c>
      <c r="CY84" s="74">
        <f t="shared" si="59"/>
        <v>0</v>
      </c>
      <c r="CZ84" s="74">
        <f t="shared" si="60"/>
        <v>0</v>
      </c>
      <c r="DA84" s="75"/>
      <c r="DB84" s="74">
        <f t="shared" si="61"/>
        <v>0</v>
      </c>
      <c r="DC84" s="75">
        <v>0.0</v>
      </c>
      <c r="DD84" s="74">
        <f t="shared" si="62"/>
        <v>0</v>
      </c>
      <c r="DE84" s="74">
        <f t="shared" si="63"/>
        <v>0</v>
      </c>
      <c r="DF84" s="75"/>
      <c r="DG84" s="74">
        <f t="shared" si="64"/>
        <v>0</v>
      </c>
      <c r="DH84" s="75">
        <v>0.0</v>
      </c>
      <c r="DI84" s="74">
        <f t="shared" si="65"/>
        <v>0</v>
      </c>
      <c r="DJ84" s="74">
        <f t="shared" si="66"/>
        <v>0</v>
      </c>
      <c r="DK84" s="75"/>
      <c r="DL84" s="74">
        <f t="shared" si="67"/>
        <v>0</v>
      </c>
      <c r="DM84" s="75">
        <v>0.0</v>
      </c>
      <c r="DN84" s="74">
        <f t="shared" si="68"/>
        <v>0</v>
      </c>
      <c r="DO84" s="74">
        <f t="shared" si="69"/>
        <v>0</v>
      </c>
      <c r="DP84" s="75"/>
      <c r="DQ84" s="74">
        <f t="shared" si="70"/>
        <v>0</v>
      </c>
      <c r="DR84" s="75">
        <v>0.0</v>
      </c>
      <c r="DS84" s="74">
        <f t="shared" si="71"/>
        <v>0</v>
      </c>
      <c r="DT84" s="74">
        <f t="shared" si="72"/>
        <v>0</v>
      </c>
      <c r="DU84" s="75"/>
      <c r="DV84" s="74">
        <f t="shared" si="73"/>
        <v>0</v>
      </c>
      <c r="DW84" s="75">
        <v>0.0</v>
      </c>
      <c r="DX84" s="74">
        <f t="shared" si="74"/>
        <v>0</v>
      </c>
      <c r="DY84" s="74">
        <f t="shared" si="75"/>
        <v>0</v>
      </c>
      <c r="DZ84" s="75"/>
      <c r="EA84" s="74">
        <f t="shared" si="76"/>
        <v>0</v>
      </c>
      <c r="EB84" s="75">
        <v>0.0</v>
      </c>
      <c r="EC84" s="74">
        <f t="shared" si="77"/>
        <v>0</v>
      </c>
      <c r="ED84" s="74">
        <f t="shared" si="78"/>
        <v>0</v>
      </c>
      <c r="EE84" s="75"/>
      <c r="EF84" s="74">
        <f t="shared" si="79"/>
        <v>0</v>
      </c>
      <c r="EG84" s="75">
        <v>0.0</v>
      </c>
      <c r="EH84" s="74">
        <f t="shared" si="80"/>
        <v>0</v>
      </c>
      <c r="EI84" s="74">
        <f t="shared" si="81"/>
        <v>0</v>
      </c>
      <c r="EJ84" s="75"/>
      <c r="EK84" s="74">
        <f t="shared" si="82"/>
        <v>0</v>
      </c>
      <c r="EL84" s="75">
        <v>0.0</v>
      </c>
      <c r="EM84" s="74">
        <f t="shared" si="83"/>
        <v>0</v>
      </c>
      <c r="EN84" s="74">
        <f t="shared" si="84"/>
        <v>0</v>
      </c>
      <c r="EO84" s="75"/>
      <c r="EP84" s="74">
        <f t="shared" si="85"/>
        <v>0</v>
      </c>
      <c r="EQ84" s="75">
        <v>0.0</v>
      </c>
      <c r="ER84" s="74">
        <f t="shared" si="86"/>
        <v>0</v>
      </c>
      <c r="ES84" s="74">
        <f t="shared" si="87"/>
        <v>0</v>
      </c>
      <c r="ET84" s="75"/>
      <c r="EU84" s="74">
        <f t="shared" si="88"/>
        <v>0</v>
      </c>
      <c r="EV84" s="75">
        <v>0.0</v>
      </c>
      <c r="EW84" s="74">
        <f t="shared" si="89"/>
        <v>0</v>
      </c>
      <c r="EX84" s="74">
        <f t="shared" si="90"/>
        <v>0</v>
      </c>
      <c r="EY84" s="75"/>
      <c r="EZ84" s="74">
        <f t="shared" si="91"/>
        <v>0</v>
      </c>
      <c r="FA84" s="75">
        <v>0.0</v>
      </c>
      <c r="FB84" s="74">
        <f t="shared" si="92"/>
        <v>0</v>
      </c>
      <c r="FC84" s="74">
        <f t="shared" si="93"/>
        <v>0</v>
      </c>
      <c r="FD84" s="75"/>
      <c r="FE84" s="74">
        <f t="shared" si="94"/>
        <v>0</v>
      </c>
      <c r="FF84" s="75">
        <v>0.0</v>
      </c>
      <c r="FG84" s="74">
        <f t="shared" si="95"/>
        <v>0</v>
      </c>
      <c r="FH84" s="74">
        <f t="shared" si="96"/>
        <v>0</v>
      </c>
      <c r="FI84" s="75"/>
      <c r="FJ84" s="74">
        <f t="shared" si="97"/>
        <v>0</v>
      </c>
      <c r="FK84" s="75">
        <v>0.0</v>
      </c>
      <c r="FL84" s="74">
        <f t="shared" si="98"/>
        <v>0</v>
      </c>
      <c r="FM84" s="74">
        <f t="shared" si="99"/>
        <v>0</v>
      </c>
      <c r="FN84" s="75"/>
      <c r="FO84" s="74">
        <f t="shared" si="100"/>
        <v>0</v>
      </c>
      <c r="FP84" s="75">
        <v>0.0</v>
      </c>
      <c r="FQ84" s="74">
        <f t="shared" si="101"/>
        <v>0</v>
      </c>
      <c r="FR84" s="74">
        <f t="shared" si="102"/>
        <v>0</v>
      </c>
      <c r="FS84" s="75"/>
      <c r="FT84" s="74">
        <f t="shared" si="103"/>
        <v>0</v>
      </c>
      <c r="FU84" s="75">
        <v>0.0</v>
      </c>
      <c r="FV84" s="74">
        <f t="shared" si="104"/>
        <v>0</v>
      </c>
      <c r="FW84" s="74">
        <f t="shared" si="105"/>
        <v>0</v>
      </c>
      <c r="FX84" s="75"/>
      <c r="FY84" s="74">
        <f t="shared" si="106"/>
        <v>0</v>
      </c>
      <c r="FZ84" s="75">
        <v>0.0</v>
      </c>
      <c r="GA84" s="74">
        <f t="shared" si="107"/>
        <v>0</v>
      </c>
      <c r="GB84" s="74">
        <f t="shared" si="108"/>
        <v>0</v>
      </c>
      <c r="GC84" s="75"/>
      <c r="GD84" s="74">
        <f t="shared" si="109"/>
        <v>0</v>
      </c>
      <c r="GE84" s="75">
        <v>0.0</v>
      </c>
      <c r="GF84" s="74">
        <f t="shared" si="110"/>
        <v>0</v>
      </c>
      <c r="GG84" s="74">
        <f t="shared" si="111"/>
        <v>0</v>
      </c>
      <c r="GH84" s="75"/>
      <c r="GI84" s="74">
        <f t="shared" si="112"/>
        <v>0</v>
      </c>
      <c r="GJ84" s="75">
        <v>0.0</v>
      </c>
      <c r="GK84" s="74">
        <f t="shared" si="113"/>
        <v>0</v>
      </c>
      <c r="GL84" s="74">
        <f t="shared" si="114"/>
        <v>0</v>
      </c>
      <c r="GM84" s="75"/>
      <c r="GN84" s="74">
        <f t="shared" si="115"/>
        <v>0</v>
      </c>
      <c r="GO84" s="75">
        <v>0.0</v>
      </c>
      <c r="GP84" s="74">
        <f t="shared" si="116"/>
        <v>0</v>
      </c>
      <c r="GQ84" s="74">
        <f t="shared" si="117"/>
        <v>0</v>
      </c>
      <c r="GR84" s="75"/>
      <c r="GS84" s="74">
        <f t="shared" si="118"/>
        <v>0</v>
      </c>
      <c r="GT84" s="75">
        <v>0.0</v>
      </c>
      <c r="GU84" s="74">
        <f t="shared" si="119"/>
        <v>0</v>
      </c>
      <c r="GV84" s="74">
        <f t="shared" si="120"/>
        <v>0</v>
      </c>
      <c r="GW84" s="75"/>
      <c r="GX84" s="74">
        <f t="shared" si="121"/>
        <v>0</v>
      </c>
      <c r="GY84" s="75">
        <v>0.0</v>
      </c>
      <c r="GZ84" s="74">
        <f t="shared" si="122"/>
        <v>0</v>
      </c>
      <c r="HA84" s="74">
        <f t="shared" si="123"/>
        <v>0</v>
      </c>
      <c r="HB84" s="75"/>
      <c r="HC84" s="74">
        <f t="shared" si="124"/>
        <v>0</v>
      </c>
      <c r="HD84" s="75">
        <v>0.0</v>
      </c>
      <c r="HE84" s="74">
        <f t="shared" si="125"/>
        <v>0</v>
      </c>
      <c r="HF84" s="74">
        <f t="shared" si="126"/>
        <v>0</v>
      </c>
      <c r="HG84" s="75"/>
      <c r="HH84" s="74">
        <f t="shared" si="127"/>
        <v>0</v>
      </c>
      <c r="HI84" s="75">
        <v>0.0</v>
      </c>
      <c r="HJ84" s="74">
        <f t="shared" si="128"/>
        <v>0</v>
      </c>
      <c r="HK84" s="74">
        <f t="shared" si="129"/>
        <v>0</v>
      </c>
    </row>
    <row r="85" ht="15.75" customHeight="1">
      <c r="A85" s="4"/>
      <c r="B85" s="1"/>
      <c r="C85" s="73" t="str">
        <f>$C$43</f>
        <v>Social Post (Twitter)</v>
      </c>
      <c r="D85" s="74">
        <f>$D$46</f>
        <v>134.75</v>
      </c>
      <c r="E85" s="75">
        <v>0.0</v>
      </c>
      <c r="F85" s="74">
        <f t="shared" si="1"/>
        <v>0</v>
      </c>
      <c r="G85" s="75">
        <v>0.0</v>
      </c>
      <c r="H85" s="74">
        <f t="shared" si="2"/>
        <v>0</v>
      </c>
      <c r="I85" s="74">
        <f t="shared" si="3"/>
        <v>0</v>
      </c>
      <c r="J85" s="75">
        <v>0.0</v>
      </c>
      <c r="K85" s="74">
        <f t="shared" si="4"/>
        <v>0</v>
      </c>
      <c r="L85" s="75">
        <v>0.0</v>
      </c>
      <c r="M85" s="74">
        <f t="shared" si="5"/>
        <v>0</v>
      </c>
      <c r="N85" s="74">
        <f t="shared" si="6"/>
        <v>0</v>
      </c>
      <c r="O85" s="75">
        <v>0.0</v>
      </c>
      <c r="P85" s="74">
        <f t="shared" si="7"/>
        <v>0</v>
      </c>
      <c r="Q85" s="75">
        <v>0.0</v>
      </c>
      <c r="R85" s="74">
        <f t="shared" si="8"/>
        <v>0</v>
      </c>
      <c r="S85" s="74">
        <f t="shared" si="9"/>
        <v>0</v>
      </c>
      <c r="T85" s="75">
        <v>0.0</v>
      </c>
      <c r="U85" s="74">
        <f t="shared" si="10"/>
        <v>0</v>
      </c>
      <c r="V85" s="75">
        <v>0.0</v>
      </c>
      <c r="W85" s="74">
        <f t="shared" si="11"/>
        <v>0</v>
      </c>
      <c r="X85" s="74">
        <f t="shared" si="12"/>
        <v>0</v>
      </c>
      <c r="Y85" s="75">
        <v>1.0</v>
      </c>
      <c r="Z85" s="74">
        <f t="shared" si="13"/>
        <v>134.75</v>
      </c>
      <c r="AA85" s="75">
        <v>0.0</v>
      </c>
      <c r="AB85" s="74">
        <f t="shared" si="14"/>
        <v>0</v>
      </c>
      <c r="AC85" s="74">
        <f t="shared" si="15"/>
        <v>134.75</v>
      </c>
      <c r="AD85" s="75">
        <v>0.0</v>
      </c>
      <c r="AE85" s="74">
        <f t="shared" si="16"/>
        <v>0</v>
      </c>
      <c r="AF85" s="75">
        <v>0.0</v>
      </c>
      <c r="AG85" s="74">
        <f t="shared" si="17"/>
        <v>0</v>
      </c>
      <c r="AH85" s="74">
        <f t="shared" si="18"/>
        <v>0</v>
      </c>
      <c r="AI85" s="75">
        <v>0.0</v>
      </c>
      <c r="AJ85" s="74">
        <f t="shared" si="19"/>
        <v>0</v>
      </c>
      <c r="AK85" s="75">
        <v>0.0</v>
      </c>
      <c r="AL85" s="74">
        <f t="shared" si="20"/>
        <v>0</v>
      </c>
      <c r="AM85" s="74">
        <f t="shared" si="21"/>
        <v>0</v>
      </c>
      <c r="AN85" s="75">
        <v>1.0</v>
      </c>
      <c r="AO85" s="74">
        <f t="shared" si="22"/>
        <v>134.75</v>
      </c>
      <c r="AP85" s="75">
        <v>0.0</v>
      </c>
      <c r="AQ85" s="74">
        <f t="shared" si="23"/>
        <v>0</v>
      </c>
      <c r="AR85" s="74">
        <f t="shared" si="24"/>
        <v>134.75</v>
      </c>
      <c r="AS85" s="75"/>
      <c r="AT85" s="74">
        <f t="shared" si="25"/>
        <v>0</v>
      </c>
      <c r="AU85" s="75">
        <v>0.0</v>
      </c>
      <c r="AV85" s="74">
        <f t="shared" si="26"/>
        <v>0</v>
      </c>
      <c r="AW85" s="74">
        <f t="shared" si="27"/>
        <v>0</v>
      </c>
      <c r="AX85" s="75"/>
      <c r="AY85" s="74">
        <f t="shared" si="28"/>
        <v>0</v>
      </c>
      <c r="AZ85" s="75">
        <v>0.0</v>
      </c>
      <c r="BA85" s="74">
        <f t="shared" si="29"/>
        <v>0</v>
      </c>
      <c r="BB85" s="74">
        <f t="shared" si="30"/>
        <v>0</v>
      </c>
      <c r="BC85" s="75"/>
      <c r="BD85" s="74">
        <f t="shared" si="31"/>
        <v>0</v>
      </c>
      <c r="BE85" s="75">
        <v>0.0</v>
      </c>
      <c r="BF85" s="74">
        <f t="shared" si="32"/>
        <v>0</v>
      </c>
      <c r="BG85" s="74">
        <f t="shared" si="33"/>
        <v>0</v>
      </c>
      <c r="BH85" s="75"/>
      <c r="BI85" s="74">
        <f t="shared" si="34"/>
        <v>0</v>
      </c>
      <c r="BJ85" s="75">
        <v>0.0</v>
      </c>
      <c r="BK85" s="74">
        <f t="shared" si="35"/>
        <v>0</v>
      </c>
      <c r="BL85" s="74">
        <f t="shared" si="36"/>
        <v>0</v>
      </c>
      <c r="BM85" s="75"/>
      <c r="BN85" s="74">
        <f t="shared" si="37"/>
        <v>0</v>
      </c>
      <c r="BO85" s="75">
        <v>0.0</v>
      </c>
      <c r="BP85" s="74">
        <f t="shared" si="38"/>
        <v>0</v>
      </c>
      <c r="BQ85" s="74">
        <f t="shared" si="39"/>
        <v>0</v>
      </c>
      <c r="BR85" s="75"/>
      <c r="BS85" s="74">
        <f t="shared" si="40"/>
        <v>0</v>
      </c>
      <c r="BT85" s="75">
        <v>0.0</v>
      </c>
      <c r="BU85" s="74">
        <f t="shared" si="41"/>
        <v>0</v>
      </c>
      <c r="BV85" s="74">
        <f t="shared" si="42"/>
        <v>0</v>
      </c>
      <c r="BW85" s="75"/>
      <c r="BX85" s="74">
        <f t="shared" si="43"/>
        <v>0</v>
      </c>
      <c r="BY85" s="75">
        <v>0.0</v>
      </c>
      <c r="BZ85" s="74">
        <f t="shared" si="44"/>
        <v>0</v>
      </c>
      <c r="CA85" s="74">
        <f t="shared" si="45"/>
        <v>0</v>
      </c>
      <c r="CB85" s="75"/>
      <c r="CC85" s="74">
        <f t="shared" si="46"/>
        <v>0</v>
      </c>
      <c r="CD85" s="75">
        <v>0.0</v>
      </c>
      <c r="CE85" s="74">
        <f t="shared" si="47"/>
        <v>0</v>
      </c>
      <c r="CF85" s="74">
        <f t="shared" si="48"/>
        <v>0</v>
      </c>
      <c r="CG85" s="75"/>
      <c r="CH85" s="74">
        <f t="shared" si="49"/>
        <v>0</v>
      </c>
      <c r="CI85" s="75">
        <v>0.0</v>
      </c>
      <c r="CJ85" s="74">
        <f t="shared" si="50"/>
        <v>0</v>
      </c>
      <c r="CK85" s="74">
        <f t="shared" si="51"/>
        <v>0</v>
      </c>
      <c r="CL85" s="75"/>
      <c r="CM85" s="74">
        <f t="shared" si="52"/>
        <v>0</v>
      </c>
      <c r="CN85" s="75">
        <v>0.0</v>
      </c>
      <c r="CO85" s="74">
        <f t="shared" si="53"/>
        <v>0</v>
      </c>
      <c r="CP85" s="74">
        <f t="shared" si="54"/>
        <v>0</v>
      </c>
      <c r="CQ85" s="75"/>
      <c r="CR85" s="74">
        <f t="shared" si="55"/>
        <v>0</v>
      </c>
      <c r="CS85" s="75">
        <v>0.0</v>
      </c>
      <c r="CT85" s="74">
        <f t="shared" si="56"/>
        <v>0</v>
      </c>
      <c r="CU85" s="74">
        <f t="shared" si="57"/>
        <v>0</v>
      </c>
      <c r="CV85" s="75"/>
      <c r="CW85" s="74">
        <f t="shared" si="58"/>
        <v>0</v>
      </c>
      <c r="CX85" s="75">
        <v>0.0</v>
      </c>
      <c r="CY85" s="74">
        <f t="shared" si="59"/>
        <v>0</v>
      </c>
      <c r="CZ85" s="74">
        <f t="shared" si="60"/>
        <v>0</v>
      </c>
      <c r="DA85" s="75">
        <v>1.0</v>
      </c>
      <c r="DB85" s="74">
        <f t="shared" si="61"/>
        <v>134.75</v>
      </c>
      <c r="DC85" s="75">
        <v>0.0</v>
      </c>
      <c r="DD85" s="74">
        <f t="shared" si="62"/>
        <v>0</v>
      </c>
      <c r="DE85" s="74">
        <f t="shared" si="63"/>
        <v>134.75</v>
      </c>
      <c r="DF85" s="75"/>
      <c r="DG85" s="74">
        <f t="shared" si="64"/>
        <v>0</v>
      </c>
      <c r="DH85" s="75">
        <v>0.0</v>
      </c>
      <c r="DI85" s="74">
        <f t="shared" si="65"/>
        <v>0</v>
      </c>
      <c r="DJ85" s="74">
        <f t="shared" si="66"/>
        <v>0</v>
      </c>
      <c r="DK85" s="75"/>
      <c r="DL85" s="74">
        <f t="shared" si="67"/>
        <v>0</v>
      </c>
      <c r="DM85" s="75">
        <v>0.0</v>
      </c>
      <c r="DN85" s="74">
        <f t="shared" si="68"/>
        <v>0</v>
      </c>
      <c r="DO85" s="74">
        <f t="shared" si="69"/>
        <v>0</v>
      </c>
      <c r="DP85" s="75"/>
      <c r="DQ85" s="74">
        <f t="shared" si="70"/>
        <v>0</v>
      </c>
      <c r="DR85" s="75">
        <v>0.0</v>
      </c>
      <c r="DS85" s="74">
        <f t="shared" si="71"/>
        <v>0</v>
      </c>
      <c r="DT85" s="74">
        <f t="shared" si="72"/>
        <v>0</v>
      </c>
      <c r="DU85" s="75"/>
      <c r="DV85" s="74">
        <f t="shared" si="73"/>
        <v>0</v>
      </c>
      <c r="DW85" s="75">
        <v>0.0</v>
      </c>
      <c r="DX85" s="74">
        <f t="shared" si="74"/>
        <v>0</v>
      </c>
      <c r="DY85" s="74">
        <f t="shared" si="75"/>
        <v>0</v>
      </c>
      <c r="DZ85" s="75">
        <v>1.0</v>
      </c>
      <c r="EA85" s="74">
        <f t="shared" si="76"/>
        <v>134.75</v>
      </c>
      <c r="EB85" s="75">
        <v>0.0</v>
      </c>
      <c r="EC85" s="74">
        <f t="shared" si="77"/>
        <v>0</v>
      </c>
      <c r="ED85" s="74">
        <f t="shared" si="78"/>
        <v>134.75</v>
      </c>
      <c r="EE85" s="75">
        <v>1.0</v>
      </c>
      <c r="EF85" s="74">
        <f t="shared" si="79"/>
        <v>134.75</v>
      </c>
      <c r="EG85" s="75">
        <v>0.0</v>
      </c>
      <c r="EH85" s="74">
        <f t="shared" si="80"/>
        <v>0</v>
      </c>
      <c r="EI85" s="74">
        <f t="shared" si="81"/>
        <v>134.75</v>
      </c>
      <c r="EJ85" s="75"/>
      <c r="EK85" s="74">
        <f t="shared" si="82"/>
        <v>0</v>
      </c>
      <c r="EL85" s="75">
        <v>0.0</v>
      </c>
      <c r="EM85" s="74">
        <f t="shared" si="83"/>
        <v>0</v>
      </c>
      <c r="EN85" s="74">
        <f t="shared" si="84"/>
        <v>0</v>
      </c>
      <c r="EO85" s="75"/>
      <c r="EP85" s="74">
        <f t="shared" si="85"/>
        <v>0</v>
      </c>
      <c r="EQ85" s="75">
        <v>0.0</v>
      </c>
      <c r="ER85" s="74">
        <f t="shared" si="86"/>
        <v>0</v>
      </c>
      <c r="ES85" s="74">
        <f t="shared" si="87"/>
        <v>0</v>
      </c>
      <c r="ET85" s="75">
        <v>1.0</v>
      </c>
      <c r="EU85" s="74">
        <f t="shared" si="88"/>
        <v>134.75</v>
      </c>
      <c r="EV85" s="75">
        <v>0.0</v>
      </c>
      <c r="EW85" s="74">
        <f t="shared" si="89"/>
        <v>0</v>
      </c>
      <c r="EX85" s="74">
        <f t="shared" si="90"/>
        <v>134.75</v>
      </c>
      <c r="EY85" s="75"/>
      <c r="EZ85" s="74">
        <f t="shared" si="91"/>
        <v>0</v>
      </c>
      <c r="FA85" s="75">
        <v>0.0</v>
      </c>
      <c r="FB85" s="74">
        <f t="shared" si="92"/>
        <v>0</v>
      </c>
      <c r="FC85" s="74">
        <f t="shared" si="93"/>
        <v>0</v>
      </c>
      <c r="FD85" s="75"/>
      <c r="FE85" s="74">
        <f t="shared" si="94"/>
        <v>0</v>
      </c>
      <c r="FF85" s="75">
        <v>0.0</v>
      </c>
      <c r="FG85" s="74">
        <f t="shared" si="95"/>
        <v>0</v>
      </c>
      <c r="FH85" s="74">
        <f t="shared" si="96"/>
        <v>0</v>
      </c>
      <c r="FI85" s="75"/>
      <c r="FJ85" s="74">
        <f t="shared" si="97"/>
        <v>0</v>
      </c>
      <c r="FK85" s="75">
        <v>0.0</v>
      </c>
      <c r="FL85" s="74">
        <f t="shared" si="98"/>
        <v>0</v>
      </c>
      <c r="FM85" s="74">
        <f t="shared" si="99"/>
        <v>0</v>
      </c>
      <c r="FN85" s="75">
        <v>1.0</v>
      </c>
      <c r="FO85" s="74">
        <f t="shared" si="100"/>
        <v>134.75</v>
      </c>
      <c r="FP85" s="75">
        <v>0.0</v>
      </c>
      <c r="FQ85" s="74">
        <f t="shared" si="101"/>
        <v>0</v>
      </c>
      <c r="FR85" s="74">
        <f t="shared" si="102"/>
        <v>134.75</v>
      </c>
      <c r="FS85" s="75"/>
      <c r="FT85" s="74">
        <f t="shared" si="103"/>
        <v>0</v>
      </c>
      <c r="FU85" s="75">
        <v>0.0</v>
      </c>
      <c r="FV85" s="74">
        <f t="shared" si="104"/>
        <v>0</v>
      </c>
      <c r="FW85" s="74">
        <f t="shared" si="105"/>
        <v>0</v>
      </c>
      <c r="FX85" s="75"/>
      <c r="FY85" s="74">
        <f t="shared" si="106"/>
        <v>0</v>
      </c>
      <c r="FZ85" s="75">
        <v>0.0</v>
      </c>
      <c r="GA85" s="74">
        <f t="shared" si="107"/>
        <v>0</v>
      </c>
      <c r="GB85" s="74">
        <f t="shared" si="108"/>
        <v>0</v>
      </c>
      <c r="GC85" s="75"/>
      <c r="GD85" s="74">
        <f t="shared" si="109"/>
        <v>0</v>
      </c>
      <c r="GE85" s="75">
        <v>0.0</v>
      </c>
      <c r="GF85" s="74">
        <f t="shared" si="110"/>
        <v>0</v>
      </c>
      <c r="GG85" s="74">
        <f t="shared" si="111"/>
        <v>0</v>
      </c>
      <c r="GH85" s="75"/>
      <c r="GI85" s="74">
        <f t="shared" si="112"/>
        <v>0</v>
      </c>
      <c r="GJ85" s="75">
        <v>0.0</v>
      </c>
      <c r="GK85" s="74">
        <f t="shared" si="113"/>
        <v>0</v>
      </c>
      <c r="GL85" s="74">
        <f t="shared" si="114"/>
        <v>0</v>
      </c>
      <c r="GM85" s="75"/>
      <c r="GN85" s="74">
        <f t="shared" si="115"/>
        <v>0</v>
      </c>
      <c r="GO85" s="75">
        <v>0.0</v>
      </c>
      <c r="GP85" s="74">
        <f t="shared" si="116"/>
        <v>0</v>
      </c>
      <c r="GQ85" s="74">
        <f t="shared" si="117"/>
        <v>0</v>
      </c>
      <c r="GR85" s="75"/>
      <c r="GS85" s="74">
        <f t="shared" si="118"/>
        <v>0</v>
      </c>
      <c r="GT85" s="75">
        <v>0.0</v>
      </c>
      <c r="GU85" s="74">
        <f t="shared" si="119"/>
        <v>0</v>
      </c>
      <c r="GV85" s="74">
        <f t="shared" si="120"/>
        <v>0</v>
      </c>
      <c r="GW85" s="75"/>
      <c r="GX85" s="74">
        <f t="shared" si="121"/>
        <v>0</v>
      </c>
      <c r="GY85" s="75">
        <v>0.0</v>
      </c>
      <c r="GZ85" s="74">
        <f t="shared" si="122"/>
        <v>0</v>
      </c>
      <c r="HA85" s="74">
        <f t="shared" si="123"/>
        <v>0</v>
      </c>
      <c r="HB85" s="75"/>
      <c r="HC85" s="74">
        <f t="shared" si="124"/>
        <v>0</v>
      </c>
      <c r="HD85" s="75">
        <v>0.0</v>
      </c>
      <c r="HE85" s="74">
        <f t="shared" si="125"/>
        <v>0</v>
      </c>
      <c r="HF85" s="74">
        <f t="shared" si="126"/>
        <v>0</v>
      </c>
      <c r="HG85" s="75">
        <v>1.0</v>
      </c>
      <c r="HH85" s="74">
        <f t="shared" si="127"/>
        <v>134.75</v>
      </c>
      <c r="HI85" s="75">
        <v>0.0</v>
      </c>
      <c r="HJ85" s="74">
        <f t="shared" si="128"/>
        <v>0</v>
      </c>
      <c r="HK85" s="74">
        <f t="shared" si="129"/>
        <v>134.75</v>
      </c>
    </row>
    <row r="86" ht="15.75" customHeight="1">
      <c r="A86" s="4"/>
      <c r="B86" s="1"/>
      <c r="C86" s="73" t="str">
        <f>$C$48</f>
        <v>Social Post (Facebook)</v>
      </c>
      <c r="D86" s="74">
        <f>$D$51</f>
        <v>1006.8625</v>
      </c>
      <c r="E86" s="75">
        <v>0.0</v>
      </c>
      <c r="F86" s="74">
        <f t="shared" si="1"/>
        <v>0</v>
      </c>
      <c r="G86" s="75">
        <v>0.0</v>
      </c>
      <c r="H86" s="74">
        <f t="shared" si="2"/>
        <v>0</v>
      </c>
      <c r="I86" s="74">
        <f t="shared" si="3"/>
        <v>0</v>
      </c>
      <c r="J86" s="75">
        <v>0.0</v>
      </c>
      <c r="K86" s="74">
        <f t="shared" si="4"/>
        <v>0</v>
      </c>
      <c r="L86" s="75">
        <v>0.0</v>
      </c>
      <c r="M86" s="74">
        <f t="shared" si="5"/>
        <v>0</v>
      </c>
      <c r="N86" s="74">
        <f t="shared" si="6"/>
        <v>0</v>
      </c>
      <c r="O86" s="75">
        <v>0.0</v>
      </c>
      <c r="P86" s="74">
        <f t="shared" si="7"/>
        <v>0</v>
      </c>
      <c r="Q86" s="75">
        <v>0.0</v>
      </c>
      <c r="R86" s="74">
        <f t="shared" si="8"/>
        <v>0</v>
      </c>
      <c r="S86" s="74">
        <f t="shared" si="9"/>
        <v>0</v>
      </c>
      <c r="T86" s="75">
        <v>0.0</v>
      </c>
      <c r="U86" s="74">
        <f t="shared" si="10"/>
        <v>0</v>
      </c>
      <c r="V86" s="75">
        <v>0.0</v>
      </c>
      <c r="W86" s="74">
        <f t="shared" si="11"/>
        <v>0</v>
      </c>
      <c r="X86" s="74">
        <f t="shared" si="12"/>
        <v>0</v>
      </c>
      <c r="Y86" s="75">
        <v>1.0</v>
      </c>
      <c r="Z86" s="74">
        <f t="shared" si="13"/>
        <v>1006.8625</v>
      </c>
      <c r="AA86" s="75">
        <v>0.0</v>
      </c>
      <c r="AB86" s="74">
        <f t="shared" si="14"/>
        <v>0</v>
      </c>
      <c r="AC86" s="74">
        <f t="shared" si="15"/>
        <v>1006.8625</v>
      </c>
      <c r="AD86" s="75">
        <v>0.0</v>
      </c>
      <c r="AE86" s="74">
        <f t="shared" si="16"/>
        <v>0</v>
      </c>
      <c r="AF86" s="75">
        <v>0.0</v>
      </c>
      <c r="AG86" s="74">
        <f t="shared" si="17"/>
        <v>0</v>
      </c>
      <c r="AH86" s="74">
        <f t="shared" si="18"/>
        <v>0</v>
      </c>
      <c r="AI86" s="75">
        <v>0.0</v>
      </c>
      <c r="AJ86" s="74">
        <f t="shared" si="19"/>
        <v>0</v>
      </c>
      <c r="AK86" s="75">
        <v>0.0</v>
      </c>
      <c r="AL86" s="74">
        <f t="shared" si="20"/>
        <v>0</v>
      </c>
      <c r="AM86" s="74">
        <f t="shared" si="21"/>
        <v>0</v>
      </c>
      <c r="AN86" s="75">
        <v>1.0</v>
      </c>
      <c r="AO86" s="74">
        <f t="shared" si="22"/>
        <v>1006.8625</v>
      </c>
      <c r="AP86" s="75">
        <v>0.0</v>
      </c>
      <c r="AQ86" s="74">
        <f t="shared" si="23"/>
        <v>0</v>
      </c>
      <c r="AR86" s="74">
        <f t="shared" si="24"/>
        <v>1006.8625</v>
      </c>
      <c r="AS86" s="75"/>
      <c r="AT86" s="74">
        <f t="shared" si="25"/>
        <v>0</v>
      </c>
      <c r="AU86" s="75">
        <v>0.0</v>
      </c>
      <c r="AV86" s="74">
        <f t="shared" si="26"/>
        <v>0</v>
      </c>
      <c r="AW86" s="74">
        <f t="shared" si="27"/>
        <v>0</v>
      </c>
      <c r="AX86" s="75"/>
      <c r="AY86" s="74">
        <f t="shared" si="28"/>
        <v>0</v>
      </c>
      <c r="AZ86" s="75">
        <v>0.0</v>
      </c>
      <c r="BA86" s="74">
        <f t="shared" si="29"/>
        <v>0</v>
      </c>
      <c r="BB86" s="74">
        <f t="shared" si="30"/>
        <v>0</v>
      </c>
      <c r="BC86" s="75"/>
      <c r="BD86" s="74">
        <f t="shared" si="31"/>
        <v>0</v>
      </c>
      <c r="BE86" s="75">
        <v>0.0</v>
      </c>
      <c r="BF86" s="74">
        <f t="shared" si="32"/>
        <v>0</v>
      </c>
      <c r="BG86" s="74">
        <f t="shared" si="33"/>
        <v>0</v>
      </c>
      <c r="BH86" s="75"/>
      <c r="BI86" s="74">
        <f t="shared" si="34"/>
        <v>0</v>
      </c>
      <c r="BJ86" s="75">
        <v>0.0</v>
      </c>
      <c r="BK86" s="74">
        <f t="shared" si="35"/>
        <v>0</v>
      </c>
      <c r="BL86" s="74">
        <f t="shared" si="36"/>
        <v>0</v>
      </c>
      <c r="BM86" s="75"/>
      <c r="BN86" s="74">
        <f t="shared" si="37"/>
        <v>0</v>
      </c>
      <c r="BO86" s="75">
        <v>0.0</v>
      </c>
      <c r="BP86" s="74">
        <f t="shared" si="38"/>
        <v>0</v>
      </c>
      <c r="BQ86" s="74">
        <f t="shared" si="39"/>
        <v>0</v>
      </c>
      <c r="BR86" s="75"/>
      <c r="BS86" s="74">
        <f t="shared" si="40"/>
        <v>0</v>
      </c>
      <c r="BT86" s="75">
        <v>0.0</v>
      </c>
      <c r="BU86" s="74">
        <f t="shared" si="41"/>
        <v>0</v>
      </c>
      <c r="BV86" s="74">
        <f t="shared" si="42"/>
        <v>0</v>
      </c>
      <c r="BW86" s="75"/>
      <c r="BX86" s="74">
        <f t="shared" si="43"/>
        <v>0</v>
      </c>
      <c r="BY86" s="75">
        <v>0.0</v>
      </c>
      <c r="BZ86" s="74">
        <f t="shared" si="44"/>
        <v>0</v>
      </c>
      <c r="CA86" s="74">
        <f t="shared" si="45"/>
        <v>0</v>
      </c>
      <c r="CB86" s="75"/>
      <c r="CC86" s="74">
        <f t="shared" si="46"/>
        <v>0</v>
      </c>
      <c r="CD86" s="75">
        <v>0.0</v>
      </c>
      <c r="CE86" s="74">
        <f t="shared" si="47"/>
        <v>0</v>
      </c>
      <c r="CF86" s="74">
        <f t="shared" si="48"/>
        <v>0</v>
      </c>
      <c r="CG86" s="75"/>
      <c r="CH86" s="74">
        <f t="shared" si="49"/>
        <v>0</v>
      </c>
      <c r="CI86" s="75">
        <v>0.0</v>
      </c>
      <c r="CJ86" s="74">
        <f t="shared" si="50"/>
        <v>0</v>
      </c>
      <c r="CK86" s="74">
        <f t="shared" si="51"/>
        <v>0</v>
      </c>
      <c r="CL86" s="75"/>
      <c r="CM86" s="74">
        <f t="shared" si="52"/>
        <v>0</v>
      </c>
      <c r="CN86" s="75">
        <v>0.0</v>
      </c>
      <c r="CO86" s="74">
        <f t="shared" si="53"/>
        <v>0</v>
      </c>
      <c r="CP86" s="74">
        <f t="shared" si="54"/>
        <v>0</v>
      </c>
      <c r="CQ86" s="75"/>
      <c r="CR86" s="74">
        <f t="shared" si="55"/>
        <v>0</v>
      </c>
      <c r="CS86" s="75">
        <v>0.0</v>
      </c>
      <c r="CT86" s="74">
        <f t="shared" si="56"/>
        <v>0</v>
      </c>
      <c r="CU86" s="74">
        <f t="shared" si="57"/>
        <v>0</v>
      </c>
      <c r="CV86" s="75"/>
      <c r="CW86" s="74">
        <f t="shared" si="58"/>
        <v>0</v>
      </c>
      <c r="CX86" s="75">
        <v>0.0</v>
      </c>
      <c r="CY86" s="74">
        <f t="shared" si="59"/>
        <v>0</v>
      </c>
      <c r="CZ86" s="74">
        <f t="shared" si="60"/>
        <v>0</v>
      </c>
      <c r="DA86" s="75">
        <v>1.0</v>
      </c>
      <c r="DB86" s="74">
        <f t="shared" si="61"/>
        <v>1006.8625</v>
      </c>
      <c r="DC86" s="75">
        <v>0.0</v>
      </c>
      <c r="DD86" s="74">
        <f t="shared" si="62"/>
        <v>0</v>
      </c>
      <c r="DE86" s="74">
        <f t="shared" si="63"/>
        <v>1006.8625</v>
      </c>
      <c r="DF86" s="75"/>
      <c r="DG86" s="74">
        <f t="shared" si="64"/>
        <v>0</v>
      </c>
      <c r="DH86" s="75">
        <v>0.0</v>
      </c>
      <c r="DI86" s="74">
        <f t="shared" si="65"/>
        <v>0</v>
      </c>
      <c r="DJ86" s="74">
        <f t="shared" si="66"/>
        <v>0</v>
      </c>
      <c r="DK86" s="75"/>
      <c r="DL86" s="74">
        <f t="shared" si="67"/>
        <v>0</v>
      </c>
      <c r="DM86" s="75">
        <v>0.0</v>
      </c>
      <c r="DN86" s="74">
        <f t="shared" si="68"/>
        <v>0</v>
      </c>
      <c r="DO86" s="74">
        <f t="shared" si="69"/>
        <v>0</v>
      </c>
      <c r="DP86" s="75"/>
      <c r="DQ86" s="74">
        <f t="shared" si="70"/>
        <v>0</v>
      </c>
      <c r="DR86" s="75">
        <v>0.0</v>
      </c>
      <c r="DS86" s="74">
        <f t="shared" si="71"/>
        <v>0</v>
      </c>
      <c r="DT86" s="74">
        <f t="shared" si="72"/>
        <v>0</v>
      </c>
      <c r="DU86" s="75"/>
      <c r="DV86" s="74">
        <f t="shared" si="73"/>
        <v>0</v>
      </c>
      <c r="DW86" s="75">
        <v>0.0</v>
      </c>
      <c r="DX86" s="74">
        <f t="shared" si="74"/>
        <v>0</v>
      </c>
      <c r="DY86" s="74">
        <f t="shared" si="75"/>
        <v>0</v>
      </c>
      <c r="DZ86" s="75">
        <v>1.0</v>
      </c>
      <c r="EA86" s="74">
        <f t="shared" si="76"/>
        <v>1006.8625</v>
      </c>
      <c r="EB86" s="75">
        <v>0.0</v>
      </c>
      <c r="EC86" s="74">
        <f t="shared" si="77"/>
        <v>0</v>
      </c>
      <c r="ED86" s="74">
        <f t="shared" si="78"/>
        <v>1006.8625</v>
      </c>
      <c r="EE86" s="75">
        <v>1.0</v>
      </c>
      <c r="EF86" s="74">
        <f t="shared" si="79"/>
        <v>1006.8625</v>
      </c>
      <c r="EG86" s="75">
        <v>0.0</v>
      </c>
      <c r="EH86" s="74">
        <f t="shared" si="80"/>
        <v>0</v>
      </c>
      <c r="EI86" s="74">
        <f t="shared" si="81"/>
        <v>1006.8625</v>
      </c>
      <c r="EJ86" s="75"/>
      <c r="EK86" s="74">
        <f t="shared" si="82"/>
        <v>0</v>
      </c>
      <c r="EL86" s="75">
        <v>0.0</v>
      </c>
      <c r="EM86" s="74">
        <f t="shared" si="83"/>
        <v>0</v>
      </c>
      <c r="EN86" s="74">
        <f t="shared" si="84"/>
        <v>0</v>
      </c>
      <c r="EO86" s="75"/>
      <c r="EP86" s="74">
        <f t="shared" si="85"/>
        <v>0</v>
      </c>
      <c r="EQ86" s="75">
        <v>0.0</v>
      </c>
      <c r="ER86" s="74">
        <f t="shared" si="86"/>
        <v>0</v>
      </c>
      <c r="ES86" s="74">
        <f t="shared" si="87"/>
        <v>0</v>
      </c>
      <c r="ET86" s="75">
        <v>1.0</v>
      </c>
      <c r="EU86" s="74">
        <f t="shared" si="88"/>
        <v>1006.8625</v>
      </c>
      <c r="EV86" s="75">
        <v>0.0</v>
      </c>
      <c r="EW86" s="74">
        <f t="shared" si="89"/>
        <v>0</v>
      </c>
      <c r="EX86" s="74">
        <f t="shared" si="90"/>
        <v>1006.8625</v>
      </c>
      <c r="EY86" s="75"/>
      <c r="EZ86" s="74">
        <f t="shared" si="91"/>
        <v>0</v>
      </c>
      <c r="FA86" s="75">
        <v>0.0</v>
      </c>
      <c r="FB86" s="74">
        <f t="shared" si="92"/>
        <v>0</v>
      </c>
      <c r="FC86" s="74">
        <f t="shared" si="93"/>
        <v>0</v>
      </c>
      <c r="FD86" s="75"/>
      <c r="FE86" s="74">
        <f t="shared" si="94"/>
        <v>0</v>
      </c>
      <c r="FF86" s="75">
        <v>0.0</v>
      </c>
      <c r="FG86" s="74">
        <f t="shared" si="95"/>
        <v>0</v>
      </c>
      <c r="FH86" s="74">
        <f t="shared" si="96"/>
        <v>0</v>
      </c>
      <c r="FI86" s="75"/>
      <c r="FJ86" s="74">
        <f t="shared" si="97"/>
        <v>0</v>
      </c>
      <c r="FK86" s="75">
        <v>0.0</v>
      </c>
      <c r="FL86" s="74">
        <f t="shared" si="98"/>
        <v>0</v>
      </c>
      <c r="FM86" s="74">
        <f t="shared" si="99"/>
        <v>0</v>
      </c>
      <c r="FN86" s="75">
        <v>1.0</v>
      </c>
      <c r="FO86" s="74">
        <f t="shared" si="100"/>
        <v>1006.8625</v>
      </c>
      <c r="FP86" s="75">
        <v>0.0</v>
      </c>
      <c r="FQ86" s="74">
        <f t="shared" si="101"/>
        <v>0</v>
      </c>
      <c r="FR86" s="74">
        <f t="shared" si="102"/>
        <v>1006.8625</v>
      </c>
      <c r="FS86" s="75"/>
      <c r="FT86" s="74">
        <f t="shared" si="103"/>
        <v>0</v>
      </c>
      <c r="FU86" s="75">
        <v>0.0</v>
      </c>
      <c r="FV86" s="74">
        <f t="shared" si="104"/>
        <v>0</v>
      </c>
      <c r="FW86" s="74">
        <f t="shared" si="105"/>
        <v>0</v>
      </c>
      <c r="FX86" s="75"/>
      <c r="FY86" s="74">
        <f t="shared" si="106"/>
        <v>0</v>
      </c>
      <c r="FZ86" s="75">
        <v>0.0</v>
      </c>
      <c r="GA86" s="74">
        <f t="shared" si="107"/>
        <v>0</v>
      </c>
      <c r="GB86" s="74">
        <f t="shared" si="108"/>
        <v>0</v>
      </c>
      <c r="GC86" s="75"/>
      <c r="GD86" s="74">
        <f t="shared" si="109"/>
        <v>0</v>
      </c>
      <c r="GE86" s="75">
        <v>0.0</v>
      </c>
      <c r="GF86" s="74">
        <f t="shared" si="110"/>
        <v>0</v>
      </c>
      <c r="GG86" s="74">
        <f t="shared" si="111"/>
        <v>0</v>
      </c>
      <c r="GH86" s="75"/>
      <c r="GI86" s="74">
        <f t="shared" si="112"/>
        <v>0</v>
      </c>
      <c r="GJ86" s="75">
        <v>0.0</v>
      </c>
      <c r="GK86" s="74">
        <f t="shared" si="113"/>
        <v>0</v>
      </c>
      <c r="GL86" s="74">
        <f t="shared" si="114"/>
        <v>0</v>
      </c>
      <c r="GM86" s="75"/>
      <c r="GN86" s="74">
        <f t="shared" si="115"/>
        <v>0</v>
      </c>
      <c r="GO86" s="75">
        <v>0.0</v>
      </c>
      <c r="GP86" s="74">
        <f t="shared" si="116"/>
        <v>0</v>
      </c>
      <c r="GQ86" s="74">
        <f t="shared" si="117"/>
        <v>0</v>
      </c>
      <c r="GR86" s="75"/>
      <c r="GS86" s="74">
        <f t="shared" si="118"/>
        <v>0</v>
      </c>
      <c r="GT86" s="75">
        <v>0.0</v>
      </c>
      <c r="GU86" s="74">
        <f t="shared" si="119"/>
        <v>0</v>
      </c>
      <c r="GV86" s="74">
        <f t="shared" si="120"/>
        <v>0</v>
      </c>
      <c r="GW86" s="75"/>
      <c r="GX86" s="74">
        <f t="shared" si="121"/>
        <v>0</v>
      </c>
      <c r="GY86" s="75">
        <v>0.0</v>
      </c>
      <c r="GZ86" s="74">
        <f t="shared" si="122"/>
        <v>0</v>
      </c>
      <c r="HA86" s="74">
        <f t="shared" si="123"/>
        <v>0</v>
      </c>
      <c r="HB86" s="75"/>
      <c r="HC86" s="74">
        <f t="shared" si="124"/>
        <v>0</v>
      </c>
      <c r="HD86" s="75">
        <v>0.0</v>
      </c>
      <c r="HE86" s="74">
        <f t="shared" si="125"/>
        <v>0</v>
      </c>
      <c r="HF86" s="74">
        <f t="shared" si="126"/>
        <v>0</v>
      </c>
      <c r="HG86" s="75">
        <v>1.0</v>
      </c>
      <c r="HH86" s="74">
        <f t="shared" si="127"/>
        <v>1006.8625</v>
      </c>
      <c r="HI86" s="75">
        <v>0.0</v>
      </c>
      <c r="HJ86" s="74">
        <f t="shared" si="128"/>
        <v>0</v>
      </c>
      <c r="HK86" s="74">
        <f t="shared" si="129"/>
        <v>1006.8625</v>
      </c>
    </row>
    <row r="87" ht="15.75" customHeight="1">
      <c r="A87" s="4"/>
      <c r="B87" s="1"/>
      <c r="C87" s="76" t="str">
        <f>$C$53</f>
        <v>Social Post (Instagram)</v>
      </c>
      <c r="D87" s="74">
        <f>$D$56</f>
        <v>89.95</v>
      </c>
      <c r="E87" s="75">
        <v>0.0</v>
      </c>
      <c r="F87" s="74">
        <f t="shared" si="1"/>
        <v>0</v>
      </c>
      <c r="G87" s="75">
        <v>0.0</v>
      </c>
      <c r="H87" s="74">
        <f t="shared" si="2"/>
        <v>0</v>
      </c>
      <c r="I87" s="74">
        <f t="shared" si="3"/>
        <v>0</v>
      </c>
      <c r="J87" s="75">
        <v>0.0</v>
      </c>
      <c r="K87" s="74">
        <f t="shared" si="4"/>
        <v>0</v>
      </c>
      <c r="L87" s="75">
        <v>0.0</v>
      </c>
      <c r="M87" s="74">
        <f t="shared" si="5"/>
        <v>0</v>
      </c>
      <c r="N87" s="74">
        <f t="shared" si="6"/>
        <v>0</v>
      </c>
      <c r="O87" s="75">
        <v>0.0</v>
      </c>
      <c r="P87" s="74">
        <f t="shared" si="7"/>
        <v>0</v>
      </c>
      <c r="Q87" s="75">
        <v>0.0</v>
      </c>
      <c r="R87" s="74">
        <f t="shared" si="8"/>
        <v>0</v>
      </c>
      <c r="S87" s="74">
        <f t="shared" si="9"/>
        <v>0</v>
      </c>
      <c r="T87" s="75">
        <v>0.0</v>
      </c>
      <c r="U87" s="74">
        <f t="shared" si="10"/>
        <v>0</v>
      </c>
      <c r="V87" s="75">
        <v>0.0</v>
      </c>
      <c r="W87" s="74">
        <f t="shared" si="11"/>
        <v>0</v>
      </c>
      <c r="X87" s="74">
        <f t="shared" si="12"/>
        <v>0</v>
      </c>
      <c r="Y87" s="75">
        <v>1.0</v>
      </c>
      <c r="Z87" s="74">
        <f t="shared" si="13"/>
        <v>89.95</v>
      </c>
      <c r="AA87" s="75">
        <v>0.0</v>
      </c>
      <c r="AB87" s="74">
        <f t="shared" si="14"/>
        <v>0</v>
      </c>
      <c r="AC87" s="74">
        <f t="shared" si="15"/>
        <v>89.95</v>
      </c>
      <c r="AD87" s="75">
        <v>0.0</v>
      </c>
      <c r="AE87" s="74">
        <f t="shared" si="16"/>
        <v>0</v>
      </c>
      <c r="AF87" s="75">
        <v>0.0</v>
      </c>
      <c r="AG87" s="74">
        <f t="shared" si="17"/>
        <v>0</v>
      </c>
      <c r="AH87" s="74">
        <f t="shared" si="18"/>
        <v>0</v>
      </c>
      <c r="AI87" s="75">
        <v>0.0</v>
      </c>
      <c r="AJ87" s="74">
        <f t="shared" si="19"/>
        <v>0</v>
      </c>
      <c r="AK87" s="75">
        <v>0.0</v>
      </c>
      <c r="AL87" s="74">
        <f t="shared" si="20"/>
        <v>0</v>
      </c>
      <c r="AM87" s="74">
        <f t="shared" si="21"/>
        <v>0</v>
      </c>
      <c r="AN87" s="75">
        <v>1.0</v>
      </c>
      <c r="AO87" s="74">
        <f t="shared" si="22"/>
        <v>89.95</v>
      </c>
      <c r="AP87" s="75">
        <v>0.0</v>
      </c>
      <c r="AQ87" s="74">
        <f t="shared" si="23"/>
        <v>0</v>
      </c>
      <c r="AR87" s="74">
        <f t="shared" si="24"/>
        <v>89.95</v>
      </c>
      <c r="AS87" s="75"/>
      <c r="AT87" s="74">
        <f t="shared" si="25"/>
        <v>0</v>
      </c>
      <c r="AU87" s="75">
        <v>0.0</v>
      </c>
      <c r="AV87" s="74">
        <f t="shared" si="26"/>
        <v>0</v>
      </c>
      <c r="AW87" s="74">
        <f t="shared" si="27"/>
        <v>0</v>
      </c>
      <c r="AX87" s="75"/>
      <c r="AY87" s="74">
        <f t="shared" si="28"/>
        <v>0</v>
      </c>
      <c r="AZ87" s="75">
        <v>0.0</v>
      </c>
      <c r="BA87" s="74">
        <f t="shared" si="29"/>
        <v>0</v>
      </c>
      <c r="BB87" s="74">
        <f t="shared" si="30"/>
        <v>0</v>
      </c>
      <c r="BC87" s="75">
        <v>1.0</v>
      </c>
      <c r="BD87" s="74">
        <f t="shared" si="31"/>
        <v>89.95</v>
      </c>
      <c r="BE87" s="75">
        <v>0.0</v>
      </c>
      <c r="BF87" s="74">
        <f t="shared" si="32"/>
        <v>0</v>
      </c>
      <c r="BG87" s="74">
        <f t="shared" si="33"/>
        <v>89.95</v>
      </c>
      <c r="BH87" s="75"/>
      <c r="BI87" s="74">
        <f t="shared" si="34"/>
        <v>0</v>
      </c>
      <c r="BJ87" s="75">
        <v>0.0</v>
      </c>
      <c r="BK87" s="74">
        <f t="shared" si="35"/>
        <v>0</v>
      </c>
      <c r="BL87" s="74">
        <f t="shared" si="36"/>
        <v>0</v>
      </c>
      <c r="BM87" s="75"/>
      <c r="BN87" s="74">
        <f t="shared" si="37"/>
        <v>0</v>
      </c>
      <c r="BO87" s="75">
        <v>0.0</v>
      </c>
      <c r="BP87" s="74">
        <f t="shared" si="38"/>
        <v>0</v>
      </c>
      <c r="BQ87" s="74">
        <f t="shared" si="39"/>
        <v>0</v>
      </c>
      <c r="BR87" s="75">
        <v>1.0</v>
      </c>
      <c r="BS87" s="74">
        <f t="shared" si="40"/>
        <v>89.95</v>
      </c>
      <c r="BT87" s="75">
        <v>0.0</v>
      </c>
      <c r="BU87" s="74">
        <f t="shared" si="41"/>
        <v>0</v>
      </c>
      <c r="BV87" s="74">
        <f t="shared" si="42"/>
        <v>89.95</v>
      </c>
      <c r="BW87" s="75">
        <v>1.0</v>
      </c>
      <c r="BX87" s="74">
        <f t="shared" si="43"/>
        <v>89.95</v>
      </c>
      <c r="BY87" s="75">
        <v>0.0</v>
      </c>
      <c r="BZ87" s="74">
        <f t="shared" si="44"/>
        <v>0</v>
      </c>
      <c r="CA87" s="74">
        <f t="shared" si="45"/>
        <v>89.95</v>
      </c>
      <c r="CB87" s="75"/>
      <c r="CC87" s="74">
        <f t="shared" si="46"/>
        <v>0</v>
      </c>
      <c r="CD87" s="75">
        <v>0.0</v>
      </c>
      <c r="CE87" s="74">
        <f t="shared" si="47"/>
        <v>0</v>
      </c>
      <c r="CF87" s="74">
        <f t="shared" si="48"/>
        <v>0</v>
      </c>
      <c r="CG87" s="75"/>
      <c r="CH87" s="74">
        <f t="shared" si="49"/>
        <v>0</v>
      </c>
      <c r="CI87" s="75">
        <v>0.0</v>
      </c>
      <c r="CJ87" s="74">
        <f t="shared" si="50"/>
        <v>0</v>
      </c>
      <c r="CK87" s="74">
        <f t="shared" si="51"/>
        <v>0</v>
      </c>
      <c r="CL87" s="75"/>
      <c r="CM87" s="74">
        <f t="shared" si="52"/>
        <v>0</v>
      </c>
      <c r="CN87" s="75">
        <v>0.0</v>
      </c>
      <c r="CO87" s="74">
        <f t="shared" si="53"/>
        <v>0</v>
      </c>
      <c r="CP87" s="74">
        <f t="shared" si="54"/>
        <v>0</v>
      </c>
      <c r="CQ87" s="75"/>
      <c r="CR87" s="74">
        <f t="shared" si="55"/>
        <v>0</v>
      </c>
      <c r="CS87" s="75">
        <v>0.0</v>
      </c>
      <c r="CT87" s="74">
        <f t="shared" si="56"/>
        <v>0</v>
      </c>
      <c r="CU87" s="74">
        <f t="shared" si="57"/>
        <v>0</v>
      </c>
      <c r="CV87" s="75"/>
      <c r="CW87" s="74">
        <f t="shared" si="58"/>
        <v>0</v>
      </c>
      <c r="CX87" s="75">
        <v>0.0</v>
      </c>
      <c r="CY87" s="74">
        <f t="shared" si="59"/>
        <v>0</v>
      </c>
      <c r="CZ87" s="74">
        <f t="shared" si="60"/>
        <v>0</v>
      </c>
      <c r="DA87" s="75">
        <v>1.0</v>
      </c>
      <c r="DB87" s="74">
        <f t="shared" si="61"/>
        <v>89.95</v>
      </c>
      <c r="DC87" s="75">
        <v>0.0</v>
      </c>
      <c r="DD87" s="74">
        <f t="shared" si="62"/>
        <v>0</v>
      </c>
      <c r="DE87" s="74">
        <f t="shared" si="63"/>
        <v>89.95</v>
      </c>
      <c r="DF87" s="75"/>
      <c r="DG87" s="74">
        <f t="shared" si="64"/>
        <v>0</v>
      </c>
      <c r="DH87" s="75">
        <v>0.0</v>
      </c>
      <c r="DI87" s="74">
        <f t="shared" si="65"/>
        <v>0</v>
      </c>
      <c r="DJ87" s="74">
        <f t="shared" si="66"/>
        <v>0</v>
      </c>
      <c r="DK87" s="75"/>
      <c r="DL87" s="74">
        <f t="shared" si="67"/>
        <v>0</v>
      </c>
      <c r="DM87" s="75">
        <v>0.0</v>
      </c>
      <c r="DN87" s="74">
        <f t="shared" si="68"/>
        <v>0</v>
      </c>
      <c r="DO87" s="74">
        <f t="shared" si="69"/>
        <v>0</v>
      </c>
      <c r="DP87" s="75"/>
      <c r="DQ87" s="74">
        <f t="shared" si="70"/>
        <v>0</v>
      </c>
      <c r="DR87" s="75">
        <v>0.0</v>
      </c>
      <c r="DS87" s="74">
        <f t="shared" si="71"/>
        <v>0</v>
      </c>
      <c r="DT87" s="74">
        <f t="shared" si="72"/>
        <v>0</v>
      </c>
      <c r="DU87" s="75"/>
      <c r="DV87" s="74">
        <f t="shared" si="73"/>
        <v>0</v>
      </c>
      <c r="DW87" s="75">
        <v>0.0</v>
      </c>
      <c r="DX87" s="74">
        <f t="shared" si="74"/>
        <v>0</v>
      </c>
      <c r="DY87" s="74">
        <f t="shared" si="75"/>
        <v>0</v>
      </c>
      <c r="DZ87" s="75">
        <v>1.0</v>
      </c>
      <c r="EA87" s="74">
        <f t="shared" si="76"/>
        <v>89.95</v>
      </c>
      <c r="EB87" s="75">
        <v>0.0</v>
      </c>
      <c r="EC87" s="74">
        <f t="shared" si="77"/>
        <v>0</v>
      </c>
      <c r="ED87" s="74">
        <f t="shared" si="78"/>
        <v>89.95</v>
      </c>
      <c r="EE87" s="75">
        <v>1.0</v>
      </c>
      <c r="EF87" s="74">
        <f t="shared" si="79"/>
        <v>89.95</v>
      </c>
      <c r="EG87" s="75">
        <v>0.0</v>
      </c>
      <c r="EH87" s="74">
        <f t="shared" si="80"/>
        <v>0</v>
      </c>
      <c r="EI87" s="74">
        <f t="shared" si="81"/>
        <v>89.95</v>
      </c>
      <c r="EJ87" s="75"/>
      <c r="EK87" s="74">
        <f t="shared" si="82"/>
        <v>0</v>
      </c>
      <c r="EL87" s="75">
        <v>0.0</v>
      </c>
      <c r="EM87" s="74">
        <f t="shared" si="83"/>
        <v>0</v>
      </c>
      <c r="EN87" s="74">
        <f t="shared" si="84"/>
        <v>0</v>
      </c>
      <c r="EO87" s="75"/>
      <c r="EP87" s="74">
        <f t="shared" si="85"/>
        <v>0</v>
      </c>
      <c r="EQ87" s="75">
        <v>0.0</v>
      </c>
      <c r="ER87" s="74">
        <f t="shared" si="86"/>
        <v>0</v>
      </c>
      <c r="ES87" s="74">
        <f t="shared" si="87"/>
        <v>0</v>
      </c>
      <c r="ET87" s="75">
        <v>1.0</v>
      </c>
      <c r="EU87" s="74">
        <f t="shared" si="88"/>
        <v>89.95</v>
      </c>
      <c r="EV87" s="75">
        <v>0.0</v>
      </c>
      <c r="EW87" s="74">
        <f t="shared" si="89"/>
        <v>0</v>
      </c>
      <c r="EX87" s="74">
        <f t="shared" si="90"/>
        <v>89.95</v>
      </c>
      <c r="EY87" s="75"/>
      <c r="EZ87" s="74">
        <f t="shared" si="91"/>
        <v>0</v>
      </c>
      <c r="FA87" s="75">
        <v>0.0</v>
      </c>
      <c r="FB87" s="74">
        <f t="shared" si="92"/>
        <v>0</v>
      </c>
      <c r="FC87" s="74">
        <f t="shared" si="93"/>
        <v>0</v>
      </c>
      <c r="FD87" s="75"/>
      <c r="FE87" s="74">
        <f t="shared" si="94"/>
        <v>0</v>
      </c>
      <c r="FF87" s="75">
        <v>0.0</v>
      </c>
      <c r="FG87" s="74">
        <f t="shared" si="95"/>
        <v>0</v>
      </c>
      <c r="FH87" s="74">
        <f t="shared" si="96"/>
        <v>0</v>
      </c>
      <c r="FI87" s="75"/>
      <c r="FJ87" s="74">
        <f t="shared" si="97"/>
        <v>0</v>
      </c>
      <c r="FK87" s="75">
        <v>0.0</v>
      </c>
      <c r="FL87" s="74">
        <f t="shared" si="98"/>
        <v>0</v>
      </c>
      <c r="FM87" s="74">
        <f t="shared" si="99"/>
        <v>0</v>
      </c>
      <c r="FN87" s="75">
        <v>1.0</v>
      </c>
      <c r="FO87" s="74">
        <f t="shared" si="100"/>
        <v>89.95</v>
      </c>
      <c r="FP87" s="75">
        <v>0.0</v>
      </c>
      <c r="FQ87" s="74">
        <f t="shared" si="101"/>
        <v>0</v>
      </c>
      <c r="FR87" s="74">
        <f t="shared" si="102"/>
        <v>89.95</v>
      </c>
      <c r="FS87" s="75"/>
      <c r="FT87" s="74">
        <f t="shared" si="103"/>
        <v>0</v>
      </c>
      <c r="FU87" s="75">
        <v>0.0</v>
      </c>
      <c r="FV87" s="74">
        <f t="shared" si="104"/>
        <v>0</v>
      </c>
      <c r="FW87" s="74">
        <f t="shared" si="105"/>
        <v>0</v>
      </c>
      <c r="FX87" s="75"/>
      <c r="FY87" s="74">
        <f t="shared" si="106"/>
        <v>0</v>
      </c>
      <c r="FZ87" s="75">
        <v>0.0</v>
      </c>
      <c r="GA87" s="74">
        <f t="shared" si="107"/>
        <v>0</v>
      </c>
      <c r="GB87" s="74">
        <f t="shared" si="108"/>
        <v>0</v>
      </c>
      <c r="GC87" s="75"/>
      <c r="GD87" s="74">
        <f t="shared" si="109"/>
        <v>0</v>
      </c>
      <c r="GE87" s="75">
        <v>0.0</v>
      </c>
      <c r="GF87" s="74">
        <f t="shared" si="110"/>
        <v>0</v>
      </c>
      <c r="GG87" s="74">
        <f t="shared" si="111"/>
        <v>0</v>
      </c>
      <c r="GH87" s="75"/>
      <c r="GI87" s="74">
        <f t="shared" si="112"/>
        <v>0</v>
      </c>
      <c r="GJ87" s="75">
        <v>0.0</v>
      </c>
      <c r="GK87" s="74">
        <f t="shared" si="113"/>
        <v>0</v>
      </c>
      <c r="GL87" s="74">
        <f t="shared" si="114"/>
        <v>0</v>
      </c>
      <c r="GM87" s="75"/>
      <c r="GN87" s="74">
        <f t="shared" si="115"/>
        <v>0</v>
      </c>
      <c r="GO87" s="75">
        <v>0.0</v>
      </c>
      <c r="GP87" s="74">
        <f t="shared" si="116"/>
        <v>0</v>
      </c>
      <c r="GQ87" s="74">
        <f t="shared" si="117"/>
        <v>0</v>
      </c>
      <c r="GR87" s="75"/>
      <c r="GS87" s="74">
        <f t="shared" si="118"/>
        <v>0</v>
      </c>
      <c r="GT87" s="75">
        <v>0.0</v>
      </c>
      <c r="GU87" s="74">
        <f t="shared" si="119"/>
        <v>0</v>
      </c>
      <c r="GV87" s="74">
        <f t="shared" si="120"/>
        <v>0</v>
      </c>
      <c r="GW87" s="75"/>
      <c r="GX87" s="74">
        <f t="shared" si="121"/>
        <v>0</v>
      </c>
      <c r="GY87" s="75">
        <v>0.0</v>
      </c>
      <c r="GZ87" s="74">
        <f t="shared" si="122"/>
        <v>0</v>
      </c>
      <c r="HA87" s="74">
        <f t="shared" si="123"/>
        <v>0</v>
      </c>
      <c r="HB87" s="75"/>
      <c r="HC87" s="74">
        <f t="shared" si="124"/>
        <v>0</v>
      </c>
      <c r="HD87" s="75">
        <v>0.0</v>
      </c>
      <c r="HE87" s="74">
        <f t="shared" si="125"/>
        <v>0</v>
      </c>
      <c r="HF87" s="74">
        <f t="shared" si="126"/>
        <v>0</v>
      </c>
      <c r="HG87" s="75">
        <v>1.0</v>
      </c>
      <c r="HH87" s="74">
        <f t="shared" si="127"/>
        <v>89.95</v>
      </c>
      <c r="HI87" s="75">
        <v>0.0</v>
      </c>
      <c r="HJ87" s="74">
        <f t="shared" si="128"/>
        <v>0</v>
      </c>
      <c r="HK87" s="74">
        <f t="shared" si="129"/>
        <v>89.95</v>
      </c>
    </row>
    <row r="88" ht="15.75" customHeight="1">
      <c r="A88" s="4"/>
      <c r="B88" s="1"/>
      <c r="C88" s="76" t="str">
        <f>$C$58</f>
        <v>Email Newsletter Feature</v>
      </c>
      <c r="D88" s="74">
        <f>($D$61)</f>
        <v>75000</v>
      </c>
      <c r="E88" s="75">
        <v>0.0</v>
      </c>
      <c r="F88" s="74">
        <f t="shared" si="1"/>
        <v>0</v>
      </c>
      <c r="G88" s="75">
        <v>0.0</v>
      </c>
      <c r="H88" s="74">
        <f t="shared" si="2"/>
        <v>0</v>
      </c>
      <c r="I88" s="74">
        <f t="shared" si="3"/>
        <v>0</v>
      </c>
      <c r="J88" s="75">
        <v>0.0</v>
      </c>
      <c r="K88" s="74">
        <f t="shared" si="4"/>
        <v>0</v>
      </c>
      <c r="L88" s="75">
        <v>0.0</v>
      </c>
      <c r="M88" s="74">
        <f t="shared" si="5"/>
        <v>0</v>
      </c>
      <c r="N88" s="74">
        <f t="shared" si="6"/>
        <v>0</v>
      </c>
      <c r="O88" s="75">
        <v>1.0</v>
      </c>
      <c r="P88" s="74">
        <f t="shared" si="7"/>
        <v>75000</v>
      </c>
      <c r="Q88" s="75">
        <v>0.0</v>
      </c>
      <c r="R88" s="74">
        <f t="shared" si="8"/>
        <v>0</v>
      </c>
      <c r="S88" s="74">
        <f t="shared" si="9"/>
        <v>75000</v>
      </c>
      <c r="T88" s="75">
        <v>0.0</v>
      </c>
      <c r="U88" s="74">
        <f t="shared" si="10"/>
        <v>0</v>
      </c>
      <c r="V88" s="75">
        <v>0.0</v>
      </c>
      <c r="W88" s="74">
        <f t="shared" si="11"/>
        <v>0</v>
      </c>
      <c r="X88" s="74">
        <f t="shared" si="12"/>
        <v>0</v>
      </c>
      <c r="Y88" s="75">
        <v>0.0</v>
      </c>
      <c r="Z88" s="74">
        <f t="shared" si="13"/>
        <v>0</v>
      </c>
      <c r="AA88" s="75">
        <v>0.0</v>
      </c>
      <c r="AB88" s="74">
        <f t="shared" si="14"/>
        <v>0</v>
      </c>
      <c r="AC88" s="74">
        <f t="shared" si="15"/>
        <v>0</v>
      </c>
      <c r="AD88" s="75">
        <v>0.0</v>
      </c>
      <c r="AE88" s="74">
        <f t="shared" si="16"/>
        <v>0</v>
      </c>
      <c r="AF88" s="75">
        <v>0.0</v>
      </c>
      <c r="AG88" s="74">
        <f t="shared" si="17"/>
        <v>0</v>
      </c>
      <c r="AH88" s="74">
        <f t="shared" si="18"/>
        <v>0</v>
      </c>
      <c r="AI88" s="75">
        <v>0.0</v>
      </c>
      <c r="AJ88" s="74">
        <f t="shared" si="19"/>
        <v>0</v>
      </c>
      <c r="AK88" s="75">
        <v>0.0</v>
      </c>
      <c r="AL88" s="74">
        <f t="shared" si="20"/>
        <v>0</v>
      </c>
      <c r="AM88" s="74">
        <f t="shared" si="21"/>
        <v>0</v>
      </c>
      <c r="AN88" s="75">
        <v>0.0</v>
      </c>
      <c r="AO88" s="74">
        <f t="shared" si="22"/>
        <v>0</v>
      </c>
      <c r="AP88" s="75">
        <v>0.0</v>
      </c>
      <c r="AQ88" s="74">
        <f t="shared" si="23"/>
        <v>0</v>
      </c>
      <c r="AR88" s="74">
        <f t="shared" si="24"/>
        <v>0</v>
      </c>
      <c r="AS88" s="75"/>
      <c r="AT88" s="74">
        <f t="shared" si="25"/>
        <v>0</v>
      </c>
      <c r="AU88" s="75">
        <v>0.0</v>
      </c>
      <c r="AV88" s="74">
        <f t="shared" si="26"/>
        <v>0</v>
      </c>
      <c r="AW88" s="74">
        <f t="shared" si="27"/>
        <v>0</v>
      </c>
      <c r="AX88" s="75"/>
      <c r="AY88" s="74">
        <f t="shared" si="28"/>
        <v>0</v>
      </c>
      <c r="AZ88" s="75">
        <v>0.0</v>
      </c>
      <c r="BA88" s="74">
        <f t="shared" si="29"/>
        <v>0</v>
      </c>
      <c r="BB88" s="74">
        <f t="shared" si="30"/>
        <v>0</v>
      </c>
      <c r="BC88" s="75">
        <v>1.0</v>
      </c>
      <c r="BD88" s="74">
        <f t="shared" si="31"/>
        <v>75000</v>
      </c>
      <c r="BE88" s="75">
        <v>0.0</v>
      </c>
      <c r="BF88" s="74">
        <f t="shared" si="32"/>
        <v>0</v>
      </c>
      <c r="BG88" s="74">
        <f t="shared" si="33"/>
        <v>75000</v>
      </c>
      <c r="BH88" s="75"/>
      <c r="BI88" s="74">
        <f t="shared" si="34"/>
        <v>0</v>
      </c>
      <c r="BJ88" s="75">
        <v>0.0</v>
      </c>
      <c r="BK88" s="74">
        <f t="shared" si="35"/>
        <v>0</v>
      </c>
      <c r="BL88" s="74">
        <f t="shared" si="36"/>
        <v>0</v>
      </c>
      <c r="BM88" s="75"/>
      <c r="BN88" s="74">
        <f t="shared" si="37"/>
        <v>0</v>
      </c>
      <c r="BO88" s="75">
        <v>0.0</v>
      </c>
      <c r="BP88" s="74">
        <f t="shared" si="38"/>
        <v>0</v>
      </c>
      <c r="BQ88" s="74">
        <f t="shared" si="39"/>
        <v>0</v>
      </c>
      <c r="BR88" s="75"/>
      <c r="BS88" s="74">
        <f t="shared" si="40"/>
        <v>0</v>
      </c>
      <c r="BT88" s="75">
        <v>0.0</v>
      </c>
      <c r="BU88" s="74">
        <f t="shared" si="41"/>
        <v>0</v>
      </c>
      <c r="BV88" s="74">
        <f t="shared" si="42"/>
        <v>0</v>
      </c>
      <c r="BW88" s="75">
        <v>1.0</v>
      </c>
      <c r="BX88" s="74">
        <f t="shared" si="43"/>
        <v>75000</v>
      </c>
      <c r="BY88" s="75">
        <v>0.0</v>
      </c>
      <c r="BZ88" s="74">
        <f t="shared" si="44"/>
        <v>0</v>
      </c>
      <c r="CA88" s="74">
        <f t="shared" si="45"/>
        <v>75000</v>
      </c>
      <c r="CB88" s="75"/>
      <c r="CC88" s="74">
        <f t="shared" si="46"/>
        <v>0</v>
      </c>
      <c r="CD88" s="75">
        <v>0.0</v>
      </c>
      <c r="CE88" s="74">
        <f t="shared" si="47"/>
        <v>0</v>
      </c>
      <c r="CF88" s="74">
        <f t="shared" si="48"/>
        <v>0</v>
      </c>
      <c r="CG88" s="75"/>
      <c r="CH88" s="74">
        <f t="shared" si="49"/>
        <v>0</v>
      </c>
      <c r="CI88" s="75">
        <v>0.0</v>
      </c>
      <c r="CJ88" s="74">
        <f t="shared" si="50"/>
        <v>0</v>
      </c>
      <c r="CK88" s="74">
        <f t="shared" si="51"/>
        <v>0</v>
      </c>
      <c r="CL88" s="75"/>
      <c r="CM88" s="74">
        <f t="shared" si="52"/>
        <v>0</v>
      </c>
      <c r="CN88" s="75">
        <v>0.0</v>
      </c>
      <c r="CO88" s="74">
        <f t="shared" si="53"/>
        <v>0</v>
      </c>
      <c r="CP88" s="74">
        <f t="shared" si="54"/>
        <v>0</v>
      </c>
      <c r="CQ88" s="75"/>
      <c r="CR88" s="74">
        <f t="shared" si="55"/>
        <v>0</v>
      </c>
      <c r="CS88" s="75">
        <v>0.0</v>
      </c>
      <c r="CT88" s="74">
        <f t="shared" si="56"/>
        <v>0</v>
      </c>
      <c r="CU88" s="74">
        <f t="shared" si="57"/>
        <v>0</v>
      </c>
      <c r="CV88" s="75">
        <v>1.0</v>
      </c>
      <c r="CW88" s="74">
        <f t="shared" si="58"/>
        <v>75000</v>
      </c>
      <c r="CX88" s="75">
        <v>0.0</v>
      </c>
      <c r="CY88" s="74">
        <f t="shared" si="59"/>
        <v>0</v>
      </c>
      <c r="CZ88" s="74">
        <f t="shared" si="60"/>
        <v>75000</v>
      </c>
      <c r="DA88" s="75"/>
      <c r="DB88" s="74">
        <f t="shared" si="61"/>
        <v>0</v>
      </c>
      <c r="DC88" s="75">
        <v>0.0</v>
      </c>
      <c r="DD88" s="74">
        <f t="shared" si="62"/>
        <v>0</v>
      </c>
      <c r="DE88" s="74">
        <f t="shared" si="63"/>
        <v>0</v>
      </c>
      <c r="DF88" s="75"/>
      <c r="DG88" s="74">
        <f t="shared" si="64"/>
        <v>0</v>
      </c>
      <c r="DH88" s="75">
        <v>0.0</v>
      </c>
      <c r="DI88" s="74">
        <f t="shared" si="65"/>
        <v>0</v>
      </c>
      <c r="DJ88" s="74">
        <f t="shared" si="66"/>
        <v>0</v>
      </c>
      <c r="DK88" s="75"/>
      <c r="DL88" s="74">
        <f t="shared" si="67"/>
        <v>0</v>
      </c>
      <c r="DM88" s="75">
        <v>0.0</v>
      </c>
      <c r="DN88" s="74">
        <f t="shared" si="68"/>
        <v>0</v>
      </c>
      <c r="DO88" s="74">
        <f t="shared" si="69"/>
        <v>0</v>
      </c>
      <c r="DP88" s="75"/>
      <c r="DQ88" s="74">
        <f t="shared" si="70"/>
        <v>0</v>
      </c>
      <c r="DR88" s="75">
        <v>0.0</v>
      </c>
      <c r="DS88" s="74">
        <f t="shared" si="71"/>
        <v>0</v>
      </c>
      <c r="DT88" s="74">
        <f t="shared" si="72"/>
        <v>0</v>
      </c>
      <c r="DU88" s="75"/>
      <c r="DV88" s="74">
        <f t="shared" si="73"/>
        <v>0</v>
      </c>
      <c r="DW88" s="75">
        <v>0.0</v>
      </c>
      <c r="DX88" s="74">
        <f t="shared" si="74"/>
        <v>0</v>
      </c>
      <c r="DY88" s="74">
        <f t="shared" si="75"/>
        <v>0</v>
      </c>
      <c r="DZ88" s="75">
        <v>1.0</v>
      </c>
      <c r="EA88" s="74">
        <f t="shared" si="76"/>
        <v>75000</v>
      </c>
      <c r="EB88" s="75">
        <v>0.0</v>
      </c>
      <c r="EC88" s="74">
        <f t="shared" si="77"/>
        <v>0</v>
      </c>
      <c r="ED88" s="74">
        <f t="shared" si="78"/>
        <v>75000</v>
      </c>
      <c r="EE88" s="75">
        <v>1.0</v>
      </c>
      <c r="EF88" s="74">
        <f t="shared" si="79"/>
        <v>75000</v>
      </c>
      <c r="EG88" s="75">
        <v>0.0</v>
      </c>
      <c r="EH88" s="74">
        <f t="shared" si="80"/>
        <v>0</v>
      </c>
      <c r="EI88" s="74">
        <f t="shared" si="81"/>
        <v>75000</v>
      </c>
      <c r="EJ88" s="75"/>
      <c r="EK88" s="74">
        <f t="shared" si="82"/>
        <v>0</v>
      </c>
      <c r="EL88" s="75">
        <v>0.0</v>
      </c>
      <c r="EM88" s="74">
        <f t="shared" si="83"/>
        <v>0</v>
      </c>
      <c r="EN88" s="74">
        <f t="shared" si="84"/>
        <v>0</v>
      </c>
      <c r="EO88" s="75"/>
      <c r="EP88" s="74">
        <f t="shared" si="85"/>
        <v>0</v>
      </c>
      <c r="EQ88" s="75">
        <v>0.0</v>
      </c>
      <c r="ER88" s="74">
        <f t="shared" si="86"/>
        <v>0</v>
      </c>
      <c r="ES88" s="74">
        <f t="shared" si="87"/>
        <v>0</v>
      </c>
      <c r="ET88" s="75">
        <v>1.0</v>
      </c>
      <c r="EU88" s="74">
        <f t="shared" si="88"/>
        <v>75000</v>
      </c>
      <c r="EV88" s="75">
        <v>0.0</v>
      </c>
      <c r="EW88" s="74">
        <f t="shared" si="89"/>
        <v>0</v>
      </c>
      <c r="EX88" s="74">
        <f t="shared" si="90"/>
        <v>75000</v>
      </c>
      <c r="EY88" s="75"/>
      <c r="EZ88" s="74">
        <f t="shared" si="91"/>
        <v>0</v>
      </c>
      <c r="FA88" s="75">
        <v>0.0</v>
      </c>
      <c r="FB88" s="74">
        <f t="shared" si="92"/>
        <v>0</v>
      </c>
      <c r="FC88" s="74">
        <f t="shared" si="93"/>
        <v>0</v>
      </c>
      <c r="FD88" s="75"/>
      <c r="FE88" s="74">
        <f t="shared" si="94"/>
        <v>0</v>
      </c>
      <c r="FF88" s="75">
        <v>0.0</v>
      </c>
      <c r="FG88" s="74">
        <f t="shared" si="95"/>
        <v>0</v>
      </c>
      <c r="FH88" s="74">
        <f t="shared" si="96"/>
        <v>0</v>
      </c>
      <c r="FI88" s="75"/>
      <c r="FJ88" s="74">
        <f t="shared" si="97"/>
        <v>0</v>
      </c>
      <c r="FK88" s="75">
        <v>0.0</v>
      </c>
      <c r="FL88" s="74">
        <f t="shared" si="98"/>
        <v>0</v>
      </c>
      <c r="FM88" s="74">
        <f t="shared" si="99"/>
        <v>0</v>
      </c>
      <c r="FN88" s="75"/>
      <c r="FO88" s="74">
        <f t="shared" si="100"/>
        <v>0</v>
      </c>
      <c r="FP88" s="75">
        <v>0.0</v>
      </c>
      <c r="FQ88" s="74">
        <f t="shared" si="101"/>
        <v>0</v>
      </c>
      <c r="FR88" s="74">
        <f t="shared" si="102"/>
        <v>0</v>
      </c>
      <c r="FS88" s="75"/>
      <c r="FT88" s="74">
        <f t="shared" si="103"/>
        <v>0</v>
      </c>
      <c r="FU88" s="75">
        <v>0.0</v>
      </c>
      <c r="FV88" s="74">
        <f t="shared" si="104"/>
        <v>0</v>
      </c>
      <c r="FW88" s="74">
        <f t="shared" si="105"/>
        <v>0</v>
      </c>
      <c r="FX88" s="75"/>
      <c r="FY88" s="74">
        <f t="shared" si="106"/>
        <v>0</v>
      </c>
      <c r="FZ88" s="75">
        <v>0.0</v>
      </c>
      <c r="GA88" s="74">
        <f t="shared" si="107"/>
        <v>0</v>
      </c>
      <c r="GB88" s="74">
        <f t="shared" si="108"/>
        <v>0</v>
      </c>
      <c r="GC88" s="75"/>
      <c r="GD88" s="74">
        <f t="shared" si="109"/>
        <v>0</v>
      </c>
      <c r="GE88" s="75">
        <v>0.0</v>
      </c>
      <c r="GF88" s="74">
        <f t="shared" si="110"/>
        <v>0</v>
      </c>
      <c r="GG88" s="74">
        <f t="shared" si="111"/>
        <v>0</v>
      </c>
      <c r="GH88" s="75">
        <v>1.0</v>
      </c>
      <c r="GI88" s="74">
        <f t="shared" si="112"/>
        <v>75000</v>
      </c>
      <c r="GJ88" s="75">
        <v>0.0</v>
      </c>
      <c r="GK88" s="74">
        <f t="shared" si="113"/>
        <v>0</v>
      </c>
      <c r="GL88" s="74">
        <f t="shared" si="114"/>
        <v>75000</v>
      </c>
      <c r="GM88" s="75"/>
      <c r="GN88" s="74">
        <f t="shared" si="115"/>
        <v>0</v>
      </c>
      <c r="GO88" s="75">
        <v>0.0</v>
      </c>
      <c r="GP88" s="74">
        <f t="shared" si="116"/>
        <v>0</v>
      </c>
      <c r="GQ88" s="74">
        <f t="shared" si="117"/>
        <v>0</v>
      </c>
      <c r="GR88" s="75"/>
      <c r="GS88" s="74">
        <f t="shared" si="118"/>
        <v>0</v>
      </c>
      <c r="GT88" s="75">
        <v>0.0</v>
      </c>
      <c r="GU88" s="74">
        <f t="shared" si="119"/>
        <v>0</v>
      </c>
      <c r="GV88" s="74">
        <f t="shared" si="120"/>
        <v>0</v>
      </c>
      <c r="GW88" s="75"/>
      <c r="GX88" s="74">
        <f t="shared" si="121"/>
        <v>0</v>
      </c>
      <c r="GY88" s="75">
        <v>0.0</v>
      </c>
      <c r="GZ88" s="74">
        <f t="shared" si="122"/>
        <v>0</v>
      </c>
      <c r="HA88" s="74">
        <f t="shared" si="123"/>
        <v>0</v>
      </c>
      <c r="HB88" s="75">
        <v>1.0</v>
      </c>
      <c r="HC88" s="74">
        <f t="shared" si="124"/>
        <v>75000</v>
      </c>
      <c r="HD88" s="75">
        <v>0.0</v>
      </c>
      <c r="HE88" s="74">
        <f t="shared" si="125"/>
        <v>0</v>
      </c>
      <c r="HF88" s="74">
        <f t="shared" si="126"/>
        <v>75000</v>
      </c>
      <c r="HG88" s="75">
        <v>1.0</v>
      </c>
      <c r="HH88" s="74">
        <f t="shared" si="127"/>
        <v>75000</v>
      </c>
      <c r="HI88" s="75">
        <v>0.0</v>
      </c>
      <c r="HJ88" s="74">
        <f t="shared" si="128"/>
        <v>0</v>
      </c>
      <c r="HK88" s="74">
        <f t="shared" si="129"/>
        <v>75000</v>
      </c>
    </row>
    <row r="89" ht="15.75" customHeight="1">
      <c r="A89" s="4"/>
      <c r="B89" s="1"/>
      <c r="C89" s="76" t="str">
        <f>$C$63</f>
        <v>VIZIO.com Feature</v>
      </c>
      <c r="D89" s="74">
        <f>$D$66</f>
        <v>825</v>
      </c>
      <c r="E89" s="75">
        <v>0.0</v>
      </c>
      <c r="F89" s="74">
        <f t="shared" si="1"/>
        <v>0</v>
      </c>
      <c r="G89" s="75">
        <v>0.0</v>
      </c>
      <c r="H89" s="74">
        <f t="shared" si="2"/>
        <v>0</v>
      </c>
      <c r="I89" s="74">
        <f t="shared" si="3"/>
        <v>0</v>
      </c>
      <c r="J89" s="75">
        <v>0.0</v>
      </c>
      <c r="K89" s="74">
        <f t="shared" si="4"/>
        <v>0</v>
      </c>
      <c r="L89" s="75">
        <v>0.0</v>
      </c>
      <c r="M89" s="74">
        <f t="shared" si="5"/>
        <v>0</v>
      </c>
      <c r="N89" s="74">
        <f t="shared" si="6"/>
        <v>0</v>
      </c>
      <c r="O89" s="75">
        <v>0.0</v>
      </c>
      <c r="P89" s="74">
        <f t="shared" si="7"/>
        <v>0</v>
      </c>
      <c r="Q89" s="75">
        <v>0.0</v>
      </c>
      <c r="R89" s="74">
        <f t="shared" si="8"/>
        <v>0</v>
      </c>
      <c r="S89" s="74">
        <f t="shared" si="9"/>
        <v>0</v>
      </c>
      <c r="T89" s="75">
        <v>0.0</v>
      </c>
      <c r="U89" s="74">
        <f t="shared" si="10"/>
        <v>0</v>
      </c>
      <c r="V89" s="75">
        <v>0.0</v>
      </c>
      <c r="W89" s="74">
        <f t="shared" si="11"/>
        <v>0</v>
      </c>
      <c r="X89" s="74">
        <f t="shared" si="12"/>
        <v>0</v>
      </c>
      <c r="Y89" s="75">
        <v>0.0</v>
      </c>
      <c r="Z89" s="74">
        <f t="shared" si="13"/>
        <v>0</v>
      </c>
      <c r="AA89" s="75">
        <v>0.0</v>
      </c>
      <c r="AB89" s="74">
        <f t="shared" si="14"/>
        <v>0</v>
      </c>
      <c r="AC89" s="74">
        <f t="shared" si="15"/>
        <v>0</v>
      </c>
      <c r="AD89" s="75">
        <v>0.0</v>
      </c>
      <c r="AE89" s="74">
        <f t="shared" si="16"/>
        <v>0</v>
      </c>
      <c r="AF89" s="75">
        <v>0.0</v>
      </c>
      <c r="AG89" s="74">
        <f t="shared" si="17"/>
        <v>0</v>
      </c>
      <c r="AH89" s="74">
        <f t="shared" si="18"/>
        <v>0</v>
      </c>
      <c r="AI89" s="75">
        <v>3.0</v>
      </c>
      <c r="AJ89" s="74">
        <f t="shared" si="19"/>
        <v>2475</v>
      </c>
      <c r="AK89" s="75">
        <v>0.0</v>
      </c>
      <c r="AL89" s="74">
        <f t="shared" si="20"/>
        <v>0</v>
      </c>
      <c r="AM89" s="74">
        <f t="shared" si="21"/>
        <v>2475</v>
      </c>
      <c r="AN89" s="75">
        <v>6.0</v>
      </c>
      <c r="AO89" s="74">
        <f t="shared" si="22"/>
        <v>4950</v>
      </c>
      <c r="AP89" s="75">
        <v>0.0</v>
      </c>
      <c r="AQ89" s="74">
        <f t="shared" si="23"/>
        <v>0</v>
      </c>
      <c r="AR89" s="74">
        <f t="shared" si="24"/>
        <v>4950</v>
      </c>
      <c r="AS89" s="75"/>
      <c r="AT89" s="74">
        <f t="shared" si="25"/>
        <v>0</v>
      </c>
      <c r="AU89" s="75">
        <v>0.0</v>
      </c>
      <c r="AV89" s="74">
        <f t="shared" si="26"/>
        <v>0</v>
      </c>
      <c r="AW89" s="74">
        <f t="shared" si="27"/>
        <v>0</v>
      </c>
      <c r="AX89" s="75"/>
      <c r="AY89" s="74">
        <f t="shared" si="28"/>
        <v>0</v>
      </c>
      <c r="AZ89" s="75">
        <v>0.0</v>
      </c>
      <c r="BA89" s="74">
        <f t="shared" si="29"/>
        <v>0</v>
      </c>
      <c r="BB89" s="74">
        <f t="shared" si="30"/>
        <v>0</v>
      </c>
      <c r="BC89" s="75"/>
      <c r="BD89" s="74">
        <f t="shared" si="31"/>
        <v>0</v>
      </c>
      <c r="BE89" s="75">
        <v>0.0</v>
      </c>
      <c r="BF89" s="74">
        <f t="shared" si="32"/>
        <v>0</v>
      </c>
      <c r="BG89" s="74">
        <f t="shared" si="33"/>
        <v>0</v>
      </c>
      <c r="BH89" s="75"/>
      <c r="BI89" s="74">
        <f t="shared" si="34"/>
        <v>0</v>
      </c>
      <c r="BJ89" s="75">
        <v>0.0</v>
      </c>
      <c r="BK89" s="74">
        <f t="shared" si="35"/>
        <v>0</v>
      </c>
      <c r="BL89" s="74">
        <f t="shared" si="36"/>
        <v>0</v>
      </c>
      <c r="BM89" s="75"/>
      <c r="BN89" s="74">
        <f t="shared" si="37"/>
        <v>0</v>
      </c>
      <c r="BO89" s="75">
        <v>0.0</v>
      </c>
      <c r="BP89" s="74">
        <f t="shared" si="38"/>
        <v>0</v>
      </c>
      <c r="BQ89" s="74">
        <f t="shared" si="39"/>
        <v>0</v>
      </c>
      <c r="BR89" s="75"/>
      <c r="BS89" s="74">
        <f t="shared" si="40"/>
        <v>0</v>
      </c>
      <c r="BT89" s="75">
        <v>0.0</v>
      </c>
      <c r="BU89" s="74">
        <f t="shared" si="41"/>
        <v>0</v>
      </c>
      <c r="BV89" s="74">
        <f t="shared" si="42"/>
        <v>0</v>
      </c>
      <c r="BW89" s="75"/>
      <c r="BX89" s="74">
        <f t="shared" si="43"/>
        <v>0</v>
      </c>
      <c r="BY89" s="75">
        <v>0.0</v>
      </c>
      <c r="BZ89" s="74">
        <f t="shared" si="44"/>
        <v>0</v>
      </c>
      <c r="CA89" s="74">
        <f t="shared" si="45"/>
        <v>0</v>
      </c>
      <c r="CB89" s="75"/>
      <c r="CC89" s="74">
        <f t="shared" si="46"/>
        <v>0</v>
      </c>
      <c r="CD89" s="75">
        <v>0.0</v>
      </c>
      <c r="CE89" s="74">
        <f t="shared" si="47"/>
        <v>0</v>
      </c>
      <c r="CF89" s="74">
        <f t="shared" si="48"/>
        <v>0</v>
      </c>
      <c r="CG89" s="75"/>
      <c r="CH89" s="74">
        <f t="shared" si="49"/>
        <v>0</v>
      </c>
      <c r="CI89" s="75">
        <v>0.0</v>
      </c>
      <c r="CJ89" s="74">
        <f t="shared" si="50"/>
        <v>0</v>
      </c>
      <c r="CK89" s="74">
        <f t="shared" si="51"/>
        <v>0</v>
      </c>
      <c r="CL89" s="75"/>
      <c r="CM89" s="74">
        <f t="shared" si="52"/>
        <v>0</v>
      </c>
      <c r="CN89" s="75">
        <v>0.0</v>
      </c>
      <c r="CO89" s="74">
        <f t="shared" si="53"/>
        <v>0</v>
      </c>
      <c r="CP89" s="74">
        <f t="shared" si="54"/>
        <v>0</v>
      </c>
      <c r="CQ89" s="75"/>
      <c r="CR89" s="74">
        <f t="shared" si="55"/>
        <v>0</v>
      </c>
      <c r="CS89" s="75">
        <v>0.0</v>
      </c>
      <c r="CT89" s="74">
        <f t="shared" si="56"/>
        <v>0</v>
      </c>
      <c r="CU89" s="74">
        <f t="shared" si="57"/>
        <v>0</v>
      </c>
      <c r="CV89" s="75"/>
      <c r="CW89" s="74">
        <f t="shared" si="58"/>
        <v>0</v>
      </c>
      <c r="CX89" s="75">
        <v>0.0</v>
      </c>
      <c r="CY89" s="74">
        <f t="shared" si="59"/>
        <v>0</v>
      </c>
      <c r="CZ89" s="74">
        <f t="shared" si="60"/>
        <v>0</v>
      </c>
      <c r="DA89" s="75"/>
      <c r="DB89" s="74">
        <f t="shared" si="61"/>
        <v>0</v>
      </c>
      <c r="DC89" s="75">
        <v>0.0</v>
      </c>
      <c r="DD89" s="74">
        <f t="shared" si="62"/>
        <v>0</v>
      </c>
      <c r="DE89" s="74">
        <f t="shared" si="63"/>
        <v>0</v>
      </c>
      <c r="DF89" s="75"/>
      <c r="DG89" s="74">
        <f t="shared" si="64"/>
        <v>0</v>
      </c>
      <c r="DH89" s="75">
        <v>0.0</v>
      </c>
      <c r="DI89" s="74">
        <f t="shared" si="65"/>
        <v>0</v>
      </c>
      <c r="DJ89" s="74">
        <f t="shared" si="66"/>
        <v>0</v>
      </c>
      <c r="DK89" s="75"/>
      <c r="DL89" s="74">
        <f t="shared" si="67"/>
        <v>0</v>
      </c>
      <c r="DM89" s="75">
        <v>0.0</v>
      </c>
      <c r="DN89" s="74">
        <f t="shared" si="68"/>
        <v>0</v>
      </c>
      <c r="DO89" s="74">
        <f t="shared" si="69"/>
        <v>0</v>
      </c>
      <c r="DP89" s="75"/>
      <c r="DQ89" s="74">
        <f t="shared" si="70"/>
        <v>0</v>
      </c>
      <c r="DR89" s="75">
        <v>0.0</v>
      </c>
      <c r="DS89" s="74">
        <f t="shared" si="71"/>
        <v>0</v>
      </c>
      <c r="DT89" s="74">
        <f t="shared" si="72"/>
        <v>0</v>
      </c>
      <c r="DU89" s="75"/>
      <c r="DV89" s="74">
        <f t="shared" si="73"/>
        <v>0</v>
      </c>
      <c r="DW89" s="75">
        <v>0.0</v>
      </c>
      <c r="DX89" s="74">
        <f t="shared" si="74"/>
        <v>0</v>
      </c>
      <c r="DY89" s="74">
        <f t="shared" si="75"/>
        <v>0</v>
      </c>
      <c r="DZ89" s="75"/>
      <c r="EA89" s="74">
        <f t="shared" si="76"/>
        <v>0</v>
      </c>
      <c r="EB89" s="75">
        <v>0.0</v>
      </c>
      <c r="EC89" s="74">
        <f t="shared" si="77"/>
        <v>0</v>
      </c>
      <c r="ED89" s="74">
        <f t="shared" si="78"/>
        <v>0</v>
      </c>
      <c r="EE89" s="75"/>
      <c r="EF89" s="74">
        <f t="shared" si="79"/>
        <v>0</v>
      </c>
      <c r="EG89" s="75">
        <v>0.0</v>
      </c>
      <c r="EH89" s="74">
        <f t="shared" si="80"/>
        <v>0</v>
      </c>
      <c r="EI89" s="74">
        <f t="shared" si="81"/>
        <v>0</v>
      </c>
      <c r="EJ89" s="75"/>
      <c r="EK89" s="74">
        <f t="shared" si="82"/>
        <v>0</v>
      </c>
      <c r="EL89" s="75">
        <v>0.0</v>
      </c>
      <c r="EM89" s="74">
        <f t="shared" si="83"/>
        <v>0</v>
      </c>
      <c r="EN89" s="74">
        <f t="shared" si="84"/>
        <v>0</v>
      </c>
      <c r="EO89" s="75"/>
      <c r="EP89" s="74">
        <f t="shared" si="85"/>
        <v>0</v>
      </c>
      <c r="EQ89" s="75">
        <v>0.0</v>
      </c>
      <c r="ER89" s="74">
        <f t="shared" si="86"/>
        <v>0</v>
      </c>
      <c r="ES89" s="74">
        <f t="shared" si="87"/>
        <v>0</v>
      </c>
      <c r="ET89" s="75">
        <v>1.0</v>
      </c>
      <c r="EU89" s="74">
        <f t="shared" si="88"/>
        <v>825</v>
      </c>
      <c r="EV89" s="75">
        <v>0.0</v>
      </c>
      <c r="EW89" s="74">
        <f t="shared" si="89"/>
        <v>0</v>
      </c>
      <c r="EX89" s="74">
        <f t="shared" si="90"/>
        <v>825</v>
      </c>
      <c r="EY89" s="75">
        <v>7.0</v>
      </c>
      <c r="EZ89" s="74">
        <f t="shared" si="91"/>
        <v>5775</v>
      </c>
      <c r="FA89" s="75">
        <v>0.0</v>
      </c>
      <c r="FB89" s="74">
        <f t="shared" si="92"/>
        <v>0</v>
      </c>
      <c r="FC89" s="74">
        <f t="shared" si="93"/>
        <v>5775</v>
      </c>
      <c r="FD89" s="75">
        <v>7.0</v>
      </c>
      <c r="FE89" s="74">
        <f t="shared" si="94"/>
        <v>5775</v>
      </c>
      <c r="FF89" s="75">
        <v>0.0</v>
      </c>
      <c r="FG89" s="74">
        <f t="shared" si="95"/>
        <v>0</v>
      </c>
      <c r="FH89" s="74">
        <f t="shared" si="96"/>
        <v>5775</v>
      </c>
      <c r="FI89" s="75"/>
      <c r="FJ89" s="74">
        <f t="shared" si="97"/>
        <v>0</v>
      </c>
      <c r="FK89" s="75">
        <v>0.0</v>
      </c>
      <c r="FL89" s="74">
        <f t="shared" si="98"/>
        <v>0</v>
      </c>
      <c r="FM89" s="74">
        <f t="shared" si="99"/>
        <v>0</v>
      </c>
      <c r="FN89" s="75"/>
      <c r="FO89" s="74">
        <f t="shared" si="100"/>
        <v>0</v>
      </c>
      <c r="FP89" s="75">
        <v>0.0</v>
      </c>
      <c r="FQ89" s="74">
        <f t="shared" si="101"/>
        <v>0</v>
      </c>
      <c r="FR89" s="74">
        <f t="shared" si="102"/>
        <v>0</v>
      </c>
      <c r="FS89" s="75"/>
      <c r="FT89" s="74">
        <f t="shared" si="103"/>
        <v>0</v>
      </c>
      <c r="FU89" s="75">
        <v>0.0</v>
      </c>
      <c r="FV89" s="74">
        <f t="shared" si="104"/>
        <v>0</v>
      </c>
      <c r="FW89" s="74">
        <f t="shared" si="105"/>
        <v>0</v>
      </c>
      <c r="FX89" s="75">
        <v>7.0</v>
      </c>
      <c r="FY89" s="74">
        <f t="shared" si="106"/>
        <v>5775</v>
      </c>
      <c r="FZ89" s="75">
        <v>0.0</v>
      </c>
      <c r="GA89" s="74">
        <f t="shared" si="107"/>
        <v>0</v>
      </c>
      <c r="GB89" s="74">
        <f t="shared" si="108"/>
        <v>5775</v>
      </c>
      <c r="GC89" s="75"/>
      <c r="GD89" s="74">
        <f t="shared" si="109"/>
        <v>0</v>
      </c>
      <c r="GE89" s="75">
        <v>0.0</v>
      </c>
      <c r="GF89" s="74">
        <f t="shared" si="110"/>
        <v>0</v>
      </c>
      <c r="GG89" s="74">
        <f t="shared" si="111"/>
        <v>0</v>
      </c>
      <c r="GH89" s="75"/>
      <c r="GI89" s="74">
        <f t="shared" si="112"/>
        <v>0</v>
      </c>
      <c r="GJ89" s="75">
        <v>0.0</v>
      </c>
      <c r="GK89" s="74">
        <f t="shared" si="113"/>
        <v>0</v>
      </c>
      <c r="GL89" s="74">
        <f t="shared" si="114"/>
        <v>0</v>
      </c>
      <c r="GM89" s="75"/>
      <c r="GN89" s="74">
        <f t="shared" si="115"/>
        <v>0</v>
      </c>
      <c r="GO89" s="75">
        <v>0.0</v>
      </c>
      <c r="GP89" s="74">
        <f t="shared" si="116"/>
        <v>0</v>
      </c>
      <c r="GQ89" s="74">
        <f t="shared" si="117"/>
        <v>0</v>
      </c>
      <c r="GR89" s="75"/>
      <c r="GS89" s="74">
        <f t="shared" si="118"/>
        <v>0</v>
      </c>
      <c r="GT89" s="75">
        <v>0.0</v>
      </c>
      <c r="GU89" s="74">
        <f t="shared" si="119"/>
        <v>0</v>
      </c>
      <c r="GV89" s="74">
        <f t="shared" si="120"/>
        <v>0</v>
      </c>
      <c r="GW89" s="75"/>
      <c r="GX89" s="74">
        <f t="shared" si="121"/>
        <v>0</v>
      </c>
      <c r="GY89" s="75">
        <v>0.0</v>
      </c>
      <c r="GZ89" s="74">
        <f t="shared" si="122"/>
        <v>0</v>
      </c>
      <c r="HA89" s="74">
        <f t="shared" si="123"/>
        <v>0</v>
      </c>
      <c r="HB89" s="75"/>
      <c r="HC89" s="74">
        <f t="shared" si="124"/>
        <v>0</v>
      </c>
      <c r="HD89" s="75">
        <v>0.0</v>
      </c>
      <c r="HE89" s="74">
        <f t="shared" si="125"/>
        <v>0</v>
      </c>
      <c r="HF89" s="74">
        <f t="shared" si="126"/>
        <v>0</v>
      </c>
      <c r="HG89" s="75"/>
      <c r="HH89" s="74">
        <f t="shared" si="127"/>
        <v>0</v>
      </c>
      <c r="HI89" s="75">
        <v>0.0</v>
      </c>
      <c r="HJ89" s="74">
        <f t="shared" si="128"/>
        <v>0</v>
      </c>
      <c r="HK89" s="74">
        <f t="shared" si="129"/>
        <v>0</v>
      </c>
    </row>
    <row r="90" ht="15.75" customHeight="1">
      <c r="A90" s="4"/>
      <c r="B90" s="1"/>
      <c r="C90" s="76" t="str">
        <f>$C$68</f>
        <v>Partner.com Feature</v>
      </c>
      <c r="D90" s="78">
        <f>$D$71</f>
        <v>1350</v>
      </c>
      <c r="E90" s="75">
        <v>0.0</v>
      </c>
      <c r="F90" s="74">
        <f t="shared" si="1"/>
        <v>0</v>
      </c>
      <c r="G90" s="75">
        <v>0.0</v>
      </c>
      <c r="H90" s="74">
        <f t="shared" si="2"/>
        <v>0</v>
      </c>
      <c r="I90" s="74">
        <f t="shared" si="3"/>
        <v>0</v>
      </c>
      <c r="J90" s="75">
        <v>0.0</v>
      </c>
      <c r="K90" s="74">
        <f t="shared" si="4"/>
        <v>0</v>
      </c>
      <c r="L90" s="75">
        <v>0.0</v>
      </c>
      <c r="M90" s="74">
        <f t="shared" si="5"/>
        <v>0</v>
      </c>
      <c r="N90" s="74">
        <f t="shared" si="6"/>
        <v>0</v>
      </c>
      <c r="O90" s="75">
        <v>0.0</v>
      </c>
      <c r="P90" s="74">
        <f t="shared" si="7"/>
        <v>0</v>
      </c>
      <c r="Q90" s="75">
        <v>0.0</v>
      </c>
      <c r="R90" s="74">
        <f t="shared" si="8"/>
        <v>0</v>
      </c>
      <c r="S90" s="74">
        <f t="shared" si="9"/>
        <v>0</v>
      </c>
      <c r="T90" s="75">
        <v>0.0</v>
      </c>
      <c r="U90" s="74">
        <f t="shared" si="10"/>
        <v>0</v>
      </c>
      <c r="V90" s="75">
        <v>0.0</v>
      </c>
      <c r="W90" s="74">
        <f t="shared" si="11"/>
        <v>0</v>
      </c>
      <c r="X90" s="74">
        <f t="shared" si="12"/>
        <v>0</v>
      </c>
      <c r="Y90" s="75">
        <v>0.0</v>
      </c>
      <c r="Z90" s="74">
        <f t="shared" si="13"/>
        <v>0</v>
      </c>
      <c r="AA90" s="75">
        <v>0.0</v>
      </c>
      <c r="AB90" s="74">
        <f t="shared" si="14"/>
        <v>0</v>
      </c>
      <c r="AC90" s="74">
        <f t="shared" si="15"/>
        <v>0</v>
      </c>
      <c r="AD90" s="75">
        <v>0.0</v>
      </c>
      <c r="AE90" s="74">
        <f t="shared" si="16"/>
        <v>0</v>
      </c>
      <c r="AF90" s="75">
        <v>0.0</v>
      </c>
      <c r="AG90" s="74">
        <f t="shared" si="17"/>
        <v>0</v>
      </c>
      <c r="AH90" s="74">
        <f t="shared" si="18"/>
        <v>0</v>
      </c>
      <c r="AI90" s="75">
        <v>0.0</v>
      </c>
      <c r="AJ90" s="74">
        <f t="shared" si="19"/>
        <v>0</v>
      </c>
      <c r="AK90" s="75">
        <v>0.0</v>
      </c>
      <c r="AL90" s="74">
        <f t="shared" si="20"/>
        <v>0</v>
      </c>
      <c r="AM90" s="74">
        <f t="shared" si="21"/>
        <v>0</v>
      </c>
      <c r="AN90" s="75">
        <v>0.0</v>
      </c>
      <c r="AO90" s="74">
        <f t="shared" si="22"/>
        <v>0</v>
      </c>
      <c r="AP90" s="75">
        <v>0.0</v>
      </c>
      <c r="AQ90" s="74">
        <f t="shared" si="23"/>
        <v>0</v>
      </c>
      <c r="AR90" s="74">
        <f t="shared" si="24"/>
        <v>0</v>
      </c>
      <c r="AS90" s="75">
        <v>0.0</v>
      </c>
      <c r="AT90" s="74">
        <f t="shared" si="25"/>
        <v>0</v>
      </c>
      <c r="AU90" s="75">
        <v>0.0</v>
      </c>
      <c r="AV90" s="74">
        <f t="shared" si="26"/>
        <v>0</v>
      </c>
      <c r="AW90" s="74">
        <f t="shared" si="27"/>
        <v>0</v>
      </c>
      <c r="AX90" s="75">
        <v>0.0</v>
      </c>
      <c r="AY90" s="74">
        <f t="shared" si="28"/>
        <v>0</v>
      </c>
      <c r="AZ90" s="75">
        <v>0.0</v>
      </c>
      <c r="BA90" s="74">
        <f t="shared" si="29"/>
        <v>0</v>
      </c>
      <c r="BB90" s="74">
        <f t="shared" si="30"/>
        <v>0</v>
      </c>
      <c r="BC90" s="75">
        <v>0.0</v>
      </c>
      <c r="BD90" s="74">
        <f t="shared" si="31"/>
        <v>0</v>
      </c>
      <c r="BE90" s="75">
        <v>0.0</v>
      </c>
      <c r="BF90" s="74">
        <f t="shared" si="32"/>
        <v>0</v>
      </c>
      <c r="BG90" s="74">
        <f t="shared" si="33"/>
        <v>0</v>
      </c>
      <c r="BH90" s="75">
        <v>0.0</v>
      </c>
      <c r="BI90" s="74">
        <f t="shared" si="34"/>
        <v>0</v>
      </c>
      <c r="BJ90" s="75">
        <v>0.0</v>
      </c>
      <c r="BK90" s="74">
        <f t="shared" si="35"/>
        <v>0</v>
      </c>
      <c r="BL90" s="74">
        <f t="shared" si="36"/>
        <v>0</v>
      </c>
      <c r="BM90" s="75">
        <v>0.0</v>
      </c>
      <c r="BN90" s="74">
        <f t="shared" si="37"/>
        <v>0</v>
      </c>
      <c r="BO90" s="75">
        <v>0.0</v>
      </c>
      <c r="BP90" s="74">
        <f t="shared" si="38"/>
        <v>0</v>
      </c>
      <c r="BQ90" s="74">
        <f t="shared" si="39"/>
        <v>0</v>
      </c>
      <c r="BR90" s="75">
        <v>0.0</v>
      </c>
      <c r="BS90" s="74">
        <f t="shared" si="40"/>
        <v>0</v>
      </c>
      <c r="BT90" s="75">
        <v>0.0</v>
      </c>
      <c r="BU90" s="74">
        <f t="shared" si="41"/>
        <v>0</v>
      </c>
      <c r="BV90" s="74">
        <f t="shared" si="42"/>
        <v>0</v>
      </c>
      <c r="BW90" s="75">
        <v>0.0</v>
      </c>
      <c r="BX90" s="74">
        <f t="shared" si="43"/>
        <v>0</v>
      </c>
      <c r="BY90" s="75">
        <v>0.0</v>
      </c>
      <c r="BZ90" s="74">
        <f t="shared" si="44"/>
        <v>0</v>
      </c>
      <c r="CA90" s="74">
        <f t="shared" si="45"/>
        <v>0</v>
      </c>
      <c r="CB90" s="75">
        <v>0.0</v>
      </c>
      <c r="CC90" s="74">
        <f t="shared" si="46"/>
        <v>0</v>
      </c>
      <c r="CD90" s="75">
        <v>0.0</v>
      </c>
      <c r="CE90" s="74">
        <f t="shared" si="47"/>
        <v>0</v>
      </c>
      <c r="CF90" s="74">
        <f t="shared" si="48"/>
        <v>0</v>
      </c>
      <c r="CG90" s="75">
        <v>0.0</v>
      </c>
      <c r="CH90" s="74">
        <f t="shared" si="49"/>
        <v>0</v>
      </c>
      <c r="CI90" s="75">
        <v>0.0</v>
      </c>
      <c r="CJ90" s="74">
        <f t="shared" si="50"/>
        <v>0</v>
      </c>
      <c r="CK90" s="74">
        <f t="shared" si="51"/>
        <v>0</v>
      </c>
      <c r="CL90" s="75">
        <v>0.0</v>
      </c>
      <c r="CM90" s="74">
        <f t="shared" si="52"/>
        <v>0</v>
      </c>
      <c r="CN90" s="75">
        <v>0.0</v>
      </c>
      <c r="CO90" s="74">
        <f t="shared" si="53"/>
        <v>0</v>
      </c>
      <c r="CP90" s="74">
        <f t="shared" si="54"/>
        <v>0</v>
      </c>
      <c r="CQ90" s="75">
        <v>0.0</v>
      </c>
      <c r="CR90" s="74">
        <f t="shared" si="55"/>
        <v>0</v>
      </c>
      <c r="CS90" s="75">
        <v>0.0</v>
      </c>
      <c r="CT90" s="74">
        <f t="shared" si="56"/>
        <v>0</v>
      </c>
      <c r="CU90" s="74">
        <f t="shared" si="57"/>
        <v>0</v>
      </c>
      <c r="CV90" s="75">
        <v>0.0</v>
      </c>
      <c r="CW90" s="74">
        <f t="shared" si="58"/>
        <v>0</v>
      </c>
      <c r="CX90" s="75">
        <v>0.0</v>
      </c>
      <c r="CY90" s="74">
        <f t="shared" si="59"/>
        <v>0</v>
      </c>
      <c r="CZ90" s="74">
        <f t="shared" si="60"/>
        <v>0</v>
      </c>
      <c r="DA90" s="75">
        <v>0.0</v>
      </c>
      <c r="DB90" s="74">
        <f t="shared" si="61"/>
        <v>0</v>
      </c>
      <c r="DC90" s="75">
        <v>0.0</v>
      </c>
      <c r="DD90" s="74">
        <f t="shared" si="62"/>
        <v>0</v>
      </c>
      <c r="DE90" s="74">
        <f t="shared" si="63"/>
        <v>0</v>
      </c>
      <c r="DF90" s="75">
        <v>0.0</v>
      </c>
      <c r="DG90" s="74">
        <f t="shared" si="64"/>
        <v>0</v>
      </c>
      <c r="DH90" s="75">
        <v>0.0</v>
      </c>
      <c r="DI90" s="74">
        <f t="shared" si="65"/>
        <v>0</v>
      </c>
      <c r="DJ90" s="74">
        <f t="shared" si="66"/>
        <v>0</v>
      </c>
      <c r="DK90" s="75">
        <v>0.0</v>
      </c>
      <c r="DL90" s="74">
        <f t="shared" si="67"/>
        <v>0</v>
      </c>
      <c r="DM90" s="75">
        <v>0.0</v>
      </c>
      <c r="DN90" s="74">
        <f t="shared" si="68"/>
        <v>0</v>
      </c>
      <c r="DO90" s="74">
        <f t="shared" si="69"/>
        <v>0</v>
      </c>
      <c r="DP90" s="75">
        <v>0.0</v>
      </c>
      <c r="DQ90" s="74">
        <f t="shared" si="70"/>
        <v>0</v>
      </c>
      <c r="DR90" s="75">
        <v>0.0</v>
      </c>
      <c r="DS90" s="74">
        <f t="shared" si="71"/>
        <v>0</v>
      </c>
      <c r="DT90" s="74">
        <f t="shared" si="72"/>
        <v>0</v>
      </c>
      <c r="DU90" s="75">
        <v>0.0</v>
      </c>
      <c r="DV90" s="74">
        <f t="shared" si="73"/>
        <v>0</v>
      </c>
      <c r="DW90" s="75">
        <v>0.0</v>
      </c>
      <c r="DX90" s="74">
        <f t="shared" si="74"/>
        <v>0</v>
      </c>
      <c r="DY90" s="74">
        <f t="shared" si="75"/>
        <v>0</v>
      </c>
      <c r="DZ90" s="75">
        <v>0.0</v>
      </c>
      <c r="EA90" s="74">
        <f t="shared" si="76"/>
        <v>0</v>
      </c>
      <c r="EB90" s="75">
        <v>0.0</v>
      </c>
      <c r="EC90" s="74">
        <f t="shared" si="77"/>
        <v>0</v>
      </c>
      <c r="ED90" s="74">
        <f t="shared" si="78"/>
        <v>0</v>
      </c>
      <c r="EE90" s="75">
        <v>0.0</v>
      </c>
      <c r="EF90" s="74">
        <f t="shared" si="79"/>
        <v>0</v>
      </c>
      <c r="EG90" s="75">
        <v>0.0</v>
      </c>
      <c r="EH90" s="74">
        <f t="shared" si="80"/>
        <v>0</v>
      </c>
      <c r="EI90" s="74">
        <f t="shared" si="81"/>
        <v>0</v>
      </c>
      <c r="EJ90" s="75">
        <v>0.0</v>
      </c>
      <c r="EK90" s="74">
        <f t="shared" si="82"/>
        <v>0</v>
      </c>
      <c r="EL90" s="75">
        <v>0.0</v>
      </c>
      <c r="EM90" s="74">
        <f t="shared" si="83"/>
        <v>0</v>
      </c>
      <c r="EN90" s="74">
        <f t="shared" si="84"/>
        <v>0</v>
      </c>
      <c r="EO90" s="75">
        <v>0.0</v>
      </c>
      <c r="EP90" s="74">
        <f t="shared" si="85"/>
        <v>0</v>
      </c>
      <c r="EQ90" s="75">
        <v>0.0</v>
      </c>
      <c r="ER90" s="74">
        <f t="shared" si="86"/>
        <v>0</v>
      </c>
      <c r="ES90" s="74">
        <f t="shared" si="87"/>
        <v>0</v>
      </c>
      <c r="ET90" s="75">
        <v>0.0</v>
      </c>
      <c r="EU90" s="74">
        <f t="shared" si="88"/>
        <v>0</v>
      </c>
      <c r="EV90" s="75">
        <v>0.0</v>
      </c>
      <c r="EW90" s="74">
        <f t="shared" si="89"/>
        <v>0</v>
      </c>
      <c r="EX90" s="74">
        <f t="shared" si="90"/>
        <v>0</v>
      </c>
      <c r="EY90" s="75">
        <v>0.0</v>
      </c>
      <c r="EZ90" s="74">
        <f t="shared" si="91"/>
        <v>0</v>
      </c>
      <c r="FA90" s="75">
        <v>0.0</v>
      </c>
      <c r="FB90" s="74">
        <f t="shared" si="92"/>
        <v>0</v>
      </c>
      <c r="FC90" s="74">
        <f t="shared" si="93"/>
        <v>0</v>
      </c>
      <c r="FD90" s="75">
        <v>0.0</v>
      </c>
      <c r="FE90" s="74">
        <f t="shared" si="94"/>
        <v>0</v>
      </c>
      <c r="FF90" s="75">
        <v>0.0</v>
      </c>
      <c r="FG90" s="74">
        <f t="shared" si="95"/>
        <v>0</v>
      </c>
      <c r="FH90" s="74">
        <f t="shared" si="96"/>
        <v>0</v>
      </c>
      <c r="FI90" s="75">
        <v>0.0</v>
      </c>
      <c r="FJ90" s="74">
        <f t="shared" si="97"/>
        <v>0</v>
      </c>
      <c r="FK90" s="75">
        <v>0.0</v>
      </c>
      <c r="FL90" s="74">
        <f t="shared" si="98"/>
        <v>0</v>
      </c>
      <c r="FM90" s="74">
        <f t="shared" si="99"/>
        <v>0</v>
      </c>
      <c r="FN90" s="75">
        <v>0.0</v>
      </c>
      <c r="FO90" s="74">
        <f t="shared" si="100"/>
        <v>0</v>
      </c>
      <c r="FP90" s="75">
        <v>0.0</v>
      </c>
      <c r="FQ90" s="74">
        <f t="shared" si="101"/>
        <v>0</v>
      </c>
      <c r="FR90" s="74">
        <f t="shared" si="102"/>
        <v>0</v>
      </c>
      <c r="FS90" s="75">
        <v>0.0</v>
      </c>
      <c r="FT90" s="74">
        <f t="shared" si="103"/>
        <v>0</v>
      </c>
      <c r="FU90" s="75">
        <v>0.0</v>
      </c>
      <c r="FV90" s="74">
        <f t="shared" si="104"/>
        <v>0</v>
      </c>
      <c r="FW90" s="74">
        <f t="shared" si="105"/>
        <v>0</v>
      </c>
      <c r="FX90" s="75">
        <v>0.0</v>
      </c>
      <c r="FY90" s="74">
        <f t="shared" si="106"/>
        <v>0</v>
      </c>
      <c r="FZ90" s="75">
        <v>0.0</v>
      </c>
      <c r="GA90" s="74">
        <f t="shared" si="107"/>
        <v>0</v>
      </c>
      <c r="GB90" s="74">
        <f t="shared" si="108"/>
        <v>0</v>
      </c>
      <c r="GC90" s="75">
        <v>0.0</v>
      </c>
      <c r="GD90" s="74">
        <f t="shared" si="109"/>
        <v>0</v>
      </c>
      <c r="GE90" s="75">
        <v>0.0</v>
      </c>
      <c r="GF90" s="74">
        <f t="shared" si="110"/>
        <v>0</v>
      </c>
      <c r="GG90" s="74">
        <f t="shared" si="111"/>
        <v>0</v>
      </c>
      <c r="GH90" s="75">
        <v>0.0</v>
      </c>
      <c r="GI90" s="74">
        <f t="shared" si="112"/>
        <v>0</v>
      </c>
      <c r="GJ90" s="75">
        <v>0.0</v>
      </c>
      <c r="GK90" s="74">
        <f t="shared" si="113"/>
        <v>0</v>
      </c>
      <c r="GL90" s="74">
        <f t="shared" si="114"/>
        <v>0</v>
      </c>
      <c r="GM90" s="75">
        <v>0.0</v>
      </c>
      <c r="GN90" s="74">
        <f t="shared" si="115"/>
        <v>0</v>
      </c>
      <c r="GO90" s="75">
        <v>0.0</v>
      </c>
      <c r="GP90" s="74">
        <f t="shared" si="116"/>
        <v>0</v>
      </c>
      <c r="GQ90" s="74">
        <f t="shared" si="117"/>
        <v>0</v>
      </c>
      <c r="GR90" s="75">
        <v>0.0</v>
      </c>
      <c r="GS90" s="74">
        <f t="shared" si="118"/>
        <v>0</v>
      </c>
      <c r="GT90" s="75">
        <v>0.0</v>
      </c>
      <c r="GU90" s="74">
        <f t="shared" si="119"/>
        <v>0</v>
      </c>
      <c r="GV90" s="74">
        <f t="shared" si="120"/>
        <v>0</v>
      </c>
      <c r="GW90" s="75">
        <v>0.0</v>
      </c>
      <c r="GX90" s="74">
        <f t="shared" si="121"/>
        <v>0</v>
      </c>
      <c r="GY90" s="75">
        <v>0.0</v>
      </c>
      <c r="GZ90" s="74">
        <f t="shared" si="122"/>
        <v>0</v>
      </c>
      <c r="HA90" s="74">
        <f t="shared" si="123"/>
        <v>0</v>
      </c>
      <c r="HB90" s="75">
        <v>0.0</v>
      </c>
      <c r="HC90" s="74">
        <f t="shared" si="124"/>
        <v>0</v>
      </c>
      <c r="HD90" s="75">
        <v>0.0</v>
      </c>
      <c r="HE90" s="74">
        <f t="shared" si="125"/>
        <v>0</v>
      </c>
      <c r="HF90" s="74">
        <f t="shared" si="126"/>
        <v>0</v>
      </c>
      <c r="HG90" s="75">
        <v>0.0</v>
      </c>
      <c r="HH90" s="74">
        <f t="shared" si="127"/>
        <v>0</v>
      </c>
      <c r="HI90" s="75">
        <v>0.0</v>
      </c>
      <c r="HJ90" s="74">
        <f t="shared" si="128"/>
        <v>0</v>
      </c>
      <c r="HK90" s="74">
        <f t="shared" si="129"/>
        <v>0</v>
      </c>
    </row>
    <row r="91" ht="15.75" customHeight="1">
      <c r="A91" s="4"/>
      <c r="B91" s="1"/>
      <c r="C91" s="80" t="s">
        <v>78</v>
      </c>
      <c r="D91" s="81" t="s">
        <v>79</v>
      </c>
      <c r="E91" s="81" t="s">
        <v>79</v>
      </c>
      <c r="F91" s="82">
        <f>SUM(F79:F90)</f>
        <v>151800</v>
      </c>
      <c r="G91" s="81" t="s">
        <v>79</v>
      </c>
      <c r="H91" s="82">
        <f t="shared" ref="H91:I91" si="130">SUM(H79:H90)</f>
        <v>0</v>
      </c>
      <c r="I91" s="82">
        <f t="shared" si="130"/>
        <v>151800</v>
      </c>
      <c r="J91" s="81" t="s">
        <v>79</v>
      </c>
      <c r="K91" s="82">
        <f>SUM(K79:K90)</f>
        <v>316800</v>
      </c>
      <c r="L91" s="81" t="s">
        <v>79</v>
      </c>
      <c r="M91" s="82">
        <f t="shared" ref="M91:N91" si="131">SUM(M79:M90)</f>
        <v>0</v>
      </c>
      <c r="N91" s="82">
        <f t="shared" si="131"/>
        <v>316800</v>
      </c>
      <c r="O91" s="81" t="s">
        <v>79</v>
      </c>
      <c r="P91" s="82">
        <f>SUM(P79:P90)</f>
        <v>154200</v>
      </c>
      <c r="Q91" s="81" t="s">
        <v>79</v>
      </c>
      <c r="R91" s="82">
        <f t="shared" ref="R91:S91" si="132">SUM(R79:R90)</f>
        <v>0</v>
      </c>
      <c r="S91" s="82">
        <f t="shared" si="132"/>
        <v>154200</v>
      </c>
      <c r="T91" s="81" t="s">
        <v>79</v>
      </c>
      <c r="U91" s="82">
        <f>SUM(U79:U90)</f>
        <v>21428.57143</v>
      </c>
      <c r="V91" s="81" t="s">
        <v>79</v>
      </c>
      <c r="W91" s="82">
        <f t="shared" ref="W91:X91" si="133">SUM(W79:W90)</f>
        <v>0</v>
      </c>
      <c r="X91" s="82">
        <f t="shared" si="133"/>
        <v>21428.57143</v>
      </c>
      <c r="Y91" s="81" t="s">
        <v>79</v>
      </c>
      <c r="Z91" s="82">
        <f>SUM(Z79:Z90)</f>
        <v>1231.5625</v>
      </c>
      <c r="AA91" s="81" t="s">
        <v>79</v>
      </c>
      <c r="AB91" s="82">
        <f t="shared" ref="AB91:AC91" si="134">SUM(AB79:AB90)</f>
        <v>0</v>
      </c>
      <c r="AC91" s="82">
        <f t="shared" si="134"/>
        <v>1231.5625</v>
      </c>
      <c r="AD91" s="81" t="s">
        <v>79</v>
      </c>
      <c r="AE91" s="82">
        <f>SUM(AE79:AE90)</f>
        <v>0</v>
      </c>
      <c r="AF91" s="81" t="s">
        <v>79</v>
      </c>
      <c r="AG91" s="82">
        <f t="shared" ref="AG91:AH91" si="135">SUM(AG79:AG90)</f>
        <v>0</v>
      </c>
      <c r="AH91" s="82">
        <f t="shared" si="135"/>
        <v>0</v>
      </c>
      <c r="AI91" s="81" t="s">
        <v>79</v>
      </c>
      <c r="AJ91" s="82">
        <f>SUM(AJ79:AJ90)</f>
        <v>2475</v>
      </c>
      <c r="AK91" s="81" t="s">
        <v>79</v>
      </c>
      <c r="AL91" s="82">
        <f t="shared" ref="AL91:AM91" si="136">SUM(AL79:AL90)</f>
        <v>0</v>
      </c>
      <c r="AM91" s="82">
        <f t="shared" si="136"/>
        <v>2475</v>
      </c>
      <c r="AN91" s="81" t="s">
        <v>79</v>
      </c>
      <c r="AO91" s="82">
        <f>SUM(AO79:AO90)</f>
        <v>6181.5625</v>
      </c>
      <c r="AP91" s="81" t="s">
        <v>79</v>
      </c>
      <c r="AQ91" s="82">
        <f t="shared" ref="AQ91:AR91" si="137">SUM(AQ79:AQ90)</f>
        <v>0</v>
      </c>
      <c r="AR91" s="82">
        <f t="shared" si="137"/>
        <v>6181.5625</v>
      </c>
      <c r="AS91" s="81" t="s">
        <v>79</v>
      </c>
      <c r="AT91" s="82">
        <f>SUM(AT79:AT90)</f>
        <v>0</v>
      </c>
      <c r="AU91" s="81" t="s">
        <v>79</v>
      </c>
      <c r="AV91" s="82">
        <f t="shared" ref="AV91:AW91" si="138">SUM(AV79:AV90)</f>
        <v>0</v>
      </c>
      <c r="AW91" s="82">
        <f t="shared" si="138"/>
        <v>0</v>
      </c>
      <c r="AX91" s="81" t="s">
        <v>79</v>
      </c>
      <c r="AY91" s="82">
        <f>SUM(AY79:AY90)</f>
        <v>0</v>
      </c>
      <c r="AZ91" s="81" t="s">
        <v>79</v>
      </c>
      <c r="BA91" s="82">
        <f t="shared" ref="BA91:BB91" si="139">SUM(BA79:BA90)</f>
        <v>0</v>
      </c>
      <c r="BB91" s="82">
        <f t="shared" si="139"/>
        <v>0</v>
      </c>
      <c r="BC91" s="81" t="s">
        <v>79</v>
      </c>
      <c r="BD91" s="82">
        <f>SUM(BD79:BD90)</f>
        <v>134489.95</v>
      </c>
      <c r="BE91" s="81" t="s">
        <v>79</v>
      </c>
      <c r="BF91" s="82">
        <f t="shared" ref="BF91:BG91" si="140">SUM(BF79:BF90)</f>
        <v>0</v>
      </c>
      <c r="BG91" s="82">
        <f t="shared" si="140"/>
        <v>134489.95</v>
      </c>
      <c r="BH91" s="81" t="s">
        <v>79</v>
      </c>
      <c r="BI91" s="82">
        <f>SUM(BI79:BI90)</f>
        <v>79200</v>
      </c>
      <c r="BJ91" s="81" t="s">
        <v>79</v>
      </c>
      <c r="BK91" s="82">
        <f t="shared" ref="BK91:BL91" si="141">SUM(BK79:BK90)</f>
        <v>0</v>
      </c>
      <c r="BL91" s="82">
        <f t="shared" si="141"/>
        <v>79200</v>
      </c>
      <c r="BM91" s="81" t="s">
        <v>79</v>
      </c>
      <c r="BN91" s="82">
        <f>SUM(BN79:BN90)</f>
        <v>0</v>
      </c>
      <c r="BO91" s="81" t="s">
        <v>79</v>
      </c>
      <c r="BP91" s="82">
        <f t="shared" ref="BP91:BQ91" si="142">SUM(BP79:BP90)</f>
        <v>0</v>
      </c>
      <c r="BQ91" s="82">
        <f t="shared" si="142"/>
        <v>0</v>
      </c>
      <c r="BR91" s="81" t="s">
        <v>79</v>
      </c>
      <c r="BS91" s="82">
        <f>SUM(BS79:BS90)</f>
        <v>98232.80714</v>
      </c>
      <c r="BT91" s="81" t="s">
        <v>79</v>
      </c>
      <c r="BU91" s="82">
        <f t="shared" ref="BU91:BV91" si="143">SUM(BU79:BU90)</f>
        <v>0</v>
      </c>
      <c r="BV91" s="82">
        <f t="shared" si="143"/>
        <v>98232.80714</v>
      </c>
      <c r="BW91" s="81" t="s">
        <v>79</v>
      </c>
      <c r="BX91" s="82">
        <f>SUM(BX79:BX90)</f>
        <v>216089.95</v>
      </c>
      <c r="BY91" s="81" t="s">
        <v>79</v>
      </c>
      <c r="BZ91" s="82">
        <f t="shared" ref="BZ91:CA91" si="144">SUM(BZ79:BZ90)</f>
        <v>0</v>
      </c>
      <c r="CA91" s="82">
        <f t="shared" si="144"/>
        <v>216089.95</v>
      </c>
      <c r="CB91" s="81" t="s">
        <v>79</v>
      </c>
      <c r="CC91" s="82">
        <f>SUM(CC79:CC90)</f>
        <v>174857.1429</v>
      </c>
      <c r="CD91" s="81" t="s">
        <v>79</v>
      </c>
      <c r="CE91" s="82">
        <f t="shared" ref="CE91:CF91" si="145">SUM(CE79:CE90)</f>
        <v>0</v>
      </c>
      <c r="CF91" s="82">
        <f t="shared" si="145"/>
        <v>174857.1429</v>
      </c>
      <c r="CG91" s="81" t="s">
        <v>79</v>
      </c>
      <c r="CH91" s="82">
        <f>SUM(CH79:CH90)</f>
        <v>153428.5714</v>
      </c>
      <c r="CI91" s="81" t="s">
        <v>79</v>
      </c>
      <c r="CJ91" s="82">
        <f t="shared" ref="CJ91:CK91" si="146">SUM(CJ79:CJ90)</f>
        <v>0</v>
      </c>
      <c r="CK91" s="82">
        <f t="shared" si="146"/>
        <v>153428.5714</v>
      </c>
      <c r="CL91" s="81" t="s">
        <v>79</v>
      </c>
      <c r="CM91" s="82">
        <f>SUM(CM79:CM90)</f>
        <v>10714.28571</v>
      </c>
      <c r="CN91" s="81" t="s">
        <v>79</v>
      </c>
      <c r="CO91" s="82">
        <f t="shared" ref="CO91:CP91" si="147">SUM(CO79:CO90)</f>
        <v>0</v>
      </c>
      <c r="CP91" s="82">
        <f t="shared" si="147"/>
        <v>10714.28571</v>
      </c>
      <c r="CQ91" s="81" t="s">
        <v>79</v>
      </c>
      <c r="CR91" s="82">
        <f>SUM(CR79:CR90)</f>
        <v>0</v>
      </c>
      <c r="CS91" s="81" t="s">
        <v>79</v>
      </c>
      <c r="CT91" s="82">
        <f t="shared" ref="CT91:CU91" si="148">SUM(CT79:CT90)</f>
        <v>0</v>
      </c>
      <c r="CU91" s="82">
        <f t="shared" si="148"/>
        <v>0</v>
      </c>
      <c r="CV91" s="81" t="s">
        <v>79</v>
      </c>
      <c r="CW91" s="82">
        <f>SUM(CW79:CW90)</f>
        <v>236657.1429</v>
      </c>
      <c r="CX91" s="81" t="s">
        <v>79</v>
      </c>
      <c r="CY91" s="82">
        <f t="shared" ref="CY91:CZ91" si="149">SUM(CY79:CY90)</f>
        <v>0</v>
      </c>
      <c r="CZ91" s="82">
        <f t="shared" si="149"/>
        <v>236657.1429</v>
      </c>
      <c r="DA91" s="81" t="s">
        <v>79</v>
      </c>
      <c r="DB91" s="82">
        <f>SUM(DB79:DB90)</f>
        <v>139831.5625</v>
      </c>
      <c r="DC91" s="81" t="s">
        <v>79</v>
      </c>
      <c r="DD91" s="82">
        <f t="shared" ref="DD91:DE91" si="150">SUM(DD79:DD90)</f>
        <v>0</v>
      </c>
      <c r="DE91" s="82">
        <f t="shared" si="150"/>
        <v>139831.5625</v>
      </c>
      <c r="DF91" s="81" t="s">
        <v>79</v>
      </c>
      <c r="DG91" s="82">
        <f>SUM(DG79:DG90)</f>
        <v>0</v>
      </c>
      <c r="DH91" s="81" t="s">
        <v>79</v>
      </c>
      <c r="DI91" s="82">
        <f t="shared" ref="DI91:DJ91" si="151">SUM(DI79:DI90)</f>
        <v>0</v>
      </c>
      <c r="DJ91" s="82">
        <f t="shared" si="151"/>
        <v>0</v>
      </c>
      <c r="DK91" s="81" t="s">
        <v>79</v>
      </c>
      <c r="DL91" s="82">
        <f>SUM(DL79:DL90)</f>
        <v>0</v>
      </c>
      <c r="DM91" s="81" t="s">
        <v>79</v>
      </c>
      <c r="DN91" s="82">
        <f t="shared" ref="DN91:DO91" si="152">SUM(DN79:DN90)</f>
        <v>0</v>
      </c>
      <c r="DO91" s="82">
        <f t="shared" si="152"/>
        <v>0</v>
      </c>
      <c r="DP91" s="81" t="s">
        <v>79</v>
      </c>
      <c r="DQ91" s="82">
        <f>SUM(DQ79:DQ90)</f>
        <v>10714.28571</v>
      </c>
      <c r="DR91" s="81" t="s">
        <v>79</v>
      </c>
      <c r="DS91" s="82">
        <f t="shared" ref="DS91:DT91" si="153">SUM(DS79:DS90)</f>
        <v>0</v>
      </c>
      <c r="DT91" s="82">
        <f t="shared" si="153"/>
        <v>10714.28571</v>
      </c>
      <c r="DU91" s="81" t="s">
        <v>79</v>
      </c>
      <c r="DV91" s="82">
        <f>SUM(DV79:DV90)</f>
        <v>82457.14286</v>
      </c>
      <c r="DW91" s="81" t="s">
        <v>79</v>
      </c>
      <c r="DX91" s="82">
        <f t="shared" ref="DX91:DY91" si="154">SUM(DX79:DX90)</f>
        <v>0</v>
      </c>
      <c r="DY91" s="82">
        <f t="shared" si="154"/>
        <v>82457.14286</v>
      </c>
      <c r="DZ91" s="81" t="s">
        <v>79</v>
      </c>
      <c r="EA91" s="82">
        <f>SUM(EA79:EA90)</f>
        <v>198288.7054</v>
      </c>
      <c r="EB91" s="81" t="s">
        <v>79</v>
      </c>
      <c r="EC91" s="82">
        <f t="shared" ref="EC91:ED91" si="155">SUM(EC79:EC90)</f>
        <v>0</v>
      </c>
      <c r="ED91" s="82">
        <f t="shared" si="155"/>
        <v>198288.7054</v>
      </c>
      <c r="EE91" s="81" t="s">
        <v>79</v>
      </c>
      <c r="EF91" s="82">
        <f>SUM(EF79:EF90)</f>
        <v>151231.5625</v>
      </c>
      <c r="EG91" s="81" t="s">
        <v>79</v>
      </c>
      <c r="EH91" s="82">
        <f t="shared" ref="EH91:EI91" si="156">SUM(EH79:EH90)</f>
        <v>0</v>
      </c>
      <c r="EI91" s="82">
        <f t="shared" si="156"/>
        <v>151231.5625</v>
      </c>
      <c r="EJ91" s="81" t="s">
        <v>79</v>
      </c>
      <c r="EK91" s="82">
        <f>SUM(EK79:EK90)</f>
        <v>112971.4286</v>
      </c>
      <c r="EL91" s="81" t="s">
        <v>79</v>
      </c>
      <c r="EM91" s="82">
        <f t="shared" ref="EM91:EN91" si="157">SUM(EM79:EM90)</f>
        <v>0</v>
      </c>
      <c r="EN91" s="82">
        <f t="shared" si="157"/>
        <v>112971.4286</v>
      </c>
      <c r="EO91" s="81" t="s">
        <v>79</v>
      </c>
      <c r="EP91" s="82">
        <f>SUM(EP79:EP90)</f>
        <v>91542.85714</v>
      </c>
      <c r="EQ91" s="81" t="s">
        <v>79</v>
      </c>
      <c r="ER91" s="82">
        <f t="shared" ref="ER91:ES91" si="158">SUM(ER79:ER90)</f>
        <v>0</v>
      </c>
      <c r="ES91" s="82">
        <f t="shared" si="158"/>
        <v>91542.85714</v>
      </c>
      <c r="ET91" s="81" t="s">
        <v>79</v>
      </c>
      <c r="EU91" s="82">
        <f>SUM(EU79:EU90)</f>
        <v>139713.7054</v>
      </c>
      <c r="EV91" s="81" t="s">
        <v>79</v>
      </c>
      <c r="EW91" s="82">
        <f t="shared" ref="EW91:EX91" si="159">SUM(EW79:EW90)</f>
        <v>0</v>
      </c>
      <c r="EX91" s="82">
        <f t="shared" si="159"/>
        <v>139713.7054</v>
      </c>
      <c r="EY91" s="81" t="s">
        <v>79</v>
      </c>
      <c r="EZ91" s="82">
        <f>SUM(EZ79:EZ90)</f>
        <v>86603.57143</v>
      </c>
      <c r="FA91" s="81" t="s">
        <v>79</v>
      </c>
      <c r="FB91" s="82">
        <f t="shared" ref="FB91:FC91" si="160">SUM(FB79:FB90)</f>
        <v>0</v>
      </c>
      <c r="FC91" s="82">
        <f t="shared" si="160"/>
        <v>86603.57143</v>
      </c>
      <c r="FD91" s="81" t="s">
        <v>79</v>
      </c>
      <c r="FE91" s="82">
        <f>SUM(FE79:FE90)</f>
        <v>124575</v>
      </c>
      <c r="FF91" s="81" t="s">
        <v>79</v>
      </c>
      <c r="FG91" s="82">
        <f t="shared" ref="FG91:FH91" si="161">SUM(FG79:FG90)</f>
        <v>0</v>
      </c>
      <c r="FH91" s="82">
        <f t="shared" si="161"/>
        <v>124575</v>
      </c>
      <c r="FI91" s="81" t="s">
        <v>79</v>
      </c>
      <c r="FJ91" s="82">
        <f>SUM(FJ79:FJ90)</f>
        <v>150942.8571</v>
      </c>
      <c r="FK91" s="81" t="s">
        <v>79</v>
      </c>
      <c r="FL91" s="82">
        <f t="shared" ref="FL91:FM91" si="162">SUM(FL79:FL90)</f>
        <v>0</v>
      </c>
      <c r="FM91" s="82">
        <f t="shared" si="162"/>
        <v>150942.8571</v>
      </c>
      <c r="FN91" s="81" t="s">
        <v>79</v>
      </c>
      <c r="FO91" s="82">
        <f>SUM(FO79:FO90)</f>
        <v>184317.2768</v>
      </c>
      <c r="FP91" s="81" t="s">
        <v>79</v>
      </c>
      <c r="FQ91" s="82">
        <f t="shared" ref="FQ91:FR91" si="163">SUM(FQ79:FQ90)</f>
        <v>0</v>
      </c>
      <c r="FR91" s="82">
        <f t="shared" si="163"/>
        <v>184317.2768</v>
      </c>
      <c r="FS91" s="81" t="s">
        <v>79</v>
      </c>
      <c r="FT91" s="82">
        <f>SUM(FT79:FT90)</f>
        <v>10714.28571</v>
      </c>
      <c r="FU91" s="81" t="s">
        <v>79</v>
      </c>
      <c r="FV91" s="82">
        <f t="shared" ref="FV91:FW91" si="164">SUM(FV79:FV90)</f>
        <v>0</v>
      </c>
      <c r="FW91" s="82">
        <f t="shared" si="164"/>
        <v>10714.28571</v>
      </c>
      <c r="FX91" s="81" t="s">
        <v>79</v>
      </c>
      <c r="FY91" s="82">
        <f>SUM(FY79:FY90)</f>
        <v>219375</v>
      </c>
      <c r="FZ91" s="81" t="s">
        <v>79</v>
      </c>
      <c r="GA91" s="82">
        <f t="shared" ref="GA91:GB91" si="165">SUM(GA79:GA90)</f>
        <v>0</v>
      </c>
      <c r="GB91" s="82">
        <f t="shared" si="165"/>
        <v>219375</v>
      </c>
      <c r="GC91" s="81" t="s">
        <v>79</v>
      </c>
      <c r="GD91" s="82">
        <f>SUM(GD79:GD90)</f>
        <v>140228.5714</v>
      </c>
      <c r="GE91" s="81" t="s">
        <v>79</v>
      </c>
      <c r="GF91" s="82">
        <f t="shared" ref="GF91:GG91" si="166">SUM(GF79:GF90)</f>
        <v>0</v>
      </c>
      <c r="GG91" s="82">
        <f t="shared" si="166"/>
        <v>140228.5714</v>
      </c>
      <c r="GH91" s="81" t="s">
        <v>79</v>
      </c>
      <c r="GI91" s="82">
        <f>SUM(GI79:GI90)</f>
        <v>155828.5714</v>
      </c>
      <c r="GJ91" s="81" t="s">
        <v>79</v>
      </c>
      <c r="GK91" s="82">
        <f t="shared" ref="GK91:GL91" si="167">SUM(GK79:GK90)</f>
        <v>0</v>
      </c>
      <c r="GL91" s="82">
        <f t="shared" si="167"/>
        <v>155828.5714</v>
      </c>
      <c r="GM91" s="81" t="s">
        <v>79</v>
      </c>
      <c r="GN91" s="82">
        <f>SUM(GN79:GN90)</f>
        <v>19800</v>
      </c>
      <c r="GO91" s="81" t="s">
        <v>79</v>
      </c>
      <c r="GP91" s="82">
        <f t="shared" ref="GP91:GQ91" si="168">SUM(GP79:GP90)</f>
        <v>0</v>
      </c>
      <c r="GQ91" s="82">
        <f t="shared" si="168"/>
        <v>19800</v>
      </c>
      <c r="GR91" s="81" t="s">
        <v>79</v>
      </c>
      <c r="GS91" s="82">
        <f>SUM(GS79:GS90)</f>
        <v>0</v>
      </c>
      <c r="GT91" s="81" t="s">
        <v>79</v>
      </c>
      <c r="GU91" s="82">
        <f t="shared" ref="GU91:GV91" si="169">SUM(GU79:GU90)</f>
        <v>0</v>
      </c>
      <c r="GV91" s="82">
        <f t="shared" si="169"/>
        <v>0</v>
      </c>
      <c r="GW91" s="81" t="s">
        <v>79</v>
      </c>
      <c r="GX91" s="82">
        <f>SUM(GX79:GX90)</f>
        <v>21428.57143</v>
      </c>
      <c r="GY91" s="81" t="s">
        <v>79</v>
      </c>
      <c r="GZ91" s="82">
        <f t="shared" ref="GZ91:HA91" si="170">SUM(GZ79:GZ90)</f>
        <v>0</v>
      </c>
      <c r="HA91" s="82">
        <f t="shared" si="170"/>
        <v>21428.57143</v>
      </c>
      <c r="HB91" s="81" t="s">
        <v>79</v>
      </c>
      <c r="HC91" s="82">
        <f>SUM(HC79:HC90)</f>
        <v>136028.5714</v>
      </c>
      <c r="HD91" s="81" t="s">
        <v>79</v>
      </c>
      <c r="HE91" s="82">
        <f t="shared" ref="HE91:HF91" si="171">SUM(HE79:HE90)</f>
        <v>0</v>
      </c>
      <c r="HF91" s="82">
        <f t="shared" si="171"/>
        <v>136028.5714</v>
      </c>
      <c r="HG91" s="81" t="s">
        <v>79</v>
      </c>
      <c r="HH91" s="82">
        <f>SUM(HH79:HH90)</f>
        <v>236260.1339</v>
      </c>
      <c r="HI91" s="81" t="s">
        <v>79</v>
      </c>
      <c r="HJ91" s="82">
        <f t="shared" ref="HJ91:HK91" si="172">SUM(HJ79:HJ90)</f>
        <v>0</v>
      </c>
      <c r="HK91" s="82">
        <f t="shared" si="172"/>
        <v>236260.1339</v>
      </c>
    </row>
    <row r="92" ht="15.75" customHeight="1">
      <c r="A92" s="4"/>
      <c r="B92" s="1"/>
      <c r="C92" s="16" t="s">
        <v>80</v>
      </c>
      <c r="D92" s="84">
        <f>F91+K91+P91+U91+Z91+AE91+AJ91+AO91+AT91+AY91+BD91+BN91+BS91+BX91+CC91+CH91+CM91+CR91+CW91+DB91+DG91+DL91+DQ91+DV91+EA91+EF91+EK91+EP91+EU91+EZ91+FJ91+FO91+FY91+GD91+GI91+GN91+GS91+GX91+HC91+HH91</f>
        <v>3956150.921</v>
      </c>
      <c r="E92" s="84"/>
      <c r="F92" s="85"/>
      <c r="G92" s="85"/>
      <c r="H92" s="85"/>
      <c r="I92" s="86"/>
      <c r="J92" s="85"/>
      <c r="K92" s="85"/>
      <c r="L92" s="85"/>
      <c r="M92" s="85"/>
      <c r="N92" s="86"/>
      <c r="O92" s="85"/>
      <c r="P92" s="85"/>
      <c r="Q92" s="85"/>
      <c r="R92" s="85"/>
      <c r="S92" s="86"/>
      <c r="T92" s="85"/>
      <c r="U92" s="85"/>
      <c r="V92" s="85"/>
      <c r="W92" s="85"/>
      <c r="X92" s="86"/>
      <c r="Y92" s="85"/>
      <c r="Z92" s="85"/>
      <c r="AA92" s="85"/>
      <c r="AB92" s="85"/>
      <c r="AC92" s="86"/>
      <c r="AD92" s="85"/>
      <c r="AE92" s="85"/>
      <c r="AF92" s="85"/>
      <c r="AG92" s="85"/>
      <c r="AH92" s="86"/>
      <c r="AI92" s="85"/>
      <c r="AJ92" s="85"/>
      <c r="AK92" s="85"/>
      <c r="AL92" s="85"/>
      <c r="AM92" s="86"/>
      <c r="AN92" s="85"/>
      <c r="AO92" s="85"/>
      <c r="AP92" s="85"/>
      <c r="AQ92" s="85"/>
      <c r="AR92" s="86"/>
      <c r="AS92" s="85"/>
      <c r="AT92" s="85"/>
      <c r="AU92" s="85"/>
      <c r="AV92" s="85"/>
      <c r="AW92" s="86"/>
      <c r="AX92" s="85"/>
      <c r="AY92" s="85"/>
      <c r="AZ92" s="85"/>
      <c r="BA92" s="85"/>
      <c r="BB92" s="86"/>
      <c r="BC92" s="85"/>
      <c r="BD92" s="85"/>
      <c r="BE92" s="85"/>
      <c r="BF92" s="85"/>
      <c r="BG92" s="86"/>
      <c r="BH92" s="85"/>
      <c r="BI92" s="85"/>
      <c r="BJ92" s="85"/>
      <c r="BK92" s="85"/>
      <c r="BL92" s="86"/>
      <c r="BM92" s="85"/>
      <c r="BN92" s="85"/>
      <c r="BO92" s="85"/>
      <c r="BP92" s="85"/>
      <c r="BQ92" s="86"/>
      <c r="BR92" s="85"/>
      <c r="BS92" s="85"/>
      <c r="BT92" s="85"/>
      <c r="BU92" s="85"/>
      <c r="BV92" s="86"/>
      <c r="BW92" s="85"/>
      <c r="BX92" s="85"/>
      <c r="BY92" s="85"/>
      <c r="BZ92" s="85"/>
      <c r="CA92" s="86"/>
      <c r="CB92" s="85"/>
      <c r="CC92" s="85"/>
      <c r="CD92" s="85"/>
      <c r="CE92" s="85"/>
      <c r="CF92" s="86"/>
      <c r="CG92" s="85"/>
      <c r="CH92" s="85"/>
      <c r="CI92" s="85"/>
      <c r="CJ92" s="85"/>
      <c r="CK92" s="86"/>
      <c r="CL92" s="85"/>
      <c r="CM92" s="85"/>
      <c r="CN92" s="85"/>
      <c r="CO92" s="85"/>
      <c r="CP92" s="86"/>
      <c r="CQ92" s="85"/>
      <c r="CR92" s="85"/>
      <c r="CS92" s="85"/>
      <c r="CT92" s="85"/>
      <c r="CU92" s="86"/>
      <c r="CV92" s="85"/>
      <c r="CW92" s="85"/>
      <c r="CX92" s="85"/>
      <c r="CY92" s="85"/>
      <c r="CZ92" s="86"/>
      <c r="DA92" s="85"/>
      <c r="DB92" s="85"/>
      <c r="DC92" s="85"/>
      <c r="DD92" s="85"/>
      <c r="DE92" s="86"/>
      <c r="DF92" s="85"/>
      <c r="DG92" s="85"/>
      <c r="DH92" s="85"/>
      <c r="DI92" s="85"/>
      <c r="DJ92" s="86"/>
      <c r="DK92" s="85"/>
      <c r="DL92" s="85"/>
      <c r="DM92" s="85"/>
      <c r="DN92" s="85"/>
      <c r="DO92" s="86"/>
      <c r="DP92" s="85"/>
      <c r="DQ92" s="85"/>
      <c r="DR92" s="85"/>
      <c r="DS92" s="85"/>
      <c r="DT92" s="86"/>
      <c r="DU92" s="85"/>
      <c r="DV92" s="85"/>
      <c r="DW92" s="85"/>
      <c r="DX92" s="85"/>
      <c r="DY92" s="86"/>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row>
    <row r="93" ht="15.75" customHeight="1">
      <c r="A93" s="4"/>
      <c r="B93" s="1"/>
      <c r="C93" s="87" t="s">
        <v>81</v>
      </c>
      <c r="D93" s="88">
        <f>H91+M91+R91+W91+AB91+AG91+AL91+AQ91+AV91+BA91+BF91+BP91+BU91+BZ91+CE91+CJ91+CO91+CT91+CY91+DD91+DI91+DN91+DS91+DX91+EC91+EH91+ER91+EW91+FB91+FL91+FV91+GA91+GF91+GK91+GP91+GU91+GZ91+HE91+HJ91</f>
        <v>0</v>
      </c>
      <c r="E93" s="84"/>
      <c r="F93" s="85"/>
      <c r="G93" s="85"/>
      <c r="H93" s="85"/>
      <c r="I93" s="86"/>
      <c r="J93" s="85"/>
      <c r="K93" s="85"/>
      <c r="L93" s="85"/>
      <c r="M93" s="85"/>
      <c r="N93" s="86"/>
      <c r="O93" s="85"/>
      <c r="P93" s="85"/>
      <c r="Q93" s="85"/>
      <c r="R93" s="85"/>
      <c r="S93" s="86"/>
      <c r="T93" s="85"/>
      <c r="U93" s="85"/>
      <c r="V93" s="85"/>
      <c r="W93" s="85"/>
      <c r="X93" s="86"/>
      <c r="Y93" s="85"/>
      <c r="Z93" s="85"/>
      <c r="AA93" s="85"/>
      <c r="AB93" s="85"/>
      <c r="AC93" s="86"/>
      <c r="AD93" s="85"/>
      <c r="AE93" s="85"/>
      <c r="AF93" s="85"/>
      <c r="AG93" s="85"/>
      <c r="AH93" s="86"/>
      <c r="AI93" s="85"/>
      <c r="AJ93" s="85"/>
      <c r="AK93" s="85"/>
      <c r="AL93" s="85"/>
      <c r="AM93" s="86"/>
      <c r="AN93" s="85"/>
      <c r="AO93" s="85"/>
      <c r="AP93" s="85"/>
      <c r="AQ93" s="85"/>
      <c r="AR93" s="86"/>
      <c r="AS93" s="85"/>
      <c r="AT93" s="85"/>
      <c r="AU93" s="85"/>
      <c r="AV93" s="85"/>
      <c r="AW93" s="86"/>
      <c r="AX93" s="85"/>
      <c r="AY93" s="85"/>
      <c r="AZ93" s="85"/>
      <c r="BA93" s="85"/>
      <c r="BB93" s="86"/>
      <c r="BC93" s="85"/>
      <c r="BD93" s="85"/>
      <c r="BE93" s="85"/>
      <c r="BF93" s="85"/>
      <c r="BG93" s="86"/>
      <c r="BH93" s="85"/>
      <c r="BI93" s="85"/>
      <c r="BJ93" s="85"/>
      <c r="BK93" s="85"/>
      <c r="BL93" s="86"/>
      <c r="BM93" s="85"/>
      <c r="BN93" s="85"/>
      <c r="BO93" s="85"/>
      <c r="BP93" s="85"/>
      <c r="BQ93" s="86"/>
      <c r="BR93" s="85"/>
      <c r="BS93" s="85"/>
      <c r="BT93" s="85"/>
      <c r="BU93" s="85"/>
      <c r="BV93" s="86"/>
      <c r="BW93" s="85"/>
      <c r="BX93" s="85"/>
      <c r="BY93" s="85"/>
      <c r="BZ93" s="85"/>
      <c r="CA93" s="86"/>
      <c r="CB93" s="85"/>
      <c r="CC93" s="85"/>
      <c r="CD93" s="85"/>
      <c r="CE93" s="85"/>
      <c r="CF93" s="86"/>
      <c r="CG93" s="85"/>
      <c r="CH93" s="85"/>
      <c r="CI93" s="85"/>
      <c r="CJ93" s="85"/>
      <c r="CK93" s="86"/>
      <c r="CL93" s="85"/>
      <c r="CM93" s="85"/>
      <c r="CN93" s="85"/>
      <c r="CO93" s="85"/>
      <c r="CP93" s="86"/>
      <c r="CQ93" s="85"/>
      <c r="CR93" s="85"/>
      <c r="CS93" s="85"/>
      <c r="CT93" s="85"/>
      <c r="CU93" s="86"/>
      <c r="CV93" s="85"/>
      <c r="CW93" s="85"/>
      <c r="CX93" s="85"/>
      <c r="CY93" s="85"/>
      <c r="CZ93" s="86"/>
      <c r="DA93" s="85"/>
      <c r="DB93" s="85"/>
      <c r="DC93" s="85"/>
      <c r="DD93" s="85"/>
      <c r="DE93" s="86"/>
      <c r="DF93" s="85"/>
      <c r="DG93" s="85"/>
      <c r="DH93" s="85"/>
      <c r="DI93" s="85"/>
      <c r="DJ93" s="86"/>
      <c r="DK93" s="85"/>
      <c r="DL93" s="85"/>
      <c r="DM93" s="85"/>
      <c r="DN93" s="85"/>
      <c r="DO93" s="86"/>
      <c r="DP93" s="85"/>
      <c r="DQ93" s="85"/>
      <c r="DR93" s="85"/>
      <c r="DS93" s="85"/>
      <c r="DT93" s="86"/>
      <c r="DU93" s="85"/>
      <c r="DV93" s="85"/>
      <c r="DW93" s="85"/>
      <c r="DX93" s="85"/>
      <c r="DY93" s="86"/>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row>
    <row r="94" ht="15.75" customHeight="1">
      <c r="A94" s="4"/>
      <c r="B94" s="1"/>
      <c r="C94" s="5" t="s">
        <v>82</v>
      </c>
      <c r="D94" s="85">
        <f>SUM(D92:D93)</f>
        <v>3956150.921</v>
      </c>
      <c r="E94" s="84"/>
      <c r="F94" s="85"/>
      <c r="G94" s="85"/>
      <c r="H94" s="85"/>
      <c r="I94" s="86"/>
      <c r="J94" s="85"/>
      <c r="K94" s="85"/>
      <c r="L94" s="85"/>
      <c r="M94" s="85"/>
      <c r="N94" s="86"/>
      <c r="O94" s="85"/>
      <c r="P94" s="85"/>
      <c r="Q94" s="85"/>
      <c r="R94" s="85"/>
      <c r="S94" s="86"/>
      <c r="T94" s="85"/>
      <c r="U94" s="85"/>
      <c r="V94" s="85"/>
      <c r="W94" s="85"/>
      <c r="X94" s="86"/>
      <c r="Y94" s="85"/>
      <c r="Z94" s="85"/>
      <c r="AA94" s="85"/>
      <c r="AB94" s="85"/>
      <c r="AC94" s="86"/>
      <c r="AD94" s="85"/>
      <c r="AE94" s="85"/>
      <c r="AF94" s="85"/>
      <c r="AG94" s="85"/>
      <c r="AH94" s="86"/>
      <c r="AI94" s="85"/>
      <c r="AJ94" s="85"/>
      <c r="AK94" s="85"/>
      <c r="AL94" s="85"/>
      <c r="AM94" s="86"/>
      <c r="AN94" s="85"/>
      <c r="AO94" s="85"/>
      <c r="AP94" s="85"/>
      <c r="AQ94" s="85"/>
      <c r="AR94" s="86"/>
      <c r="AS94" s="85"/>
      <c r="AT94" s="85"/>
      <c r="AU94" s="85"/>
      <c r="AV94" s="85"/>
      <c r="AW94" s="86"/>
      <c r="AX94" s="85"/>
      <c r="AY94" s="85"/>
      <c r="AZ94" s="85"/>
      <c r="BA94" s="85"/>
      <c r="BB94" s="86"/>
      <c r="BC94" s="85"/>
      <c r="BD94" s="85"/>
      <c r="BE94" s="85"/>
      <c r="BF94" s="85"/>
      <c r="BG94" s="86"/>
      <c r="BH94" s="85"/>
      <c r="BI94" s="85"/>
      <c r="BJ94" s="85"/>
      <c r="BK94" s="85"/>
      <c r="BL94" s="86"/>
      <c r="BM94" s="85"/>
      <c r="BN94" s="85"/>
      <c r="BO94" s="85"/>
      <c r="BP94" s="85"/>
      <c r="BQ94" s="86"/>
      <c r="BR94" s="85"/>
      <c r="BS94" s="85"/>
      <c r="BT94" s="85"/>
      <c r="BU94" s="85"/>
      <c r="BV94" s="86"/>
      <c r="BW94" s="85"/>
      <c r="BX94" s="85"/>
      <c r="BY94" s="85"/>
      <c r="BZ94" s="85"/>
      <c r="CA94" s="86"/>
      <c r="CB94" s="85"/>
      <c r="CC94" s="85"/>
      <c r="CD94" s="85"/>
      <c r="CE94" s="85"/>
      <c r="CF94" s="86"/>
      <c r="CG94" s="85"/>
      <c r="CH94" s="85"/>
      <c r="CI94" s="85"/>
      <c r="CJ94" s="85"/>
      <c r="CK94" s="86"/>
      <c r="CL94" s="85"/>
      <c r="CM94" s="85"/>
      <c r="CN94" s="85"/>
      <c r="CO94" s="85"/>
      <c r="CP94" s="86"/>
      <c r="CQ94" s="85"/>
      <c r="CR94" s="85"/>
      <c r="CS94" s="85"/>
      <c r="CT94" s="85"/>
      <c r="CU94" s="86"/>
      <c r="CV94" s="85"/>
      <c r="CW94" s="85"/>
      <c r="CX94" s="85"/>
      <c r="CY94" s="85"/>
      <c r="CZ94" s="86"/>
      <c r="DA94" s="85"/>
      <c r="DB94" s="85"/>
      <c r="DC94" s="85"/>
      <c r="DD94" s="85"/>
      <c r="DE94" s="86"/>
      <c r="DF94" s="85"/>
      <c r="DG94" s="85"/>
      <c r="DH94" s="85"/>
      <c r="DI94" s="85"/>
      <c r="DJ94" s="86"/>
      <c r="DK94" s="85"/>
      <c r="DL94" s="85"/>
      <c r="DM94" s="85"/>
      <c r="DN94" s="85"/>
      <c r="DO94" s="86"/>
      <c r="DP94" s="85"/>
      <c r="DQ94" s="85"/>
      <c r="DR94" s="85"/>
      <c r="DS94" s="85"/>
      <c r="DT94" s="86"/>
      <c r="DU94" s="85"/>
      <c r="DV94" s="85"/>
      <c r="DW94" s="85"/>
      <c r="DX94" s="85"/>
      <c r="DY94" s="86"/>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row>
    <row r="95" ht="15.75" customHeight="1">
      <c r="B95" s="1"/>
      <c r="E95" s="37"/>
      <c r="F95" s="132"/>
      <c r="G95" s="132"/>
    </row>
    <row r="96" ht="15.75" customHeight="1">
      <c r="B96" s="1"/>
      <c r="C96" s="165"/>
      <c r="D96" s="166" t="s">
        <v>83</v>
      </c>
      <c r="E96" s="167" t="s">
        <v>84</v>
      </c>
      <c r="F96" s="132"/>
      <c r="G96" s="132"/>
    </row>
    <row r="97" ht="15.75" customHeight="1">
      <c r="B97" s="1"/>
      <c r="C97" s="168" t="s">
        <v>2</v>
      </c>
      <c r="D97" s="169">
        <f>F91+K91+P91+U91</f>
        <v>644228.5714</v>
      </c>
      <c r="E97" s="170">
        <f>H91+M91+R91+W91</f>
        <v>0</v>
      </c>
      <c r="F97" s="132"/>
      <c r="G97" s="132"/>
    </row>
    <row r="98" ht="15.75" customHeight="1">
      <c r="B98" s="1"/>
      <c r="C98" s="168" t="s">
        <v>3</v>
      </c>
      <c r="D98" s="169">
        <f>Z91+AE91+AJ91+AO91</f>
        <v>9888.125</v>
      </c>
      <c r="E98" s="170">
        <f>AB91+AG91</f>
        <v>0</v>
      </c>
      <c r="F98" s="132"/>
      <c r="G98" s="132"/>
    </row>
    <row r="99" ht="15.75" customHeight="1">
      <c r="B99" s="1"/>
      <c r="C99" s="168" t="s">
        <v>4</v>
      </c>
      <c r="D99" s="169">
        <f>AT91+AY91+BD91+BI91+BN91</f>
        <v>213689.95</v>
      </c>
      <c r="E99" s="170"/>
      <c r="F99" s="132"/>
      <c r="G99" s="132"/>
    </row>
    <row r="100" ht="15.75" customHeight="1">
      <c r="B100" s="1"/>
      <c r="C100" s="168" t="s">
        <v>5</v>
      </c>
      <c r="D100" s="169">
        <f>BS91+BX91+CC91+CH91+CM91</f>
        <v>653322.7571</v>
      </c>
      <c r="E100" s="170"/>
      <c r="F100" s="132"/>
      <c r="G100" s="132"/>
    </row>
    <row r="101" ht="15.75" customHeight="1">
      <c r="B101" s="1"/>
      <c r="C101" s="168" t="s">
        <v>6</v>
      </c>
      <c r="D101" s="169">
        <f>CR91+CW91+DB91+DG91+DL91+DQ91</f>
        <v>387202.9911</v>
      </c>
      <c r="E101" s="170"/>
      <c r="F101" s="132"/>
      <c r="G101" s="132"/>
    </row>
    <row r="102" ht="15.75" customHeight="1">
      <c r="B102" s="1"/>
      <c r="C102" s="168" t="s">
        <v>7</v>
      </c>
      <c r="D102" s="169">
        <f>DV91+EA91+EF91+EK91+EP91</f>
        <v>636491.6964</v>
      </c>
      <c r="E102" s="170"/>
      <c r="F102" s="132"/>
      <c r="G102" s="132"/>
    </row>
    <row r="103" ht="15.75" customHeight="1">
      <c r="B103" s="1"/>
      <c r="C103" s="168" t="s">
        <v>8</v>
      </c>
      <c r="D103" s="169">
        <f>EU91+EZ91+FJ91+FO91</f>
        <v>561577.4107</v>
      </c>
      <c r="E103" s="170"/>
      <c r="F103" s="132"/>
      <c r="G103" s="132"/>
    </row>
    <row r="104" ht="15.75" customHeight="1">
      <c r="B104" s="1"/>
      <c r="C104" s="168" t="s">
        <v>9</v>
      </c>
      <c r="D104" s="169">
        <f>FT91+FY91+GD91+GI91+GN91</f>
        <v>545946.4286</v>
      </c>
      <c r="E104" s="171"/>
      <c r="F104" s="132"/>
      <c r="G104" s="132"/>
    </row>
    <row r="105" ht="15.75" customHeight="1">
      <c r="B105" s="1"/>
      <c r="C105" s="168" t="s">
        <v>10</v>
      </c>
      <c r="D105" s="169">
        <f>GX91+HC91+HH91</f>
        <v>393717.2768</v>
      </c>
      <c r="E105" s="172"/>
      <c r="F105" s="132"/>
      <c r="G105" s="132"/>
    </row>
    <row r="106" ht="15.75" customHeight="1">
      <c r="B106" s="1"/>
      <c r="C106" s="168"/>
      <c r="D106" s="169"/>
      <c r="E106" s="172"/>
      <c r="F106" s="132"/>
      <c r="G106" s="132"/>
    </row>
    <row r="107" ht="15.75" customHeight="1">
      <c r="B107" s="1"/>
      <c r="C107" s="173"/>
      <c r="D107" s="174"/>
      <c r="E107" s="172"/>
      <c r="F107" s="132"/>
      <c r="G107" s="132"/>
    </row>
    <row r="108" ht="15.75" customHeight="1">
      <c r="B108" s="1"/>
      <c r="E108" s="37"/>
      <c r="F108" s="132"/>
      <c r="G108" s="132"/>
    </row>
    <row r="109" ht="15.75" customHeight="1">
      <c r="B109" s="1"/>
      <c r="C109" s="2" t="s">
        <v>26</v>
      </c>
      <c r="E109" s="37"/>
      <c r="F109" s="132"/>
      <c r="G109" s="132"/>
      <c r="I109" s="4"/>
      <c r="J109" s="4"/>
      <c r="K109" s="4"/>
      <c r="L109" s="4"/>
      <c r="M109" s="4"/>
      <c r="N109" s="4"/>
      <c r="O109" s="4"/>
      <c r="P109" s="4"/>
    </row>
    <row r="110" ht="15.75" customHeight="1">
      <c r="B110" s="1"/>
      <c r="E110" s="37"/>
      <c r="F110" s="132"/>
      <c r="G110" s="132"/>
      <c r="I110" s="5"/>
      <c r="L110" s="5"/>
      <c r="M110" s="5"/>
      <c r="N110" s="5"/>
      <c r="O110" s="5"/>
      <c r="P110" s="4"/>
    </row>
    <row r="111" ht="15.75" customHeight="1">
      <c r="B111" s="1"/>
      <c r="C111" s="67" t="s">
        <v>72</v>
      </c>
      <c r="D111" s="67" t="s">
        <v>73</v>
      </c>
      <c r="E111" s="71" t="s">
        <v>135</v>
      </c>
      <c r="F111" s="71"/>
      <c r="G111" s="71" t="s">
        <v>136</v>
      </c>
      <c r="H111" s="71"/>
      <c r="I111" s="71" t="s">
        <v>255</v>
      </c>
      <c r="J111" s="71"/>
      <c r="L111" s="38" t="s">
        <v>232</v>
      </c>
      <c r="M111" s="38" t="s">
        <v>135</v>
      </c>
      <c r="N111" s="38" t="s">
        <v>136</v>
      </c>
      <c r="O111" s="38" t="s">
        <v>255</v>
      </c>
      <c r="P111" s="8"/>
    </row>
    <row r="112" ht="15.75" customHeight="1">
      <c r="B112" s="1"/>
      <c r="C112" s="67"/>
      <c r="D112" s="67"/>
      <c r="E112" s="71" t="s">
        <v>75</v>
      </c>
      <c r="F112" s="71" t="s">
        <v>12</v>
      </c>
      <c r="G112" s="71" t="s">
        <v>75</v>
      </c>
      <c r="H112" s="71" t="s">
        <v>12</v>
      </c>
      <c r="I112" s="71" t="s">
        <v>75</v>
      </c>
      <c r="J112" s="71" t="s">
        <v>12</v>
      </c>
      <c r="L112" s="41" t="s">
        <v>35</v>
      </c>
      <c r="M112" s="42">
        <v>15.0</v>
      </c>
      <c r="N112" s="42">
        <v>15.0</v>
      </c>
      <c r="O112" s="42">
        <v>15.0</v>
      </c>
      <c r="P112" s="8"/>
    </row>
    <row r="113" ht="15.75" customHeight="1">
      <c r="B113" s="1"/>
      <c r="C113" s="73" t="str">
        <f>$C$4</f>
        <v>Featured Apps Row (Position 11-15)</v>
      </c>
      <c r="D113" s="74">
        <f>$D$8/7</f>
        <v>3296.703297</v>
      </c>
      <c r="E113" s="175">
        <v>365.0</v>
      </c>
      <c r="F113" s="74">
        <f>$D113*E113</f>
        <v>1203296.703</v>
      </c>
      <c r="G113" s="75">
        <v>365.0</v>
      </c>
      <c r="H113" s="74">
        <f>$D113*G113</f>
        <v>1203296.703</v>
      </c>
      <c r="I113" s="75">
        <v>365.0</v>
      </c>
      <c r="J113" s="74">
        <f>$D113*I113</f>
        <v>1203296.703</v>
      </c>
      <c r="L113" s="41" t="s">
        <v>60</v>
      </c>
      <c r="M113" s="125">
        <v>2.0E7</v>
      </c>
      <c r="N113" s="125">
        <v>2.0E7</v>
      </c>
      <c r="O113" s="125">
        <v>2.0E7</v>
      </c>
      <c r="P113" s="176"/>
    </row>
    <row r="114" ht="15.75" customHeight="1">
      <c r="B114" s="1"/>
      <c r="C114" s="73" t="str">
        <f>$C$17</f>
        <v>Hero Placement (Home)</v>
      </c>
      <c r="D114" s="74">
        <f>$D$20/7</f>
        <v>66000</v>
      </c>
      <c r="E114" s="175">
        <f>F114/D114</f>
        <v>4.545454545</v>
      </c>
      <c r="F114" s="74">
        <f>M114</f>
        <v>300000</v>
      </c>
      <c r="G114" s="75">
        <f>H114/D114</f>
        <v>4.545454545</v>
      </c>
      <c r="H114" s="74">
        <f>N114</f>
        <v>300000</v>
      </c>
      <c r="I114" s="75">
        <f>J114/D114</f>
        <v>4.545454545</v>
      </c>
      <c r="J114" s="74">
        <f>O114</f>
        <v>300000</v>
      </c>
      <c r="L114" s="41" t="s">
        <v>62</v>
      </c>
      <c r="M114" s="47">
        <f t="shared" ref="M114:O114" si="173">(M112/1000)*(M113)</f>
        <v>300000</v>
      </c>
      <c r="N114" s="47">
        <f t="shared" si="173"/>
        <v>300000</v>
      </c>
      <c r="O114" s="47">
        <f t="shared" si="173"/>
        <v>300000</v>
      </c>
      <c r="P114" s="176"/>
    </row>
    <row r="115" ht="15.75" customHeight="1">
      <c r="B115" s="1"/>
      <c r="C115" s="73" t="str">
        <f>$C$22</f>
        <v>Hero Placement (Other)</v>
      </c>
      <c r="D115" s="74">
        <f>$D$25/7</f>
        <v>19800</v>
      </c>
      <c r="E115" s="175"/>
      <c r="F115" s="74">
        <f>$D115*E115</f>
        <v>0</v>
      </c>
      <c r="G115" s="75"/>
      <c r="H115" s="74">
        <f>$D115*G115</f>
        <v>0</v>
      </c>
      <c r="I115" s="75"/>
      <c r="J115" s="74">
        <f>$D115*I115</f>
        <v>0</v>
      </c>
      <c r="L115" s="33"/>
      <c r="M115" s="33"/>
      <c r="N115" s="33"/>
      <c r="O115" s="33"/>
      <c r="P115" s="176"/>
    </row>
    <row r="116" ht="15.75" customHeight="1">
      <c r="B116" s="1"/>
      <c r="C116" s="73" t="str">
        <f>$C$27</f>
        <v>Discover Placement (Home)</v>
      </c>
      <c r="D116" s="74">
        <f>$D$30/7</f>
        <v>10714.28571</v>
      </c>
      <c r="E116" s="175">
        <f>F116/D116</f>
        <v>13.06666667</v>
      </c>
      <c r="F116" s="74">
        <f>M119</f>
        <v>140000</v>
      </c>
      <c r="G116" s="75">
        <f>H116/D116</f>
        <v>13.06666667</v>
      </c>
      <c r="H116" s="74">
        <f>N119</f>
        <v>140000</v>
      </c>
      <c r="I116" s="75">
        <f>J116/D116</f>
        <v>13.06666667</v>
      </c>
      <c r="J116" s="74">
        <f>O119</f>
        <v>140000</v>
      </c>
      <c r="L116" s="38" t="s">
        <v>238</v>
      </c>
      <c r="M116" s="38"/>
      <c r="N116" s="38"/>
      <c r="O116" s="38"/>
      <c r="P116" s="176"/>
    </row>
    <row r="117" ht="15.75" customHeight="1">
      <c r="B117" s="1"/>
      <c r="C117" s="73" t="str">
        <f>$C$32</f>
        <v>Discover Placement (Other)</v>
      </c>
      <c r="D117" s="74">
        <f>$D$36/7</f>
        <v>9000</v>
      </c>
      <c r="E117" s="175"/>
      <c r="F117" s="74">
        <f t="shared" ref="F117:F124" si="174">$D117*E117</f>
        <v>0</v>
      </c>
      <c r="G117" s="75"/>
      <c r="H117" s="74">
        <f t="shared" ref="H117:H124" si="175">$D117*G117</f>
        <v>0</v>
      </c>
      <c r="I117" s="75"/>
      <c r="J117" s="74">
        <f t="shared" ref="J117:J124" si="176">$D117*I117</f>
        <v>0</v>
      </c>
      <c r="L117" s="41" t="s">
        <v>35</v>
      </c>
      <c r="M117" s="42">
        <v>7.0</v>
      </c>
      <c r="N117" s="42">
        <v>7.0</v>
      </c>
      <c r="O117" s="42">
        <v>7.0</v>
      </c>
      <c r="P117" s="176"/>
    </row>
    <row r="118" ht="15.75" customHeight="1">
      <c r="B118" s="1"/>
      <c r="C118" s="73" t="str">
        <f>$C$38</f>
        <v>Dedicated On-Device Feature Card</v>
      </c>
      <c r="D118" s="74">
        <f>$D$41</f>
        <v>500000</v>
      </c>
      <c r="E118" s="175">
        <v>1.0</v>
      </c>
      <c r="F118" s="74">
        <f t="shared" si="174"/>
        <v>500000</v>
      </c>
      <c r="G118" s="75"/>
      <c r="H118" s="74">
        <f t="shared" si="175"/>
        <v>0</v>
      </c>
      <c r="I118" s="75"/>
      <c r="J118" s="74">
        <f t="shared" si="176"/>
        <v>0</v>
      </c>
      <c r="L118" s="41" t="s">
        <v>60</v>
      </c>
      <c r="M118" s="125">
        <v>2.0E7</v>
      </c>
      <c r="N118" s="125">
        <v>2.0E7</v>
      </c>
      <c r="O118" s="125">
        <v>2.0E7</v>
      </c>
      <c r="P118" s="176"/>
    </row>
    <row r="119" ht="15.75" customHeight="1">
      <c r="B119" s="1"/>
      <c r="C119" s="73" t="str">
        <f>$C$43</f>
        <v>Social Post (Twitter)</v>
      </c>
      <c r="D119" s="74">
        <f>$D$46</f>
        <v>134.75</v>
      </c>
      <c r="E119" s="175">
        <v>1.0</v>
      </c>
      <c r="F119" s="74">
        <f t="shared" si="174"/>
        <v>134.75</v>
      </c>
      <c r="G119" s="75"/>
      <c r="H119" s="74">
        <f t="shared" si="175"/>
        <v>0</v>
      </c>
      <c r="I119" s="75"/>
      <c r="J119" s="74">
        <f t="shared" si="176"/>
        <v>0</v>
      </c>
      <c r="L119" s="41" t="s">
        <v>62</v>
      </c>
      <c r="M119" s="47">
        <f t="shared" ref="M119:O119" si="177">(M117/1000)*(M118)</f>
        <v>140000</v>
      </c>
      <c r="N119" s="47">
        <f t="shared" si="177"/>
        <v>140000</v>
      </c>
      <c r="O119" s="47">
        <f t="shared" si="177"/>
        <v>140000</v>
      </c>
      <c r="P119" s="176"/>
    </row>
    <row r="120" ht="15.75" customHeight="1">
      <c r="B120" s="1"/>
      <c r="C120" s="73" t="str">
        <f>$C$48</f>
        <v>Social Post (Facebook)</v>
      </c>
      <c r="D120" s="74">
        <f>$D$51</f>
        <v>1006.8625</v>
      </c>
      <c r="E120" s="175">
        <v>1.0</v>
      </c>
      <c r="F120" s="74">
        <f t="shared" si="174"/>
        <v>1006.8625</v>
      </c>
      <c r="G120" s="75"/>
      <c r="H120" s="74">
        <f t="shared" si="175"/>
        <v>0</v>
      </c>
      <c r="I120" s="75"/>
      <c r="J120" s="74">
        <f t="shared" si="176"/>
        <v>0</v>
      </c>
      <c r="L120" s="33"/>
      <c r="M120" s="33"/>
      <c r="N120" s="33"/>
      <c r="O120" s="33"/>
      <c r="P120" s="176"/>
    </row>
    <row r="121" ht="15.75" customHeight="1">
      <c r="B121" s="1"/>
      <c r="C121" s="76" t="str">
        <f>$C$53</f>
        <v>Social Post (Instagram)</v>
      </c>
      <c r="D121" s="74">
        <f>$D$56</f>
        <v>89.95</v>
      </c>
      <c r="E121" s="177">
        <v>1.0</v>
      </c>
      <c r="F121" s="74">
        <f t="shared" si="174"/>
        <v>89.95</v>
      </c>
      <c r="G121" s="77"/>
      <c r="H121" s="74">
        <f t="shared" si="175"/>
        <v>0</v>
      </c>
      <c r="I121" s="77"/>
      <c r="J121" s="74">
        <f t="shared" si="176"/>
        <v>0</v>
      </c>
      <c r="P121" s="176"/>
    </row>
    <row r="122" ht="15.75" customHeight="1">
      <c r="B122" s="1"/>
      <c r="C122" s="76" t="str">
        <f>$C$58</f>
        <v>Email Newsletter Feature</v>
      </c>
      <c r="D122" s="74">
        <f>($D$61)</f>
        <v>75000</v>
      </c>
      <c r="E122" s="177">
        <v>1.0</v>
      </c>
      <c r="F122" s="74">
        <f t="shared" si="174"/>
        <v>75000</v>
      </c>
      <c r="G122" s="77">
        <v>1.0</v>
      </c>
      <c r="H122" s="74">
        <f t="shared" si="175"/>
        <v>75000</v>
      </c>
      <c r="I122" s="77">
        <v>1.0</v>
      </c>
      <c r="J122" s="74">
        <f t="shared" si="176"/>
        <v>75000</v>
      </c>
      <c r="P122" s="178"/>
    </row>
    <row r="123" ht="15.75" customHeight="1">
      <c r="B123" s="1"/>
      <c r="C123" s="76" t="str">
        <f>$C$63</f>
        <v>VIZIO.com Feature</v>
      </c>
      <c r="D123" s="74">
        <f>$D$66</f>
        <v>825</v>
      </c>
      <c r="E123" s="177">
        <v>1.0</v>
      </c>
      <c r="F123" s="74">
        <f t="shared" si="174"/>
        <v>825</v>
      </c>
      <c r="G123" s="77">
        <v>1.0</v>
      </c>
      <c r="H123" s="74">
        <f t="shared" si="175"/>
        <v>825</v>
      </c>
      <c r="I123" s="77">
        <v>1.0</v>
      </c>
      <c r="J123" s="74">
        <f t="shared" si="176"/>
        <v>825</v>
      </c>
      <c r="P123" s="178"/>
    </row>
    <row r="124" ht="15.75" customHeight="1">
      <c r="B124" s="1"/>
      <c r="C124" s="76" t="str">
        <f>$C$68</f>
        <v>Partner.com Feature</v>
      </c>
      <c r="D124" s="78">
        <f>$D$71</f>
        <v>1350</v>
      </c>
      <c r="E124" s="177"/>
      <c r="F124" s="74">
        <f t="shared" si="174"/>
        <v>0</v>
      </c>
      <c r="G124" s="77"/>
      <c r="H124" s="74">
        <f t="shared" si="175"/>
        <v>0</v>
      </c>
      <c r="I124" s="77"/>
      <c r="J124" s="74">
        <f t="shared" si="176"/>
        <v>0</v>
      </c>
      <c r="P124" s="4"/>
    </row>
    <row r="125" ht="15.75" customHeight="1">
      <c r="B125" s="1"/>
      <c r="C125" s="80" t="s">
        <v>85</v>
      </c>
      <c r="D125" s="81" t="s">
        <v>79</v>
      </c>
      <c r="E125" s="179" t="s">
        <v>79</v>
      </c>
      <c r="F125" s="82">
        <f>SUM(F113:F124)</f>
        <v>2220353.266</v>
      </c>
      <c r="G125" s="81" t="s">
        <v>79</v>
      </c>
      <c r="H125" s="82">
        <f>SUM(H113:H124)</f>
        <v>1719121.703</v>
      </c>
      <c r="I125" s="81" t="s">
        <v>79</v>
      </c>
      <c r="J125" s="82">
        <f>SUM(J113:J124)</f>
        <v>1719121.703</v>
      </c>
      <c r="L125" s="33"/>
      <c r="M125" s="52"/>
      <c r="N125" s="52"/>
      <c r="O125" s="52"/>
      <c r="P125" s="4"/>
    </row>
    <row r="126" ht="15.75" customHeight="1">
      <c r="B126" s="1"/>
      <c r="E126" s="37"/>
      <c r="F126" s="132"/>
      <c r="G126" s="132"/>
      <c r="H126" s="4"/>
      <c r="L126" s="180"/>
      <c r="M126" s="180"/>
      <c r="N126" s="180"/>
      <c r="O126" s="180"/>
    </row>
    <row r="127" ht="15.75" customHeight="1">
      <c r="B127" s="1"/>
      <c r="C127" s="102" t="s">
        <v>86</v>
      </c>
      <c r="D127" s="103">
        <f>F125*0.5</f>
        <v>1110176.633</v>
      </c>
      <c r="E127" s="37"/>
      <c r="F127" s="132"/>
      <c r="G127" s="132"/>
      <c r="H127" s="4"/>
      <c r="L127" s="33"/>
      <c r="M127" s="181"/>
      <c r="N127" s="181"/>
      <c r="O127" s="181"/>
    </row>
    <row r="128" ht="15.75" customHeight="1">
      <c r="B128" s="1"/>
      <c r="C128" s="105" t="s">
        <v>88</v>
      </c>
      <c r="D128" s="106">
        <f>F125*0.5+H125*0.5</f>
        <v>1969737.485</v>
      </c>
      <c r="E128" s="37"/>
      <c r="F128" s="132"/>
      <c r="G128" s="132"/>
      <c r="H128" s="4"/>
      <c r="L128" s="33"/>
      <c r="M128" s="182"/>
      <c r="N128" s="182"/>
      <c r="O128" s="182"/>
    </row>
    <row r="129" ht="15.75" customHeight="1">
      <c r="B129" s="1"/>
      <c r="C129" s="105" t="s">
        <v>89</v>
      </c>
      <c r="D129" s="106">
        <f>H125*0.5+J125*0.5</f>
        <v>1719121.703</v>
      </c>
      <c r="E129" s="37"/>
      <c r="F129" s="132"/>
      <c r="G129" s="132"/>
      <c r="H129" s="4"/>
      <c r="L129" s="33"/>
      <c r="M129" s="52"/>
      <c r="N129" s="52"/>
      <c r="O129" s="52"/>
    </row>
    <row r="130" ht="15.75" customHeight="1">
      <c r="B130" s="1"/>
      <c r="C130" s="107" t="s">
        <v>256</v>
      </c>
      <c r="D130" s="108">
        <f>J125*0.5</f>
        <v>859560.8516</v>
      </c>
      <c r="E130" s="37"/>
      <c r="F130" s="132"/>
      <c r="G130" s="132"/>
      <c r="H130" s="4"/>
      <c r="L130" s="33"/>
      <c r="M130" s="52"/>
      <c r="N130" s="52"/>
      <c r="O130" s="52"/>
    </row>
    <row r="131" ht="15.75" customHeight="1">
      <c r="B131" s="1"/>
      <c r="E131" s="37"/>
      <c r="F131" s="132"/>
      <c r="G131" s="132"/>
      <c r="H131" s="4"/>
      <c r="L131" s="33"/>
      <c r="M131" s="52"/>
      <c r="N131" s="52"/>
      <c r="O131" s="52"/>
    </row>
    <row r="132" ht="15.75" customHeight="1">
      <c r="B132" s="1"/>
      <c r="C132" s="2" t="s">
        <v>90</v>
      </c>
      <c r="E132" s="37"/>
      <c r="F132" s="132"/>
      <c r="G132" s="132"/>
      <c r="L132" s="4"/>
      <c r="M132" s="4"/>
      <c r="N132" s="4"/>
      <c r="O132" s="4"/>
    </row>
    <row r="133" ht="15.75" customHeight="1">
      <c r="B133" s="1"/>
      <c r="E133" s="37"/>
      <c r="F133" s="132"/>
      <c r="G133" s="132"/>
    </row>
    <row r="134" ht="15.75" customHeight="1">
      <c r="B134" s="1"/>
      <c r="C134" s="67" t="s">
        <v>72</v>
      </c>
      <c r="D134" s="67" t="s">
        <v>73</v>
      </c>
      <c r="E134" s="71" t="s">
        <v>74</v>
      </c>
      <c r="F134" s="71" t="s">
        <v>11</v>
      </c>
      <c r="G134" s="71" t="s">
        <v>75</v>
      </c>
      <c r="H134" s="71" t="s">
        <v>12</v>
      </c>
    </row>
    <row r="135" ht="15.75" customHeight="1">
      <c r="B135" s="1"/>
      <c r="C135" s="73" t="str">
        <f>$C$4</f>
        <v>Featured Apps Row (Position 11-15)</v>
      </c>
      <c r="D135" s="74">
        <f>$D$8/7</f>
        <v>3296.703297</v>
      </c>
      <c r="E135" s="175">
        <v>0.0</v>
      </c>
      <c r="F135" s="74">
        <f t="shared" ref="F135:F146" si="178">$D135*E135</f>
        <v>0</v>
      </c>
      <c r="G135" s="75">
        <v>7.0</v>
      </c>
      <c r="H135" s="74">
        <f t="shared" ref="H135:H146" si="179">$D135*G135</f>
        <v>23076.92308</v>
      </c>
    </row>
    <row r="136" ht="15.75" customHeight="1">
      <c r="B136" s="1"/>
      <c r="C136" s="73" t="str">
        <f>$C$17</f>
        <v>Hero Placement (Home)</v>
      </c>
      <c r="D136" s="74">
        <f>$D$20/7</f>
        <v>66000</v>
      </c>
      <c r="E136" s="175">
        <v>3.0</v>
      </c>
      <c r="F136" s="74">
        <f t="shared" si="178"/>
        <v>198000</v>
      </c>
      <c r="G136" s="75">
        <v>0.0</v>
      </c>
      <c r="H136" s="74">
        <f t="shared" si="179"/>
        <v>0</v>
      </c>
    </row>
    <row r="137" ht="15.75" customHeight="1">
      <c r="B137" s="1"/>
      <c r="C137" s="73" t="str">
        <f>$C$22</f>
        <v>Hero Placement (Other)</v>
      </c>
      <c r="D137" s="74">
        <f>$D$25/7</f>
        <v>19800</v>
      </c>
      <c r="E137" s="175">
        <v>0.0</v>
      </c>
      <c r="F137" s="74">
        <f t="shared" si="178"/>
        <v>0</v>
      </c>
      <c r="G137" s="75">
        <v>0.0</v>
      </c>
      <c r="H137" s="74">
        <f t="shared" si="179"/>
        <v>0</v>
      </c>
    </row>
    <row r="138" ht="15.75" customHeight="1">
      <c r="B138" s="1"/>
      <c r="C138" s="73" t="str">
        <f>$C$27</f>
        <v>Discover Placement (Home)</v>
      </c>
      <c r="D138" s="74">
        <f>$D$30/7</f>
        <v>10714.28571</v>
      </c>
      <c r="E138" s="175">
        <v>0.0</v>
      </c>
      <c r="F138" s="74">
        <f t="shared" si="178"/>
        <v>0</v>
      </c>
      <c r="G138" s="75">
        <v>0.0</v>
      </c>
      <c r="H138" s="74">
        <f t="shared" si="179"/>
        <v>0</v>
      </c>
    </row>
    <row r="139" ht="15.75" customHeight="1">
      <c r="B139" s="1"/>
      <c r="C139" s="73" t="str">
        <f>$C$32</f>
        <v>Discover Placement (Other)</v>
      </c>
      <c r="D139" s="74">
        <f>$D$36/7</f>
        <v>9000</v>
      </c>
      <c r="E139" s="175">
        <v>3.0</v>
      </c>
      <c r="F139" s="74">
        <f t="shared" si="178"/>
        <v>27000</v>
      </c>
      <c r="G139" s="75">
        <v>0.0</v>
      </c>
      <c r="H139" s="74">
        <f t="shared" si="179"/>
        <v>0</v>
      </c>
    </row>
    <row r="140" ht="15.75" customHeight="1">
      <c r="B140" s="1"/>
      <c r="C140" s="73" t="str">
        <f>$C$38</f>
        <v>Dedicated On-Device Feature Card</v>
      </c>
      <c r="D140" s="74">
        <f>$D$41</f>
        <v>500000</v>
      </c>
      <c r="E140" s="175">
        <v>0.0</v>
      </c>
      <c r="F140" s="74">
        <f t="shared" si="178"/>
        <v>0</v>
      </c>
      <c r="G140" s="75">
        <v>1.0</v>
      </c>
      <c r="H140" s="74">
        <f t="shared" si="179"/>
        <v>500000</v>
      </c>
    </row>
    <row r="141" ht="15.75" customHeight="1">
      <c r="B141" s="1"/>
      <c r="C141" s="73" t="str">
        <f>$C$43</f>
        <v>Social Post (Twitter)</v>
      </c>
      <c r="D141" s="74">
        <f>$D$46</f>
        <v>134.75</v>
      </c>
      <c r="E141" s="175">
        <v>2.0</v>
      </c>
      <c r="F141" s="74">
        <f t="shared" si="178"/>
        <v>269.5</v>
      </c>
      <c r="G141" s="75">
        <v>1.0</v>
      </c>
      <c r="H141" s="74">
        <f t="shared" si="179"/>
        <v>134.75</v>
      </c>
    </row>
    <row r="142" ht="15.75" customHeight="1">
      <c r="B142" s="1"/>
      <c r="C142" s="73" t="str">
        <f>$C$48</f>
        <v>Social Post (Facebook)</v>
      </c>
      <c r="D142" s="74">
        <f>$D$51</f>
        <v>1006.8625</v>
      </c>
      <c r="E142" s="175">
        <v>2.0</v>
      </c>
      <c r="F142" s="74">
        <f t="shared" si="178"/>
        <v>2013.725</v>
      </c>
      <c r="G142" s="75">
        <v>1.0</v>
      </c>
      <c r="H142" s="74">
        <f t="shared" si="179"/>
        <v>1006.8625</v>
      </c>
      <c r="I142" s="183" t="s">
        <v>257</v>
      </c>
      <c r="J142" s="183"/>
      <c r="K142" s="183"/>
    </row>
    <row r="143" ht="15.75" customHeight="1">
      <c r="B143" s="1"/>
      <c r="C143" s="76" t="str">
        <f>$C$53</f>
        <v>Social Post (Instagram)</v>
      </c>
      <c r="D143" s="74">
        <f>$D$56</f>
        <v>89.95</v>
      </c>
      <c r="E143" s="175">
        <v>2.0</v>
      </c>
      <c r="F143" s="74">
        <f t="shared" si="178"/>
        <v>179.9</v>
      </c>
      <c r="G143" s="77">
        <v>1.0</v>
      </c>
      <c r="H143" s="74">
        <f t="shared" si="179"/>
        <v>89.95</v>
      </c>
    </row>
    <row r="144" ht="15.75" customHeight="1">
      <c r="B144" s="1"/>
      <c r="C144" s="76" t="str">
        <f>$C$58</f>
        <v>Email Newsletter Feature</v>
      </c>
      <c r="D144" s="74">
        <f>($D$61)</f>
        <v>75000</v>
      </c>
      <c r="E144" s="175">
        <v>0.0</v>
      </c>
      <c r="F144" s="74">
        <f t="shared" si="178"/>
        <v>0</v>
      </c>
      <c r="G144" s="77">
        <v>1.0</v>
      </c>
      <c r="H144" s="74">
        <f t="shared" si="179"/>
        <v>75000</v>
      </c>
    </row>
    <row r="145" ht="15.75" customHeight="1">
      <c r="B145" s="1"/>
      <c r="C145" s="76" t="str">
        <f>$C$63</f>
        <v>VIZIO.com Feature</v>
      </c>
      <c r="D145" s="74">
        <f>$D$66</f>
        <v>825</v>
      </c>
      <c r="E145" s="175">
        <v>0.0</v>
      </c>
      <c r="F145" s="74">
        <f t="shared" si="178"/>
        <v>0</v>
      </c>
      <c r="G145" s="77">
        <v>2.0</v>
      </c>
      <c r="H145" s="74">
        <f t="shared" si="179"/>
        <v>1650</v>
      </c>
      <c r="I145" s="16" t="s">
        <v>258</v>
      </c>
      <c r="J145" s="4"/>
    </row>
    <row r="146" ht="15.75" customHeight="1">
      <c r="B146" s="1"/>
      <c r="C146" s="76" t="str">
        <f>$C$68</f>
        <v>Partner.com Feature</v>
      </c>
      <c r="D146" s="78">
        <f>$D$71</f>
        <v>1350</v>
      </c>
      <c r="E146" s="175">
        <v>0.0</v>
      </c>
      <c r="F146" s="74">
        <f t="shared" si="178"/>
        <v>0</v>
      </c>
      <c r="G146" s="77">
        <v>0.0</v>
      </c>
      <c r="H146" s="74">
        <f t="shared" si="179"/>
        <v>0</v>
      </c>
    </row>
    <row r="147" ht="15.75" customHeight="1">
      <c r="B147" s="1"/>
      <c r="C147" s="80" t="s">
        <v>85</v>
      </c>
      <c r="D147" s="81" t="s">
        <v>79</v>
      </c>
      <c r="E147" s="179" t="s">
        <v>79</v>
      </c>
      <c r="F147" s="82">
        <f>SUM(F135:F146)</f>
        <v>227463.125</v>
      </c>
      <c r="G147" s="81" t="s">
        <v>79</v>
      </c>
      <c r="H147" s="82">
        <f>SUM(H135:H146)</f>
        <v>600958.4856</v>
      </c>
    </row>
  </sheetData>
  <mergeCells count="43">
    <mergeCell ref="E77:I77"/>
    <mergeCell ref="J77:N77"/>
    <mergeCell ref="O77:S77"/>
    <mergeCell ref="T77:X77"/>
    <mergeCell ref="Y77:AC77"/>
    <mergeCell ref="AD77:AH77"/>
    <mergeCell ref="AI77:AM77"/>
    <mergeCell ref="AN77:AR77"/>
    <mergeCell ref="AS77:AW77"/>
    <mergeCell ref="AX77:BB77"/>
    <mergeCell ref="BC77:BG77"/>
    <mergeCell ref="BH77:BL77"/>
    <mergeCell ref="BM77:BQ77"/>
    <mergeCell ref="BR77:BV77"/>
    <mergeCell ref="BW77:CA77"/>
    <mergeCell ref="CB77:CF77"/>
    <mergeCell ref="CG77:CK77"/>
    <mergeCell ref="CL77:CP77"/>
    <mergeCell ref="CQ77:CU77"/>
    <mergeCell ref="CV77:CZ77"/>
    <mergeCell ref="DA77:DE77"/>
    <mergeCell ref="DF77:DJ77"/>
    <mergeCell ref="DK77:DO77"/>
    <mergeCell ref="DP77:DT77"/>
    <mergeCell ref="DU77:DY77"/>
    <mergeCell ref="DZ77:ED77"/>
    <mergeCell ref="EE77:EI77"/>
    <mergeCell ref="EJ77:EN77"/>
    <mergeCell ref="FX77:GB77"/>
    <mergeCell ref="GC77:GG77"/>
    <mergeCell ref="GH77:GL77"/>
    <mergeCell ref="GM77:GQ77"/>
    <mergeCell ref="GR77:GV77"/>
    <mergeCell ref="GW77:HA77"/>
    <mergeCell ref="HB77:HF77"/>
    <mergeCell ref="HG77:HK77"/>
    <mergeCell ref="EO77:ES77"/>
    <mergeCell ref="ET77:EX77"/>
    <mergeCell ref="EY77:FC77"/>
    <mergeCell ref="FD77:FH77"/>
    <mergeCell ref="FI77:FM77"/>
    <mergeCell ref="FN77:FR77"/>
    <mergeCell ref="FS77:FW7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showGridLines="0"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2.63" defaultRowHeight="15.0"/>
  <cols>
    <col customWidth="1" min="1" max="1" width="2.13"/>
    <col customWidth="1" min="2" max="2" width="13.13"/>
    <col customWidth="1" min="3" max="3" width="43.25"/>
    <col customWidth="1" min="4" max="8" width="19.25"/>
    <col customWidth="1" min="9" max="9" width="23.63"/>
    <col customWidth="1" min="10" max="214" width="19.25"/>
  </cols>
  <sheetData>
    <row r="1">
      <c r="B1" s="1"/>
      <c r="C1" s="33"/>
      <c r="D1" s="33"/>
      <c r="E1" s="132"/>
      <c r="F1" s="132"/>
      <c r="G1" s="33"/>
      <c r="H1" s="33"/>
      <c r="I1" s="33"/>
      <c r="J1" s="33"/>
      <c r="K1" s="33"/>
    </row>
    <row r="2">
      <c r="B2" s="1" t="s">
        <v>0</v>
      </c>
      <c r="C2" s="34" t="s">
        <v>259</v>
      </c>
      <c r="D2" s="33"/>
      <c r="E2" s="133"/>
      <c r="F2" s="133"/>
      <c r="G2" s="35"/>
      <c r="H2" s="33"/>
      <c r="I2" s="33"/>
      <c r="J2" s="33"/>
      <c r="K2" s="33"/>
    </row>
    <row r="3">
      <c r="B3" s="36" t="s">
        <v>31</v>
      </c>
      <c r="C3" s="34"/>
      <c r="D3" s="33"/>
      <c r="E3" s="133"/>
      <c r="F3" s="133"/>
      <c r="G3" s="35"/>
      <c r="H3" s="113"/>
      <c r="I3" s="33"/>
      <c r="J3" s="33"/>
      <c r="K3" s="33"/>
    </row>
    <row r="4" ht="15.0" customHeight="1">
      <c r="B4" s="1" t="s">
        <v>139</v>
      </c>
      <c r="C4" s="134" t="s">
        <v>260</v>
      </c>
      <c r="D4" s="39"/>
      <c r="E4" s="37" t="s">
        <v>32</v>
      </c>
      <c r="F4" s="37"/>
      <c r="G4" s="114"/>
      <c r="H4" s="33"/>
      <c r="I4" s="33"/>
      <c r="J4" s="33"/>
      <c r="K4" s="33"/>
    </row>
    <row r="5">
      <c r="B5" s="1"/>
      <c r="C5" s="41" t="s">
        <v>35</v>
      </c>
      <c r="D5" s="42">
        <v>17.0</v>
      </c>
      <c r="E5" s="37" t="s">
        <v>261</v>
      </c>
      <c r="F5" s="37"/>
      <c r="G5" s="114"/>
      <c r="H5" s="33"/>
      <c r="I5" s="33"/>
      <c r="J5" s="33"/>
      <c r="K5" s="33"/>
    </row>
    <row r="6">
      <c r="B6" s="1"/>
      <c r="C6" s="41" t="s">
        <v>60</v>
      </c>
      <c r="D6" s="148">
        <f>32000000*2*1.5</f>
        <v>96000000</v>
      </c>
      <c r="E6" s="37" t="s">
        <v>262</v>
      </c>
      <c r="F6" s="37"/>
      <c r="G6" s="114"/>
      <c r="H6" s="33"/>
      <c r="I6" s="33"/>
      <c r="J6" s="33"/>
      <c r="K6" s="33"/>
    </row>
    <row r="7">
      <c r="B7" s="1"/>
      <c r="C7" s="41" t="s">
        <v>40</v>
      </c>
      <c r="D7" s="47">
        <f>(D5/1000)*(D6)</f>
        <v>1632000</v>
      </c>
      <c r="E7" s="37" t="s">
        <v>263</v>
      </c>
      <c r="F7" s="37"/>
      <c r="G7" s="114"/>
      <c r="H7" s="119"/>
      <c r="I7" s="33"/>
      <c r="J7" s="33"/>
      <c r="K7" s="33"/>
    </row>
    <row r="8">
      <c r="B8" s="1"/>
      <c r="C8" s="33"/>
      <c r="D8" s="33"/>
      <c r="E8" s="133"/>
      <c r="F8" s="133"/>
      <c r="G8" s="33"/>
      <c r="H8" s="33"/>
      <c r="I8" s="33"/>
      <c r="J8" s="33"/>
      <c r="K8" s="33"/>
    </row>
    <row r="9" ht="16.5" customHeight="1">
      <c r="B9" s="1" t="s">
        <v>139</v>
      </c>
      <c r="C9" s="48" t="s">
        <v>264</v>
      </c>
      <c r="D9" s="49"/>
      <c r="E9" s="37"/>
      <c r="F9" s="37"/>
      <c r="G9" s="33"/>
      <c r="H9" s="33"/>
      <c r="I9" s="33"/>
      <c r="J9" s="33"/>
      <c r="K9" s="33"/>
    </row>
    <row r="10">
      <c r="B10" s="1"/>
      <c r="C10" s="41" t="s">
        <v>35</v>
      </c>
      <c r="D10" s="42">
        <v>17.0</v>
      </c>
      <c r="E10" s="37" t="s">
        <v>261</v>
      </c>
      <c r="F10" s="37"/>
      <c r="G10" s="114"/>
      <c r="H10" s="33"/>
      <c r="I10" s="33"/>
      <c r="J10" s="33"/>
      <c r="K10" s="33"/>
    </row>
    <row r="11">
      <c r="B11" s="1"/>
      <c r="C11" s="41" t="s">
        <v>60</v>
      </c>
      <c r="D11" s="148">
        <f>32000000*2*1.5*0.1</f>
        <v>9600000</v>
      </c>
      <c r="E11" s="37" t="s">
        <v>265</v>
      </c>
      <c r="F11" s="37"/>
      <c r="G11" s="114"/>
      <c r="H11" s="33"/>
      <c r="I11" s="33"/>
      <c r="J11" s="33"/>
      <c r="K11" s="33"/>
    </row>
    <row r="12">
      <c r="B12" s="1"/>
      <c r="C12" s="41" t="s">
        <v>40</v>
      </c>
      <c r="D12" s="47">
        <f>(D10/1000)*(D11)</f>
        <v>163200</v>
      </c>
      <c r="E12" s="37"/>
      <c r="F12" s="37"/>
      <c r="G12" s="114"/>
      <c r="H12" s="33"/>
      <c r="I12" s="33"/>
      <c r="J12" s="33"/>
      <c r="K12" s="33"/>
    </row>
    <row r="13" ht="12.0" customHeight="1">
      <c r="B13" s="1"/>
      <c r="C13" s="33"/>
      <c r="D13" s="52"/>
      <c r="E13" s="37"/>
      <c r="F13" s="37"/>
      <c r="G13" s="114"/>
      <c r="H13" s="33"/>
      <c r="I13" s="33"/>
      <c r="J13" s="33"/>
      <c r="K13" s="33"/>
    </row>
    <row r="14">
      <c r="B14" s="1" t="s">
        <v>33</v>
      </c>
      <c r="C14" s="38" t="s">
        <v>266</v>
      </c>
      <c r="D14" s="38"/>
      <c r="E14" s="37"/>
      <c r="F14" s="37"/>
      <c r="G14" s="114"/>
      <c r="H14" s="114"/>
      <c r="I14" s="33"/>
      <c r="J14" s="33"/>
      <c r="K14" s="33"/>
    </row>
    <row r="15">
      <c r="B15" s="1"/>
      <c r="C15" s="41" t="s">
        <v>35</v>
      </c>
      <c r="D15" s="42">
        <v>15.0</v>
      </c>
      <c r="E15" s="37" t="s">
        <v>267</v>
      </c>
      <c r="F15" s="37"/>
      <c r="G15" s="184"/>
      <c r="I15" s="33"/>
      <c r="J15" s="33"/>
      <c r="K15" s="33"/>
    </row>
    <row r="16">
      <c r="B16" s="1"/>
      <c r="C16" s="41" t="s">
        <v>60</v>
      </c>
      <c r="D16" s="148">
        <f>32000000*2*1.5*0.05</f>
        <v>4800000</v>
      </c>
      <c r="E16" s="37" t="s">
        <v>268</v>
      </c>
      <c r="F16" s="37"/>
      <c r="G16" s="114"/>
      <c r="H16" s="114"/>
      <c r="I16" s="33"/>
      <c r="J16" s="33"/>
      <c r="K16" s="33"/>
    </row>
    <row r="17">
      <c r="B17" s="1"/>
      <c r="C17" s="41" t="s">
        <v>40</v>
      </c>
      <c r="D17" s="47">
        <f>(D15/1000)*(D16)</f>
        <v>72000</v>
      </c>
      <c r="E17" s="37"/>
      <c r="F17" s="132"/>
      <c r="G17" s="33"/>
      <c r="H17" s="114"/>
      <c r="I17" s="33"/>
      <c r="J17" s="33"/>
      <c r="K17" s="33"/>
    </row>
    <row r="18">
      <c r="B18" s="1"/>
      <c r="E18" s="37"/>
      <c r="F18" s="132"/>
    </row>
    <row r="19">
      <c r="B19" s="1" t="s">
        <v>33</v>
      </c>
      <c r="C19" s="38" t="s">
        <v>269</v>
      </c>
      <c r="D19" s="38"/>
      <c r="E19" s="37"/>
      <c r="F19" s="37"/>
      <c r="G19" s="114"/>
      <c r="H19" s="114"/>
      <c r="I19" s="33"/>
      <c r="J19" s="33"/>
      <c r="K19" s="33"/>
    </row>
    <row r="20">
      <c r="B20" s="1"/>
      <c r="C20" s="41" t="s">
        <v>35</v>
      </c>
      <c r="D20" s="42">
        <v>15.0</v>
      </c>
      <c r="E20" s="37" t="s">
        <v>270</v>
      </c>
      <c r="F20" s="37"/>
      <c r="G20" s="114"/>
      <c r="H20" s="121"/>
      <c r="I20" s="33"/>
      <c r="J20" s="33"/>
      <c r="K20" s="33"/>
    </row>
    <row r="21" ht="15.75" customHeight="1">
      <c r="B21" s="1"/>
      <c r="C21" s="41" t="s">
        <v>60</v>
      </c>
      <c r="D21" s="148">
        <f>32000000*2*1.5*0.05</f>
        <v>4800000</v>
      </c>
      <c r="E21" s="37"/>
      <c r="F21" s="121"/>
      <c r="G21" s="114"/>
      <c r="H21" s="114"/>
      <c r="I21" s="33"/>
      <c r="J21" s="33"/>
      <c r="K21" s="33"/>
    </row>
    <row r="22" ht="15.75" customHeight="1">
      <c r="B22" s="1"/>
      <c r="C22" s="41" t="s">
        <v>40</v>
      </c>
      <c r="D22" s="47">
        <f>(D20/1000)*(D21)</f>
        <v>72000</v>
      </c>
      <c r="E22" s="37"/>
      <c r="F22" s="132"/>
      <c r="G22" s="33"/>
      <c r="H22" s="114"/>
      <c r="I22" s="33"/>
      <c r="J22" s="33"/>
      <c r="K22" s="33"/>
    </row>
    <row r="23" ht="15.75" customHeight="1">
      <c r="B23" s="1"/>
      <c r="E23" s="37"/>
      <c r="F23" s="132"/>
    </row>
    <row r="24" ht="15.75" customHeight="1">
      <c r="B24" s="1" t="s">
        <v>33</v>
      </c>
      <c r="C24" s="38" t="s">
        <v>271</v>
      </c>
      <c r="D24" s="38"/>
      <c r="E24" s="37"/>
      <c r="F24" s="37"/>
      <c r="G24" s="114"/>
      <c r="H24" s="114"/>
      <c r="I24" s="33"/>
      <c r="J24" s="33"/>
      <c r="K24" s="33"/>
    </row>
    <row r="25" ht="15.75" customHeight="1">
      <c r="B25" s="1"/>
      <c r="C25" s="41" t="s">
        <v>35</v>
      </c>
      <c r="D25" s="42">
        <v>15.0</v>
      </c>
      <c r="E25" s="37" t="s">
        <v>270</v>
      </c>
      <c r="F25" s="37"/>
      <c r="G25" s="114"/>
      <c r="H25" s="121"/>
      <c r="I25" s="33"/>
      <c r="J25" s="33"/>
      <c r="K25" s="33"/>
    </row>
    <row r="26" ht="15.75" customHeight="1">
      <c r="B26" s="1"/>
      <c r="C26" s="41" t="s">
        <v>60</v>
      </c>
      <c r="D26" s="148">
        <f>32000000*2*1.5*0.05</f>
        <v>4800000</v>
      </c>
      <c r="E26" s="37"/>
      <c r="F26" s="37"/>
      <c r="G26" s="114"/>
      <c r="H26" s="114"/>
      <c r="I26" s="33"/>
      <c r="J26" s="33"/>
      <c r="K26" s="33"/>
    </row>
    <row r="27" ht="15.75" customHeight="1">
      <c r="B27" s="1"/>
      <c r="C27" s="41" t="s">
        <v>40</v>
      </c>
      <c r="D27" s="47">
        <f>(D25/1000)*(D26)</f>
        <v>72000</v>
      </c>
      <c r="E27" s="37"/>
      <c r="F27" s="121"/>
      <c r="G27" s="33"/>
      <c r="H27" s="114"/>
      <c r="I27" s="33"/>
      <c r="J27" s="33"/>
      <c r="K27" s="33"/>
    </row>
    <row r="28" ht="15.75" customHeight="1">
      <c r="B28" s="1"/>
      <c r="E28" s="37"/>
      <c r="F28" s="132"/>
    </row>
    <row r="29" ht="15.75" customHeight="1">
      <c r="B29" s="1" t="s">
        <v>33</v>
      </c>
      <c r="C29" s="38" t="s">
        <v>186</v>
      </c>
      <c r="D29" s="38"/>
      <c r="E29" s="37"/>
      <c r="F29" s="132"/>
    </row>
    <row r="30" ht="15.75" customHeight="1">
      <c r="B30" s="1"/>
      <c r="C30" s="41" t="s">
        <v>35</v>
      </c>
      <c r="D30" s="42">
        <v>7.0</v>
      </c>
      <c r="E30" s="37" t="s">
        <v>249</v>
      </c>
      <c r="F30" s="132"/>
    </row>
    <row r="31" ht="15.75" customHeight="1">
      <c r="B31" s="1"/>
      <c r="C31" s="41" t="s">
        <v>60</v>
      </c>
      <c r="D31" s="149">
        <f>(14200000/2)</f>
        <v>7100000</v>
      </c>
      <c r="E31" s="37" t="s">
        <v>272</v>
      </c>
      <c r="F31" s="132"/>
    </row>
    <row r="32" ht="15.75" customHeight="1">
      <c r="B32" s="1"/>
      <c r="C32" s="41" t="s">
        <v>62</v>
      </c>
      <c r="D32" s="47">
        <f>(D30/1000)*(D31)</f>
        <v>49700</v>
      </c>
      <c r="E32" s="37"/>
      <c r="F32" s="132"/>
    </row>
    <row r="33" ht="15.75" customHeight="1">
      <c r="B33" s="1"/>
      <c r="E33" s="37"/>
      <c r="F33" s="132"/>
    </row>
    <row r="34" ht="15.75" customHeight="1">
      <c r="B34" s="1" t="s">
        <v>33</v>
      </c>
      <c r="C34" s="38" t="s">
        <v>188</v>
      </c>
      <c r="D34" s="38"/>
      <c r="E34" s="37"/>
      <c r="F34" s="132"/>
    </row>
    <row r="35" ht="15.75" customHeight="1">
      <c r="B35" s="1"/>
      <c r="C35" s="41" t="s">
        <v>35</v>
      </c>
      <c r="D35" s="42">
        <v>7.0</v>
      </c>
      <c r="E35" s="37"/>
      <c r="F35" s="132"/>
    </row>
    <row r="36" ht="15.75" customHeight="1">
      <c r="B36" s="1"/>
      <c r="C36" s="41" t="s">
        <v>60</v>
      </c>
      <c r="D36" s="149">
        <f>(21965740/2)</f>
        <v>10982870</v>
      </c>
      <c r="E36" s="37" t="s">
        <v>273</v>
      </c>
      <c r="F36" s="132"/>
    </row>
    <row r="37" ht="15.75" customHeight="1">
      <c r="B37" s="1"/>
      <c r="C37" s="41" t="s">
        <v>62</v>
      </c>
      <c r="D37" s="47">
        <f>(D35/1000)*(D36)</f>
        <v>76880.09</v>
      </c>
      <c r="E37" s="37"/>
      <c r="F37" s="132"/>
    </row>
    <row r="38" ht="15.75" customHeight="1">
      <c r="B38" s="1"/>
      <c r="C38" s="33"/>
      <c r="D38" s="52"/>
      <c r="E38" s="37"/>
      <c r="F38" s="132"/>
    </row>
    <row r="39" ht="15.75" customHeight="1">
      <c r="B39" s="1" t="s">
        <v>33</v>
      </c>
      <c r="C39" s="38" t="s">
        <v>190</v>
      </c>
      <c r="D39" s="38"/>
      <c r="E39" s="37"/>
      <c r="F39" s="132"/>
    </row>
    <row r="40" ht="15.75" customHeight="1">
      <c r="B40" s="1"/>
      <c r="C40" s="41" t="s">
        <v>35</v>
      </c>
      <c r="D40" s="42">
        <v>7.0</v>
      </c>
      <c r="E40" s="37"/>
      <c r="F40" s="132"/>
    </row>
    <row r="41" ht="15.75" customHeight="1">
      <c r="B41" s="1"/>
      <c r="C41" s="41" t="s">
        <v>60</v>
      </c>
      <c r="D41" s="148">
        <f>(10900000/2)</f>
        <v>5450000</v>
      </c>
      <c r="E41" s="37" t="s">
        <v>274</v>
      </c>
      <c r="F41" s="132"/>
    </row>
    <row r="42" ht="15.75" customHeight="1">
      <c r="B42" s="1"/>
      <c r="C42" s="41" t="s">
        <v>62</v>
      </c>
      <c r="D42" s="47">
        <f>(D40/1000)*(D41)</f>
        <v>38150</v>
      </c>
      <c r="E42" s="37"/>
      <c r="F42" s="132"/>
    </row>
    <row r="43" ht="15.75" customHeight="1">
      <c r="B43" s="1"/>
      <c r="E43" s="132"/>
      <c r="F43" s="132"/>
    </row>
    <row r="44" ht="15.75" customHeight="1">
      <c r="B44" s="1" t="s">
        <v>33</v>
      </c>
      <c r="C44" s="38" t="s">
        <v>154</v>
      </c>
      <c r="D44" s="38"/>
      <c r="E44" s="37"/>
      <c r="F44" s="132"/>
    </row>
    <row r="45" ht="15.75" customHeight="1">
      <c r="B45" s="1"/>
      <c r="C45" s="41" t="s">
        <v>35</v>
      </c>
      <c r="D45" s="42">
        <v>100.0</v>
      </c>
      <c r="E45" s="37" t="s">
        <v>130</v>
      </c>
      <c r="F45" s="132"/>
    </row>
    <row r="46" ht="15.75" customHeight="1">
      <c r="B46" s="1"/>
      <c r="C46" s="41" t="s">
        <v>60</v>
      </c>
      <c r="D46" s="150">
        <f>(72000000*0.25)*0.25</f>
        <v>4500000</v>
      </c>
      <c r="E46" s="37" t="s">
        <v>275</v>
      </c>
      <c r="F46" s="132"/>
    </row>
    <row r="47" ht="15.75" customHeight="1">
      <c r="B47" s="1"/>
      <c r="C47" s="41" t="s">
        <v>62</v>
      </c>
      <c r="D47" s="47">
        <f>(D45/1000)*(D46)</f>
        <v>450000</v>
      </c>
      <c r="E47" s="37"/>
      <c r="F47" s="132"/>
    </row>
    <row r="48" ht="15.75" customHeight="1">
      <c r="B48" s="1"/>
      <c r="E48" s="37"/>
      <c r="F48" s="132"/>
    </row>
    <row r="49" ht="15.75" customHeight="1">
      <c r="B49" s="1" t="s">
        <v>33</v>
      </c>
      <c r="C49" s="38" t="s">
        <v>276</v>
      </c>
      <c r="D49" s="38"/>
      <c r="E49" s="37"/>
      <c r="F49" s="37"/>
      <c r="G49" s="114"/>
      <c r="H49" s="114"/>
      <c r="I49" s="33"/>
      <c r="J49" s="33"/>
      <c r="K49" s="33"/>
    </row>
    <row r="50" ht="15.75" customHeight="1">
      <c r="B50" s="1"/>
      <c r="C50" s="41" t="s">
        <v>35</v>
      </c>
      <c r="D50" s="42">
        <v>15.0</v>
      </c>
      <c r="E50" s="37" t="s">
        <v>277</v>
      </c>
      <c r="F50" s="37"/>
      <c r="G50" s="114"/>
      <c r="H50" s="114"/>
      <c r="I50" s="33"/>
      <c r="J50" s="33"/>
      <c r="K50" s="33"/>
    </row>
    <row r="51" ht="15.75" customHeight="1">
      <c r="B51" s="1"/>
      <c r="C51" s="41" t="s">
        <v>37</v>
      </c>
      <c r="D51" s="150">
        <f>49000000/4</f>
        <v>12250000</v>
      </c>
      <c r="E51" s="37" t="s">
        <v>278</v>
      </c>
      <c r="F51" s="37"/>
      <c r="G51" s="114"/>
      <c r="H51" s="114"/>
      <c r="I51" s="33"/>
      <c r="J51" s="33"/>
      <c r="K51" s="33"/>
    </row>
    <row r="52" ht="15.75" customHeight="1">
      <c r="B52" s="1"/>
      <c r="C52" s="41" t="s">
        <v>40</v>
      </c>
      <c r="D52" s="47">
        <f>((D50/1000)*(D51))</f>
        <v>183750</v>
      </c>
      <c r="E52" s="132"/>
      <c r="F52" s="132"/>
      <c r="G52" s="33"/>
      <c r="H52" s="114"/>
      <c r="I52" s="33"/>
      <c r="J52" s="33"/>
      <c r="K52" s="33"/>
    </row>
    <row r="53" ht="15.75" customHeight="1">
      <c r="B53" s="1"/>
      <c r="C53" s="33"/>
      <c r="D53" s="52"/>
      <c r="E53" s="132"/>
      <c r="F53" s="132"/>
      <c r="G53" s="33"/>
      <c r="H53" s="114"/>
      <c r="I53" s="33"/>
      <c r="J53" s="33"/>
      <c r="K53" s="33"/>
    </row>
    <row r="54" ht="15.75" customHeight="1">
      <c r="B54" s="1"/>
      <c r="E54" s="132"/>
      <c r="F54" s="132"/>
    </row>
    <row r="55" ht="15.75" customHeight="1">
      <c r="A55" s="110"/>
      <c r="B55" s="110"/>
      <c r="C55" s="2" t="s">
        <v>1</v>
      </c>
      <c r="D55" s="5"/>
      <c r="E55" s="66"/>
      <c r="F55" s="8"/>
      <c r="G55" s="8"/>
      <c r="H55" s="8"/>
      <c r="I55" s="8"/>
      <c r="J55" s="66"/>
      <c r="K55" s="8"/>
      <c r="L55" s="8"/>
      <c r="M55" s="8"/>
      <c r="N55" s="8"/>
      <c r="O55" s="66"/>
      <c r="P55" s="8"/>
      <c r="Q55" s="8"/>
      <c r="R55" s="8"/>
      <c r="S55" s="8"/>
      <c r="T55" s="66"/>
      <c r="U55" s="8"/>
      <c r="V55" s="8"/>
      <c r="W55" s="8"/>
      <c r="X55" s="8"/>
      <c r="Y55" s="66"/>
      <c r="Z55" s="8"/>
      <c r="AA55" s="8"/>
      <c r="AB55" s="8"/>
      <c r="AC55" s="8"/>
      <c r="AD55" s="66"/>
      <c r="AE55" s="8"/>
      <c r="AF55" s="8"/>
      <c r="AG55" s="8"/>
      <c r="AH55" s="8"/>
      <c r="AI55" s="66"/>
      <c r="AJ55" s="8"/>
      <c r="AK55" s="8"/>
      <c r="AL55" s="8"/>
      <c r="AM55" s="8"/>
      <c r="AN55" s="66"/>
      <c r="AO55" s="8"/>
      <c r="AP55" s="8"/>
      <c r="AQ55" s="8"/>
      <c r="AR55" s="8"/>
      <c r="AS55" s="66"/>
      <c r="AT55" s="8"/>
      <c r="AU55" s="8"/>
      <c r="AV55" s="8"/>
      <c r="AW55" s="8"/>
      <c r="AX55" s="66"/>
      <c r="AY55" s="8"/>
      <c r="AZ55" s="8"/>
      <c r="BA55" s="8"/>
      <c r="BB55" s="8"/>
      <c r="BC55" s="66"/>
      <c r="BD55" s="8"/>
      <c r="BE55" s="8"/>
      <c r="BF55" s="8"/>
      <c r="BG55" s="8"/>
      <c r="BH55" s="66"/>
      <c r="BI55" s="8"/>
      <c r="BJ55" s="8"/>
      <c r="BK55" s="8"/>
      <c r="BL55" s="8"/>
      <c r="BM55" s="66"/>
      <c r="BN55" s="8"/>
      <c r="BO55" s="8"/>
      <c r="BP55" s="8"/>
      <c r="BQ55" s="8"/>
      <c r="BR55" s="66"/>
      <c r="BS55" s="8"/>
      <c r="BT55" s="8"/>
      <c r="BU55" s="8"/>
      <c r="BV55" s="8"/>
      <c r="BW55" s="66"/>
      <c r="BX55" s="8"/>
      <c r="BY55" s="8"/>
      <c r="BZ55" s="8"/>
      <c r="CA55" s="8"/>
      <c r="CB55" s="66"/>
      <c r="CC55" s="8"/>
      <c r="CD55" s="8"/>
      <c r="CE55" s="8"/>
      <c r="CF55" s="8"/>
      <c r="CG55" s="66"/>
      <c r="CH55" s="8"/>
      <c r="CI55" s="8"/>
      <c r="CJ55" s="8"/>
      <c r="CK55" s="8"/>
      <c r="CL55" s="66"/>
      <c r="CM55" s="8"/>
      <c r="CN55" s="8"/>
      <c r="CO55" s="8"/>
      <c r="CP55" s="8"/>
      <c r="CQ55" s="66"/>
      <c r="CR55" s="8"/>
      <c r="CS55" s="8"/>
      <c r="CT55" s="8"/>
      <c r="CU55" s="8"/>
      <c r="CV55" s="66"/>
      <c r="CW55" s="8"/>
      <c r="CX55" s="8"/>
      <c r="CY55" s="8"/>
      <c r="CZ55" s="8"/>
      <c r="DA55" s="66"/>
      <c r="DB55" s="8"/>
      <c r="DC55" s="8"/>
      <c r="DD55" s="8"/>
      <c r="DE55" s="8"/>
      <c r="DF55" s="66"/>
      <c r="DG55" s="8"/>
      <c r="DH55" s="8"/>
      <c r="DI55" s="8"/>
      <c r="DJ55" s="8"/>
      <c r="DK55" s="66"/>
      <c r="DL55" s="8"/>
      <c r="DM55" s="8"/>
      <c r="DN55" s="8"/>
      <c r="DO55" s="8"/>
      <c r="DP55" s="66"/>
      <c r="DQ55" s="8"/>
      <c r="DR55" s="8"/>
      <c r="DS55" s="8"/>
      <c r="DT55" s="8"/>
      <c r="DU55" s="66"/>
      <c r="DV55" s="8"/>
      <c r="DW55" s="8"/>
      <c r="DX55" s="8"/>
      <c r="DY55" s="8"/>
      <c r="DZ55" s="110"/>
      <c r="EA55" s="110"/>
      <c r="EB55" s="110"/>
      <c r="EC55" s="110"/>
      <c r="ED55" s="110"/>
      <c r="EE55" s="110"/>
      <c r="EF55" s="110"/>
      <c r="EG55" s="110"/>
      <c r="EH55" s="110"/>
      <c r="EI55" s="110"/>
      <c r="EJ55" s="110"/>
      <c r="EK55" s="110"/>
      <c r="EL55" s="110"/>
      <c r="EM55" s="110"/>
      <c r="EN55" s="110"/>
      <c r="EO55" s="110"/>
      <c r="EP55" s="110"/>
      <c r="EQ55" s="110"/>
      <c r="ER55" s="110"/>
      <c r="ES55" s="110"/>
      <c r="ET55" s="110"/>
      <c r="EU55" s="110"/>
      <c r="EV55" s="110"/>
      <c r="EW55" s="110"/>
      <c r="EX55" s="110"/>
      <c r="EY55" s="110"/>
      <c r="EZ55" s="110"/>
      <c r="FA55" s="110"/>
      <c r="FB55" s="110"/>
      <c r="FC55" s="110"/>
      <c r="FD55" s="110"/>
      <c r="FE55" s="110"/>
      <c r="FF55" s="110"/>
      <c r="FG55" s="110"/>
      <c r="FH55" s="110"/>
      <c r="FI55" s="110"/>
      <c r="FJ55" s="110"/>
      <c r="FK55" s="110"/>
      <c r="FL55" s="110"/>
      <c r="FM55" s="110"/>
      <c r="FN55" s="110"/>
      <c r="FO55" s="110"/>
      <c r="FP55" s="110"/>
      <c r="FQ55" s="110"/>
      <c r="FR55" s="110"/>
      <c r="FS55" s="110"/>
      <c r="FT55" s="110"/>
      <c r="FU55" s="110"/>
      <c r="FV55" s="110"/>
      <c r="FW55" s="110"/>
      <c r="FX55" s="110"/>
      <c r="FY55" s="110"/>
      <c r="FZ55" s="110"/>
      <c r="GA55" s="110"/>
      <c r="GB55" s="110"/>
      <c r="GC55" s="110"/>
      <c r="GD55" s="110"/>
      <c r="GE55" s="110"/>
      <c r="GF55" s="110"/>
      <c r="GG55" s="110"/>
      <c r="GH55" s="110"/>
      <c r="GI55" s="110"/>
      <c r="GJ55" s="110"/>
      <c r="GK55" s="110"/>
      <c r="GL55" s="110"/>
      <c r="GM55" s="110"/>
      <c r="GN55" s="110"/>
      <c r="GO55" s="110"/>
      <c r="GP55" s="110"/>
      <c r="GQ55" s="110"/>
      <c r="GR55" s="110"/>
      <c r="GS55" s="110"/>
      <c r="GT55" s="110"/>
      <c r="GU55" s="110"/>
      <c r="GV55" s="110"/>
      <c r="GW55" s="110"/>
      <c r="GX55" s="110"/>
      <c r="GY55" s="110"/>
      <c r="GZ55" s="110"/>
      <c r="HA55" s="110"/>
      <c r="HB55" s="110"/>
      <c r="HC55" s="110"/>
      <c r="HD55" s="110"/>
      <c r="HE55" s="110"/>
      <c r="HF55" s="110"/>
    </row>
    <row r="56" ht="15.75" customHeight="1">
      <c r="A56" s="110"/>
      <c r="B56" s="110"/>
      <c r="C56" s="5"/>
      <c r="D56" s="137"/>
      <c r="E56" s="66"/>
      <c r="F56" s="8"/>
      <c r="G56" s="8"/>
      <c r="H56" s="8"/>
      <c r="I56" s="8"/>
      <c r="J56" s="66"/>
      <c r="K56" s="8"/>
      <c r="L56" s="8"/>
      <c r="M56" s="8"/>
      <c r="N56" s="8"/>
      <c r="O56" s="66"/>
      <c r="P56" s="8"/>
      <c r="Q56" s="8"/>
      <c r="R56" s="8"/>
      <c r="S56" s="8"/>
      <c r="T56" s="66"/>
      <c r="U56" s="8"/>
      <c r="V56" s="8"/>
      <c r="W56" s="8"/>
      <c r="X56" s="8"/>
      <c r="Y56" s="66"/>
      <c r="Z56" s="8"/>
      <c r="AA56" s="8"/>
      <c r="AB56" s="8"/>
      <c r="AC56" s="8"/>
      <c r="AD56" s="66"/>
      <c r="AE56" s="8"/>
      <c r="AF56" s="8"/>
      <c r="AG56" s="8"/>
      <c r="AH56" s="8"/>
      <c r="AI56" s="66"/>
      <c r="AJ56" s="8"/>
      <c r="AK56" s="8"/>
      <c r="AL56" s="8"/>
      <c r="AM56" s="8"/>
      <c r="AN56" s="66"/>
      <c r="AO56" s="8"/>
      <c r="AP56" s="8"/>
      <c r="AQ56" s="8"/>
      <c r="AR56" s="8"/>
      <c r="AS56" s="66"/>
      <c r="AT56" s="8"/>
      <c r="AU56" s="8"/>
      <c r="AV56" s="8"/>
      <c r="AW56" s="8"/>
      <c r="AX56" s="66"/>
      <c r="AY56" s="8"/>
      <c r="AZ56" s="8"/>
      <c r="BA56" s="8"/>
      <c r="BB56" s="8"/>
      <c r="BC56" s="66"/>
      <c r="BD56" s="8"/>
      <c r="BE56" s="8"/>
      <c r="BF56" s="8"/>
      <c r="BG56" s="8"/>
      <c r="BH56" s="66"/>
      <c r="BI56" s="8"/>
      <c r="BJ56" s="8"/>
      <c r="BK56" s="8"/>
      <c r="BL56" s="8"/>
      <c r="BM56" s="66"/>
      <c r="BN56" s="8"/>
      <c r="BO56" s="8"/>
      <c r="BP56" s="8"/>
      <c r="BQ56" s="8"/>
      <c r="BR56" s="66"/>
      <c r="BS56" s="8"/>
      <c r="BT56" s="8"/>
      <c r="BU56" s="8"/>
      <c r="BV56" s="8"/>
      <c r="BW56" s="66"/>
      <c r="BX56" s="8"/>
      <c r="BY56" s="8"/>
      <c r="BZ56" s="8"/>
      <c r="CA56" s="8"/>
      <c r="CB56" s="66"/>
      <c r="CC56" s="8"/>
      <c r="CD56" s="8"/>
      <c r="CE56" s="8"/>
      <c r="CF56" s="8"/>
      <c r="CG56" s="66"/>
      <c r="CH56" s="8"/>
      <c r="CI56" s="8"/>
      <c r="CJ56" s="8"/>
      <c r="CK56" s="8"/>
      <c r="CL56" s="66"/>
      <c r="CM56" s="8"/>
      <c r="CN56" s="8"/>
      <c r="CO56" s="8"/>
      <c r="CP56" s="8"/>
      <c r="CQ56" s="66"/>
      <c r="CR56" s="8"/>
      <c r="CS56" s="8"/>
      <c r="CT56" s="8"/>
      <c r="CU56" s="8"/>
      <c r="CV56" s="66"/>
      <c r="CW56" s="8"/>
      <c r="CX56" s="8"/>
      <c r="CY56" s="8"/>
      <c r="CZ56" s="8"/>
      <c r="DA56" s="66"/>
      <c r="DB56" s="8"/>
      <c r="DC56" s="8"/>
      <c r="DD56" s="8"/>
      <c r="DE56" s="8"/>
      <c r="DF56" s="66"/>
      <c r="DG56" s="8"/>
      <c r="DH56" s="8"/>
      <c r="DI56" s="8"/>
      <c r="DJ56" s="8"/>
      <c r="DK56" s="66"/>
      <c r="DL56" s="8"/>
      <c r="DM56" s="8"/>
      <c r="DN56" s="8"/>
      <c r="DO56" s="8"/>
      <c r="DP56" s="66"/>
      <c r="DQ56" s="8"/>
      <c r="DR56" s="8"/>
      <c r="DS56" s="8"/>
      <c r="DT56" s="8"/>
      <c r="DU56" s="66"/>
      <c r="DV56" s="8"/>
      <c r="DW56" s="8"/>
      <c r="DX56" s="8"/>
      <c r="DY56" s="8"/>
      <c r="DZ56" s="110"/>
      <c r="EA56" s="110"/>
      <c r="EB56" s="110"/>
      <c r="EC56" s="110"/>
      <c r="ED56" s="110"/>
      <c r="EE56" s="110"/>
      <c r="EF56" s="110"/>
      <c r="EG56" s="110"/>
      <c r="EH56" s="110"/>
      <c r="EI56" s="110"/>
      <c r="EJ56" s="110"/>
      <c r="EK56" s="110"/>
      <c r="EL56" s="110"/>
      <c r="EM56" s="110"/>
      <c r="EN56" s="110"/>
      <c r="EO56" s="110"/>
      <c r="EP56" s="110"/>
      <c r="EQ56" s="110"/>
      <c r="ER56" s="110"/>
      <c r="ES56" s="110"/>
      <c r="ET56" s="110"/>
      <c r="EU56" s="110"/>
      <c r="EV56" s="110"/>
      <c r="EW56" s="110"/>
      <c r="EX56" s="110"/>
      <c r="EY56" s="110"/>
      <c r="EZ56" s="110"/>
      <c r="FA56" s="110"/>
      <c r="FB56" s="110"/>
      <c r="FC56" s="110"/>
      <c r="FD56" s="110"/>
      <c r="FE56" s="110"/>
      <c r="FF56" s="110"/>
      <c r="FG56" s="110"/>
      <c r="FH56" s="110"/>
      <c r="FI56" s="110"/>
      <c r="FJ56" s="110"/>
      <c r="FK56" s="110"/>
      <c r="FL56" s="110"/>
      <c r="FM56" s="110"/>
      <c r="FN56" s="110"/>
      <c r="FO56" s="110"/>
      <c r="FP56" s="110"/>
      <c r="FQ56" s="110"/>
      <c r="FR56" s="110"/>
      <c r="FS56" s="110"/>
      <c r="FT56" s="110"/>
      <c r="FU56" s="110"/>
      <c r="FV56" s="110"/>
      <c r="FW56" s="110"/>
      <c r="FX56" s="110"/>
      <c r="FY56" s="110"/>
      <c r="FZ56" s="110"/>
      <c r="GA56" s="110"/>
      <c r="GB56" s="110"/>
      <c r="GC56" s="110"/>
      <c r="GD56" s="110"/>
      <c r="GE56" s="110"/>
      <c r="GF56" s="110"/>
      <c r="GG56" s="110"/>
      <c r="GH56" s="110"/>
      <c r="GI56" s="110"/>
      <c r="GJ56" s="110"/>
      <c r="GK56" s="110"/>
      <c r="GL56" s="110"/>
      <c r="GM56" s="110"/>
      <c r="GN56" s="110"/>
      <c r="GO56" s="110"/>
      <c r="GP56" s="110"/>
      <c r="GQ56" s="110"/>
      <c r="GR56" s="110"/>
      <c r="GS56" s="110"/>
      <c r="GT56" s="110"/>
      <c r="GU56" s="110"/>
      <c r="GV56" s="110"/>
      <c r="GW56" s="110"/>
      <c r="GX56" s="110"/>
      <c r="GY56" s="110"/>
      <c r="GZ56" s="110"/>
      <c r="HA56" s="110"/>
      <c r="HB56" s="110"/>
      <c r="HC56" s="110"/>
      <c r="HD56" s="110"/>
      <c r="HE56" s="110"/>
      <c r="HF56" s="110"/>
    </row>
    <row r="57" ht="15.75" customHeight="1">
      <c r="A57" s="4"/>
      <c r="B57" s="1"/>
      <c r="C57" s="67" t="s">
        <v>72</v>
      </c>
      <c r="D57" s="67" t="s">
        <v>73</v>
      </c>
      <c r="E57" s="68">
        <v>44200.0</v>
      </c>
      <c r="F57" s="69"/>
      <c r="G57" s="69"/>
      <c r="H57" s="69"/>
      <c r="I57" s="70"/>
      <c r="J57" s="68">
        <f>E57+7</f>
        <v>44207</v>
      </c>
      <c r="K57" s="69"/>
      <c r="L57" s="69"/>
      <c r="M57" s="69"/>
      <c r="N57" s="70"/>
      <c r="O57" s="68">
        <f>J57+7</f>
        <v>44214</v>
      </c>
      <c r="P57" s="69"/>
      <c r="Q57" s="69"/>
      <c r="R57" s="69"/>
      <c r="S57" s="70"/>
      <c r="T57" s="68">
        <f>O57+7</f>
        <v>44221</v>
      </c>
      <c r="U57" s="69"/>
      <c r="V57" s="69"/>
      <c r="W57" s="69"/>
      <c r="X57" s="70"/>
      <c r="Y57" s="68">
        <f>T57+7</f>
        <v>44228</v>
      </c>
      <c r="Z57" s="69"/>
      <c r="AA57" s="69"/>
      <c r="AB57" s="69"/>
      <c r="AC57" s="70"/>
      <c r="AD57" s="68">
        <f>Y57+7</f>
        <v>44235</v>
      </c>
      <c r="AE57" s="69"/>
      <c r="AF57" s="69"/>
      <c r="AG57" s="69"/>
      <c r="AH57" s="70"/>
      <c r="AI57" s="68">
        <f>AD57+7</f>
        <v>44242</v>
      </c>
      <c r="AJ57" s="69"/>
      <c r="AK57" s="69"/>
      <c r="AL57" s="69"/>
      <c r="AM57" s="70"/>
      <c r="AN57" s="68">
        <f>AI57+7</f>
        <v>44249</v>
      </c>
      <c r="AO57" s="69"/>
      <c r="AP57" s="69"/>
      <c r="AQ57" s="69"/>
      <c r="AR57" s="70"/>
      <c r="AS57" s="68">
        <f>AN57+7</f>
        <v>44256</v>
      </c>
      <c r="AT57" s="69"/>
      <c r="AU57" s="69"/>
      <c r="AV57" s="69"/>
      <c r="AW57" s="70"/>
      <c r="AX57" s="68">
        <f>AS57+7</f>
        <v>44263</v>
      </c>
      <c r="AY57" s="69"/>
      <c r="AZ57" s="69"/>
      <c r="BA57" s="69"/>
      <c r="BB57" s="70"/>
      <c r="BC57" s="68">
        <f>AX57+7</f>
        <v>44270</v>
      </c>
      <c r="BD57" s="69"/>
      <c r="BE57" s="69"/>
      <c r="BF57" s="69"/>
      <c r="BG57" s="70"/>
      <c r="BH57" s="68">
        <f>BC57+7</f>
        <v>44277</v>
      </c>
      <c r="BI57" s="69"/>
      <c r="BJ57" s="69"/>
      <c r="BK57" s="69"/>
      <c r="BL57" s="70"/>
      <c r="BM57" s="68">
        <f>BH57+7</f>
        <v>44284</v>
      </c>
      <c r="BN57" s="69"/>
      <c r="BO57" s="69"/>
      <c r="BP57" s="69"/>
      <c r="BQ57" s="70"/>
      <c r="BR57" s="68">
        <f>BM57+3</f>
        <v>44287</v>
      </c>
      <c r="BS57" s="69"/>
      <c r="BT57" s="69"/>
      <c r="BU57" s="69"/>
      <c r="BV57" s="70"/>
      <c r="BW57" s="68">
        <f>BR57+4</f>
        <v>44291</v>
      </c>
      <c r="BX57" s="69"/>
      <c r="BY57" s="69"/>
      <c r="BZ57" s="69"/>
      <c r="CA57" s="70"/>
      <c r="CB57" s="68">
        <f>BW57+7</f>
        <v>44298</v>
      </c>
      <c r="CC57" s="69"/>
      <c r="CD57" s="69"/>
      <c r="CE57" s="69"/>
      <c r="CF57" s="70"/>
      <c r="CG57" s="68">
        <f>CB57+7</f>
        <v>44305</v>
      </c>
      <c r="CH57" s="69"/>
      <c r="CI57" s="69"/>
      <c r="CJ57" s="69"/>
      <c r="CK57" s="70"/>
      <c r="CL57" s="68">
        <f>CG57+7</f>
        <v>44312</v>
      </c>
      <c r="CM57" s="69"/>
      <c r="CN57" s="69"/>
      <c r="CO57" s="69"/>
      <c r="CP57" s="70"/>
      <c r="CQ57" s="68">
        <f>CL57+5</f>
        <v>44317</v>
      </c>
      <c r="CR57" s="69"/>
      <c r="CS57" s="69"/>
      <c r="CT57" s="69"/>
      <c r="CU57" s="70"/>
      <c r="CV57" s="68">
        <f>CQ57+2</f>
        <v>44319</v>
      </c>
      <c r="CW57" s="69"/>
      <c r="CX57" s="69"/>
      <c r="CY57" s="69"/>
      <c r="CZ57" s="70"/>
      <c r="DA57" s="68">
        <f>CV57+7</f>
        <v>44326</v>
      </c>
      <c r="DB57" s="69"/>
      <c r="DC57" s="69"/>
      <c r="DD57" s="69"/>
      <c r="DE57" s="70"/>
      <c r="DF57" s="68">
        <f>DA57+7</f>
        <v>44333</v>
      </c>
      <c r="DG57" s="69"/>
      <c r="DH57" s="69"/>
      <c r="DI57" s="69"/>
      <c r="DJ57" s="70"/>
      <c r="DK57" s="68">
        <f>DF57+7</f>
        <v>44340</v>
      </c>
      <c r="DL57" s="69"/>
      <c r="DM57" s="69"/>
      <c r="DN57" s="69"/>
      <c r="DO57" s="70"/>
      <c r="DP57" s="68">
        <f>DK57+7</f>
        <v>44347</v>
      </c>
      <c r="DQ57" s="69"/>
      <c r="DR57" s="69"/>
      <c r="DS57" s="69"/>
      <c r="DT57" s="70"/>
      <c r="DU57" s="68">
        <f>DP57+1</f>
        <v>44348</v>
      </c>
      <c r="DV57" s="69"/>
      <c r="DW57" s="69"/>
      <c r="DX57" s="69"/>
      <c r="DY57" s="70"/>
      <c r="DZ57" s="68">
        <f>DU57+6</f>
        <v>44354</v>
      </c>
      <c r="EA57" s="69"/>
      <c r="EB57" s="69"/>
      <c r="EC57" s="69"/>
      <c r="ED57" s="70"/>
      <c r="EE57" s="68">
        <f>DZ57+7</f>
        <v>44361</v>
      </c>
      <c r="EF57" s="69"/>
      <c r="EG57" s="69"/>
      <c r="EH57" s="69"/>
      <c r="EI57" s="70"/>
      <c r="EJ57" s="68">
        <f>EE57+7</f>
        <v>44368</v>
      </c>
      <c r="EK57" s="69"/>
      <c r="EL57" s="69"/>
      <c r="EM57" s="69"/>
      <c r="EN57" s="70"/>
      <c r="EO57" s="68">
        <f>EJ57+7</f>
        <v>44375</v>
      </c>
      <c r="EP57" s="69"/>
      <c r="EQ57" s="69"/>
      <c r="ER57" s="69"/>
      <c r="ES57" s="70"/>
      <c r="ET57" s="68">
        <f>EO57+3</f>
        <v>44378</v>
      </c>
      <c r="EU57" s="69"/>
      <c r="EV57" s="69"/>
      <c r="EW57" s="69"/>
      <c r="EX57" s="70"/>
      <c r="EY57" s="68">
        <f>ET57+4</f>
        <v>44382</v>
      </c>
      <c r="EZ57" s="69"/>
      <c r="FA57" s="69"/>
      <c r="FB57" s="69"/>
      <c r="FC57" s="70"/>
      <c r="FD57" s="68">
        <f>EY57+7</f>
        <v>44389</v>
      </c>
      <c r="FE57" s="69"/>
      <c r="FF57" s="69"/>
      <c r="FG57" s="69"/>
      <c r="FH57" s="70"/>
      <c r="FI57" s="68">
        <f>FD57+7</f>
        <v>44396</v>
      </c>
      <c r="FJ57" s="69"/>
      <c r="FK57" s="69"/>
      <c r="FL57" s="69"/>
      <c r="FM57" s="70"/>
      <c r="FN57" s="68">
        <f>FI57+7</f>
        <v>44403</v>
      </c>
      <c r="FO57" s="69"/>
      <c r="FP57" s="69"/>
      <c r="FQ57" s="69"/>
      <c r="FR57" s="70"/>
      <c r="FS57" s="68">
        <f>FN57+6</f>
        <v>44409</v>
      </c>
      <c r="FT57" s="69"/>
      <c r="FU57" s="69"/>
      <c r="FV57" s="69"/>
      <c r="FW57" s="70"/>
      <c r="FX57" s="68">
        <f>FS57+1</f>
        <v>44410</v>
      </c>
      <c r="FY57" s="69"/>
      <c r="FZ57" s="69"/>
      <c r="GA57" s="69"/>
      <c r="GB57" s="70"/>
      <c r="GC57" s="68">
        <f>FX57+7</f>
        <v>44417</v>
      </c>
      <c r="GD57" s="69"/>
      <c r="GE57" s="69"/>
      <c r="GF57" s="69"/>
      <c r="GG57" s="70"/>
      <c r="GH57" s="68">
        <f>GC57+7</f>
        <v>44424</v>
      </c>
      <c r="GI57" s="69"/>
      <c r="GJ57" s="69"/>
      <c r="GK57" s="69"/>
      <c r="GL57" s="70"/>
      <c r="GM57" s="68">
        <f>GH57+7</f>
        <v>44431</v>
      </c>
      <c r="GN57" s="69"/>
      <c r="GO57" s="69"/>
      <c r="GP57" s="69"/>
      <c r="GQ57" s="70"/>
      <c r="GR57" s="68">
        <f>GM57+7</f>
        <v>44438</v>
      </c>
      <c r="GS57" s="69"/>
      <c r="GT57" s="69"/>
      <c r="GU57" s="69"/>
      <c r="GV57" s="70"/>
      <c r="GW57" s="68">
        <f>GR57+7</f>
        <v>44445</v>
      </c>
      <c r="GX57" s="69"/>
      <c r="GY57" s="69"/>
      <c r="GZ57" s="69"/>
      <c r="HA57" s="70"/>
      <c r="HB57" s="68">
        <f>GW57+7</f>
        <v>44452</v>
      </c>
      <c r="HC57" s="69"/>
      <c r="HD57" s="69"/>
      <c r="HE57" s="69"/>
      <c r="HF57" s="70"/>
    </row>
    <row r="58" ht="15.75" customHeight="1">
      <c r="A58" s="4"/>
      <c r="B58" s="1"/>
      <c r="C58" s="67"/>
      <c r="D58" s="67"/>
      <c r="E58" s="71" t="s">
        <v>74</v>
      </c>
      <c r="F58" s="71" t="s">
        <v>11</v>
      </c>
      <c r="G58" s="71" t="s">
        <v>75</v>
      </c>
      <c r="H58" s="71" t="s">
        <v>12</v>
      </c>
      <c r="I58" s="72" t="s">
        <v>76</v>
      </c>
      <c r="J58" s="71" t="s">
        <v>74</v>
      </c>
      <c r="K58" s="71" t="s">
        <v>11</v>
      </c>
      <c r="L58" s="71" t="s">
        <v>75</v>
      </c>
      <c r="M58" s="71" t="s">
        <v>12</v>
      </c>
      <c r="N58" s="72" t="s">
        <v>76</v>
      </c>
      <c r="O58" s="71" t="s">
        <v>74</v>
      </c>
      <c r="P58" s="71" t="s">
        <v>11</v>
      </c>
      <c r="Q58" s="71" t="s">
        <v>75</v>
      </c>
      <c r="R58" s="71" t="s">
        <v>12</v>
      </c>
      <c r="S58" s="72" t="s">
        <v>76</v>
      </c>
      <c r="T58" s="71" t="s">
        <v>74</v>
      </c>
      <c r="U58" s="71" t="s">
        <v>11</v>
      </c>
      <c r="V58" s="71" t="s">
        <v>75</v>
      </c>
      <c r="W58" s="71" t="s">
        <v>12</v>
      </c>
      <c r="X58" s="72" t="s">
        <v>76</v>
      </c>
      <c r="Y58" s="71" t="s">
        <v>74</v>
      </c>
      <c r="Z58" s="71" t="s">
        <v>11</v>
      </c>
      <c r="AA58" s="71" t="s">
        <v>75</v>
      </c>
      <c r="AB58" s="71" t="s">
        <v>12</v>
      </c>
      <c r="AC58" s="72" t="s">
        <v>76</v>
      </c>
      <c r="AD58" s="71" t="s">
        <v>74</v>
      </c>
      <c r="AE58" s="71" t="s">
        <v>11</v>
      </c>
      <c r="AF58" s="71" t="s">
        <v>75</v>
      </c>
      <c r="AG58" s="71" t="s">
        <v>12</v>
      </c>
      <c r="AH58" s="72" t="s">
        <v>76</v>
      </c>
      <c r="AI58" s="71" t="s">
        <v>74</v>
      </c>
      <c r="AJ58" s="71" t="s">
        <v>11</v>
      </c>
      <c r="AK58" s="71" t="s">
        <v>75</v>
      </c>
      <c r="AL58" s="71" t="s">
        <v>12</v>
      </c>
      <c r="AM58" s="72" t="s">
        <v>76</v>
      </c>
      <c r="AN58" s="71" t="s">
        <v>74</v>
      </c>
      <c r="AO58" s="71" t="s">
        <v>11</v>
      </c>
      <c r="AP58" s="71" t="s">
        <v>75</v>
      </c>
      <c r="AQ58" s="71" t="s">
        <v>12</v>
      </c>
      <c r="AR58" s="72" t="s">
        <v>76</v>
      </c>
      <c r="AS58" s="71" t="s">
        <v>74</v>
      </c>
      <c r="AT58" s="71" t="s">
        <v>11</v>
      </c>
      <c r="AU58" s="71" t="s">
        <v>75</v>
      </c>
      <c r="AV58" s="71" t="s">
        <v>12</v>
      </c>
      <c r="AW58" s="72" t="s">
        <v>76</v>
      </c>
      <c r="AX58" s="71" t="s">
        <v>74</v>
      </c>
      <c r="AY58" s="71" t="s">
        <v>11</v>
      </c>
      <c r="AZ58" s="71" t="s">
        <v>75</v>
      </c>
      <c r="BA58" s="71" t="s">
        <v>12</v>
      </c>
      <c r="BB58" s="72" t="s">
        <v>76</v>
      </c>
      <c r="BC58" s="71" t="s">
        <v>74</v>
      </c>
      <c r="BD58" s="71" t="s">
        <v>11</v>
      </c>
      <c r="BE58" s="71" t="s">
        <v>75</v>
      </c>
      <c r="BF58" s="71" t="s">
        <v>12</v>
      </c>
      <c r="BG58" s="72" t="s">
        <v>76</v>
      </c>
      <c r="BH58" s="71" t="s">
        <v>74</v>
      </c>
      <c r="BI58" s="71" t="s">
        <v>11</v>
      </c>
      <c r="BJ58" s="71" t="s">
        <v>75</v>
      </c>
      <c r="BK58" s="71" t="s">
        <v>12</v>
      </c>
      <c r="BL58" s="72" t="s">
        <v>76</v>
      </c>
      <c r="BM58" s="71" t="s">
        <v>74</v>
      </c>
      <c r="BN58" s="71" t="s">
        <v>11</v>
      </c>
      <c r="BO58" s="71" t="s">
        <v>75</v>
      </c>
      <c r="BP58" s="71" t="s">
        <v>12</v>
      </c>
      <c r="BQ58" s="72" t="s">
        <v>76</v>
      </c>
      <c r="BR58" s="71" t="s">
        <v>74</v>
      </c>
      <c r="BS58" s="71" t="s">
        <v>11</v>
      </c>
      <c r="BT58" s="71" t="s">
        <v>75</v>
      </c>
      <c r="BU58" s="71" t="s">
        <v>12</v>
      </c>
      <c r="BV58" s="72" t="s">
        <v>76</v>
      </c>
      <c r="BW58" s="71" t="s">
        <v>74</v>
      </c>
      <c r="BX58" s="71" t="s">
        <v>11</v>
      </c>
      <c r="BY58" s="71" t="s">
        <v>75</v>
      </c>
      <c r="BZ58" s="71" t="s">
        <v>12</v>
      </c>
      <c r="CA58" s="72" t="s">
        <v>76</v>
      </c>
      <c r="CB58" s="71" t="s">
        <v>74</v>
      </c>
      <c r="CC58" s="71" t="s">
        <v>11</v>
      </c>
      <c r="CD58" s="71" t="s">
        <v>75</v>
      </c>
      <c r="CE58" s="71" t="s">
        <v>12</v>
      </c>
      <c r="CF58" s="72" t="s">
        <v>76</v>
      </c>
      <c r="CG58" s="71" t="s">
        <v>74</v>
      </c>
      <c r="CH58" s="71" t="s">
        <v>11</v>
      </c>
      <c r="CI58" s="71" t="s">
        <v>75</v>
      </c>
      <c r="CJ58" s="71" t="s">
        <v>12</v>
      </c>
      <c r="CK58" s="72" t="s">
        <v>76</v>
      </c>
      <c r="CL58" s="71" t="s">
        <v>74</v>
      </c>
      <c r="CM58" s="71" t="s">
        <v>11</v>
      </c>
      <c r="CN58" s="71" t="s">
        <v>75</v>
      </c>
      <c r="CO58" s="71" t="s">
        <v>12</v>
      </c>
      <c r="CP58" s="72" t="s">
        <v>76</v>
      </c>
      <c r="CQ58" s="71" t="s">
        <v>74</v>
      </c>
      <c r="CR58" s="71" t="s">
        <v>11</v>
      </c>
      <c r="CS58" s="71" t="s">
        <v>75</v>
      </c>
      <c r="CT58" s="71" t="s">
        <v>12</v>
      </c>
      <c r="CU58" s="72" t="s">
        <v>76</v>
      </c>
      <c r="CV58" s="71" t="s">
        <v>74</v>
      </c>
      <c r="CW58" s="71" t="s">
        <v>11</v>
      </c>
      <c r="CX58" s="71" t="s">
        <v>75</v>
      </c>
      <c r="CY58" s="71" t="s">
        <v>12</v>
      </c>
      <c r="CZ58" s="72" t="s">
        <v>76</v>
      </c>
      <c r="DA58" s="71" t="s">
        <v>74</v>
      </c>
      <c r="DB58" s="71" t="s">
        <v>11</v>
      </c>
      <c r="DC58" s="71" t="s">
        <v>75</v>
      </c>
      <c r="DD58" s="71" t="s">
        <v>12</v>
      </c>
      <c r="DE58" s="72" t="s">
        <v>76</v>
      </c>
      <c r="DF58" s="71" t="s">
        <v>74</v>
      </c>
      <c r="DG58" s="71" t="s">
        <v>11</v>
      </c>
      <c r="DH58" s="71" t="s">
        <v>75</v>
      </c>
      <c r="DI58" s="71" t="s">
        <v>12</v>
      </c>
      <c r="DJ58" s="72" t="s">
        <v>76</v>
      </c>
      <c r="DK58" s="71" t="s">
        <v>74</v>
      </c>
      <c r="DL58" s="71" t="s">
        <v>11</v>
      </c>
      <c r="DM58" s="71" t="s">
        <v>75</v>
      </c>
      <c r="DN58" s="71" t="s">
        <v>12</v>
      </c>
      <c r="DO58" s="72" t="s">
        <v>76</v>
      </c>
      <c r="DP58" s="71" t="s">
        <v>74</v>
      </c>
      <c r="DQ58" s="71" t="s">
        <v>11</v>
      </c>
      <c r="DR58" s="71" t="s">
        <v>75</v>
      </c>
      <c r="DS58" s="71" t="s">
        <v>12</v>
      </c>
      <c r="DT58" s="72" t="s">
        <v>76</v>
      </c>
      <c r="DU58" s="71" t="s">
        <v>74</v>
      </c>
      <c r="DV58" s="71" t="s">
        <v>11</v>
      </c>
      <c r="DW58" s="71" t="s">
        <v>75</v>
      </c>
      <c r="DX58" s="71" t="s">
        <v>12</v>
      </c>
      <c r="DY58" s="72" t="s">
        <v>76</v>
      </c>
      <c r="DZ58" s="71" t="s">
        <v>74</v>
      </c>
      <c r="EA58" s="71" t="s">
        <v>11</v>
      </c>
      <c r="EB58" s="71" t="s">
        <v>75</v>
      </c>
      <c r="EC58" s="71" t="s">
        <v>12</v>
      </c>
      <c r="ED58" s="72" t="s">
        <v>76</v>
      </c>
      <c r="EE58" s="71" t="s">
        <v>74</v>
      </c>
      <c r="EF58" s="71" t="s">
        <v>11</v>
      </c>
      <c r="EG58" s="71" t="s">
        <v>75</v>
      </c>
      <c r="EH58" s="71" t="s">
        <v>12</v>
      </c>
      <c r="EI58" s="72" t="s">
        <v>76</v>
      </c>
      <c r="EJ58" s="71" t="s">
        <v>74</v>
      </c>
      <c r="EK58" s="71" t="s">
        <v>11</v>
      </c>
      <c r="EL58" s="71" t="s">
        <v>75</v>
      </c>
      <c r="EM58" s="71" t="s">
        <v>12</v>
      </c>
      <c r="EN58" s="72" t="s">
        <v>76</v>
      </c>
      <c r="EO58" s="71" t="s">
        <v>74</v>
      </c>
      <c r="EP58" s="71" t="s">
        <v>11</v>
      </c>
      <c r="EQ58" s="71" t="s">
        <v>75</v>
      </c>
      <c r="ER58" s="71" t="s">
        <v>12</v>
      </c>
      <c r="ES58" s="72" t="s">
        <v>76</v>
      </c>
      <c r="ET58" s="71" t="s">
        <v>74</v>
      </c>
      <c r="EU58" s="71" t="s">
        <v>11</v>
      </c>
      <c r="EV58" s="71" t="s">
        <v>75</v>
      </c>
      <c r="EW58" s="71" t="s">
        <v>12</v>
      </c>
      <c r="EX58" s="72" t="s">
        <v>76</v>
      </c>
      <c r="EY58" s="71" t="s">
        <v>74</v>
      </c>
      <c r="EZ58" s="71" t="s">
        <v>11</v>
      </c>
      <c r="FA58" s="71" t="s">
        <v>75</v>
      </c>
      <c r="FB58" s="71" t="s">
        <v>12</v>
      </c>
      <c r="FC58" s="72" t="s">
        <v>76</v>
      </c>
      <c r="FD58" s="71" t="s">
        <v>74</v>
      </c>
      <c r="FE58" s="71" t="s">
        <v>11</v>
      </c>
      <c r="FF58" s="71" t="s">
        <v>75</v>
      </c>
      <c r="FG58" s="71" t="s">
        <v>12</v>
      </c>
      <c r="FH58" s="72" t="s">
        <v>76</v>
      </c>
      <c r="FI58" s="71" t="s">
        <v>74</v>
      </c>
      <c r="FJ58" s="71" t="s">
        <v>11</v>
      </c>
      <c r="FK58" s="71" t="s">
        <v>75</v>
      </c>
      <c r="FL58" s="71" t="s">
        <v>12</v>
      </c>
      <c r="FM58" s="72" t="s">
        <v>76</v>
      </c>
      <c r="FN58" s="71" t="s">
        <v>74</v>
      </c>
      <c r="FO58" s="71" t="s">
        <v>11</v>
      </c>
      <c r="FP58" s="71" t="s">
        <v>75</v>
      </c>
      <c r="FQ58" s="71" t="s">
        <v>12</v>
      </c>
      <c r="FR58" s="72" t="s">
        <v>76</v>
      </c>
      <c r="FS58" s="71" t="s">
        <v>74</v>
      </c>
      <c r="FT58" s="71" t="s">
        <v>11</v>
      </c>
      <c r="FU58" s="71" t="s">
        <v>75</v>
      </c>
      <c r="FV58" s="71" t="s">
        <v>12</v>
      </c>
      <c r="FW58" s="72" t="s">
        <v>76</v>
      </c>
      <c r="FX58" s="71" t="s">
        <v>74</v>
      </c>
      <c r="FY58" s="71" t="s">
        <v>11</v>
      </c>
      <c r="FZ58" s="71" t="s">
        <v>75</v>
      </c>
      <c r="GA58" s="71" t="s">
        <v>12</v>
      </c>
      <c r="GB58" s="72" t="s">
        <v>76</v>
      </c>
      <c r="GC58" s="71" t="s">
        <v>74</v>
      </c>
      <c r="GD58" s="71" t="s">
        <v>11</v>
      </c>
      <c r="GE58" s="71" t="s">
        <v>75</v>
      </c>
      <c r="GF58" s="71" t="s">
        <v>12</v>
      </c>
      <c r="GG58" s="72" t="s">
        <v>76</v>
      </c>
      <c r="GH58" s="71" t="s">
        <v>74</v>
      </c>
      <c r="GI58" s="71" t="s">
        <v>11</v>
      </c>
      <c r="GJ58" s="71" t="s">
        <v>75</v>
      </c>
      <c r="GK58" s="71" t="s">
        <v>12</v>
      </c>
      <c r="GL58" s="72" t="s">
        <v>76</v>
      </c>
      <c r="GM58" s="71" t="s">
        <v>74</v>
      </c>
      <c r="GN58" s="71" t="s">
        <v>11</v>
      </c>
      <c r="GO58" s="71" t="s">
        <v>75</v>
      </c>
      <c r="GP58" s="71" t="s">
        <v>12</v>
      </c>
      <c r="GQ58" s="72" t="s">
        <v>76</v>
      </c>
      <c r="GR58" s="71" t="s">
        <v>74</v>
      </c>
      <c r="GS58" s="71" t="s">
        <v>11</v>
      </c>
      <c r="GT58" s="71" t="s">
        <v>75</v>
      </c>
      <c r="GU58" s="71" t="s">
        <v>12</v>
      </c>
      <c r="GV58" s="72" t="s">
        <v>76</v>
      </c>
      <c r="GW58" s="71" t="s">
        <v>74</v>
      </c>
      <c r="GX58" s="71" t="s">
        <v>11</v>
      </c>
      <c r="GY58" s="71" t="s">
        <v>75</v>
      </c>
      <c r="GZ58" s="71" t="s">
        <v>12</v>
      </c>
      <c r="HA58" s="72" t="s">
        <v>76</v>
      </c>
      <c r="HB58" s="71" t="s">
        <v>74</v>
      </c>
      <c r="HC58" s="71" t="s">
        <v>11</v>
      </c>
      <c r="HD58" s="71" t="s">
        <v>75</v>
      </c>
      <c r="HE58" s="71" t="s">
        <v>12</v>
      </c>
      <c r="HF58" s="72" t="s">
        <v>76</v>
      </c>
    </row>
    <row r="59" ht="15.75" customHeight="1">
      <c r="A59" s="4"/>
      <c r="B59" s="1"/>
      <c r="C59" s="73" t="str">
        <f>$C$4</f>
        <v>Main Home</v>
      </c>
      <c r="D59" s="74">
        <f>$D$7/7</f>
        <v>233142.8571</v>
      </c>
      <c r="E59" s="75">
        <v>0.0</v>
      </c>
      <c r="F59" s="74">
        <f t="shared" ref="F59:F68" si="1">$D59*E59</f>
        <v>0</v>
      </c>
      <c r="G59" s="75">
        <v>0.0</v>
      </c>
      <c r="H59" s="74">
        <f t="shared" ref="H59:H68" si="2">$D59*G59</f>
        <v>0</v>
      </c>
      <c r="I59" s="74">
        <f t="shared" ref="I59:I68" si="3">F59+H59</f>
        <v>0</v>
      </c>
      <c r="J59" s="75">
        <v>0.0</v>
      </c>
      <c r="K59" s="74">
        <f t="shared" ref="K59:K68" si="4">$D59*J59</f>
        <v>0</v>
      </c>
      <c r="L59" s="75">
        <v>0.0</v>
      </c>
      <c r="M59" s="74">
        <f t="shared" ref="M59:M68" si="5">$D59*L59</f>
        <v>0</v>
      </c>
      <c r="N59" s="74">
        <f t="shared" ref="N59:N68" si="6">K59+M59</f>
        <v>0</v>
      </c>
      <c r="O59" s="75">
        <v>0.0</v>
      </c>
      <c r="P59" s="74">
        <f t="shared" ref="P59:P68" si="7">$D59*O59</f>
        <v>0</v>
      </c>
      <c r="Q59" s="75">
        <v>0.0</v>
      </c>
      <c r="R59" s="74">
        <f t="shared" ref="R59:R68" si="8">$D59*Q59</f>
        <v>0</v>
      </c>
      <c r="S59" s="74">
        <f t="shared" ref="S59:S68" si="9">P59+R59</f>
        <v>0</v>
      </c>
      <c r="T59" s="75">
        <v>0.0</v>
      </c>
      <c r="U59" s="74">
        <f t="shared" ref="U59:U68" si="10">$D59*T59</f>
        <v>0</v>
      </c>
      <c r="V59" s="75">
        <v>0.0</v>
      </c>
      <c r="W59" s="74">
        <f t="shared" ref="W59:W68" si="11">$D59*V59</f>
        <v>0</v>
      </c>
      <c r="X59" s="74">
        <f t="shared" ref="X59:X68" si="12">U59+W59</f>
        <v>0</v>
      </c>
      <c r="Y59" s="75">
        <v>0.0</v>
      </c>
      <c r="Z59" s="74">
        <f t="shared" ref="Z59:Z68" si="13">$D59*Y59</f>
        <v>0</v>
      </c>
      <c r="AA59" s="75">
        <v>0.0</v>
      </c>
      <c r="AB59" s="74">
        <f t="shared" ref="AB59:AB68" si="14">$D59*AA59</f>
        <v>0</v>
      </c>
      <c r="AC59" s="74">
        <f t="shared" ref="AC59:AC68" si="15">Z59+AB59</f>
        <v>0</v>
      </c>
      <c r="AD59" s="75">
        <v>0.0</v>
      </c>
      <c r="AE59" s="74">
        <f t="shared" ref="AE59:AE68" si="16">$D59*AD59</f>
        <v>0</v>
      </c>
      <c r="AF59" s="75">
        <v>0.0</v>
      </c>
      <c r="AG59" s="74">
        <f t="shared" ref="AG59:AG68" si="17">$D59*AF59</f>
        <v>0</v>
      </c>
      <c r="AH59" s="74">
        <f t="shared" ref="AH59:AH68" si="18">AE59+AG59</f>
        <v>0</v>
      </c>
      <c r="AI59" s="75">
        <v>0.0</v>
      </c>
      <c r="AJ59" s="74">
        <f t="shared" ref="AJ59:AJ68" si="19">$D59*AI59</f>
        <v>0</v>
      </c>
      <c r="AK59" s="75">
        <v>0.0</v>
      </c>
      <c r="AL59" s="74">
        <f t="shared" ref="AL59:AL68" si="20">$D59*AK59</f>
        <v>0</v>
      </c>
      <c r="AM59" s="74">
        <f t="shared" ref="AM59:AM68" si="21">AJ59+AL59</f>
        <v>0</v>
      </c>
      <c r="AN59" s="75">
        <v>0.0</v>
      </c>
      <c r="AO59" s="74">
        <f t="shared" ref="AO59:AO68" si="22">$D59*AN59</f>
        <v>0</v>
      </c>
      <c r="AP59" s="75">
        <v>0.0</v>
      </c>
      <c r="AQ59" s="74">
        <f t="shared" ref="AQ59:AQ68" si="23">$D59*AP59</f>
        <v>0</v>
      </c>
      <c r="AR59" s="74">
        <f t="shared" ref="AR59:AR68" si="24">AO59+AQ59</f>
        <v>0</v>
      </c>
      <c r="AS59" s="75">
        <v>0.0</v>
      </c>
      <c r="AT59" s="74">
        <f t="shared" ref="AT59:AT68" si="25">$D59*AS59</f>
        <v>0</v>
      </c>
      <c r="AU59" s="75">
        <v>0.0</v>
      </c>
      <c r="AV59" s="74">
        <f t="shared" ref="AV59:AV68" si="26">$D59*AU59</f>
        <v>0</v>
      </c>
      <c r="AW59" s="74">
        <f t="shared" ref="AW59:AW68" si="27">AT59+AV59</f>
        <v>0</v>
      </c>
      <c r="AX59" s="75">
        <v>0.0</v>
      </c>
      <c r="AY59" s="74">
        <f t="shared" ref="AY59:AY68" si="28">$D59*AX59</f>
        <v>0</v>
      </c>
      <c r="AZ59" s="75">
        <v>0.0</v>
      </c>
      <c r="BA59" s="74">
        <f t="shared" ref="BA59:BA68" si="29">$D59*AZ59</f>
        <v>0</v>
      </c>
      <c r="BB59" s="74">
        <f t="shared" ref="BB59:BB68" si="30">AY59+BA59</f>
        <v>0</v>
      </c>
      <c r="BC59" s="75">
        <v>0.0</v>
      </c>
      <c r="BD59" s="74">
        <f t="shared" ref="BD59:BD68" si="31">$D59*BC59</f>
        <v>0</v>
      </c>
      <c r="BE59" s="75">
        <v>0.0</v>
      </c>
      <c r="BF59" s="74">
        <f t="shared" ref="BF59:BF68" si="32">$D59*BE59</f>
        <v>0</v>
      </c>
      <c r="BG59" s="74">
        <f t="shared" ref="BG59:BG68" si="33">BD59+BF59</f>
        <v>0</v>
      </c>
      <c r="BH59" s="75">
        <v>0.0</v>
      </c>
      <c r="BI59" s="74">
        <f t="shared" ref="BI59:BI68" si="34">$D59*BH59</f>
        <v>0</v>
      </c>
      <c r="BJ59" s="75">
        <v>0.0</v>
      </c>
      <c r="BK59" s="74">
        <f t="shared" ref="BK59:BK68" si="35">$D59*BJ59</f>
        <v>0</v>
      </c>
      <c r="BL59" s="74">
        <f t="shared" ref="BL59:BL68" si="36">BI59+BK59</f>
        <v>0</v>
      </c>
      <c r="BM59" s="75">
        <v>0.0</v>
      </c>
      <c r="BN59" s="74">
        <f t="shared" ref="BN59:BN68" si="37">$D59*BM59</f>
        <v>0</v>
      </c>
      <c r="BO59" s="75">
        <v>0.0</v>
      </c>
      <c r="BP59" s="74">
        <f t="shared" ref="BP59:BP68" si="38">$D59*BO59</f>
        <v>0</v>
      </c>
      <c r="BQ59" s="74">
        <f t="shared" ref="BQ59:BQ68" si="39">BN59+BP59</f>
        <v>0</v>
      </c>
      <c r="BR59" s="75">
        <v>0.0</v>
      </c>
      <c r="BS59" s="74">
        <f t="shared" ref="BS59:BS68" si="40">$D59*BR59</f>
        <v>0</v>
      </c>
      <c r="BT59" s="75">
        <v>0.0</v>
      </c>
      <c r="BU59" s="74">
        <f t="shared" ref="BU59:BU68" si="41">$D59*BT59</f>
        <v>0</v>
      </c>
      <c r="BV59" s="74">
        <f t="shared" ref="BV59:BV68" si="42">BS59+BU59</f>
        <v>0</v>
      </c>
      <c r="BW59" s="75">
        <v>0.0</v>
      </c>
      <c r="BX59" s="74">
        <f t="shared" ref="BX59:BX68" si="43">$D59*BW59</f>
        <v>0</v>
      </c>
      <c r="BY59" s="75">
        <v>0.0</v>
      </c>
      <c r="BZ59" s="74">
        <f t="shared" ref="BZ59:BZ68" si="44">$D59*BY59</f>
        <v>0</v>
      </c>
      <c r="CA59" s="74">
        <f t="shared" ref="CA59:CA68" si="45">BX59+BZ59</f>
        <v>0</v>
      </c>
      <c r="CB59" s="75">
        <v>0.0</v>
      </c>
      <c r="CC59" s="74">
        <f t="shared" ref="CC59:CC68" si="46">$D59*CB59</f>
        <v>0</v>
      </c>
      <c r="CD59" s="75">
        <v>0.0</v>
      </c>
      <c r="CE59" s="74">
        <f t="shared" ref="CE59:CE68" si="47">$D59*CD59</f>
        <v>0</v>
      </c>
      <c r="CF59" s="74">
        <f t="shared" ref="CF59:CF68" si="48">CC59+CE59</f>
        <v>0</v>
      </c>
      <c r="CG59" s="75">
        <v>0.0</v>
      </c>
      <c r="CH59" s="74">
        <f t="shared" ref="CH59:CH68" si="49">$D59*CG59</f>
        <v>0</v>
      </c>
      <c r="CI59" s="75">
        <v>0.0</v>
      </c>
      <c r="CJ59" s="74">
        <f t="shared" ref="CJ59:CJ68" si="50">$D59*CI59</f>
        <v>0</v>
      </c>
      <c r="CK59" s="74">
        <f t="shared" ref="CK59:CK68" si="51">CH59+CJ59</f>
        <v>0</v>
      </c>
      <c r="CL59" s="75">
        <v>0.0</v>
      </c>
      <c r="CM59" s="74">
        <f t="shared" ref="CM59:CM68" si="52">$D59*CL59</f>
        <v>0</v>
      </c>
      <c r="CN59" s="75">
        <v>0.0</v>
      </c>
      <c r="CO59" s="74">
        <f t="shared" ref="CO59:CO68" si="53">$D59*CN59</f>
        <v>0</v>
      </c>
      <c r="CP59" s="74">
        <f t="shared" ref="CP59:CP68" si="54">CM59+CO59</f>
        <v>0</v>
      </c>
      <c r="CQ59" s="75">
        <v>0.0</v>
      </c>
      <c r="CR59" s="74">
        <f t="shared" ref="CR59:CR68" si="55">$D59*CQ59</f>
        <v>0</v>
      </c>
      <c r="CS59" s="75">
        <v>0.0</v>
      </c>
      <c r="CT59" s="74">
        <f t="shared" ref="CT59:CT68" si="56">$D59*CS59</f>
        <v>0</v>
      </c>
      <c r="CU59" s="74">
        <f t="shared" ref="CU59:CU68" si="57">CR59+CT59</f>
        <v>0</v>
      </c>
      <c r="CV59" s="75">
        <v>0.0</v>
      </c>
      <c r="CW59" s="74">
        <f t="shared" ref="CW59:CW68" si="58">$D59*CV59</f>
        <v>0</v>
      </c>
      <c r="CX59" s="75">
        <v>0.0</v>
      </c>
      <c r="CY59" s="74">
        <f t="shared" ref="CY59:CY68" si="59">$D59*CX59</f>
        <v>0</v>
      </c>
      <c r="CZ59" s="74">
        <f t="shared" ref="CZ59:CZ68" si="60">CW59+CY59</f>
        <v>0</v>
      </c>
      <c r="DA59" s="75">
        <v>0.0</v>
      </c>
      <c r="DB59" s="74">
        <f t="shared" ref="DB59:DB68" si="61">$D59*DA59</f>
        <v>0</v>
      </c>
      <c r="DC59" s="75">
        <v>0.0</v>
      </c>
      <c r="DD59" s="74">
        <f t="shared" ref="DD59:DD68" si="62">$D59*DC59</f>
        <v>0</v>
      </c>
      <c r="DE59" s="74">
        <f t="shared" ref="DE59:DE68" si="63">DB59+DD59</f>
        <v>0</v>
      </c>
      <c r="DF59" s="75">
        <v>0.0</v>
      </c>
      <c r="DG59" s="74">
        <f t="shared" ref="DG59:DG68" si="64">$D59*DF59</f>
        <v>0</v>
      </c>
      <c r="DH59" s="75">
        <v>0.0</v>
      </c>
      <c r="DI59" s="74">
        <f t="shared" ref="DI59:DI68" si="65">$D59*DH59</f>
        <v>0</v>
      </c>
      <c r="DJ59" s="74">
        <f t="shared" ref="DJ59:DJ68" si="66">DG59+DI59</f>
        <v>0</v>
      </c>
      <c r="DK59" s="75">
        <v>0.0</v>
      </c>
      <c r="DL59" s="74">
        <f t="shared" ref="DL59:DL68" si="67">$D59*DK59</f>
        <v>0</v>
      </c>
      <c r="DM59" s="75">
        <v>0.0</v>
      </c>
      <c r="DN59" s="74">
        <f t="shared" ref="DN59:DN68" si="68">$D59*DM59</f>
        <v>0</v>
      </c>
      <c r="DO59" s="74">
        <f t="shared" ref="DO59:DO68" si="69">DL59+DN59</f>
        <v>0</v>
      </c>
      <c r="DP59" s="75">
        <v>0.0</v>
      </c>
      <c r="DQ59" s="74">
        <f t="shared" ref="DQ59:DQ68" si="70">$D59*DP59</f>
        <v>0</v>
      </c>
      <c r="DR59" s="75">
        <v>0.0</v>
      </c>
      <c r="DS59" s="74">
        <f t="shared" ref="DS59:DS68" si="71">$D59*DR59</f>
        <v>0</v>
      </c>
      <c r="DT59" s="74">
        <f t="shared" ref="DT59:DT68" si="72">DQ59+DS59</f>
        <v>0</v>
      </c>
      <c r="DU59" s="75">
        <v>0.0</v>
      </c>
      <c r="DV59" s="74">
        <f t="shared" ref="DV59:DV68" si="73">$D59*DU59</f>
        <v>0</v>
      </c>
      <c r="DW59" s="75">
        <v>0.0</v>
      </c>
      <c r="DX59" s="74">
        <f t="shared" ref="DX59:DX68" si="74">$D59*DW59</f>
        <v>0</v>
      </c>
      <c r="DY59" s="74">
        <f t="shared" ref="DY59:DY68" si="75">DV59+DX59</f>
        <v>0</v>
      </c>
      <c r="DZ59" s="75">
        <v>0.0</v>
      </c>
      <c r="EA59" s="74">
        <f t="shared" ref="EA59:EA68" si="76">$D59*DZ59</f>
        <v>0</v>
      </c>
      <c r="EB59" s="75">
        <v>0.0</v>
      </c>
      <c r="EC59" s="74">
        <f t="shared" ref="EC59:EC68" si="77">$D59*EB59</f>
        <v>0</v>
      </c>
      <c r="ED59" s="74">
        <f t="shared" ref="ED59:ED68" si="78">EA59+EC59</f>
        <v>0</v>
      </c>
      <c r="EE59" s="75">
        <v>0.0</v>
      </c>
      <c r="EF59" s="74">
        <f t="shared" ref="EF59:EF68" si="79">$D59*EE59</f>
        <v>0</v>
      </c>
      <c r="EG59" s="75">
        <v>0.0</v>
      </c>
      <c r="EH59" s="74">
        <f t="shared" ref="EH59:EH68" si="80">$D59*EG59</f>
        <v>0</v>
      </c>
      <c r="EI59" s="74">
        <f t="shared" ref="EI59:EI68" si="81">EF59+EH59</f>
        <v>0</v>
      </c>
      <c r="EJ59" s="75">
        <v>0.0</v>
      </c>
      <c r="EK59" s="74">
        <f t="shared" ref="EK59:EK68" si="82">$D59*EJ59</f>
        <v>0</v>
      </c>
      <c r="EL59" s="75">
        <v>0.0</v>
      </c>
      <c r="EM59" s="74">
        <f t="shared" ref="EM59:EM68" si="83">$D59*EL59</f>
        <v>0</v>
      </c>
      <c r="EN59" s="74">
        <f t="shared" ref="EN59:EN68" si="84">EK59+EM59</f>
        <v>0</v>
      </c>
      <c r="EO59" s="75">
        <v>0.0</v>
      </c>
      <c r="EP59" s="74">
        <f t="shared" ref="EP59:EP68" si="85">$D59*EO59</f>
        <v>0</v>
      </c>
      <c r="EQ59" s="75">
        <v>0.0</v>
      </c>
      <c r="ER59" s="74">
        <f t="shared" ref="ER59:ER68" si="86">$D59*EQ59</f>
        <v>0</v>
      </c>
      <c r="ES59" s="74">
        <f t="shared" ref="ES59:ES68" si="87">EP59+ER59</f>
        <v>0</v>
      </c>
      <c r="ET59" s="75">
        <v>0.0</v>
      </c>
      <c r="EU59" s="74">
        <f t="shared" ref="EU59:EU68" si="88">$D59*ET59</f>
        <v>0</v>
      </c>
      <c r="EV59" s="75">
        <v>0.0</v>
      </c>
      <c r="EW59" s="74">
        <f t="shared" ref="EW59:EW68" si="89">$D59*EV59</f>
        <v>0</v>
      </c>
      <c r="EX59" s="74">
        <f t="shared" ref="EX59:EX68" si="90">EU59+EW59</f>
        <v>0</v>
      </c>
      <c r="EY59" s="75">
        <v>0.0</v>
      </c>
      <c r="EZ59" s="74">
        <f t="shared" ref="EZ59:EZ68" si="91">$D59*EY59</f>
        <v>0</v>
      </c>
      <c r="FA59" s="75">
        <v>0.0</v>
      </c>
      <c r="FB59" s="74">
        <f t="shared" ref="FB59:FB68" si="92">$D59*FA59</f>
        <v>0</v>
      </c>
      <c r="FC59" s="74">
        <f t="shared" ref="FC59:FC68" si="93">EZ59+FB59</f>
        <v>0</v>
      </c>
      <c r="FD59" s="75">
        <v>0.0</v>
      </c>
      <c r="FE59" s="74">
        <f t="shared" ref="FE59:FE68" si="94">$D59*FD59</f>
        <v>0</v>
      </c>
      <c r="FF59" s="75">
        <v>0.0</v>
      </c>
      <c r="FG59" s="74">
        <f t="shared" ref="FG59:FG68" si="95">$D59*FF59</f>
        <v>0</v>
      </c>
      <c r="FH59" s="74">
        <f t="shared" ref="FH59:FH68" si="96">FE59+FG59</f>
        <v>0</v>
      </c>
      <c r="FI59" s="75">
        <v>0.0</v>
      </c>
      <c r="FJ59" s="74">
        <f t="shared" ref="FJ59:FJ68" si="97">$D59*FI59</f>
        <v>0</v>
      </c>
      <c r="FK59" s="75">
        <v>0.0</v>
      </c>
      <c r="FL59" s="74">
        <f t="shared" ref="FL59:FL68" si="98">$D59*FK59</f>
        <v>0</v>
      </c>
      <c r="FM59" s="74">
        <f t="shared" ref="FM59:FM68" si="99">FJ59+FL59</f>
        <v>0</v>
      </c>
      <c r="FN59" s="75">
        <v>0.0</v>
      </c>
      <c r="FO59" s="74">
        <f t="shared" ref="FO59:FO68" si="100">$D59*FN59</f>
        <v>0</v>
      </c>
      <c r="FP59" s="75">
        <v>0.0</v>
      </c>
      <c r="FQ59" s="74">
        <f t="shared" ref="FQ59:FQ68" si="101">$D59*FP59</f>
        <v>0</v>
      </c>
      <c r="FR59" s="74">
        <f t="shared" ref="FR59:FR68" si="102">FO59+FQ59</f>
        <v>0</v>
      </c>
      <c r="FS59" s="75">
        <v>0.0</v>
      </c>
      <c r="FT59" s="74">
        <f t="shared" ref="FT59:FT68" si="103">$D59*FS59</f>
        <v>0</v>
      </c>
      <c r="FU59" s="75">
        <v>0.0</v>
      </c>
      <c r="FV59" s="74">
        <f t="shared" ref="FV59:FV68" si="104">$D59*FU59</f>
        <v>0</v>
      </c>
      <c r="FW59" s="74">
        <f t="shared" ref="FW59:FW68" si="105">FT59+FV59</f>
        <v>0</v>
      </c>
      <c r="FX59" s="75">
        <v>0.0</v>
      </c>
      <c r="FY59" s="74">
        <f t="shared" ref="FY59:FY68" si="106">$D59*FX59</f>
        <v>0</v>
      </c>
      <c r="FZ59" s="75">
        <v>0.0</v>
      </c>
      <c r="GA59" s="74">
        <f t="shared" ref="GA59:GA68" si="107">$D59*FZ59</f>
        <v>0</v>
      </c>
      <c r="GB59" s="74">
        <f t="shared" ref="GB59:GB68" si="108">FY59+GA59</f>
        <v>0</v>
      </c>
      <c r="GC59" s="75">
        <v>0.0</v>
      </c>
      <c r="GD59" s="74">
        <f t="shared" ref="GD59:GD68" si="109">$D59*GC59</f>
        <v>0</v>
      </c>
      <c r="GE59" s="75">
        <v>0.0</v>
      </c>
      <c r="GF59" s="74">
        <f t="shared" ref="GF59:GF68" si="110">$D59*GE59</f>
        <v>0</v>
      </c>
      <c r="GG59" s="74">
        <f t="shared" ref="GG59:GG68" si="111">GD59+GF59</f>
        <v>0</v>
      </c>
      <c r="GH59" s="75">
        <v>0.0</v>
      </c>
      <c r="GI59" s="74">
        <f t="shared" ref="GI59:GI68" si="112">$D59*GH59</f>
        <v>0</v>
      </c>
      <c r="GJ59" s="75">
        <v>0.0</v>
      </c>
      <c r="GK59" s="74">
        <f t="shared" ref="GK59:GK68" si="113">$D59*GJ59</f>
        <v>0</v>
      </c>
      <c r="GL59" s="74">
        <f t="shared" ref="GL59:GL68" si="114">GI59+GK59</f>
        <v>0</v>
      </c>
      <c r="GM59" s="75">
        <v>0.0</v>
      </c>
      <c r="GN59" s="74">
        <f t="shared" ref="GN59:GN68" si="115">$D59*GM59</f>
        <v>0</v>
      </c>
      <c r="GO59" s="75">
        <v>0.0</v>
      </c>
      <c r="GP59" s="74">
        <f t="shared" ref="GP59:GP68" si="116">$D59*GO59</f>
        <v>0</v>
      </c>
      <c r="GQ59" s="74">
        <f t="shared" ref="GQ59:GQ68" si="117">GN59+GP59</f>
        <v>0</v>
      </c>
      <c r="GR59" s="75">
        <v>0.0</v>
      </c>
      <c r="GS59" s="74">
        <f t="shared" ref="GS59:GS68" si="118">$D59*GR59</f>
        <v>0</v>
      </c>
      <c r="GT59" s="75">
        <v>0.0</v>
      </c>
      <c r="GU59" s="74">
        <f t="shared" ref="GU59:GU68" si="119">$D59*GT59</f>
        <v>0</v>
      </c>
      <c r="GV59" s="74">
        <f t="shared" ref="GV59:GV68" si="120">GS59+GU59</f>
        <v>0</v>
      </c>
      <c r="GW59" s="75">
        <v>0.0</v>
      </c>
      <c r="GX59" s="74">
        <f t="shared" ref="GX59:GX68" si="121">$D59*GW59</f>
        <v>0</v>
      </c>
      <c r="GY59" s="75">
        <v>0.0</v>
      </c>
      <c r="GZ59" s="74">
        <f t="shared" ref="GZ59:GZ68" si="122">$D59*GY59</f>
        <v>0</v>
      </c>
      <c r="HA59" s="74">
        <f t="shared" ref="HA59:HA68" si="123">GX59+GZ59</f>
        <v>0</v>
      </c>
      <c r="HB59" s="75">
        <v>0.0</v>
      </c>
      <c r="HC59" s="74">
        <f t="shared" ref="HC59:HC68" si="124">$D59*HB59</f>
        <v>0</v>
      </c>
      <c r="HD59" s="75">
        <v>0.0</v>
      </c>
      <c r="HE59" s="74">
        <f t="shared" ref="HE59:HE68" si="125">$D59*HD59</f>
        <v>0</v>
      </c>
      <c r="HF59" s="74">
        <f t="shared" ref="HF59:HF68" si="126">HC59+HE59</f>
        <v>0</v>
      </c>
    </row>
    <row r="60" ht="15.75" customHeight="1">
      <c r="A60" s="4"/>
      <c r="B60" s="1"/>
      <c r="C60" s="73" t="str">
        <f>$C$9</f>
        <v>Store Home</v>
      </c>
      <c r="D60" s="74">
        <f>$D$12/7</f>
        <v>23314.28571</v>
      </c>
      <c r="E60" s="75">
        <v>0.0</v>
      </c>
      <c r="F60" s="74">
        <f t="shared" si="1"/>
        <v>0</v>
      </c>
      <c r="G60" s="75">
        <v>0.0</v>
      </c>
      <c r="H60" s="74">
        <f t="shared" si="2"/>
        <v>0</v>
      </c>
      <c r="I60" s="74">
        <f t="shared" si="3"/>
        <v>0</v>
      </c>
      <c r="J60" s="75">
        <v>0.0</v>
      </c>
      <c r="K60" s="74">
        <f t="shared" si="4"/>
        <v>0</v>
      </c>
      <c r="L60" s="75">
        <v>0.0</v>
      </c>
      <c r="M60" s="74">
        <f t="shared" si="5"/>
        <v>0</v>
      </c>
      <c r="N60" s="74">
        <f t="shared" si="6"/>
        <v>0</v>
      </c>
      <c r="O60" s="75">
        <v>0.0</v>
      </c>
      <c r="P60" s="74">
        <f t="shared" si="7"/>
        <v>0</v>
      </c>
      <c r="Q60" s="75">
        <v>0.0</v>
      </c>
      <c r="R60" s="74">
        <f t="shared" si="8"/>
        <v>0</v>
      </c>
      <c r="S60" s="74">
        <f t="shared" si="9"/>
        <v>0</v>
      </c>
      <c r="T60" s="75">
        <v>0.0</v>
      </c>
      <c r="U60" s="74">
        <f t="shared" si="10"/>
        <v>0</v>
      </c>
      <c r="V60" s="75">
        <v>0.0</v>
      </c>
      <c r="W60" s="74">
        <f t="shared" si="11"/>
        <v>0</v>
      </c>
      <c r="X60" s="74">
        <f t="shared" si="12"/>
        <v>0</v>
      </c>
      <c r="Y60" s="75">
        <v>0.0</v>
      </c>
      <c r="Z60" s="74">
        <f t="shared" si="13"/>
        <v>0</v>
      </c>
      <c r="AA60" s="75">
        <v>0.0</v>
      </c>
      <c r="AB60" s="74">
        <f t="shared" si="14"/>
        <v>0</v>
      </c>
      <c r="AC60" s="74">
        <f t="shared" si="15"/>
        <v>0</v>
      </c>
      <c r="AD60" s="75">
        <v>0.0</v>
      </c>
      <c r="AE60" s="74">
        <f t="shared" si="16"/>
        <v>0</v>
      </c>
      <c r="AF60" s="75">
        <v>0.0</v>
      </c>
      <c r="AG60" s="74">
        <f t="shared" si="17"/>
        <v>0</v>
      </c>
      <c r="AH60" s="74">
        <f t="shared" si="18"/>
        <v>0</v>
      </c>
      <c r="AI60" s="75">
        <v>0.0</v>
      </c>
      <c r="AJ60" s="74">
        <f t="shared" si="19"/>
        <v>0</v>
      </c>
      <c r="AK60" s="75">
        <v>0.0</v>
      </c>
      <c r="AL60" s="74">
        <f t="shared" si="20"/>
        <v>0</v>
      </c>
      <c r="AM60" s="74">
        <f t="shared" si="21"/>
        <v>0</v>
      </c>
      <c r="AN60" s="75">
        <v>0.0</v>
      </c>
      <c r="AO60" s="74">
        <f t="shared" si="22"/>
        <v>0</v>
      </c>
      <c r="AP60" s="75">
        <v>0.0</v>
      </c>
      <c r="AQ60" s="74">
        <f t="shared" si="23"/>
        <v>0</v>
      </c>
      <c r="AR60" s="74">
        <f t="shared" si="24"/>
        <v>0</v>
      </c>
      <c r="AS60" s="75">
        <v>0.0</v>
      </c>
      <c r="AT60" s="74">
        <f t="shared" si="25"/>
        <v>0</v>
      </c>
      <c r="AU60" s="75">
        <v>0.0</v>
      </c>
      <c r="AV60" s="74">
        <f t="shared" si="26"/>
        <v>0</v>
      </c>
      <c r="AW60" s="74">
        <f t="shared" si="27"/>
        <v>0</v>
      </c>
      <c r="AX60" s="75">
        <v>0.0</v>
      </c>
      <c r="AY60" s="74">
        <f t="shared" si="28"/>
        <v>0</v>
      </c>
      <c r="AZ60" s="75">
        <v>0.0</v>
      </c>
      <c r="BA60" s="74">
        <f t="shared" si="29"/>
        <v>0</v>
      </c>
      <c r="BB60" s="74">
        <f t="shared" si="30"/>
        <v>0</v>
      </c>
      <c r="BC60" s="75">
        <v>0.0</v>
      </c>
      <c r="BD60" s="74">
        <f t="shared" si="31"/>
        <v>0</v>
      </c>
      <c r="BE60" s="75">
        <v>0.0</v>
      </c>
      <c r="BF60" s="74">
        <f t="shared" si="32"/>
        <v>0</v>
      </c>
      <c r="BG60" s="74">
        <f t="shared" si="33"/>
        <v>0</v>
      </c>
      <c r="BH60" s="75">
        <v>0.0</v>
      </c>
      <c r="BI60" s="74">
        <f t="shared" si="34"/>
        <v>0</v>
      </c>
      <c r="BJ60" s="75">
        <v>0.0</v>
      </c>
      <c r="BK60" s="74">
        <f t="shared" si="35"/>
        <v>0</v>
      </c>
      <c r="BL60" s="74">
        <f t="shared" si="36"/>
        <v>0</v>
      </c>
      <c r="BM60" s="75">
        <v>0.0</v>
      </c>
      <c r="BN60" s="74">
        <f t="shared" si="37"/>
        <v>0</v>
      </c>
      <c r="BO60" s="75">
        <v>0.0</v>
      </c>
      <c r="BP60" s="74">
        <f t="shared" si="38"/>
        <v>0</v>
      </c>
      <c r="BQ60" s="74">
        <f t="shared" si="39"/>
        <v>0</v>
      </c>
      <c r="BR60" s="75">
        <v>0.0</v>
      </c>
      <c r="BS60" s="74">
        <f t="shared" si="40"/>
        <v>0</v>
      </c>
      <c r="BT60" s="75">
        <v>0.0</v>
      </c>
      <c r="BU60" s="74">
        <f t="shared" si="41"/>
        <v>0</v>
      </c>
      <c r="BV60" s="74">
        <f t="shared" si="42"/>
        <v>0</v>
      </c>
      <c r="BW60" s="75">
        <v>0.0</v>
      </c>
      <c r="BX60" s="74">
        <f t="shared" si="43"/>
        <v>0</v>
      </c>
      <c r="BY60" s="75">
        <v>0.0</v>
      </c>
      <c r="BZ60" s="74">
        <f t="shared" si="44"/>
        <v>0</v>
      </c>
      <c r="CA60" s="74">
        <f t="shared" si="45"/>
        <v>0</v>
      </c>
      <c r="CB60" s="75">
        <v>0.0</v>
      </c>
      <c r="CC60" s="74">
        <f t="shared" si="46"/>
        <v>0</v>
      </c>
      <c r="CD60" s="75">
        <v>0.0</v>
      </c>
      <c r="CE60" s="74">
        <f t="shared" si="47"/>
        <v>0</v>
      </c>
      <c r="CF60" s="74">
        <f t="shared" si="48"/>
        <v>0</v>
      </c>
      <c r="CG60" s="75">
        <v>0.0</v>
      </c>
      <c r="CH60" s="74">
        <f t="shared" si="49"/>
        <v>0</v>
      </c>
      <c r="CI60" s="75">
        <v>0.0</v>
      </c>
      <c r="CJ60" s="74">
        <f t="shared" si="50"/>
        <v>0</v>
      </c>
      <c r="CK60" s="74">
        <f t="shared" si="51"/>
        <v>0</v>
      </c>
      <c r="CL60" s="75">
        <v>0.0</v>
      </c>
      <c r="CM60" s="74">
        <f t="shared" si="52"/>
        <v>0</v>
      </c>
      <c r="CN60" s="75">
        <v>0.0</v>
      </c>
      <c r="CO60" s="74">
        <f t="shared" si="53"/>
        <v>0</v>
      </c>
      <c r="CP60" s="74">
        <f t="shared" si="54"/>
        <v>0</v>
      </c>
      <c r="CQ60" s="75">
        <v>0.0</v>
      </c>
      <c r="CR60" s="74">
        <f t="shared" si="55"/>
        <v>0</v>
      </c>
      <c r="CS60" s="75">
        <v>0.0</v>
      </c>
      <c r="CT60" s="74">
        <f t="shared" si="56"/>
        <v>0</v>
      </c>
      <c r="CU60" s="74">
        <f t="shared" si="57"/>
        <v>0</v>
      </c>
      <c r="CV60" s="75">
        <v>0.0</v>
      </c>
      <c r="CW60" s="74">
        <f t="shared" si="58"/>
        <v>0</v>
      </c>
      <c r="CX60" s="75">
        <v>0.0</v>
      </c>
      <c r="CY60" s="74">
        <f t="shared" si="59"/>
        <v>0</v>
      </c>
      <c r="CZ60" s="74">
        <f t="shared" si="60"/>
        <v>0</v>
      </c>
      <c r="DA60" s="75">
        <v>0.0</v>
      </c>
      <c r="DB60" s="74">
        <f t="shared" si="61"/>
        <v>0</v>
      </c>
      <c r="DC60" s="75">
        <v>0.0</v>
      </c>
      <c r="DD60" s="74">
        <f t="shared" si="62"/>
        <v>0</v>
      </c>
      <c r="DE60" s="74">
        <f t="shared" si="63"/>
        <v>0</v>
      </c>
      <c r="DF60" s="75">
        <v>0.0</v>
      </c>
      <c r="DG60" s="74">
        <f t="shared" si="64"/>
        <v>0</v>
      </c>
      <c r="DH60" s="75">
        <v>0.0</v>
      </c>
      <c r="DI60" s="74">
        <f t="shared" si="65"/>
        <v>0</v>
      </c>
      <c r="DJ60" s="74">
        <f t="shared" si="66"/>
        <v>0</v>
      </c>
      <c r="DK60" s="75">
        <v>0.0</v>
      </c>
      <c r="DL60" s="74">
        <f t="shared" si="67"/>
        <v>0</v>
      </c>
      <c r="DM60" s="75">
        <v>0.0</v>
      </c>
      <c r="DN60" s="74">
        <f t="shared" si="68"/>
        <v>0</v>
      </c>
      <c r="DO60" s="74">
        <f t="shared" si="69"/>
        <v>0</v>
      </c>
      <c r="DP60" s="75">
        <v>0.0</v>
      </c>
      <c r="DQ60" s="74">
        <f t="shared" si="70"/>
        <v>0</v>
      </c>
      <c r="DR60" s="75">
        <v>0.0</v>
      </c>
      <c r="DS60" s="74">
        <f t="shared" si="71"/>
        <v>0</v>
      </c>
      <c r="DT60" s="74">
        <f t="shared" si="72"/>
        <v>0</v>
      </c>
      <c r="DU60" s="75">
        <v>0.0</v>
      </c>
      <c r="DV60" s="74">
        <f t="shared" si="73"/>
        <v>0</v>
      </c>
      <c r="DW60" s="75">
        <v>0.0</v>
      </c>
      <c r="DX60" s="74">
        <f t="shared" si="74"/>
        <v>0</v>
      </c>
      <c r="DY60" s="74">
        <f t="shared" si="75"/>
        <v>0</v>
      </c>
      <c r="DZ60" s="75">
        <v>0.0</v>
      </c>
      <c r="EA60" s="74">
        <f t="shared" si="76"/>
        <v>0</v>
      </c>
      <c r="EB60" s="75">
        <v>0.0</v>
      </c>
      <c r="EC60" s="74">
        <f t="shared" si="77"/>
        <v>0</v>
      </c>
      <c r="ED60" s="74">
        <f t="shared" si="78"/>
        <v>0</v>
      </c>
      <c r="EE60" s="75">
        <v>0.0</v>
      </c>
      <c r="EF60" s="74">
        <f t="shared" si="79"/>
        <v>0</v>
      </c>
      <c r="EG60" s="75">
        <v>0.0</v>
      </c>
      <c r="EH60" s="74">
        <f t="shared" si="80"/>
        <v>0</v>
      </c>
      <c r="EI60" s="74">
        <f t="shared" si="81"/>
        <v>0</v>
      </c>
      <c r="EJ60" s="75">
        <v>0.0</v>
      </c>
      <c r="EK60" s="74">
        <f t="shared" si="82"/>
        <v>0</v>
      </c>
      <c r="EL60" s="75">
        <v>0.0</v>
      </c>
      <c r="EM60" s="74">
        <f t="shared" si="83"/>
        <v>0</v>
      </c>
      <c r="EN60" s="74">
        <f t="shared" si="84"/>
        <v>0</v>
      </c>
      <c r="EO60" s="75">
        <v>0.0</v>
      </c>
      <c r="EP60" s="74">
        <f t="shared" si="85"/>
        <v>0</v>
      </c>
      <c r="EQ60" s="75">
        <v>0.0</v>
      </c>
      <c r="ER60" s="74">
        <f t="shared" si="86"/>
        <v>0</v>
      </c>
      <c r="ES60" s="74">
        <f t="shared" si="87"/>
        <v>0</v>
      </c>
      <c r="ET60" s="75">
        <v>0.0</v>
      </c>
      <c r="EU60" s="74">
        <f t="shared" si="88"/>
        <v>0</v>
      </c>
      <c r="EV60" s="75">
        <v>0.0</v>
      </c>
      <c r="EW60" s="74">
        <f t="shared" si="89"/>
        <v>0</v>
      </c>
      <c r="EX60" s="74">
        <f t="shared" si="90"/>
        <v>0</v>
      </c>
      <c r="EY60" s="75">
        <v>0.0</v>
      </c>
      <c r="EZ60" s="74">
        <f t="shared" si="91"/>
        <v>0</v>
      </c>
      <c r="FA60" s="75">
        <v>0.0</v>
      </c>
      <c r="FB60" s="74">
        <f t="shared" si="92"/>
        <v>0</v>
      </c>
      <c r="FC60" s="74">
        <f t="shared" si="93"/>
        <v>0</v>
      </c>
      <c r="FD60" s="75">
        <v>0.0</v>
      </c>
      <c r="FE60" s="74">
        <f t="shared" si="94"/>
        <v>0</v>
      </c>
      <c r="FF60" s="75">
        <v>0.0</v>
      </c>
      <c r="FG60" s="74">
        <f t="shared" si="95"/>
        <v>0</v>
      </c>
      <c r="FH60" s="74">
        <f t="shared" si="96"/>
        <v>0</v>
      </c>
      <c r="FI60" s="75">
        <v>0.0</v>
      </c>
      <c r="FJ60" s="74">
        <f t="shared" si="97"/>
        <v>0</v>
      </c>
      <c r="FK60" s="75">
        <v>0.0</v>
      </c>
      <c r="FL60" s="74">
        <f t="shared" si="98"/>
        <v>0</v>
      </c>
      <c r="FM60" s="74">
        <f t="shared" si="99"/>
        <v>0</v>
      </c>
      <c r="FN60" s="75">
        <v>0.0</v>
      </c>
      <c r="FO60" s="74">
        <f t="shared" si="100"/>
        <v>0</v>
      </c>
      <c r="FP60" s="75">
        <v>0.0</v>
      </c>
      <c r="FQ60" s="74">
        <f t="shared" si="101"/>
        <v>0</v>
      </c>
      <c r="FR60" s="74">
        <f t="shared" si="102"/>
        <v>0</v>
      </c>
      <c r="FS60" s="75">
        <v>0.0</v>
      </c>
      <c r="FT60" s="74">
        <f t="shared" si="103"/>
        <v>0</v>
      </c>
      <c r="FU60" s="75">
        <v>0.0</v>
      </c>
      <c r="FV60" s="74">
        <f t="shared" si="104"/>
        <v>0</v>
      </c>
      <c r="FW60" s="74">
        <f t="shared" si="105"/>
        <v>0</v>
      </c>
      <c r="FX60" s="75">
        <v>0.0</v>
      </c>
      <c r="FY60" s="74">
        <f t="shared" si="106"/>
        <v>0</v>
      </c>
      <c r="FZ60" s="75">
        <v>0.0</v>
      </c>
      <c r="GA60" s="74">
        <f t="shared" si="107"/>
        <v>0</v>
      </c>
      <c r="GB60" s="74">
        <f t="shared" si="108"/>
        <v>0</v>
      </c>
      <c r="GC60" s="75">
        <v>0.0</v>
      </c>
      <c r="GD60" s="74">
        <f t="shared" si="109"/>
        <v>0</v>
      </c>
      <c r="GE60" s="75">
        <v>0.0</v>
      </c>
      <c r="GF60" s="74">
        <f t="shared" si="110"/>
        <v>0</v>
      </c>
      <c r="GG60" s="74">
        <f t="shared" si="111"/>
        <v>0</v>
      </c>
      <c r="GH60" s="75">
        <v>0.0</v>
      </c>
      <c r="GI60" s="74">
        <f t="shared" si="112"/>
        <v>0</v>
      </c>
      <c r="GJ60" s="75">
        <v>0.0</v>
      </c>
      <c r="GK60" s="74">
        <f t="shared" si="113"/>
        <v>0</v>
      </c>
      <c r="GL60" s="74">
        <f t="shared" si="114"/>
        <v>0</v>
      </c>
      <c r="GM60" s="75">
        <v>0.0</v>
      </c>
      <c r="GN60" s="74">
        <f t="shared" si="115"/>
        <v>0</v>
      </c>
      <c r="GO60" s="75">
        <v>0.0</v>
      </c>
      <c r="GP60" s="74">
        <f t="shared" si="116"/>
        <v>0</v>
      </c>
      <c r="GQ60" s="74">
        <f t="shared" si="117"/>
        <v>0</v>
      </c>
      <c r="GR60" s="75">
        <v>0.0</v>
      </c>
      <c r="GS60" s="74">
        <f t="shared" si="118"/>
        <v>0</v>
      </c>
      <c r="GT60" s="75">
        <v>0.0</v>
      </c>
      <c r="GU60" s="74">
        <f t="shared" si="119"/>
        <v>0</v>
      </c>
      <c r="GV60" s="74">
        <f t="shared" si="120"/>
        <v>0</v>
      </c>
      <c r="GW60" s="75">
        <v>0.0</v>
      </c>
      <c r="GX60" s="74">
        <f t="shared" si="121"/>
        <v>0</v>
      </c>
      <c r="GY60" s="75">
        <v>0.0</v>
      </c>
      <c r="GZ60" s="74">
        <f t="shared" si="122"/>
        <v>0</v>
      </c>
      <c r="HA60" s="74">
        <f t="shared" si="123"/>
        <v>0</v>
      </c>
      <c r="HB60" s="75">
        <v>0.0</v>
      </c>
      <c r="HC60" s="74">
        <f t="shared" si="124"/>
        <v>0</v>
      </c>
      <c r="HD60" s="75">
        <v>0.0</v>
      </c>
      <c r="HE60" s="74">
        <f t="shared" si="125"/>
        <v>0</v>
      </c>
      <c r="HF60" s="74">
        <f t="shared" si="126"/>
        <v>0</v>
      </c>
    </row>
    <row r="61" ht="15.75" customHeight="1">
      <c r="A61" s="4"/>
      <c r="B61" s="1"/>
      <c r="C61" s="73" t="str">
        <f>$C$14</f>
        <v>Apps Store</v>
      </c>
      <c r="D61" s="74">
        <f>$D$17/7</f>
        <v>10285.71429</v>
      </c>
      <c r="E61" s="75">
        <v>5.0</v>
      </c>
      <c r="F61" s="74">
        <f t="shared" si="1"/>
        <v>51428.57143</v>
      </c>
      <c r="G61" s="75">
        <v>0.0</v>
      </c>
      <c r="H61" s="74">
        <f t="shared" si="2"/>
        <v>0</v>
      </c>
      <c r="I61" s="74">
        <f t="shared" si="3"/>
        <v>51428.57143</v>
      </c>
      <c r="J61" s="75">
        <v>0.0</v>
      </c>
      <c r="K61" s="74">
        <f t="shared" si="4"/>
        <v>0</v>
      </c>
      <c r="L61" s="75">
        <v>0.0</v>
      </c>
      <c r="M61" s="74">
        <f t="shared" si="5"/>
        <v>0</v>
      </c>
      <c r="N61" s="74">
        <f t="shared" si="6"/>
        <v>0</v>
      </c>
      <c r="O61" s="75">
        <v>0.0</v>
      </c>
      <c r="P61" s="74">
        <f t="shared" si="7"/>
        <v>0</v>
      </c>
      <c r="Q61" s="75">
        <v>0.0</v>
      </c>
      <c r="R61" s="74">
        <f t="shared" si="8"/>
        <v>0</v>
      </c>
      <c r="S61" s="74">
        <f t="shared" si="9"/>
        <v>0</v>
      </c>
      <c r="T61" s="75">
        <v>0.0</v>
      </c>
      <c r="U61" s="74">
        <f t="shared" si="10"/>
        <v>0</v>
      </c>
      <c r="V61" s="75">
        <v>0.0</v>
      </c>
      <c r="W61" s="74">
        <f t="shared" si="11"/>
        <v>0</v>
      </c>
      <c r="X61" s="74">
        <f t="shared" si="12"/>
        <v>0</v>
      </c>
      <c r="Y61" s="75">
        <v>2.0</v>
      </c>
      <c r="Z61" s="74">
        <f t="shared" si="13"/>
        <v>20571.42857</v>
      </c>
      <c r="AA61" s="75">
        <v>0.0</v>
      </c>
      <c r="AB61" s="74">
        <f t="shared" si="14"/>
        <v>0</v>
      </c>
      <c r="AC61" s="74">
        <f t="shared" si="15"/>
        <v>20571.42857</v>
      </c>
      <c r="AD61" s="75">
        <v>4.0</v>
      </c>
      <c r="AE61" s="74">
        <f t="shared" si="16"/>
        <v>41142.85714</v>
      </c>
      <c r="AF61" s="75">
        <v>0.0</v>
      </c>
      <c r="AG61" s="74">
        <f t="shared" si="17"/>
        <v>0</v>
      </c>
      <c r="AH61" s="74">
        <f t="shared" si="18"/>
        <v>41142.85714</v>
      </c>
      <c r="AI61" s="75">
        <v>4.0</v>
      </c>
      <c r="AJ61" s="74">
        <f t="shared" si="19"/>
        <v>41142.85714</v>
      </c>
      <c r="AK61" s="75">
        <v>0.0</v>
      </c>
      <c r="AL61" s="74">
        <f t="shared" si="20"/>
        <v>0</v>
      </c>
      <c r="AM61" s="74">
        <f t="shared" si="21"/>
        <v>41142.85714</v>
      </c>
      <c r="AN61" s="75">
        <v>6.0</v>
      </c>
      <c r="AO61" s="74">
        <f t="shared" si="22"/>
        <v>61714.28571</v>
      </c>
      <c r="AP61" s="75">
        <v>0.0</v>
      </c>
      <c r="AQ61" s="74">
        <f t="shared" si="23"/>
        <v>0</v>
      </c>
      <c r="AR61" s="74">
        <f t="shared" si="24"/>
        <v>61714.28571</v>
      </c>
      <c r="AS61" s="75">
        <v>4.0</v>
      </c>
      <c r="AT61" s="74">
        <f t="shared" si="25"/>
        <v>41142.85714</v>
      </c>
      <c r="AU61" s="75">
        <v>0.0</v>
      </c>
      <c r="AV61" s="74">
        <f t="shared" si="26"/>
        <v>0</v>
      </c>
      <c r="AW61" s="74">
        <f t="shared" si="27"/>
        <v>41142.85714</v>
      </c>
      <c r="AX61" s="75"/>
      <c r="AY61" s="74">
        <f t="shared" si="28"/>
        <v>0</v>
      </c>
      <c r="AZ61" s="75">
        <v>0.0</v>
      </c>
      <c r="BA61" s="74">
        <f t="shared" si="29"/>
        <v>0</v>
      </c>
      <c r="BB61" s="74">
        <f t="shared" si="30"/>
        <v>0</v>
      </c>
      <c r="BC61" s="75">
        <v>3.0</v>
      </c>
      <c r="BD61" s="74">
        <f t="shared" si="31"/>
        <v>30857.14286</v>
      </c>
      <c r="BE61" s="75">
        <v>0.0</v>
      </c>
      <c r="BF61" s="74">
        <f t="shared" si="32"/>
        <v>0</v>
      </c>
      <c r="BG61" s="74">
        <f t="shared" si="33"/>
        <v>30857.14286</v>
      </c>
      <c r="BH61" s="75">
        <v>2.0</v>
      </c>
      <c r="BI61" s="74">
        <f t="shared" si="34"/>
        <v>20571.42857</v>
      </c>
      <c r="BJ61" s="75">
        <v>0.0</v>
      </c>
      <c r="BK61" s="74">
        <f t="shared" si="35"/>
        <v>0</v>
      </c>
      <c r="BL61" s="74">
        <f t="shared" si="36"/>
        <v>20571.42857</v>
      </c>
      <c r="BM61" s="75"/>
      <c r="BN61" s="74">
        <f t="shared" si="37"/>
        <v>0</v>
      </c>
      <c r="BO61" s="75">
        <v>0.0</v>
      </c>
      <c r="BP61" s="74">
        <f t="shared" si="38"/>
        <v>0</v>
      </c>
      <c r="BQ61" s="74">
        <f t="shared" si="39"/>
        <v>0</v>
      </c>
      <c r="BR61" s="75"/>
      <c r="BS61" s="74">
        <f t="shared" si="40"/>
        <v>0</v>
      </c>
      <c r="BT61" s="75">
        <v>0.0</v>
      </c>
      <c r="BU61" s="74">
        <f t="shared" si="41"/>
        <v>0</v>
      </c>
      <c r="BV61" s="74">
        <f t="shared" si="42"/>
        <v>0</v>
      </c>
      <c r="BW61" s="75">
        <v>1.0</v>
      </c>
      <c r="BX61" s="74">
        <f t="shared" si="43"/>
        <v>10285.71429</v>
      </c>
      <c r="BY61" s="75">
        <v>0.0</v>
      </c>
      <c r="BZ61" s="74">
        <f t="shared" si="44"/>
        <v>0</v>
      </c>
      <c r="CA61" s="74">
        <f t="shared" si="45"/>
        <v>10285.71429</v>
      </c>
      <c r="CB61" s="75"/>
      <c r="CC61" s="74">
        <f t="shared" si="46"/>
        <v>0</v>
      </c>
      <c r="CD61" s="75">
        <v>0.0</v>
      </c>
      <c r="CE61" s="74">
        <f t="shared" si="47"/>
        <v>0</v>
      </c>
      <c r="CF61" s="74">
        <f t="shared" si="48"/>
        <v>0</v>
      </c>
      <c r="CG61" s="75">
        <v>3.0</v>
      </c>
      <c r="CH61" s="74">
        <f t="shared" si="49"/>
        <v>30857.14286</v>
      </c>
      <c r="CI61" s="75">
        <v>0.0</v>
      </c>
      <c r="CJ61" s="74">
        <f t="shared" si="50"/>
        <v>0</v>
      </c>
      <c r="CK61" s="74">
        <f t="shared" si="51"/>
        <v>30857.14286</v>
      </c>
      <c r="CL61" s="75"/>
      <c r="CM61" s="74">
        <f t="shared" si="52"/>
        <v>0</v>
      </c>
      <c r="CN61" s="75">
        <v>0.0</v>
      </c>
      <c r="CO61" s="74">
        <f t="shared" si="53"/>
        <v>0</v>
      </c>
      <c r="CP61" s="74">
        <f t="shared" si="54"/>
        <v>0</v>
      </c>
      <c r="CQ61" s="75"/>
      <c r="CR61" s="74">
        <f t="shared" si="55"/>
        <v>0</v>
      </c>
      <c r="CS61" s="75">
        <v>0.0</v>
      </c>
      <c r="CT61" s="74">
        <f t="shared" si="56"/>
        <v>0</v>
      </c>
      <c r="CU61" s="74">
        <f t="shared" si="57"/>
        <v>0</v>
      </c>
      <c r="CV61" s="75">
        <v>3.0</v>
      </c>
      <c r="CW61" s="74">
        <f t="shared" si="58"/>
        <v>30857.14286</v>
      </c>
      <c r="CX61" s="75">
        <v>0.0</v>
      </c>
      <c r="CY61" s="74">
        <f t="shared" si="59"/>
        <v>0</v>
      </c>
      <c r="CZ61" s="74">
        <f t="shared" si="60"/>
        <v>30857.14286</v>
      </c>
      <c r="DA61" s="75">
        <v>2.0</v>
      </c>
      <c r="DB61" s="74">
        <f t="shared" si="61"/>
        <v>20571.42857</v>
      </c>
      <c r="DC61" s="75">
        <v>0.0</v>
      </c>
      <c r="DD61" s="74">
        <f t="shared" si="62"/>
        <v>0</v>
      </c>
      <c r="DE61" s="74">
        <f t="shared" si="63"/>
        <v>20571.42857</v>
      </c>
      <c r="DF61" s="75"/>
      <c r="DG61" s="74">
        <f t="shared" si="64"/>
        <v>0</v>
      </c>
      <c r="DH61" s="75">
        <v>0.0</v>
      </c>
      <c r="DI61" s="74">
        <f t="shared" si="65"/>
        <v>0</v>
      </c>
      <c r="DJ61" s="74">
        <f t="shared" si="66"/>
        <v>0</v>
      </c>
      <c r="DK61" s="75"/>
      <c r="DL61" s="74">
        <f t="shared" si="67"/>
        <v>0</v>
      </c>
      <c r="DM61" s="75">
        <v>0.0</v>
      </c>
      <c r="DN61" s="74">
        <f t="shared" si="68"/>
        <v>0</v>
      </c>
      <c r="DO61" s="74">
        <f t="shared" si="69"/>
        <v>0</v>
      </c>
      <c r="DP61" s="75"/>
      <c r="DQ61" s="74">
        <f t="shared" si="70"/>
        <v>0</v>
      </c>
      <c r="DR61" s="75">
        <v>0.0</v>
      </c>
      <c r="DS61" s="74">
        <f t="shared" si="71"/>
        <v>0</v>
      </c>
      <c r="DT61" s="74">
        <f t="shared" si="72"/>
        <v>0</v>
      </c>
      <c r="DU61" s="75"/>
      <c r="DV61" s="74">
        <f t="shared" si="73"/>
        <v>0</v>
      </c>
      <c r="DW61" s="75">
        <v>0.0</v>
      </c>
      <c r="DX61" s="74">
        <f t="shared" si="74"/>
        <v>0</v>
      </c>
      <c r="DY61" s="74">
        <f t="shared" si="75"/>
        <v>0</v>
      </c>
      <c r="DZ61" s="75"/>
      <c r="EA61" s="74">
        <f t="shared" si="76"/>
        <v>0</v>
      </c>
      <c r="EB61" s="75">
        <v>0.0</v>
      </c>
      <c r="EC61" s="74">
        <f t="shared" si="77"/>
        <v>0</v>
      </c>
      <c r="ED61" s="74">
        <f t="shared" si="78"/>
        <v>0</v>
      </c>
      <c r="EE61" s="75">
        <v>1.0</v>
      </c>
      <c r="EF61" s="74">
        <f t="shared" si="79"/>
        <v>10285.71429</v>
      </c>
      <c r="EG61" s="75">
        <v>0.0</v>
      </c>
      <c r="EH61" s="74">
        <f t="shared" si="80"/>
        <v>0</v>
      </c>
      <c r="EI61" s="74">
        <f t="shared" si="81"/>
        <v>10285.71429</v>
      </c>
      <c r="EJ61" s="75">
        <v>1.0</v>
      </c>
      <c r="EK61" s="74">
        <f t="shared" si="82"/>
        <v>10285.71429</v>
      </c>
      <c r="EL61" s="75">
        <v>0.0</v>
      </c>
      <c r="EM61" s="74">
        <f t="shared" si="83"/>
        <v>0</v>
      </c>
      <c r="EN61" s="74">
        <f t="shared" si="84"/>
        <v>10285.71429</v>
      </c>
      <c r="EO61" s="75"/>
      <c r="EP61" s="74">
        <f t="shared" si="85"/>
        <v>0</v>
      </c>
      <c r="EQ61" s="75">
        <v>0.0</v>
      </c>
      <c r="ER61" s="74">
        <f t="shared" si="86"/>
        <v>0</v>
      </c>
      <c r="ES61" s="74">
        <f t="shared" si="87"/>
        <v>0</v>
      </c>
      <c r="ET61" s="75">
        <v>3.0</v>
      </c>
      <c r="EU61" s="74">
        <f t="shared" si="88"/>
        <v>30857.14286</v>
      </c>
      <c r="EV61" s="75">
        <v>0.0</v>
      </c>
      <c r="EW61" s="74">
        <f t="shared" si="89"/>
        <v>0</v>
      </c>
      <c r="EX61" s="74">
        <f t="shared" si="90"/>
        <v>30857.14286</v>
      </c>
      <c r="EY61" s="75">
        <v>1.0</v>
      </c>
      <c r="EZ61" s="74">
        <f t="shared" si="91"/>
        <v>10285.71429</v>
      </c>
      <c r="FA61" s="75">
        <v>0.0</v>
      </c>
      <c r="FB61" s="74">
        <f t="shared" si="92"/>
        <v>0</v>
      </c>
      <c r="FC61" s="74">
        <f t="shared" si="93"/>
        <v>10285.71429</v>
      </c>
      <c r="FD61" s="75">
        <v>3.0</v>
      </c>
      <c r="FE61" s="74">
        <f t="shared" si="94"/>
        <v>30857.14286</v>
      </c>
      <c r="FF61" s="75">
        <v>0.0</v>
      </c>
      <c r="FG61" s="74">
        <f t="shared" si="95"/>
        <v>0</v>
      </c>
      <c r="FH61" s="74">
        <f t="shared" si="96"/>
        <v>30857.14286</v>
      </c>
      <c r="FI61" s="75">
        <v>4.0</v>
      </c>
      <c r="FJ61" s="74">
        <f t="shared" si="97"/>
        <v>41142.85714</v>
      </c>
      <c r="FK61" s="75">
        <v>0.0</v>
      </c>
      <c r="FL61" s="74">
        <f t="shared" si="98"/>
        <v>0</v>
      </c>
      <c r="FM61" s="74">
        <f t="shared" si="99"/>
        <v>41142.85714</v>
      </c>
      <c r="FN61" s="75">
        <v>3.0</v>
      </c>
      <c r="FO61" s="74">
        <f t="shared" si="100"/>
        <v>30857.14286</v>
      </c>
      <c r="FP61" s="75">
        <v>0.0</v>
      </c>
      <c r="FQ61" s="74">
        <f t="shared" si="101"/>
        <v>0</v>
      </c>
      <c r="FR61" s="74">
        <f t="shared" si="102"/>
        <v>30857.14286</v>
      </c>
      <c r="FS61" s="75">
        <v>1.0</v>
      </c>
      <c r="FT61" s="74">
        <f t="shared" si="103"/>
        <v>10285.71429</v>
      </c>
      <c r="FU61" s="75">
        <v>0.0</v>
      </c>
      <c r="FV61" s="74">
        <f t="shared" si="104"/>
        <v>0</v>
      </c>
      <c r="FW61" s="74">
        <f t="shared" si="105"/>
        <v>10285.71429</v>
      </c>
      <c r="FX61" s="75">
        <v>7.0</v>
      </c>
      <c r="FY61" s="74">
        <f t="shared" si="106"/>
        <v>72000</v>
      </c>
      <c r="FZ61" s="75">
        <v>0.0</v>
      </c>
      <c r="GA61" s="74">
        <f t="shared" si="107"/>
        <v>0</v>
      </c>
      <c r="GB61" s="74">
        <f t="shared" si="108"/>
        <v>72000</v>
      </c>
      <c r="GC61" s="75">
        <v>3.0</v>
      </c>
      <c r="GD61" s="74">
        <f t="shared" si="109"/>
        <v>30857.14286</v>
      </c>
      <c r="GE61" s="75">
        <v>0.0</v>
      </c>
      <c r="GF61" s="74">
        <f t="shared" si="110"/>
        <v>0</v>
      </c>
      <c r="GG61" s="74">
        <f t="shared" si="111"/>
        <v>30857.14286</v>
      </c>
      <c r="GH61" s="75">
        <v>2.0</v>
      </c>
      <c r="GI61" s="74">
        <f t="shared" si="112"/>
        <v>20571.42857</v>
      </c>
      <c r="GJ61" s="75">
        <v>0.0</v>
      </c>
      <c r="GK61" s="74">
        <f t="shared" si="113"/>
        <v>0</v>
      </c>
      <c r="GL61" s="74">
        <f t="shared" si="114"/>
        <v>20571.42857</v>
      </c>
      <c r="GM61" s="75"/>
      <c r="GN61" s="74">
        <f t="shared" si="115"/>
        <v>0</v>
      </c>
      <c r="GO61" s="75">
        <v>0.0</v>
      </c>
      <c r="GP61" s="74">
        <f t="shared" si="116"/>
        <v>0</v>
      </c>
      <c r="GQ61" s="74">
        <f t="shared" si="117"/>
        <v>0</v>
      </c>
      <c r="GR61" s="75"/>
      <c r="GS61" s="74">
        <f t="shared" si="118"/>
        <v>0</v>
      </c>
      <c r="GT61" s="75">
        <v>0.0</v>
      </c>
      <c r="GU61" s="74">
        <f t="shared" si="119"/>
        <v>0</v>
      </c>
      <c r="GV61" s="74">
        <f t="shared" si="120"/>
        <v>0</v>
      </c>
      <c r="GW61" s="75"/>
      <c r="GX61" s="74">
        <f t="shared" si="121"/>
        <v>0</v>
      </c>
      <c r="GY61" s="75">
        <v>0.0</v>
      </c>
      <c r="GZ61" s="74">
        <f t="shared" si="122"/>
        <v>0</v>
      </c>
      <c r="HA61" s="74">
        <f t="shared" si="123"/>
        <v>0</v>
      </c>
      <c r="HB61" s="75">
        <v>3.0</v>
      </c>
      <c r="HC61" s="74">
        <f t="shared" si="124"/>
        <v>30857.14286</v>
      </c>
      <c r="HD61" s="75">
        <v>0.0</v>
      </c>
      <c r="HE61" s="74">
        <f t="shared" si="125"/>
        <v>0</v>
      </c>
      <c r="HF61" s="74">
        <f t="shared" si="126"/>
        <v>30857.14286</v>
      </c>
    </row>
    <row r="62" ht="15.75" customHeight="1">
      <c r="A62" s="4"/>
      <c r="B62" s="1"/>
      <c r="C62" s="73" t="str">
        <f>$C$19</f>
        <v>Entertainment Twist</v>
      </c>
      <c r="D62" s="74">
        <f>$D$22/7</f>
        <v>10285.71429</v>
      </c>
      <c r="E62" s="75">
        <v>1.0</v>
      </c>
      <c r="F62" s="74">
        <f t="shared" si="1"/>
        <v>10285.71429</v>
      </c>
      <c r="G62" s="75">
        <v>0.0</v>
      </c>
      <c r="H62" s="74">
        <f t="shared" si="2"/>
        <v>0</v>
      </c>
      <c r="I62" s="74">
        <f t="shared" si="3"/>
        <v>10285.71429</v>
      </c>
      <c r="J62" s="75">
        <v>0.0</v>
      </c>
      <c r="K62" s="74">
        <f t="shared" si="4"/>
        <v>0</v>
      </c>
      <c r="L62" s="75">
        <v>0.0</v>
      </c>
      <c r="M62" s="74">
        <f t="shared" si="5"/>
        <v>0</v>
      </c>
      <c r="N62" s="74">
        <f t="shared" si="6"/>
        <v>0</v>
      </c>
      <c r="O62" s="75">
        <v>0.0</v>
      </c>
      <c r="P62" s="74">
        <f t="shared" si="7"/>
        <v>0</v>
      </c>
      <c r="Q62" s="75">
        <v>0.0</v>
      </c>
      <c r="R62" s="74">
        <f t="shared" si="8"/>
        <v>0</v>
      </c>
      <c r="S62" s="74">
        <f t="shared" si="9"/>
        <v>0</v>
      </c>
      <c r="T62" s="75">
        <v>0.0</v>
      </c>
      <c r="U62" s="74">
        <f t="shared" si="10"/>
        <v>0</v>
      </c>
      <c r="V62" s="75">
        <v>0.0</v>
      </c>
      <c r="W62" s="74">
        <f t="shared" si="11"/>
        <v>0</v>
      </c>
      <c r="X62" s="74">
        <f t="shared" si="12"/>
        <v>0</v>
      </c>
      <c r="Y62" s="75">
        <v>3.0</v>
      </c>
      <c r="Z62" s="74">
        <f t="shared" si="13"/>
        <v>30857.14286</v>
      </c>
      <c r="AA62" s="75">
        <v>0.0</v>
      </c>
      <c r="AB62" s="74">
        <f t="shared" si="14"/>
        <v>0</v>
      </c>
      <c r="AC62" s="74">
        <f t="shared" si="15"/>
        <v>30857.14286</v>
      </c>
      <c r="AD62" s="75">
        <v>0.0</v>
      </c>
      <c r="AE62" s="74">
        <f t="shared" si="16"/>
        <v>0</v>
      </c>
      <c r="AF62" s="75">
        <v>0.0</v>
      </c>
      <c r="AG62" s="74">
        <f t="shared" si="17"/>
        <v>0</v>
      </c>
      <c r="AH62" s="74">
        <f t="shared" si="18"/>
        <v>0</v>
      </c>
      <c r="AI62" s="75">
        <v>0.0</v>
      </c>
      <c r="AJ62" s="74">
        <f t="shared" si="19"/>
        <v>0</v>
      </c>
      <c r="AK62" s="75">
        <v>0.0</v>
      </c>
      <c r="AL62" s="74">
        <f t="shared" si="20"/>
        <v>0</v>
      </c>
      <c r="AM62" s="74">
        <f t="shared" si="21"/>
        <v>0</v>
      </c>
      <c r="AN62" s="75">
        <v>0.0</v>
      </c>
      <c r="AO62" s="74">
        <f t="shared" si="22"/>
        <v>0</v>
      </c>
      <c r="AP62" s="75">
        <v>0.0</v>
      </c>
      <c r="AQ62" s="74">
        <f t="shared" si="23"/>
        <v>0</v>
      </c>
      <c r="AR62" s="74">
        <f t="shared" si="24"/>
        <v>0</v>
      </c>
      <c r="AS62" s="75">
        <v>3.0</v>
      </c>
      <c r="AT62" s="74">
        <f t="shared" si="25"/>
        <v>30857.14286</v>
      </c>
      <c r="AU62" s="75">
        <v>0.0</v>
      </c>
      <c r="AV62" s="74">
        <f t="shared" si="26"/>
        <v>0</v>
      </c>
      <c r="AW62" s="74">
        <f t="shared" si="27"/>
        <v>30857.14286</v>
      </c>
      <c r="AX62" s="75">
        <v>4.0</v>
      </c>
      <c r="AY62" s="74">
        <f t="shared" si="28"/>
        <v>41142.85714</v>
      </c>
      <c r="AZ62" s="75">
        <v>0.0</v>
      </c>
      <c r="BA62" s="74">
        <f t="shared" si="29"/>
        <v>0</v>
      </c>
      <c r="BB62" s="74">
        <f t="shared" si="30"/>
        <v>41142.85714</v>
      </c>
      <c r="BC62" s="75"/>
      <c r="BD62" s="74">
        <f t="shared" si="31"/>
        <v>0</v>
      </c>
      <c r="BE62" s="75">
        <v>0.0</v>
      </c>
      <c r="BF62" s="74">
        <f t="shared" si="32"/>
        <v>0</v>
      </c>
      <c r="BG62" s="74">
        <f t="shared" si="33"/>
        <v>0</v>
      </c>
      <c r="BH62" s="75"/>
      <c r="BI62" s="74">
        <f t="shared" si="34"/>
        <v>0</v>
      </c>
      <c r="BJ62" s="75">
        <v>0.0</v>
      </c>
      <c r="BK62" s="74">
        <f t="shared" si="35"/>
        <v>0</v>
      </c>
      <c r="BL62" s="74">
        <f t="shared" si="36"/>
        <v>0</v>
      </c>
      <c r="BM62" s="75"/>
      <c r="BN62" s="74">
        <f t="shared" si="37"/>
        <v>0</v>
      </c>
      <c r="BO62" s="75">
        <v>0.0</v>
      </c>
      <c r="BP62" s="74">
        <f t="shared" si="38"/>
        <v>0</v>
      </c>
      <c r="BQ62" s="74">
        <f t="shared" si="39"/>
        <v>0</v>
      </c>
      <c r="BR62" s="75"/>
      <c r="BS62" s="74">
        <f t="shared" si="40"/>
        <v>0</v>
      </c>
      <c r="BT62" s="75">
        <v>0.0</v>
      </c>
      <c r="BU62" s="74">
        <f t="shared" si="41"/>
        <v>0</v>
      </c>
      <c r="BV62" s="74">
        <f t="shared" si="42"/>
        <v>0</v>
      </c>
      <c r="BW62" s="75"/>
      <c r="BX62" s="74">
        <f t="shared" si="43"/>
        <v>0</v>
      </c>
      <c r="BY62" s="75">
        <v>0.0</v>
      </c>
      <c r="BZ62" s="74">
        <f t="shared" si="44"/>
        <v>0</v>
      </c>
      <c r="CA62" s="74">
        <f t="shared" si="45"/>
        <v>0</v>
      </c>
      <c r="CB62" s="75">
        <v>3.0</v>
      </c>
      <c r="CC62" s="74">
        <f t="shared" si="46"/>
        <v>30857.14286</v>
      </c>
      <c r="CD62" s="75">
        <v>0.0</v>
      </c>
      <c r="CE62" s="74">
        <f t="shared" si="47"/>
        <v>0</v>
      </c>
      <c r="CF62" s="74">
        <f t="shared" si="48"/>
        <v>30857.14286</v>
      </c>
      <c r="CG62" s="75"/>
      <c r="CH62" s="74">
        <f t="shared" si="49"/>
        <v>0</v>
      </c>
      <c r="CI62" s="75">
        <v>0.0</v>
      </c>
      <c r="CJ62" s="74">
        <f t="shared" si="50"/>
        <v>0</v>
      </c>
      <c r="CK62" s="74">
        <f t="shared" si="51"/>
        <v>0</v>
      </c>
      <c r="CL62" s="75"/>
      <c r="CM62" s="74">
        <f t="shared" si="52"/>
        <v>0</v>
      </c>
      <c r="CN62" s="75">
        <v>0.0</v>
      </c>
      <c r="CO62" s="74">
        <f t="shared" si="53"/>
        <v>0</v>
      </c>
      <c r="CP62" s="74">
        <f t="shared" si="54"/>
        <v>0</v>
      </c>
      <c r="CQ62" s="75"/>
      <c r="CR62" s="74">
        <f t="shared" si="55"/>
        <v>0</v>
      </c>
      <c r="CS62" s="75">
        <v>0.0</v>
      </c>
      <c r="CT62" s="74">
        <f t="shared" si="56"/>
        <v>0</v>
      </c>
      <c r="CU62" s="74">
        <f t="shared" si="57"/>
        <v>0</v>
      </c>
      <c r="CV62" s="75"/>
      <c r="CW62" s="74">
        <f t="shared" si="58"/>
        <v>0</v>
      </c>
      <c r="CX62" s="75">
        <v>0.0</v>
      </c>
      <c r="CY62" s="74">
        <f t="shared" si="59"/>
        <v>0</v>
      </c>
      <c r="CZ62" s="74">
        <f t="shared" si="60"/>
        <v>0</v>
      </c>
      <c r="DA62" s="75">
        <v>1.0</v>
      </c>
      <c r="DB62" s="74">
        <f t="shared" si="61"/>
        <v>10285.71429</v>
      </c>
      <c r="DC62" s="75">
        <v>0.0</v>
      </c>
      <c r="DD62" s="74">
        <f t="shared" si="62"/>
        <v>0</v>
      </c>
      <c r="DE62" s="74">
        <f t="shared" si="63"/>
        <v>10285.71429</v>
      </c>
      <c r="DF62" s="75"/>
      <c r="DG62" s="74">
        <f t="shared" si="64"/>
        <v>0</v>
      </c>
      <c r="DH62" s="75">
        <v>0.0</v>
      </c>
      <c r="DI62" s="74">
        <f t="shared" si="65"/>
        <v>0</v>
      </c>
      <c r="DJ62" s="74">
        <f t="shared" si="66"/>
        <v>0</v>
      </c>
      <c r="DK62" s="75"/>
      <c r="DL62" s="74">
        <f t="shared" si="67"/>
        <v>0</v>
      </c>
      <c r="DM62" s="75">
        <v>0.0</v>
      </c>
      <c r="DN62" s="74">
        <f t="shared" si="68"/>
        <v>0</v>
      </c>
      <c r="DO62" s="74">
        <f t="shared" si="69"/>
        <v>0</v>
      </c>
      <c r="DP62" s="75"/>
      <c r="DQ62" s="74">
        <f t="shared" si="70"/>
        <v>0</v>
      </c>
      <c r="DR62" s="75">
        <v>0.0</v>
      </c>
      <c r="DS62" s="74">
        <f t="shared" si="71"/>
        <v>0</v>
      </c>
      <c r="DT62" s="74">
        <f t="shared" si="72"/>
        <v>0</v>
      </c>
      <c r="DU62" s="75"/>
      <c r="DV62" s="74">
        <f t="shared" si="73"/>
        <v>0</v>
      </c>
      <c r="DW62" s="75">
        <v>0.0</v>
      </c>
      <c r="DX62" s="74">
        <f t="shared" si="74"/>
        <v>0</v>
      </c>
      <c r="DY62" s="74">
        <f t="shared" si="75"/>
        <v>0</v>
      </c>
      <c r="DZ62" s="75"/>
      <c r="EA62" s="74">
        <f t="shared" si="76"/>
        <v>0</v>
      </c>
      <c r="EB62" s="75">
        <v>0.0</v>
      </c>
      <c r="EC62" s="74">
        <f t="shared" si="77"/>
        <v>0</v>
      </c>
      <c r="ED62" s="74">
        <f t="shared" si="78"/>
        <v>0</v>
      </c>
      <c r="EE62" s="75"/>
      <c r="EF62" s="74">
        <f t="shared" si="79"/>
        <v>0</v>
      </c>
      <c r="EG62" s="75">
        <v>0.0</v>
      </c>
      <c r="EH62" s="74">
        <f t="shared" si="80"/>
        <v>0</v>
      </c>
      <c r="EI62" s="74">
        <f t="shared" si="81"/>
        <v>0</v>
      </c>
      <c r="EJ62" s="75"/>
      <c r="EK62" s="74">
        <f t="shared" si="82"/>
        <v>0</v>
      </c>
      <c r="EL62" s="75">
        <v>0.0</v>
      </c>
      <c r="EM62" s="74">
        <f t="shared" si="83"/>
        <v>0</v>
      </c>
      <c r="EN62" s="74">
        <f t="shared" si="84"/>
        <v>0</v>
      </c>
      <c r="EO62" s="75"/>
      <c r="EP62" s="74">
        <f t="shared" si="85"/>
        <v>0</v>
      </c>
      <c r="EQ62" s="75">
        <v>0.0</v>
      </c>
      <c r="ER62" s="74">
        <f t="shared" si="86"/>
        <v>0</v>
      </c>
      <c r="ES62" s="74">
        <f t="shared" si="87"/>
        <v>0</v>
      </c>
      <c r="ET62" s="75"/>
      <c r="EU62" s="74">
        <f t="shared" si="88"/>
        <v>0</v>
      </c>
      <c r="EV62" s="75">
        <v>0.0</v>
      </c>
      <c r="EW62" s="74">
        <f t="shared" si="89"/>
        <v>0</v>
      </c>
      <c r="EX62" s="74">
        <f t="shared" si="90"/>
        <v>0</v>
      </c>
      <c r="EY62" s="75"/>
      <c r="EZ62" s="74">
        <f t="shared" si="91"/>
        <v>0</v>
      </c>
      <c r="FA62" s="75">
        <v>0.0</v>
      </c>
      <c r="FB62" s="74">
        <f t="shared" si="92"/>
        <v>0</v>
      </c>
      <c r="FC62" s="74">
        <f t="shared" si="93"/>
        <v>0</v>
      </c>
      <c r="FD62" s="75">
        <v>3.0</v>
      </c>
      <c r="FE62" s="74">
        <f t="shared" si="94"/>
        <v>30857.14286</v>
      </c>
      <c r="FF62" s="75">
        <v>0.0</v>
      </c>
      <c r="FG62" s="74">
        <f t="shared" si="95"/>
        <v>0</v>
      </c>
      <c r="FH62" s="74">
        <f t="shared" si="96"/>
        <v>30857.14286</v>
      </c>
      <c r="FI62" s="75"/>
      <c r="FJ62" s="74">
        <f t="shared" si="97"/>
        <v>0</v>
      </c>
      <c r="FK62" s="75">
        <v>0.0</v>
      </c>
      <c r="FL62" s="74">
        <f t="shared" si="98"/>
        <v>0</v>
      </c>
      <c r="FM62" s="74">
        <f t="shared" si="99"/>
        <v>0</v>
      </c>
      <c r="FN62" s="75"/>
      <c r="FO62" s="74">
        <f t="shared" si="100"/>
        <v>0</v>
      </c>
      <c r="FP62" s="75">
        <v>0.0</v>
      </c>
      <c r="FQ62" s="74">
        <f t="shared" si="101"/>
        <v>0</v>
      </c>
      <c r="FR62" s="74">
        <f t="shared" si="102"/>
        <v>0</v>
      </c>
      <c r="FS62" s="75"/>
      <c r="FT62" s="74">
        <f t="shared" si="103"/>
        <v>0</v>
      </c>
      <c r="FU62" s="75">
        <v>0.0</v>
      </c>
      <c r="FV62" s="74">
        <f t="shared" si="104"/>
        <v>0</v>
      </c>
      <c r="FW62" s="74">
        <f t="shared" si="105"/>
        <v>0</v>
      </c>
      <c r="FX62" s="75"/>
      <c r="FY62" s="74">
        <f t="shared" si="106"/>
        <v>0</v>
      </c>
      <c r="FZ62" s="75">
        <v>0.0</v>
      </c>
      <c r="GA62" s="74">
        <f t="shared" si="107"/>
        <v>0</v>
      </c>
      <c r="GB62" s="74">
        <f t="shared" si="108"/>
        <v>0</v>
      </c>
      <c r="GC62" s="75"/>
      <c r="GD62" s="74">
        <f t="shared" si="109"/>
        <v>0</v>
      </c>
      <c r="GE62" s="75">
        <v>0.0</v>
      </c>
      <c r="GF62" s="74">
        <f t="shared" si="110"/>
        <v>0</v>
      </c>
      <c r="GG62" s="74">
        <f t="shared" si="111"/>
        <v>0</v>
      </c>
      <c r="GH62" s="75"/>
      <c r="GI62" s="74">
        <f t="shared" si="112"/>
        <v>0</v>
      </c>
      <c r="GJ62" s="75">
        <v>0.0</v>
      </c>
      <c r="GK62" s="74">
        <f t="shared" si="113"/>
        <v>0</v>
      </c>
      <c r="GL62" s="74">
        <f t="shared" si="114"/>
        <v>0</v>
      </c>
      <c r="GM62" s="75"/>
      <c r="GN62" s="74">
        <f t="shared" si="115"/>
        <v>0</v>
      </c>
      <c r="GO62" s="75">
        <v>0.0</v>
      </c>
      <c r="GP62" s="74">
        <f t="shared" si="116"/>
        <v>0</v>
      </c>
      <c r="GQ62" s="74">
        <f t="shared" si="117"/>
        <v>0</v>
      </c>
      <c r="GR62" s="75"/>
      <c r="GS62" s="74">
        <f t="shared" si="118"/>
        <v>0</v>
      </c>
      <c r="GT62" s="75">
        <v>0.0</v>
      </c>
      <c r="GU62" s="74">
        <f t="shared" si="119"/>
        <v>0</v>
      </c>
      <c r="GV62" s="74">
        <f t="shared" si="120"/>
        <v>0</v>
      </c>
      <c r="GW62" s="75"/>
      <c r="GX62" s="74">
        <f t="shared" si="121"/>
        <v>0</v>
      </c>
      <c r="GY62" s="75">
        <v>0.0</v>
      </c>
      <c r="GZ62" s="74">
        <f t="shared" si="122"/>
        <v>0</v>
      </c>
      <c r="HA62" s="74">
        <f t="shared" si="123"/>
        <v>0</v>
      </c>
      <c r="HB62" s="75"/>
      <c r="HC62" s="74">
        <f t="shared" si="124"/>
        <v>0</v>
      </c>
      <c r="HD62" s="75">
        <v>0.0</v>
      </c>
      <c r="HE62" s="74">
        <f t="shared" si="125"/>
        <v>0</v>
      </c>
      <c r="HF62" s="74">
        <f t="shared" si="126"/>
        <v>0</v>
      </c>
    </row>
    <row r="63" ht="15.75" customHeight="1">
      <c r="A63" s="4"/>
      <c r="B63" s="1"/>
      <c r="C63" s="73" t="str">
        <f>$C$24</f>
        <v>Collections</v>
      </c>
      <c r="D63" s="74">
        <f>$D$27/7</f>
        <v>10285.71429</v>
      </c>
      <c r="E63" s="75">
        <v>0.0</v>
      </c>
      <c r="F63" s="74">
        <f t="shared" si="1"/>
        <v>0</v>
      </c>
      <c r="G63" s="75">
        <v>0.0</v>
      </c>
      <c r="H63" s="74">
        <f t="shared" si="2"/>
        <v>0</v>
      </c>
      <c r="I63" s="74">
        <f t="shared" si="3"/>
        <v>0</v>
      </c>
      <c r="J63" s="75">
        <v>0.0</v>
      </c>
      <c r="K63" s="74">
        <f t="shared" si="4"/>
        <v>0</v>
      </c>
      <c r="L63" s="75">
        <v>0.0</v>
      </c>
      <c r="M63" s="74">
        <f t="shared" si="5"/>
        <v>0</v>
      </c>
      <c r="N63" s="74">
        <f t="shared" si="6"/>
        <v>0</v>
      </c>
      <c r="O63" s="75">
        <v>1.0</v>
      </c>
      <c r="P63" s="74">
        <f t="shared" si="7"/>
        <v>10285.71429</v>
      </c>
      <c r="Q63" s="75">
        <v>0.0</v>
      </c>
      <c r="R63" s="74">
        <f t="shared" si="8"/>
        <v>0</v>
      </c>
      <c r="S63" s="74">
        <f t="shared" si="9"/>
        <v>10285.71429</v>
      </c>
      <c r="T63" s="75">
        <v>1.0</v>
      </c>
      <c r="U63" s="74">
        <f t="shared" si="10"/>
        <v>10285.71429</v>
      </c>
      <c r="V63" s="75">
        <v>0.0</v>
      </c>
      <c r="W63" s="74">
        <f t="shared" si="11"/>
        <v>0</v>
      </c>
      <c r="X63" s="74">
        <f t="shared" si="12"/>
        <v>10285.71429</v>
      </c>
      <c r="Y63" s="75">
        <v>0.0</v>
      </c>
      <c r="Z63" s="74">
        <f t="shared" si="13"/>
        <v>0</v>
      </c>
      <c r="AA63" s="75">
        <v>0.0</v>
      </c>
      <c r="AB63" s="74">
        <f t="shared" si="14"/>
        <v>0</v>
      </c>
      <c r="AC63" s="74">
        <f t="shared" si="15"/>
        <v>0</v>
      </c>
      <c r="AD63" s="75">
        <v>0.0</v>
      </c>
      <c r="AE63" s="74">
        <f t="shared" si="16"/>
        <v>0</v>
      </c>
      <c r="AF63" s="75">
        <v>0.0</v>
      </c>
      <c r="AG63" s="74">
        <f t="shared" si="17"/>
        <v>0</v>
      </c>
      <c r="AH63" s="74">
        <f t="shared" si="18"/>
        <v>0</v>
      </c>
      <c r="AI63" s="75">
        <v>3.0</v>
      </c>
      <c r="AJ63" s="74">
        <f t="shared" si="19"/>
        <v>30857.14286</v>
      </c>
      <c r="AK63" s="75">
        <v>0.0</v>
      </c>
      <c r="AL63" s="74">
        <f t="shared" si="20"/>
        <v>0</v>
      </c>
      <c r="AM63" s="74">
        <f t="shared" si="21"/>
        <v>30857.14286</v>
      </c>
      <c r="AN63" s="75"/>
      <c r="AO63" s="74">
        <f t="shared" si="22"/>
        <v>0</v>
      </c>
      <c r="AP63" s="75">
        <v>0.0</v>
      </c>
      <c r="AQ63" s="74">
        <f t="shared" si="23"/>
        <v>0</v>
      </c>
      <c r="AR63" s="74">
        <f t="shared" si="24"/>
        <v>0</v>
      </c>
      <c r="AS63" s="75"/>
      <c r="AT63" s="74">
        <f t="shared" si="25"/>
        <v>0</v>
      </c>
      <c r="AU63" s="75">
        <v>0.0</v>
      </c>
      <c r="AV63" s="74">
        <f t="shared" si="26"/>
        <v>0</v>
      </c>
      <c r="AW63" s="74">
        <f t="shared" si="27"/>
        <v>0</v>
      </c>
      <c r="AX63" s="75"/>
      <c r="AY63" s="74">
        <f t="shared" si="28"/>
        <v>0</v>
      </c>
      <c r="AZ63" s="75">
        <v>0.0</v>
      </c>
      <c r="BA63" s="74">
        <f t="shared" si="29"/>
        <v>0</v>
      </c>
      <c r="BB63" s="74">
        <f t="shared" si="30"/>
        <v>0</v>
      </c>
      <c r="BC63" s="75"/>
      <c r="BD63" s="74">
        <f t="shared" si="31"/>
        <v>0</v>
      </c>
      <c r="BE63" s="75">
        <v>0.0</v>
      </c>
      <c r="BF63" s="74">
        <f t="shared" si="32"/>
        <v>0</v>
      </c>
      <c r="BG63" s="74">
        <f t="shared" si="33"/>
        <v>0</v>
      </c>
      <c r="BH63" s="75"/>
      <c r="BI63" s="74">
        <f t="shared" si="34"/>
        <v>0</v>
      </c>
      <c r="BJ63" s="75">
        <v>0.0</v>
      </c>
      <c r="BK63" s="74">
        <f t="shared" si="35"/>
        <v>0</v>
      </c>
      <c r="BL63" s="74">
        <f t="shared" si="36"/>
        <v>0</v>
      </c>
      <c r="BM63" s="75"/>
      <c r="BN63" s="74">
        <f t="shared" si="37"/>
        <v>0</v>
      </c>
      <c r="BO63" s="75">
        <v>0.0</v>
      </c>
      <c r="BP63" s="74">
        <f t="shared" si="38"/>
        <v>0</v>
      </c>
      <c r="BQ63" s="74">
        <f t="shared" si="39"/>
        <v>0</v>
      </c>
      <c r="BR63" s="75"/>
      <c r="BS63" s="74">
        <f t="shared" si="40"/>
        <v>0</v>
      </c>
      <c r="BT63" s="75">
        <v>0.0</v>
      </c>
      <c r="BU63" s="74">
        <f t="shared" si="41"/>
        <v>0</v>
      </c>
      <c r="BV63" s="74">
        <f t="shared" si="42"/>
        <v>0</v>
      </c>
      <c r="BW63" s="75"/>
      <c r="BX63" s="74">
        <f t="shared" si="43"/>
        <v>0</v>
      </c>
      <c r="BY63" s="75">
        <v>0.0</v>
      </c>
      <c r="BZ63" s="74">
        <f t="shared" si="44"/>
        <v>0</v>
      </c>
      <c r="CA63" s="74">
        <f t="shared" si="45"/>
        <v>0</v>
      </c>
      <c r="CB63" s="75"/>
      <c r="CC63" s="74">
        <f t="shared" si="46"/>
        <v>0</v>
      </c>
      <c r="CD63" s="75">
        <v>0.0</v>
      </c>
      <c r="CE63" s="74">
        <f t="shared" si="47"/>
        <v>0</v>
      </c>
      <c r="CF63" s="74">
        <f t="shared" si="48"/>
        <v>0</v>
      </c>
      <c r="CG63" s="75">
        <v>3.0</v>
      </c>
      <c r="CH63" s="74">
        <f t="shared" si="49"/>
        <v>30857.14286</v>
      </c>
      <c r="CI63" s="75">
        <v>0.0</v>
      </c>
      <c r="CJ63" s="74">
        <f t="shared" si="50"/>
        <v>0</v>
      </c>
      <c r="CK63" s="74">
        <f t="shared" si="51"/>
        <v>30857.14286</v>
      </c>
      <c r="CL63" s="75">
        <v>1.0</v>
      </c>
      <c r="CM63" s="74">
        <f t="shared" si="52"/>
        <v>10285.71429</v>
      </c>
      <c r="CN63" s="75">
        <v>0.0</v>
      </c>
      <c r="CO63" s="74">
        <f t="shared" si="53"/>
        <v>0</v>
      </c>
      <c r="CP63" s="74">
        <f t="shared" si="54"/>
        <v>10285.71429</v>
      </c>
      <c r="CQ63" s="75"/>
      <c r="CR63" s="74">
        <f t="shared" si="55"/>
        <v>0</v>
      </c>
      <c r="CS63" s="75">
        <v>0.0</v>
      </c>
      <c r="CT63" s="74">
        <f t="shared" si="56"/>
        <v>0</v>
      </c>
      <c r="CU63" s="74">
        <f t="shared" si="57"/>
        <v>0</v>
      </c>
      <c r="CV63" s="75"/>
      <c r="CW63" s="74">
        <f t="shared" si="58"/>
        <v>0</v>
      </c>
      <c r="CX63" s="75">
        <v>0.0</v>
      </c>
      <c r="CY63" s="74">
        <f t="shared" si="59"/>
        <v>0</v>
      </c>
      <c r="CZ63" s="74">
        <f t="shared" si="60"/>
        <v>0</v>
      </c>
      <c r="DA63" s="75"/>
      <c r="DB63" s="74">
        <f t="shared" si="61"/>
        <v>0</v>
      </c>
      <c r="DC63" s="75">
        <v>0.0</v>
      </c>
      <c r="DD63" s="74">
        <f t="shared" si="62"/>
        <v>0</v>
      </c>
      <c r="DE63" s="74">
        <f t="shared" si="63"/>
        <v>0</v>
      </c>
      <c r="DF63" s="75"/>
      <c r="DG63" s="74">
        <f t="shared" si="64"/>
        <v>0</v>
      </c>
      <c r="DH63" s="75">
        <v>0.0</v>
      </c>
      <c r="DI63" s="74">
        <f t="shared" si="65"/>
        <v>0</v>
      </c>
      <c r="DJ63" s="74">
        <f t="shared" si="66"/>
        <v>0</v>
      </c>
      <c r="DK63" s="75">
        <v>3.0</v>
      </c>
      <c r="DL63" s="74">
        <f t="shared" si="67"/>
        <v>30857.14286</v>
      </c>
      <c r="DM63" s="75">
        <v>0.0</v>
      </c>
      <c r="DN63" s="74">
        <f t="shared" si="68"/>
        <v>0</v>
      </c>
      <c r="DO63" s="74">
        <f t="shared" si="69"/>
        <v>30857.14286</v>
      </c>
      <c r="DP63" s="75"/>
      <c r="DQ63" s="74">
        <f t="shared" si="70"/>
        <v>0</v>
      </c>
      <c r="DR63" s="75">
        <v>0.0</v>
      </c>
      <c r="DS63" s="74">
        <f t="shared" si="71"/>
        <v>0</v>
      </c>
      <c r="DT63" s="74">
        <f t="shared" si="72"/>
        <v>0</v>
      </c>
      <c r="DU63" s="75"/>
      <c r="DV63" s="74">
        <f t="shared" si="73"/>
        <v>0</v>
      </c>
      <c r="DW63" s="75">
        <v>0.0</v>
      </c>
      <c r="DX63" s="74">
        <f t="shared" si="74"/>
        <v>0</v>
      </c>
      <c r="DY63" s="74">
        <f t="shared" si="75"/>
        <v>0</v>
      </c>
      <c r="DZ63" s="75"/>
      <c r="EA63" s="74">
        <f t="shared" si="76"/>
        <v>0</v>
      </c>
      <c r="EB63" s="75">
        <v>0.0</v>
      </c>
      <c r="EC63" s="74">
        <f t="shared" si="77"/>
        <v>0</v>
      </c>
      <c r="ED63" s="74">
        <f t="shared" si="78"/>
        <v>0</v>
      </c>
      <c r="EE63" s="75"/>
      <c r="EF63" s="74">
        <f t="shared" si="79"/>
        <v>0</v>
      </c>
      <c r="EG63" s="75">
        <v>0.0</v>
      </c>
      <c r="EH63" s="74">
        <f t="shared" si="80"/>
        <v>0</v>
      </c>
      <c r="EI63" s="74">
        <f t="shared" si="81"/>
        <v>0</v>
      </c>
      <c r="EJ63" s="75"/>
      <c r="EK63" s="74">
        <f t="shared" si="82"/>
        <v>0</v>
      </c>
      <c r="EL63" s="75">
        <v>0.0</v>
      </c>
      <c r="EM63" s="74">
        <f t="shared" si="83"/>
        <v>0</v>
      </c>
      <c r="EN63" s="74">
        <f t="shared" si="84"/>
        <v>0</v>
      </c>
      <c r="EO63" s="75"/>
      <c r="EP63" s="74">
        <f t="shared" si="85"/>
        <v>0</v>
      </c>
      <c r="EQ63" s="75">
        <v>0.0</v>
      </c>
      <c r="ER63" s="74">
        <f t="shared" si="86"/>
        <v>0</v>
      </c>
      <c r="ES63" s="74">
        <f t="shared" si="87"/>
        <v>0</v>
      </c>
      <c r="ET63" s="75">
        <v>3.0</v>
      </c>
      <c r="EU63" s="74">
        <f t="shared" si="88"/>
        <v>30857.14286</v>
      </c>
      <c r="EV63" s="75">
        <v>0.0</v>
      </c>
      <c r="EW63" s="74">
        <f t="shared" si="89"/>
        <v>0</v>
      </c>
      <c r="EX63" s="74">
        <f t="shared" si="90"/>
        <v>30857.14286</v>
      </c>
      <c r="EY63" s="75">
        <v>1.0</v>
      </c>
      <c r="EZ63" s="74">
        <f t="shared" si="91"/>
        <v>10285.71429</v>
      </c>
      <c r="FA63" s="75">
        <v>0.0</v>
      </c>
      <c r="FB63" s="74">
        <f t="shared" si="92"/>
        <v>0</v>
      </c>
      <c r="FC63" s="74">
        <f t="shared" si="93"/>
        <v>10285.71429</v>
      </c>
      <c r="FD63" s="75">
        <v>3.0</v>
      </c>
      <c r="FE63" s="74">
        <f t="shared" si="94"/>
        <v>30857.14286</v>
      </c>
      <c r="FF63" s="75">
        <v>0.0</v>
      </c>
      <c r="FG63" s="74">
        <f t="shared" si="95"/>
        <v>0</v>
      </c>
      <c r="FH63" s="74">
        <f t="shared" si="96"/>
        <v>30857.14286</v>
      </c>
      <c r="FI63" s="75">
        <v>2.0</v>
      </c>
      <c r="FJ63" s="74">
        <f t="shared" si="97"/>
        <v>20571.42857</v>
      </c>
      <c r="FK63" s="75">
        <v>0.0</v>
      </c>
      <c r="FL63" s="74">
        <f t="shared" si="98"/>
        <v>0</v>
      </c>
      <c r="FM63" s="74">
        <f t="shared" si="99"/>
        <v>20571.42857</v>
      </c>
      <c r="FN63" s="75">
        <v>5.0</v>
      </c>
      <c r="FO63" s="74">
        <f t="shared" si="100"/>
        <v>51428.57143</v>
      </c>
      <c r="FP63" s="75">
        <v>0.0</v>
      </c>
      <c r="FQ63" s="74">
        <f t="shared" si="101"/>
        <v>0</v>
      </c>
      <c r="FR63" s="74">
        <f t="shared" si="102"/>
        <v>51428.57143</v>
      </c>
      <c r="FS63" s="75">
        <v>2.0</v>
      </c>
      <c r="FT63" s="74">
        <f t="shared" si="103"/>
        <v>20571.42857</v>
      </c>
      <c r="FU63" s="75">
        <v>0.0</v>
      </c>
      <c r="FV63" s="74">
        <f t="shared" si="104"/>
        <v>0</v>
      </c>
      <c r="FW63" s="74">
        <f t="shared" si="105"/>
        <v>20571.42857</v>
      </c>
      <c r="FX63" s="75"/>
      <c r="FY63" s="74">
        <f t="shared" si="106"/>
        <v>0</v>
      </c>
      <c r="FZ63" s="75">
        <v>0.0</v>
      </c>
      <c r="GA63" s="74">
        <f t="shared" si="107"/>
        <v>0</v>
      </c>
      <c r="GB63" s="74">
        <f t="shared" si="108"/>
        <v>0</v>
      </c>
      <c r="GC63" s="75">
        <v>3.0</v>
      </c>
      <c r="GD63" s="74">
        <f t="shared" si="109"/>
        <v>30857.14286</v>
      </c>
      <c r="GE63" s="75">
        <v>0.0</v>
      </c>
      <c r="GF63" s="74">
        <f t="shared" si="110"/>
        <v>0</v>
      </c>
      <c r="GG63" s="74">
        <f t="shared" si="111"/>
        <v>30857.14286</v>
      </c>
      <c r="GH63" s="75">
        <v>3.0</v>
      </c>
      <c r="GI63" s="74">
        <f t="shared" si="112"/>
        <v>30857.14286</v>
      </c>
      <c r="GJ63" s="75">
        <v>0.0</v>
      </c>
      <c r="GK63" s="74">
        <f t="shared" si="113"/>
        <v>0</v>
      </c>
      <c r="GL63" s="74">
        <f t="shared" si="114"/>
        <v>30857.14286</v>
      </c>
      <c r="GM63" s="75"/>
      <c r="GN63" s="74">
        <f t="shared" si="115"/>
        <v>0</v>
      </c>
      <c r="GO63" s="75">
        <v>0.0</v>
      </c>
      <c r="GP63" s="74">
        <f t="shared" si="116"/>
        <v>0</v>
      </c>
      <c r="GQ63" s="74">
        <f t="shared" si="117"/>
        <v>0</v>
      </c>
      <c r="GR63" s="75"/>
      <c r="GS63" s="74">
        <f t="shared" si="118"/>
        <v>0</v>
      </c>
      <c r="GT63" s="75">
        <v>0.0</v>
      </c>
      <c r="GU63" s="74">
        <f t="shared" si="119"/>
        <v>0</v>
      </c>
      <c r="GV63" s="74">
        <f t="shared" si="120"/>
        <v>0</v>
      </c>
      <c r="GW63" s="75"/>
      <c r="GX63" s="74">
        <f t="shared" si="121"/>
        <v>0</v>
      </c>
      <c r="GY63" s="75">
        <v>0.0</v>
      </c>
      <c r="GZ63" s="74">
        <f t="shared" si="122"/>
        <v>0</v>
      </c>
      <c r="HA63" s="74">
        <f t="shared" si="123"/>
        <v>0</v>
      </c>
      <c r="HB63" s="75">
        <v>6.0</v>
      </c>
      <c r="HC63" s="74">
        <f t="shared" si="124"/>
        <v>61714.28571</v>
      </c>
      <c r="HD63" s="75">
        <v>0.0</v>
      </c>
      <c r="HE63" s="74">
        <f t="shared" si="125"/>
        <v>0</v>
      </c>
      <c r="HF63" s="74">
        <f t="shared" si="126"/>
        <v>61714.28571</v>
      </c>
    </row>
    <row r="64" ht="15.75" customHeight="1">
      <c r="A64" s="4"/>
      <c r="B64" s="1"/>
      <c r="C64" s="76" t="str">
        <f>$C$29</f>
        <v>Social Post (Twitter)</v>
      </c>
      <c r="D64" s="74">
        <f>$D$32</f>
        <v>49700</v>
      </c>
      <c r="E64" s="75">
        <v>0.0</v>
      </c>
      <c r="F64" s="74">
        <f t="shared" si="1"/>
        <v>0</v>
      </c>
      <c r="G64" s="75">
        <v>0.0</v>
      </c>
      <c r="H64" s="74">
        <f t="shared" si="2"/>
        <v>0</v>
      </c>
      <c r="I64" s="74">
        <f t="shared" si="3"/>
        <v>0</v>
      </c>
      <c r="J64" s="75">
        <v>0.0</v>
      </c>
      <c r="K64" s="74">
        <f t="shared" si="4"/>
        <v>0</v>
      </c>
      <c r="L64" s="75">
        <v>0.0</v>
      </c>
      <c r="M64" s="74">
        <f t="shared" si="5"/>
        <v>0</v>
      </c>
      <c r="N64" s="74">
        <f t="shared" si="6"/>
        <v>0</v>
      </c>
      <c r="O64" s="75">
        <v>0.0</v>
      </c>
      <c r="P64" s="74">
        <f t="shared" si="7"/>
        <v>0</v>
      </c>
      <c r="Q64" s="75">
        <v>0.0</v>
      </c>
      <c r="R64" s="74">
        <f t="shared" si="8"/>
        <v>0</v>
      </c>
      <c r="S64" s="74">
        <f t="shared" si="9"/>
        <v>0</v>
      </c>
      <c r="T64" s="75">
        <v>0.0</v>
      </c>
      <c r="U64" s="74">
        <f t="shared" si="10"/>
        <v>0</v>
      </c>
      <c r="V64" s="75">
        <v>0.0</v>
      </c>
      <c r="W64" s="74">
        <f t="shared" si="11"/>
        <v>0</v>
      </c>
      <c r="X64" s="74">
        <f t="shared" si="12"/>
        <v>0</v>
      </c>
      <c r="Y64" s="75">
        <v>0.0</v>
      </c>
      <c r="Z64" s="74">
        <f t="shared" si="13"/>
        <v>0</v>
      </c>
      <c r="AA64" s="75">
        <v>0.0</v>
      </c>
      <c r="AB64" s="74">
        <f t="shared" si="14"/>
        <v>0</v>
      </c>
      <c r="AC64" s="74">
        <f t="shared" si="15"/>
        <v>0</v>
      </c>
      <c r="AD64" s="75">
        <v>0.0</v>
      </c>
      <c r="AE64" s="74">
        <f t="shared" si="16"/>
        <v>0</v>
      </c>
      <c r="AF64" s="75">
        <v>0.0</v>
      </c>
      <c r="AG64" s="74">
        <f t="shared" si="17"/>
        <v>0</v>
      </c>
      <c r="AH64" s="74">
        <f t="shared" si="18"/>
        <v>0</v>
      </c>
      <c r="AI64" s="75">
        <v>0.0</v>
      </c>
      <c r="AJ64" s="74">
        <f t="shared" si="19"/>
        <v>0</v>
      </c>
      <c r="AK64" s="75">
        <v>0.0</v>
      </c>
      <c r="AL64" s="74">
        <f t="shared" si="20"/>
        <v>0</v>
      </c>
      <c r="AM64" s="74">
        <f t="shared" si="21"/>
        <v>0</v>
      </c>
      <c r="AN64" s="75">
        <v>0.0</v>
      </c>
      <c r="AO64" s="74">
        <f t="shared" si="22"/>
        <v>0</v>
      </c>
      <c r="AP64" s="75">
        <v>0.0</v>
      </c>
      <c r="AQ64" s="74">
        <f t="shared" si="23"/>
        <v>0</v>
      </c>
      <c r="AR64" s="74">
        <f t="shared" si="24"/>
        <v>0</v>
      </c>
      <c r="AS64" s="75">
        <v>0.0</v>
      </c>
      <c r="AT64" s="74">
        <f t="shared" si="25"/>
        <v>0</v>
      </c>
      <c r="AU64" s="75">
        <v>0.0</v>
      </c>
      <c r="AV64" s="74">
        <f t="shared" si="26"/>
        <v>0</v>
      </c>
      <c r="AW64" s="74">
        <f t="shared" si="27"/>
        <v>0</v>
      </c>
      <c r="AX64" s="75">
        <v>0.0</v>
      </c>
      <c r="AY64" s="74">
        <f t="shared" si="28"/>
        <v>0</v>
      </c>
      <c r="AZ64" s="75">
        <v>0.0</v>
      </c>
      <c r="BA64" s="74">
        <f t="shared" si="29"/>
        <v>0</v>
      </c>
      <c r="BB64" s="74">
        <f t="shared" si="30"/>
        <v>0</v>
      </c>
      <c r="BC64" s="75">
        <v>0.0</v>
      </c>
      <c r="BD64" s="74">
        <f t="shared" si="31"/>
        <v>0</v>
      </c>
      <c r="BE64" s="75">
        <v>0.0</v>
      </c>
      <c r="BF64" s="74">
        <f t="shared" si="32"/>
        <v>0</v>
      </c>
      <c r="BG64" s="74">
        <f t="shared" si="33"/>
        <v>0</v>
      </c>
      <c r="BH64" s="75">
        <v>0.0</v>
      </c>
      <c r="BI64" s="74">
        <f t="shared" si="34"/>
        <v>0</v>
      </c>
      <c r="BJ64" s="75">
        <v>0.0</v>
      </c>
      <c r="BK64" s="74">
        <f t="shared" si="35"/>
        <v>0</v>
      </c>
      <c r="BL64" s="74">
        <f t="shared" si="36"/>
        <v>0</v>
      </c>
      <c r="BM64" s="75">
        <v>0.0</v>
      </c>
      <c r="BN64" s="74">
        <f t="shared" si="37"/>
        <v>0</v>
      </c>
      <c r="BO64" s="75">
        <v>0.0</v>
      </c>
      <c r="BP64" s="74">
        <f t="shared" si="38"/>
        <v>0</v>
      </c>
      <c r="BQ64" s="74">
        <f t="shared" si="39"/>
        <v>0</v>
      </c>
      <c r="BR64" s="75">
        <v>0.0</v>
      </c>
      <c r="BS64" s="74">
        <f t="shared" si="40"/>
        <v>0</v>
      </c>
      <c r="BT64" s="75">
        <v>0.0</v>
      </c>
      <c r="BU64" s="74">
        <f t="shared" si="41"/>
        <v>0</v>
      </c>
      <c r="BV64" s="74">
        <f t="shared" si="42"/>
        <v>0</v>
      </c>
      <c r="BW64" s="75">
        <v>1.0</v>
      </c>
      <c r="BX64" s="74">
        <f t="shared" si="43"/>
        <v>49700</v>
      </c>
      <c r="BY64" s="75">
        <v>0.0</v>
      </c>
      <c r="BZ64" s="74">
        <f t="shared" si="44"/>
        <v>0</v>
      </c>
      <c r="CA64" s="74">
        <f t="shared" si="45"/>
        <v>49700</v>
      </c>
      <c r="CB64" s="75"/>
      <c r="CC64" s="74">
        <f t="shared" si="46"/>
        <v>0</v>
      </c>
      <c r="CD64" s="75">
        <v>0.0</v>
      </c>
      <c r="CE64" s="74">
        <f t="shared" si="47"/>
        <v>0</v>
      </c>
      <c r="CF64" s="74">
        <f t="shared" si="48"/>
        <v>0</v>
      </c>
      <c r="CG64" s="75"/>
      <c r="CH64" s="74">
        <f t="shared" si="49"/>
        <v>0</v>
      </c>
      <c r="CI64" s="75">
        <v>0.0</v>
      </c>
      <c r="CJ64" s="74">
        <f t="shared" si="50"/>
        <v>0</v>
      </c>
      <c r="CK64" s="74">
        <f t="shared" si="51"/>
        <v>0</v>
      </c>
      <c r="CL64" s="75"/>
      <c r="CM64" s="74">
        <f t="shared" si="52"/>
        <v>0</v>
      </c>
      <c r="CN64" s="75">
        <v>0.0</v>
      </c>
      <c r="CO64" s="74">
        <f t="shared" si="53"/>
        <v>0</v>
      </c>
      <c r="CP64" s="74">
        <f t="shared" si="54"/>
        <v>0</v>
      </c>
      <c r="CQ64" s="75"/>
      <c r="CR64" s="74">
        <f t="shared" si="55"/>
        <v>0</v>
      </c>
      <c r="CS64" s="75">
        <v>0.0</v>
      </c>
      <c r="CT64" s="74">
        <f t="shared" si="56"/>
        <v>0</v>
      </c>
      <c r="CU64" s="74">
        <f t="shared" si="57"/>
        <v>0</v>
      </c>
      <c r="CV64" s="75"/>
      <c r="CW64" s="74">
        <f t="shared" si="58"/>
        <v>0</v>
      </c>
      <c r="CX64" s="75">
        <v>0.0</v>
      </c>
      <c r="CY64" s="74">
        <f t="shared" si="59"/>
        <v>0</v>
      </c>
      <c r="CZ64" s="74">
        <f t="shared" si="60"/>
        <v>0</v>
      </c>
      <c r="DA64" s="75"/>
      <c r="DB64" s="74">
        <f t="shared" si="61"/>
        <v>0</v>
      </c>
      <c r="DC64" s="75">
        <v>0.0</v>
      </c>
      <c r="DD64" s="74">
        <f t="shared" si="62"/>
        <v>0</v>
      </c>
      <c r="DE64" s="74">
        <f t="shared" si="63"/>
        <v>0</v>
      </c>
      <c r="DF64" s="75"/>
      <c r="DG64" s="74">
        <f t="shared" si="64"/>
        <v>0</v>
      </c>
      <c r="DH64" s="75">
        <v>0.0</v>
      </c>
      <c r="DI64" s="74">
        <f t="shared" si="65"/>
        <v>0</v>
      </c>
      <c r="DJ64" s="74">
        <f t="shared" si="66"/>
        <v>0</v>
      </c>
      <c r="DK64" s="75"/>
      <c r="DL64" s="74">
        <f t="shared" si="67"/>
        <v>0</v>
      </c>
      <c r="DM64" s="75">
        <v>0.0</v>
      </c>
      <c r="DN64" s="74">
        <f t="shared" si="68"/>
        <v>0</v>
      </c>
      <c r="DO64" s="74">
        <f t="shared" si="69"/>
        <v>0</v>
      </c>
      <c r="DP64" s="75"/>
      <c r="DQ64" s="74">
        <f t="shared" si="70"/>
        <v>0</v>
      </c>
      <c r="DR64" s="75">
        <v>0.0</v>
      </c>
      <c r="DS64" s="74">
        <f t="shared" si="71"/>
        <v>0</v>
      </c>
      <c r="DT64" s="74">
        <f t="shared" si="72"/>
        <v>0</v>
      </c>
      <c r="DU64" s="75"/>
      <c r="DV64" s="74">
        <f t="shared" si="73"/>
        <v>0</v>
      </c>
      <c r="DW64" s="75">
        <v>0.0</v>
      </c>
      <c r="DX64" s="74">
        <f t="shared" si="74"/>
        <v>0</v>
      </c>
      <c r="DY64" s="74">
        <f t="shared" si="75"/>
        <v>0</v>
      </c>
      <c r="DZ64" s="75"/>
      <c r="EA64" s="74">
        <f t="shared" si="76"/>
        <v>0</v>
      </c>
      <c r="EB64" s="75">
        <v>0.0</v>
      </c>
      <c r="EC64" s="74">
        <f t="shared" si="77"/>
        <v>0</v>
      </c>
      <c r="ED64" s="74">
        <f t="shared" si="78"/>
        <v>0</v>
      </c>
      <c r="EE64" s="75"/>
      <c r="EF64" s="74">
        <f t="shared" si="79"/>
        <v>0</v>
      </c>
      <c r="EG64" s="75">
        <v>0.0</v>
      </c>
      <c r="EH64" s="74">
        <f t="shared" si="80"/>
        <v>0</v>
      </c>
      <c r="EI64" s="74">
        <f t="shared" si="81"/>
        <v>0</v>
      </c>
      <c r="EJ64" s="75"/>
      <c r="EK64" s="74">
        <f t="shared" si="82"/>
        <v>0</v>
      </c>
      <c r="EL64" s="75">
        <v>0.0</v>
      </c>
      <c r="EM64" s="74">
        <f t="shared" si="83"/>
        <v>0</v>
      </c>
      <c r="EN64" s="74">
        <f t="shared" si="84"/>
        <v>0</v>
      </c>
      <c r="EO64" s="75"/>
      <c r="EP64" s="74">
        <f t="shared" si="85"/>
        <v>0</v>
      </c>
      <c r="EQ64" s="75">
        <v>0.0</v>
      </c>
      <c r="ER64" s="74">
        <f t="shared" si="86"/>
        <v>0</v>
      </c>
      <c r="ES64" s="74">
        <f t="shared" si="87"/>
        <v>0</v>
      </c>
      <c r="ET64" s="75"/>
      <c r="EU64" s="74">
        <f t="shared" si="88"/>
        <v>0</v>
      </c>
      <c r="EV64" s="75">
        <v>0.0</v>
      </c>
      <c r="EW64" s="74">
        <f t="shared" si="89"/>
        <v>0</v>
      </c>
      <c r="EX64" s="74">
        <f t="shared" si="90"/>
        <v>0</v>
      </c>
      <c r="EY64" s="75"/>
      <c r="EZ64" s="74">
        <f t="shared" si="91"/>
        <v>0</v>
      </c>
      <c r="FA64" s="75">
        <v>0.0</v>
      </c>
      <c r="FB64" s="74">
        <f t="shared" si="92"/>
        <v>0</v>
      </c>
      <c r="FC64" s="74">
        <f t="shared" si="93"/>
        <v>0</v>
      </c>
      <c r="FD64" s="75"/>
      <c r="FE64" s="74">
        <f t="shared" si="94"/>
        <v>0</v>
      </c>
      <c r="FF64" s="75">
        <v>0.0</v>
      </c>
      <c r="FG64" s="74">
        <f t="shared" si="95"/>
        <v>0</v>
      </c>
      <c r="FH64" s="74">
        <f t="shared" si="96"/>
        <v>0</v>
      </c>
      <c r="FI64" s="75"/>
      <c r="FJ64" s="74">
        <f t="shared" si="97"/>
        <v>0</v>
      </c>
      <c r="FK64" s="75">
        <v>0.0</v>
      </c>
      <c r="FL64" s="74">
        <f t="shared" si="98"/>
        <v>0</v>
      </c>
      <c r="FM64" s="74">
        <f t="shared" si="99"/>
        <v>0</v>
      </c>
      <c r="FN64" s="75"/>
      <c r="FO64" s="74">
        <f t="shared" si="100"/>
        <v>0</v>
      </c>
      <c r="FP64" s="75">
        <v>0.0</v>
      </c>
      <c r="FQ64" s="74">
        <f t="shared" si="101"/>
        <v>0</v>
      </c>
      <c r="FR64" s="74">
        <f t="shared" si="102"/>
        <v>0</v>
      </c>
      <c r="FS64" s="75"/>
      <c r="FT64" s="74">
        <f t="shared" si="103"/>
        <v>0</v>
      </c>
      <c r="FU64" s="75">
        <v>0.0</v>
      </c>
      <c r="FV64" s="74">
        <f t="shared" si="104"/>
        <v>0</v>
      </c>
      <c r="FW64" s="74">
        <f t="shared" si="105"/>
        <v>0</v>
      </c>
      <c r="FX64" s="75"/>
      <c r="FY64" s="74">
        <f t="shared" si="106"/>
        <v>0</v>
      </c>
      <c r="FZ64" s="75">
        <v>0.0</v>
      </c>
      <c r="GA64" s="74">
        <f t="shared" si="107"/>
        <v>0</v>
      </c>
      <c r="GB64" s="74">
        <f t="shared" si="108"/>
        <v>0</v>
      </c>
      <c r="GC64" s="75"/>
      <c r="GD64" s="74">
        <f t="shared" si="109"/>
        <v>0</v>
      </c>
      <c r="GE64" s="75">
        <v>0.0</v>
      </c>
      <c r="GF64" s="74">
        <f t="shared" si="110"/>
        <v>0</v>
      </c>
      <c r="GG64" s="74">
        <f t="shared" si="111"/>
        <v>0</v>
      </c>
      <c r="GH64" s="75"/>
      <c r="GI64" s="74">
        <f t="shared" si="112"/>
        <v>0</v>
      </c>
      <c r="GJ64" s="75">
        <v>0.0</v>
      </c>
      <c r="GK64" s="74">
        <f t="shared" si="113"/>
        <v>0</v>
      </c>
      <c r="GL64" s="74">
        <f t="shared" si="114"/>
        <v>0</v>
      </c>
      <c r="GM64" s="75">
        <v>1.0</v>
      </c>
      <c r="GN64" s="74">
        <f t="shared" si="115"/>
        <v>49700</v>
      </c>
      <c r="GO64" s="75">
        <v>0.0</v>
      </c>
      <c r="GP64" s="74">
        <f t="shared" si="116"/>
        <v>0</v>
      </c>
      <c r="GQ64" s="74">
        <f t="shared" si="117"/>
        <v>49700</v>
      </c>
      <c r="GR64" s="75"/>
      <c r="GS64" s="74">
        <f t="shared" si="118"/>
        <v>0</v>
      </c>
      <c r="GT64" s="75">
        <v>0.0</v>
      </c>
      <c r="GU64" s="74">
        <f t="shared" si="119"/>
        <v>0</v>
      </c>
      <c r="GV64" s="74">
        <f t="shared" si="120"/>
        <v>0</v>
      </c>
      <c r="GW64" s="75"/>
      <c r="GX64" s="74">
        <f t="shared" si="121"/>
        <v>0</v>
      </c>
      <c r="GY64" s="75">
        <v>0.0</v>
      </c>
      <c r="GZ64" s="74">
        <f t="shared" si="122"/>
        <v>0</v>
      </c>
      <c r="HA64" s="74">
        <f t="shared" si="123"/>
        <v>0</v>
      </c>
      <c r="HB64" s="75"/>
      <c r="HC64" s="74">
        <f t="shared" si="124"/>
        <v>0</v>
      </c>
      <c r="HD64" s="75">
        <v>0.0</v>
      </c>
      <c r="HE64" s="74">
        <f t="shared" si="125"/>
        <v>0</v>
      </c>
      <c r="HF64" s="74">
        <f t="shared" si="126"/>
        <v>0</v>
      </c>
    </row>
    <row r="65" ht="15.75" customHeight="1">
      <c r="A65" s="4"/>
      <c r="B65" s="1"/>
      <c r="C65" s="76" t="str">
        <f>$C$34</f>
        <v> Social Post (Facebook)</v>
      </c>
      <c r="D65" s="74">
        <f>($D$37)</f>
        <v>76880.09</v>
      </c>
      <c r="E65" s="75">
        <v>0.0</v>
      </c>
      <c r="F65" s="74">
        <f t="shared" si="1"/>
        <v>0</v>
      </c>
      <c r="G65" s="77">
        <v>0.0</v>
      </c>
      <c r="H65" s="74">
        <f t="shared" si="2"/>
        <v>0</v>
      </c>
      <c r="I65" s="74">
        <f t="shared" si="3"/>
        <v>0</v>
      </c>
      <c r="J65" s="75">
        <v>0.0</v>
      </c>
      <c r="K65" s="74">
        <f t="shared" si="4"/>
        <v>0</v>
      </c>
      <c r="L65" s="77">
        <v>0.0</v>
      </c>
      <c r="M65" s="74">
        <f t="shared" si="5"/>
        <v>0</v>
      </c>
      <c r="N65" s="74">
        <f t="shared" si="6"/>
        <v>0</v>
      </c>
      <c r="O65" s="75">
        <v>0.0</v>
      </c>
      <c r="P65" s="74">
        <f t="shared" si="7"/>
        <v>0</v>
      </c>
      <c r="Q65" s="77">
        <v>0.0</v>
      </c>
      <c r="R65" s="74">
        <f t="shared" si="8"/>
        <v>0</v>
      </c>
      <c r="S65" s="74">
        <f t="shared" si="9"/>
        <v>0</v>
      </c>
      <c r="T65" s="75">
        <v>0.0</v>
      </c>
      <c r="U65" s="74">
        <f t="shared" si="10"/>
        <v>0</v>
      </c>
      <c r="V65" s="77">
        <v>0.0</v>
      </c>
      <c r="W65" s="74">
        <f t="shared" si="11"/>
        <v>0</v>
      </c>
      <c r="X65" s="74">
        <f t="shared" si="12"/>
        <v>0</v>
      </c>
      <c r="Y65" s="75">
        <v>0.0</v>
      </c>
      <c r="Z65" s="74">
        <f t="shared" si="13"/>
        <v>0</v>
      </c>
      <c r="AA65" s="77">
        <v>0.0</v>
      </c>
      <c r="AB65" s="74">
        <f t="shared" si="14"/>
        <v>0</v>
      </c>
      <c r="AC65" s="74">
        <f t="shared" si="15"/>
        <v>0</v>
      </c>
      <c r="AD65" s="75">
        <v>0.0</v>
      </c>
      <c r="AE65" s="74">
        <f t="shared" si="16"/>
        <v>0</v>
      </c>
      <c r="AF65" s="77">
        <v>0.0</v>
      </c>
      <c r="AG65" s="74">
        <f t="shared" si="17"/>
        <v>0</v>
      </c>
      <c r="AH65" s="74">
        <f t="shared" si="18"/>
        <v>0</v>
      </c>
      <c r="AI65" s="75">
        <v>0.0</v>
      </c>
      <c r="AJ65" s="74">
        <f t="shared" si="19"/>
        <v>0</v>
      </c>
      <c r="AK65" s="77">
        <v>0.0</v>
      </c>
      <c r="AL65" s="74">
        <f t="shared" si="20"/>
        <v>0</v>
      </c>
      <c r="AM65" s="74">
        <f t="shared" si="21"/>
        <v>0</v>
      </c>
      <c r="AN65" s="75">
        <v>0.0</v>
      </c>
      <c r="AO65" s="74">
        <f t="shared" si="22"/>
        <v>0</v>
      </c>
      <c r="AP65" s="77">
        <v>0.0</v>
      </c>
      <c r="AQ65" s="74">
        <f t="shared" si="23"/>
        <v>0</v>
      </c>
      <c r="AR65" s="74">
        <f t="shared" si="24"/>
        <v>0</v>
      </c>
      <c r="AS65" s="75">
        <v>0.0</v>
      </c>
      <c r="AT65" s="74">
        <f t="shared" si="25"/>
        <v>0</v>
      </c>
      <c r="AU65" s="77">
        <v>0.0</v>
      </c>
      <c r="AV65" s="74">
        <f t="shared" si="26"/>
        <v>0</v>
      </c>
      <c r="AW65" s="74">
        <f t="shared" si="27"/>
        <v>0</v>
      </c>
      <c r="AX65" s="75">
        <v>0.0</v>
      </c>
      <c r="AY65" s="74">
        <f t="shared" si="28"/>
        <v>0</v>
      </c>
      <c r="AZ65" s="77">
        <v>0.0</v>
      </c>
      <c r="BA65" s="74">
        <f t="shared" si="29"/>
        <v>0</v>
      </c>
      <c r="BB65" s="74">
        <f t="shared" si="30"/>
        <v>0</v>
      </c>
      <c r="BC65" s="75">
        <v>0.0</v>
      </c>
      <c r="BD65" s="74">
        <f t="shared" si="31"/>
        <v>0</v>
      </c>
      <c r="BE65" s="77">
        <v>0.0</v>
      </c>
      <c r="BF65" s="74">
        <f t="shared" si="32"/>
        <v>0</v>
      </c>
      <c r="BG65" s="74">
        <f t="shared" si="33"/>
        <v>0</v>
      </c>
      <c r="BH65" s="75">
        <v>0.0</v>
      </c>
      <c r="BI65" s="74">
        <f t="shared" si="34"/>
        <v>0</v>
      </c>
      <c r="BJ65" s="77">
        <v>0.0</v>
      </c>
      <c r="BK65" s="74">
        <f t="shared" si="35"/>
        <v>0</v>
      </c>
      <c r="BL65" s="74">
        <f t="shared" si="36"/>
        <v>0</v>
      </c>
      <c r="BM65" s="75">
        <v>0.0</v>
      </c>
      <c r="BN65" s="74">
        <f t="shared" si="37"/>
        <v>0</v>
      </c>
      <c r="BO65" s="77">
        <v>0.0</v>
      </c>
      <c r="BP65" s="74">
        <f t="shared" si="38"/>
        <v>0</v>
      </c>
      <c r="BQ65" s="74">
        <f t="shared" si="39"/>
        <v>0</v>
      </c>
      <c r="BR65" s="75">
        <v>0.0</v>
      </c>
      <c r="BS65" s="74">
        <f t="shared" si="40"/>
        <v>0</v>
      </c>
      <c r="BT65" s="77">
        <v>0.0</v>
      </c>
      <c r="BU65" s="74">
        <f t="shared" si="41"/>
        <v>0</v>
      </c>
      <c r="BV65" s="74">
        <f t="shared" si="42"/>
        <v>0</v>
      </c>
      <c r="BW65" s="75">
        <v>0.0</v>
      </c>
      <c r="BX65" s="74">
        <f t="shared" si="43"/>
        <v>0</v>
      </c>
      <c r="BY65" s="77">
        <v>0.0</v>
      </c>
      <c r="BZ65" s="74">
        <f t="shared" si="44"/>
        <v>0</v>
      </c>
      <c r="CA65" s="74">
        <f t="shared" si="45"/>
        <v>0</v>
      </c>
      <c r="CB65" s="75">
        <v>0.0</v>
      </c>
      <c r="CC65" s="74">
        <f t="shared" si="46"/>
        <v>0</v>
      </c>
      <c r="CD65" s="77">
        <v>0.0</v>
      </c>
      <c r="CE65" s="74">
        <f t="shared" si="47"/>
        <v>0</v>
      </c>
      <c r="CF65" s="74">
        <f t="shared" si="48"/>
        <v>0</v>
      </c>
      <c r="CG65" s="75">
        <v>0.0</v>
      </c>
      <c r="CH65" s="74">
        <f t="shared" si="49"/>
        <v>0</v>
      </c>
      <c r="CI65" s="77">
        <v>0.0</v>
      </c>
      <c r="CJ65" s="74">
        <f t="shared" si="50"/>
        <v>0</v>
      </c>
      <c r="CK65" s="74">
        <f t="shared" si="51"/>
        <v>0</v>
      </c>
      <c r="CL65" s="75">
        <v>0.0</v>
      </c>
      <c r="CM65" s="74">
        <f t="shared" si="52"/>
        <v>0</v>
      </c>
      <c r="CN65" s="77">
        <v>0.0</v>
      </c>
      <c r="CO65" s="74">
        <f t="shared" si="53"/>
        <v>0</v>
      </c>
      <c r="CP65" s="74">
        <f t="shared" si="54"/>
        <v>0</v>
      </c>
      <c r="CQ65" s="75">
        <v>0.0</v>
      </c>
      <c r="CR65" s="74">
        <f t="shared" si="55"/>
        <v>0</v>
      </c>
      <c r="CS65" s="77">
        <v>0.0</v>
      </c>
      <c r="CT65" s="74">
        <f t="shared" si="56"/>
        <v>0</v>
      </c>
      <c r="CU65" s="74">
        <f t="shared" si="57"/>
        <v>0</v>
      </c>
      <c r="CV65" s="75">
        <v>0.0</v>
      </c>
      <c r="CW65" s="74">
        <f t="shared" si="58"/>
        <v>0</v>
      </c>
      <c r="CX65" s="77">
        <v>0.0</v>
      </c>
      <c r="CY65" s="74">
        <f t="shared" si="59"/>
        <v>0</v>
      </c>
      <c r="CZ65" s="74">
        <f t="shared" si="60"/>
        <v>0</v>
      </c>
      <c r="DA65" s="75">
        <v>0.0</v>
      </c>
      <c r="DB65" s="74">
        <f t="shared" si="61"/>
        <v>0</v>
      </c>
      <c r="DC65" s="77">
        <v>0.0</v>
      </c>
      <c r="DD65" s="74">
        <f t="shared" si="62"/>
        <v>0</v>
      </c>
      <c r="DE65" s="74">
        <f t="shared" si="63"/>
        <v>0</v>
      </c>
      <c r="DF65" s="75">
        <v>0.0</v>
      </c>
      <c r="DG65" s="74">
        <f t="shared" si="64"/>
        <v>0</v>
      </c>
      <c r="DH65" s="77">
        <v>0.0</v>
      </c>
      <c r="DI65" s="74">
        <f t="shared" si="65"/>
        <v>0</v>
      </c>
      <c r="DJ65" s="74">
        <f t="shared" si="66"/>
        <v>0</v>
      </c>
      <c r="DK65" s="75">
        <v>0.0</v>
      </c>
      <c r="DL65" s="74">
        <f t="shared" si="67"/>
        <v>0</v>
      </c>
      <c r="DM65" s="77">
        <v>0.0</v>
      </c>
      <c r="DN65" s="74">
        <f t="shared" si="68"/>
        <v>0</v>
      </c>
      <c r="DO65" s="74">
        <f t="shared" si="69"/>
        <v>0</v>
      </c>
      <c r="DP65" s="75">
        <v>0.0</v>
      </c>
      <c r="DQ65" s="74">
        <f t="shared" si="70"/>
        <v>0</v>
      </c>
      <c r="DR65" s="77">
        <v>0.0</v>
      </c>
      <c r="DS65" s="74">
        <f t="shared" si="71"/>
        <v>0</v>
      </c>
      <c r="DT65" s="74">
        <f t="shared" si="72"/>
        <v>0</v>
      </c>
      <c r="DU65" s="75">
        <v>0.0</v>
      </c>
      <c r="DV65" s="74">
        <f t="shared" si="73"/>
        <v>0</v>
      </c>
      <c r="DW65" s="77">
        <v>0.0</v>
      </c>
      <c r="DX65" s="74">
        <f t="shared" si="74"/>
        <v>0</v>
      </c>
      <c r="DY65" s="74">
        <f t="shared" si="75"/>
        <v>0</v>
      </c>
      <c r="DZ65" s="75">
        <v>0.0</v>
      </c>
      <c r="EA65" s="74">
        <f t="shared" si="76"/>
        <v>0</v>
      </c>
      <c r="EB65" s="77">
        <v>0.0</v>
      </c>
      <c r="EC65" s="74">
        <f t="shared" si="77"/>
        <v>0</v>
      </c>
      <c r="ED65" s="74">
        <f t="shared" si="78"/>
        <v>0</v>
      </c>
      <c r="EE65" s="75">
        <v>0.0</v>
      </c>
      <c r="EF65" s="74">
        <f t="shared" si="79"/>
        <v>0</v>
      </c>
      <c r="EG65" s="77">
        <v>0.0</v>
      </c>
      <c r="EH65" s="74">
        <f t="shared" si="80"/>
        <v>0</v>
      </c>
      <c r="EI65" s="74">
        <f t="shared" si="81"/>
        <v>0</v>
      </c>
      <c r="EJ65" s="75">
        <v>0.0</v>
      </c>
      <c r="EK65" s="74">
        <f t="shared" si="82"/>
        <v>0</v>
      </c>
      <c r="EL65" s="77">
        <v>0.0</v>
      </c>
      <c r="EM65" s="74">
        <f t="shared" si="83"/>
        <v>0</v>
      </c>
      <c r="EN65" s="74">
        <f t="shared" si="84"/>
        <v>0</v>
      </c>
      <c r="EO65" s="75">
        <v>0.0</v>
      </c>
      <c r="EP65" s="74">
        <f t="shared" si="85"/>
        <v>0</v>
      </c>
      <c r="EQ65" s="77">
        <v>0.0</v>
      </c>
      <c r="ER65" s="74">
        <f t="shared" si="86"/>
        <v>0</v>
      </c>
      <c r="ES65" s="74">
        <f t="shared" si="87"/>
        <v>0</v>
      </c>
      <c r="ET65" s="75">
        <v>0.0</v>
      </c>
      <c r="EU65" s="74">
        <f t="shared" si="88"/>
        <v>0</v>
      </c>
      <c r="EV65" s="77">
        <v>0.0</v>
      </c>
      <c r="EW65" s="74">
        <f t="shared" si="89"/>
        <v>0</v>
      </c>
      <c r="EX65" s="74">
        <f t="shared" si="90"/>
        <v>0</v>
      </c>
      <c r="EY65" s="75">
        <v>0.0</v>
      </c>
      <c r="EZ65" s="74">
        <f t="shared" si="91"/>
        <v>0</v>
      </c>
      <c r="FA65" s="77">
        <v>0.0</v>
      </c>
      <c r="FB65" s="74">
        <f t="shared" si="92"/>
        <v>0</v>
      </c>
      <c r="FC65" s="74">
        <f t="shared" si="93"/>
        <v>0</v>
      </c>
      <c r="FD65" s="75">
        <v>0.0</v>
      </c>
      <c r="FE65" s="74">
        <f t="shared" si="94"/>
        <v>0</v>
      </c>
      <c r="FF65" s="77">
        <v>0.0</v>
      </c>
      <c r="FG65" s="74">
        <f t="shared" si="95"/>
        <v>0</v>
      </c>
      <c r="FH65" s="74">
        <f t="shared" si="96"/>
        <v>0</v>
      </c>
      <c r="FI65" s="75"/>
      <c r="FJ65" s="74">
        <f t="shared" si="97"/>
        <v>0</v>
      </c>
      <c r="FK65" s="77">
        <v>0.0</v>
      </c>
      <c r="FL65" s="74">
        <f t="shared" si="98"/>
        <v>0</v>
      </c>
      <c r="FM65" s="74">
        <f t="shared" si="99"/>
        <v>0</v>
      </c>
      <c r="FN65" s="75"/>
      <c r="FO65" s="74">
        <f t="shared" si="100"/>
        <v>0</v>
      </c>
      <c r="FP65" s="77">
        <v>0.0</v>
      </c>
      <c r="FQ65" s="74">
        <f t="shared" si="101"/>
        <v>0</v>
      </c>
      <c r="FR65" s="74">
        <f t="shared" si="102"/>
        <v>0</v>
      </c>
      <c r="FS65" s="75"/>
      <c r="FT65" s="74">
        <f t="shared" si="103"/>
        <v>0</v>
      </c>
      <c r="FU65" s="77">
        <v>0.0</v>
      </c>
      <c r="FV65" s="74">
        <f t="shared" si="104"/>
        <v>0</v>
      </c>
      <c r="FW65" s="74">
        <f t="shared" si="105"/>
        <v>0</v>
      </c>
      <c r="FX65" s="75"/>
      <c r="FY65" s="74">
        <f t="shared" si="106"/>
        <v>0</v>
      </c>
      <c r="FZ65" s="77">
        <v>0.0</v>
      </c>
      <c r="GA65" s="74">
        <f t="shared" si="107"/>
        <v>0</v>
      </c>
      <c r="GB65" s="74">
        <f t="shared" si="108"/>
        <v>0</v>
      </c>
      <c r="GC65" s="75"/>
      <c r="GD65" s="74">
        <f t="shared" si="109"/>
        <v>0</v>
      </c>
      <c r="GE65" s="77">
        <v>0.0</v>
      </c>
      <c r="GF65" s="74">
        <f t="shared" si="110"/>
        <v>0</v>
      </c>
      <c r="GG65" s="74">
        <f t="shared" si="111"/>
        <v>0</v>
      </c>
      <c r="GH65" s="75"/>
      <c r="GI65" s="74">
        <f t="shared" si="112"/>
        <v>0</v>
      </c>
      <c r="GJ65" s="77">
        <v>0.0</v>
      </c>
      <c r="GK65" s="74">
        <f t="shared" si="113"/>
        <v>0</v>
      </c>
      <c r="GL65" s="74">
        <f t="shared" si="114"/>
        <v>0</v>
      </c>
      <c r="GM65" s="75">
        <v>1.0</v>
      </c>
      <c r="GN65" s="74">
        <f t="shared" si="115"/>
        <v>76880.09</v>
      </c>
      <c r="GO65" s="77">
        <v>0.0</v>
      </c>
      <c r="GP65" s="74">
        <f t="shared" si="116"/>
        <v>0</v>
      </c>
      <c r="GQ65" s="74">
        <f t="shared" si="117"/>
        <v>76880.09</v>
      </c>
      <c r="GR65" s="75"/>
      <c r="GS65" s="74">
        <f t="shared" si="118"/>
        <v>0</v>
      </c>
      <c r="GT65" s="77">
        <v>0.0</v>
      </c>
      <c r="GU65" s="74">
        <f t="shared" si="119"/>
        <v>0</v>
      </c>
      <c r="GV65" s="74">
        <f t="shared" si="120"/>
        <v>0</v>
      </c>
      <c r="GW65" s="75"/>
      <c r="GX65" s="74">
        <f t="shared" si="121"/>
        <v>0</v>
      </c>
      <c r="GY65" s="77">
        <v>0.0</v>
      </c>
      <c r="GZ65" s="74">
        <f t="shared" si="122"/>
        <v>0</v>
      </c>
      <c r="HA65" s="74">
        <f t="shared" si="123"/>
        <v>0</v>
      </c>
      <c r="HB65" s="75"/>
      <c r="HC65" s="74">
        <f t="shared" si="124"/>
        <v>0</v>
      </c>
      <c r="HD65" s="77">
        <v>0.0</v>
      </c>
      <c r="HE65" s="74">
        <f t="shared" si="125"/>
        <v>0</v>
      </c>
      <c r="HF65" s="74">
        <f t="shared" si="126"/>
        <v>0</v>
      </c>
    </row>
    <row r="66" ht="15.75" customHeight="1">
      <c r="A66" s="4"/>
      <c r="B66" s="1"/>
      <c r="C66" s="76" t="str">
        <f>$C$39</f>
        <v>Social Post (Instagram)</v>
      </c>
      <c r="D66" s="74">
        <f>$D$42</f>
        <v>38150</v>
      </c>
      <c r="E66" s="75">
        <v>0.0</v>
      </c>
      <c r="F66" s="74">
        <f t="shared" si="1"/>
        <v>0</v>
      </c>
      <c r="G66" s="77">
        <v>0.0</v>
      </c>
      <c r="H66" s="74">
        <f t="shared" si="2"/>
        <v>0</v>
      </c>
      <c r="I66" s="74">
        <f t="shared" si="3"/>
        <v>0</v>
      </c>
      <c r="J66" s="75">
        <v>0.0</v>
      </c>
      <c r="K66" s="74">
        <f t="shared" si="4"/>
        <v>0</v>
      </c>
      <c r="L66" s="77">
        <v>0.0</v>
      </c>
      <c r="M66" s="74">
        <f t="shared" si="5"/>
        <v>0</v>
      </c>
      <c r="N66" s="74">
        <f t="shared" si="6"/>
        <v>0</v>
      </c>
      <c r="O66" s="75">
        <v>0.0</v>
      </c>
      <c r="P66" s="74">
        <f t="shared" si="7"/>
        <v>0</v>
      </c>
      <c r="Q66" s="77">
        <v>0.0</v>
      </c>
      <c r="R66" s="74">
        <f t="shared" si="8"/>
        <v>0</v>
      </c>
      <c r="S66" s="74">
        <f t="shared" si="9"/>
        <v>0</v>
      </c>
      <c r="T66" s="75">
        <v>0.0</v>
      </c>
      <c r="U66" s="74">
        <f t="shared" si="10"/>
        <v>0</v>
      </c>
      <c r="V66" s="77">
        <v>0.0</v>
      </c>
      <c r="W66" s="74">
        <f t="shared" si="11"/>
        <v>0</v>
      </c>
      <c r="X66" s="74">
        <f t="shared" si="12"/>
        <v>0</v>
      </c>
      <c r="Y66" s="75">
        <v>0.0</v>
      </c>
      <c r="Z66" s="74">
        <f t="shared" si="13"/>
        <v>0</v>
      </c>
      <c r="AA66" s="77">
        <v>0.0</v>
      </c>
      <c r="AB66" s="74">
        <f t="shared" si="14"/>
        <v>0</v>
      </c>
      <c r="AC66" s="74">
        <f t="shared" si="15"/>
        <v>0</v>
      </c>
      <c r="AD66" s="75">
        <v>0.0</v>
      </c>
      <c r="AE66" s="74">
        <f t="shared" si="16"/>
        <v>0</v>
      </c>
      <c r="AF66" s="77">
        <v>0.0</v>
      </c>
      <c r="AG66" s="74">
        <f t="shared" si="17"/>
        <v>0</v>
      </c>
      <c r="AH66" s="74">
        <f t="shared" si="18"/>
        <v>0</v>
      </c>
      <c r="AI66" s="75">
        <v>0.0</v>
      </c>
      <c r="AJ66" s="74">
        <f t="shared" si="19"/>
        <v>0</v>
      </c>
      <c r="AK66" s="77">
        <v>0.0</v>
      </c>
      <c r="AL66" s="74">
        <f t="shared" si="20"/>
        <v>0</v>
      </c>
      <c r="AM66" s="74">
        <f t="shared" si="21"/>
        <v>0</v>
      </c>
      <c r="AN66" s="75">
        <v>0.0</v>
      </c>
      <c r="AO66" s="74">
        <f t="shared" si="22"/>
        <v>0</v>
      </c>
      <c r="AP66" s="77">
        <v>0.0</v>
      </c>
      <c r="AQ66" s="74">
        <f t="shared" si="23"/>
        <v>0</v>
      </c>
      <c r="AR66" s="74">
        <f t="shared" si="24"/>
        <v>0</v>
      </c>
      <c r="AS66" s="75">
        <v>0.0</v>
      </c>
      <c r="AT66" s="74">
        <f t="shared" si="25"/>
        <v>0</v>
      </c>
      <c r="AU66" s="77">
        <v>0.0</v>
      </c>
      <c r="AV66" s="74">
        <f t="shared" si="26"/>
        <v>0</v>
      </c>
      <c r="AW66" s="74">
        <f t="shared" si="27"/>
        <v>0</v>
      </c>
      <c r="AX66" s="75">
        <v>0.0</v>
      </c>
      <c r="AY66" s="74">
        <f t="shared" si="28"/>
        <v>0</v>
      </c>
      <c r="AZ66" s="77">
        <v>0.0</v>
      </c>
      <c r="BA66" s="74">
        <f t="shared" si="29"/>
        <v>0</v>
      </c>
      <c r="BB66" s="74">
        <f t="shared" si="30"/>
        <v>0</v>
      </c>
      <c r="BC66" s="75">
        <v>0.0</v>
      </c>
      <c r="BD66" s="74">
        <f t="shared" si="31"/>
        <v>0</v>
      </c>
      <c r="BE66" s="77">
        <v>0.0</v>
      </c>
      <c r="BF66" s="74">
        <f t="shared" si="32"/>
        <v>0</v>
      </c>
      <c r="BG66" s="74">
        <f t="shared" si="33"/>
        <v>0</v>
      </c>
      <c r="BH66" s="75">
        <v>0.0</v>
      </c>
      <c r="BI66" s="74">
        <f t="shared" si="34"/>
        <v>0</v>
      </c>
      <c r="BJ66" s="77">
        <v>0.0</v>
      </c>
      <c r="BK66" s="74">
        <f t="shared" si="35"/>
        <v>0</v>
      </c>
      <c r="BL66" s="74">
        <f t="shared" si="36"/>
        <v>0</v>
      </c>
      <c r="BM66" s="75">
        <v>2.0</v>
      </c>
      <c r="BN66" s="74">
        <f t="shared" si="37"/>
        <v>76300</v>
      </c>
      <c r="BO66" s="77">
        <v>0.0</v>
      </c>
      <c r="BP66" s="74">
        <f t="shared" si="38"/>
        <v>0</v>
      </c>
      <c r="BQ66" s="74">
        <f t="shared" si="39"/>
        <v>76300</v>
      </c>
      <c r="BR66" s="75">
        <v>0.0</v>
      </c>
      <c r="BS66" s="74">
        <f t="shared" si="40"/>
        <v>0</v>
      </c>
      <c r="BT66" s="77">
        <v>0.0</v>
      </c>
      <c r="BU66" s="74">
        <f t="shared" si="41"/>
        <v>0</v>
      </c>
      <c r="BV66" s="74">
        <f t="shared" si="42"/>
        <v>0</v>
      </c>
      <c r="BW66" s="75">
        <v>0.0</v>
      </c>
      <c r="BX66" s="74">
        <f t="shared" si="43"/>
        <v>0</v>
      </c>
      <c r="BY66" s="77">
        <v>0.0</v>
      </c>
      <c r="BZ66" s="74">
        <f t="shared" si="44"/>
        <v>0</v>
      </c>
      <c r="CA66" s="74">
        <f t="shared" si="45"/>
        <v>0</v>
      </c>
      <c r="CB66" s="75">
        <v>0.0</v>
      </c>
      <c r="CC66" s="74">
        <f t="shared" si="46"/>
        <v>0</v>
      </c>
      <c r="CD66" s="77">
        <v>0.0</v>
      </c>
      <c r="CE66" s="74">
        <f t="shared" si="47"/>
        <v>0</v>
      </c>
      <c r="CF66" s="74">
        <f t="shared" si="48"/>
        <v>0</v>
      </c>
      <c r="CG66" s="75">
        <v>0.0</v>
      </c>
      <c r="CH66" s="74">
        <f t="shared" si="49"/>
        <v>0</v>
      </c>
      <c r="CI66" s="77">
        <v>0.0</v>
      </c>
      <c r="CJ66" s="74">
        <f t="shared" si="50"/>
        <v>0</v>
      </c>
      <c r="CK66" s="74">
        <f t="shared" si="51"/>
        <v>0</v>
      </c>
      <c r="CL66" s="75">
        <v>0.0</v>
      </c>
      <c r="CM66" s="74">
        <f t="shared" si="52"/>
        <v>0</v>
      </c>
      <c r="CN66" s="77">
        <v>0.0</v>
      </c>
      <c r="CO66" s="74">
        <f t="shared" si="53"/>
        <v>0</v>
      </c>
      <c r="CP66" s="74">
        <f t="shared" si="54"/>
        <v>0</v>
      </c>
      <c r="CQ66" s="75">
        <v>0.0</v>
      </c>
      <c r="CR66" s="74">
        <f t="shared" si="55"/>
        <v>0</v>
      </c>
      <c r="CS66" s="77">
        <v>0.0</v>
      </c>
      <c r="CT66" s="74">
        <f t="shared" si="56"/>
        <v>0</v>
      </c>
      <c r="CU66" s="74">
        <f t="shared" si="57"/>
        <v>0</v>
      </c>
      <c r="CV66" s="75">
        <v>0.0</v>
      </c>
      <c r="CW66" s="74">
        <f t="shared" si="58"/>
        <v>0</v>
      </c>
      <c r="CX66" s="77">
        <v>0.0</v>
      </c>
      <c r="CY66" s="74">
        <f t="shared" si="59"/>
        <v>0</v>
      </c>
      <c r="CZ66" s="74">
        <f t="shared" si="60"/>
        <v>0</v>
      </c>
      <c r="DA66" s="75">
        <v>0.0</v>
      </c>
      <c r="DB66" s="74">
        <f t="shared" si="61"/>
        <v>0</v>
      </c>
      <c r="DC66" s="77">
        <v>0.0</v>
      </c>
      <c r="DD66" s="74">
        <f t="shared" si="62"/>
        <v>0</v>
      </c>
      <c r="DE66" s="74">
        <f t="shared" si="63"/>
        <v>0</v>
      </c>
      <c r="DF66" s="75">
        <v>0.0</v>
      </c>
      <c r="DG66" s="74">
        <f t="shared" si="64"/>
        <v>0</v>
      </c>
      <c r="DH66" s="77">
        <v>0.0</v>
      </c>
      <c r="DI66" s="74">
        <f t="shared" si="65"/>
        <v>0</v>
      </c>
      <c r="DJ66" s="74">
        <f t="shared" si="66"/>
        <v>0</v>
      </c>
      <c r="DK66" s="75">
        <v>0.0</v>
      </c>
      <c r="DL66" s="74">
        <f t="shared" si="67"/>
        <v>0</v>
      </c>
      <c r="DM66" s="77">
        <v>0.0</v>
      </c>
      <c r="DN66" s="74">
        <f t="shared" si="68"/>
        <v>0</v>
      </c>
      <c r="DO66" s="74">
        <f t="shared" si="69"/>
        <v>0</v>
      </c>
      <c r="DP66" s="75">
        <v>0.0</v>
      </c>
      <c r="DQ66" s="74">
        <f t="shared" si="70"/>
        <v>0</v>
      </c>
      <c r="DR66" s="77">
        <v>0.0</v>
      </c>
      <c r="DS66" s="74">
        <f t="shared" si="71"/>
        <v>0</v>
      </c>
      <c r="DT66" s="74">
        <f t="shared" si="72"/>
        <v>0</v>
      </c>
      <c r="DU66" s="75">
        <v>0.0</v>
      </c>
      <c r="DV66" s="74">
        <f t="shared" si="73"/>
        <v>0</v>
      </c>
      <c r="DW66" s="77">
        <v>0.0</v>
      </c>
      <c r="DX66" s="74">
        <f t="shared" si="74"/>
        <v>0</v>
      </c>
      <c r="DY66" s="74">
        <f t="shared" si="75"/>
        <v>0</v>
      </c>
      <c r="DZ66" s="75">
        <v>0.0</v>
      </c>
      <c r="EA66" s="74">
        <f t="shared" si="76"/>
        <v>0</v>
      </c>
      <c r="EB66" s="77">
        <v>0.0</v>
      </c>
      <c r="EC66" s="74">
        <f t="shared" si="77"/>
        <v>0</v>
      </c>
      <c r="ED66" s="74">
        <f t="shared" si="78"/>
        <v>0</v>
      </c>
      <c r="EE66" s="75">
        <v>0.0</v>
      </c>
      <c r="EF66" s="74">
        <f t="shared" si="79"/>
        <v>0</v>
      </c>
      <c r="EG66" s="77">
        <v>0.0</v>
      </c>
      <c r="EH66" s="74">
        <f t="shared" si="80"/>
        <v>0</v>
      </c>
      <c r="EI66" s="74">
        <f t="shared" si="81"/>
        <v>0</v>
      </c>
      <c r="EJ66" s="75">
        <v>0.0</v>
      </c>
      <c r="EK66" s="74">
        <f t="shared" si="82"/>
        <v>0</v>
      </c>
      <c r="EL66" s="77">
        <v>0.0</v>
      </c>
      <c r="EM66" s="74">
        <f t="shared" si="83"/>
        <v>0</v>
      </c>
      <c r="EN66" s="74">
        <f t="shared" si="84"/>
        <v>0</v>
      </c>
      <c r="EO66" s="75">
        <v>0.0</v>
      </c>
      <c r="EP66" s="74">
        <f t="shared" si="85"/>
        <v>0</v>
      </c>
      <c r="EQ66" s="77">
        <v>0.0</v>
      </c>
      <c r="ER66" s="74">
        <f t="shared" si="86"/>
        <v>0</v>
      </c>
      <c r="ES66" s="74">
        <f t="shared" si="87"/>
        <v>0</v>
      </c>
      <c r="ET66" s="75">
        <v>0.0</v>
      </c>
      <c r="EU66" s="74">
        <f t="shared" si="88"/>
        <v>0</v>
      </c>
      <c r="EV66" s="77">
        <v>0.0</v>
      </c>
      <c r="EW66" s="74">
        <f t="shared" si="89"/>
        <v>0</v>
      </c>
      <c r="EX66" s="74">
        <f t="shared" si="90"/>
        <v>0</v>
      </c>
      <c r="EY66" s="75">
        <v>0.0</v>
      </c>
      <c r="EZ66" s="74">
        <f t="shared" si="91"/>
        <v>0</v>
      </c>
      <c r="FA66" s="77">
        <v>0.0</v>
      </c>
      <c r="FB66" s="74">
        <f t="shared" si="92"/>
        <v>0</v>
      </c>
      <c r="FC66" s="74">
        <f t="shared" si="93"/>
        <v>0</v>
      </c>
      <c r="FD66" s="75">
        <v>0.0</v>
      </c>
      <c r="FE66" s="74">
        <f t="shared" si="94"/>
        <v>0</v>
      </c>
      <c r="FF66" s="77">
        <v>0.0</v>
      </c>
      <c r="FG66" s="74">
        <f t="shared" si="95"/>
        <v>0</v>
      </c>
      <c r="FH66" s="74">
        <f t="shared" si="96"/>
        <v>0</v>
      </c>
      <c r="FI66" s="75"/>
      <c r="FJ66" s="74">
        <f t="shared" si="97"/>
        <v>0</v>
      </c>
      <c r="FK66" s="77">
        <v>0.0</v>
      </c>
      <c r="FL66" s="74">
        <f t="shared" si="98"/>
        <v>0</v>
      </c>
      <c r="FM66" s="74">
        <f t="shared" si="99"/>
        <v>0</v>
      </c>
      <c r="FN66" s="75"/>
      <c r="FO66" s="74">
        <f t="shared" si="100"/>
        <v>0</v>
      </c>
      <c r="FP66" s="77">
        <v>0.0</v>
      </c>
      <c r="FQ66" s="74">
        <f t="shared" si="101"/>
        <v>0</v>
      </c>
      <c r="FR66" s="74">
        <f t="shared" si="102"/>
        <v>0</v>
      </c>
      <c r="FS66" s="75"/>
      <c r="FT66" s="74">
        <f t="shared" si="103"/>
        <v>0</v>
      </c>
      <c r="FU66" s="77">
        <v>0.0</v>
      </c>
      <c r="FV66" s="74">
        <f t="shared" si="104"/>
        <v>0</v>
      </c>
      <c r="FW66" s="74">
        <f t="shared" si="105"/>
        <v>0</v>
      </c>
      <c r="FX66" s="75"/>
      <c r="FY66" s="74">
        <f t="shared" si="106"/>
        <v>0</v>
      </c>
      <c r="FZ66" s="77">
        <v>0.0</v>
      </c>
      <c r="GA66" s="74">
        <f t="shared" si="107"/>
        <v>0</v>
      </c>
      <c r="GB66" s="74">
        <f t="shared" si="108"/>
        <v>0</v>
      </c>
      <c r="GC66" s="75"/>
      <c r="GD66" s="74">
        <f t="shared" si="109"/>
        <v>0</v>
      </c>
      <c r="GE66" s="77">
        <v>0.0</v>
      </c>
      <c r="GF66" s="74">
        <f t="shared" si="110"/>
        <v>0</v>
      </c>
      <c r="GG66" s="74">
        <f t="shared" si="111"/>
        <v>0</v>
      </c>
      <c r="GH66" s="75"/>
      <c r="GI66" s="74">
        <f t="shared" si="112"/>
        <v>0</v>
      </c>
      <c r="GJ66" s="77">
        <v>0.0</v>
      </c>
      <c r="GK66" s="74">
        <f t="shared" si="113"/>
        <v>0</v>
      </c>
      <c r="GL66" s="74">
        <f t="shared" si="114"/>
        <v>0</v>
      </c>
      <c r="GM66" s="75">
        <v>1.0</v>
      </c>
      <c r="GN66" s="74">
        <f t="shared" si="115"/>
        <v>38150</v>
      </c>
      <c r="GO66" s="77">
        <v>0.0</v>
      </c>
      <c r="GP66" s="74">
        <f t="shared" si="116"/>
        <v>0</v>
      </c>
      <c r="GQ66" s="74">
        <f t="shared" si="117"/>
        <v>38150</v>
      </c>
      <c r="GR66" s="75"/>
      <c r="GS66" s="74">
        <f t="shared" si="118"/>
        <v>0</v>
      </c>
      <c r="GT66" s="77">
        <v>0.0</v>
      </c>
      <c r="GU66" s="74">
        <f t="shared" si="119"/>
        <v>0</v>
      </c>
      <c r="GV66" s="74">
        <f t="shared" si="120"/>
        <v>0</v>
      </c>
      <c r="GW66" s="75"/>
      <c r="GX66" s="74">
        <f t="shared" si="121"/>
        <v>0</v>
      </c>
      <c r="GY66" s="77">
        <v>0.0</v>
      </c>
      <c r="GZ66" s="74">
        <f t="shared" si="122"/>
        <v>0</v>
      </c>
      <c r="HA66" s="74">
        <f t="shared" si="123"/>
        <v>0</v>
      </c>
      <c r="HB66" s="75"/>
      <c r="HC66" s="74">
        <f t="shared" si="124"/>
        <v>0</v>
      </c>
      <c r="HD66" s="77">
        <v>0.0</v>
      </c>
      <c r="HE66" s="74">
        <f t="shared" si="125"/>
        <v>0</v>
      </c>
      <c r="HF66" s="74">
        <f t="shared" si="126"/>
        <v>0</v>
      </c>
    </row>
    <row r="67" ht="15.75" customHeight="1">
      <c r="A67" s="4"/>
      <c r="B67" s="1"/>
      <c r="C67" s="76" t="str">
        <f>$C$44</f>
        <v>Email Newsletter Feature</v>
      </c>
      <c r="D67" s="78">
        <f>$D$47</f>
        <v>450000</v>
      </c>
      <c r="E67" s="75">
        <v>0.0</v>
      </c>
      <c r="F67" s="74">
        <f t="shared" si="1"/>
        <v>0</v>
      </c>
      <c r="G67" s="77">
        <v>0.0</v>
      </c>
      <c r="H67" s="74">
        <f t="shared" si="2"/>
        <v>0</v>
      </c>
      <c r="I67" s="74">
        <f t="shared" si="3"/>
        <v>0</v>
      </c>
      <c r="J67" s="75">
        <v>0.0</v>
      </c>
      <c r="K67" s="74">
        <f t="shared" si="4"/>
        <v>0</v>
      </c>
      <c r="L67" s="77">
        <v>0.0</v>
      </c>
      <c r="M67" s="74">
        <f t="shared" si="5"/>
        <v>0</v>
      </c>
      <c r="N67" s="74">
        <f t="shared" si="6"/>
        <v>0</v>
      </c>
      <c r="O67" s="75">
        <v>0.0</v>
      </c>
      <c r="P67" s="74">
        <f t="shared" si="7"/>
        <v>0</v>
      </c>
      <c r="Q67" s="77">
        <v>0.0</v>
      </c>
      <c r="R67" s="74">
        <f t="shared" si="8"/>
        <v>0</v>
      </c>
      <c r="S67" s="74">
        <f t="shared" si="9"/>
        <v>0</v>
      </c>
      <c r="T67" s="75">
        <v>0.0</v>
      </c>
      <c r="U67" s="74">
        <f t="shared" si="10"/>
        <v>0</v>
      </c>
      <c r="V67" s="77">
        <v>0.0</v>
      </c>
      <c r="W67" s="74">
        <f t="shared" si="11"/>
        <v>0</v>
      </c>
      <c r="X67" s="74">
        <f t="shared" si="12"/>
        <v>0</v>
      </c>
      <c r="Y67" s="75">
        <v>0.0</v>
      </c>
      <c r="Z67" s="74">
        <f t="shared" si="13"/>
        <v>0</v>
      </c>
      <c r="AA67" s="77">
        <v>0.0</v>
      </c>
      <c r="AB67" s="74">
        <f t="shared" si="14"/>
        <v>0</v>
      </c>
      <c r="AC67" s="74">
        <f t="shared" si="15"/>
        <v>0</v>
      </c>
      <c r="AD67" s="75">
        <v>0.0</v>
      </c>
      <c r="AE67" s="74">
        <f t="shared" si="16"/>
        <v>0</v>
      </c>
      <c r="AF67" s="77">
        <v>0.0</v>
      </c>
      <c r="AG67" s="74">
        <f t="shared" si="17"/>
        <v>0</v>
      </c>
      <c r="AH67" s="74">
        <f t="shared" si="18"/>
        <v>0</v>
      </c>
      <c r="AI67" s="75">
        <v>1.0</v>
      </c>
      <c r="AJ67" s="74">
        <f t="shared" si="19"/>
        <v>450000</v>
      </c>
      <c r="AK67" s="77">
        <v>0.0</v>
      </c>
      <c r="AL67" s="74">
        <f t="shared" si="20"/>
        <v>0</v>
      </c>
      <c r="AM67" s="74">
        <f t="shared" si="21"/>
        <v>450000</v>
      </c>
      <c r="AN67" s="75"/>
      <c r="AO67" s="74">
        <f t="shared" si="22"/>
        <v>0</v>
      </c>
      <c r="AP67" s="77">
        <v>0.0</v>
      </c>
      <c r="AQ67" s="74">
        <f t="shared" si="23"/>
        <v>0</v>
      </c>
      <c r="AR67" s="74">
        <f t="shared" si="24"/>
        <v>0</v>
      </c>
      <c r="AS67" s="75"/>
      <c r="AT67" s="74">
        <f t="shared" si="25"/>
        <v>0</v>
      </c>
      <c r="AU67" s="77">
        <v>0.0</v>
      </c>
      <c r="AV67" s="74">
        <f t="shared" si="26"/>
        <v>0</v>
      </c>
      <c r="AW67" s="74">
        <f t="shared" si="27"/>
        <v>0</v>
      </c>
      <c r="AX67" s="75"/>
      <c r="AY67" s="74">
        <f t="shared" si="28"/>
        <v>0</v>
      </c>
      <c r="AZ67" s="77">
        <v>0.0</v>
      </c>
      <c r="BA67" s="74">
        <f t="shared" si="29"/>
        <v>0</v>
      </c>
      <c r="BB67" s="74">
        <f t="shared" si="30"/>
        <v>0</v>
      </c>
      <c r="BC67" s="75"/>
      <c r="BD67" s="74">
        <f t="shared" si="31"/>
        <v>0</v>
      </c>
      <c r="BE67" s="77">
        <v>0.0</v>
      </c>
      <c r="BF67" s="74">
        <f t="shared" si="32"/>
        <v>0</v>
      </c>
      <c r="BG67" s="74">
        <f t="shared" si="33"/>
        <v>0</v>
      </c>
      <c r="BH67" s="75"/>
      <c r="BI67" s="74">
        <f t="shared" si="34"/>
        <v>0</v>
      </c>
      <c r="BJ67" s="77">
        <v>0.0</v>
      </c>
      <c r="BK67" s="74">
        <f t="shared" si="35"/>
        <v>0</v>
      </c>
      <c r="BL67" s="74">
        <f t="shared" si="36"/>
        <v>0</v>
      </c>
      <c r="BM67" s="75"/>
      <c r="BN67" s="74">
        <f t="shared" si="37"/>
        <v>0</v>
      </c>
      <c r="BO67" s="77">
        <v>0.0</v>
      </c>
      <c r="BP67" s="74">
        <f t="shared" si="38"/>
        <v>0</v>
      </c>
      <c r="BQ67" s="74">
        <f t="shared" si="39"/>
        <v>0</v>
      </c>
      <c r="BR67" s="75">
        <v>1.0</v>
      </c>
      <c r="BS67" s="74">
        <f t="shared" si="40"/>
        <v>450000</v>
      </c>
      <c r="BT67" s="77">
        <v>0.0</v>
      </c>
      <c r="BU67" s="74">
        <f t="shared" si="41"/>
        <v>0</v>
      </c>
      <c r="BV67" s="74">
        <f t="shared" si="42"/>
        <v>450000</v>
      </c>
      <c r="BW67" s="75"/>
      <c r="BX67" s="74">
        <f t="shared" si="43"/>
        <v>0</v>
      </c>
      <c r="BY67" s="77">
        <v>0.0</v>
      </c>
      <c r="BZ67" s="74">
        <f t="shared" si="44"/>
        <v>0</v>
      </c>
      <c r="CA67" s="74">
        <f t="shared" si="45"/>
        <v>0</v>
      </c>
      <c r="CB67" s="75"/>
      <c r="CC67" s="74">
        <f t="shared" si="46"/>
        <v>0</v>
      </c>
      <c r="CD67" s="77">
        <v>0.0</v>
      </c>
      <c r="CE67" s="74">
        <f t="shared" si="47"/>
        <v>0</v>
      </c>
      <c r="CF67" s="74">
        <f t="shared" si="48"/>
        <v>0</v>
      </c>
      <c r="CG67" s="75"/>
      <c r="CH67" s="74">
        <f t="shared" si="49"/>
        <v>0</v>
      </c>
      <c r="CI67" s="77">
        <v>0.0</v>
      </c>
      <c r="CJ67" s="74">
        <f t="shared" si="50"/>
        <v>0</v>
      </c>
      <c r="CK67" s="74">
        <f t="shared" si="51"/>
        <v>0</v>
      </c>
      <c r="CL67" s="75">
        <v>1.0</v>
      </c>
      <c r="CM67" s="74">
        <f t="shared" si="52"/>
        <v>450000</v>
      </c>
      <c r="CN67" s="77">
        <v>0.0</v>
      </c>
      <c r="CO67" s="74">
        <f t="shared" si="53"/>
        <v>0</v>
      </c>
      <c r="CP67" s="74">
        <f t="shared" si="54"/>
        <v>450000</v>
      </c>
      <c r="CQ67" s="75"/>
      <c r="CR67" s="74">
        <f t="shared" si="55"/>
        <v>0</v>
      </c>
      <c r="CS67" s="77">
        <v>0.0</v>
      </c>
      <c r="CT67" s="74">
        <f t="shared" si="56"/>
        <v>0</v>
      </c>
      <c r="CU67" s="74">
        <f t="shared" si="57"/>
        <v>0</v>
      </c>
      <c r="CV67" s="75"/>
      <c r="CW67" s="74">
        <f t="shared" si="58"/>
        <v>0</v>
      </c>
      <c r="CX67" s="77">
        <v>0.0</v>
      </c>
      <c r="CY67" s="74">
        <f t="shared" si="59"/>
        <v>0</v>
      </c>
      <c r="CZ67" s="74">
        <f t="shared" si="60"/>
        <v>0</v>
      </c>
      <c r="DA67" s="75"/>
      <c r="DB67" s="74">
        <f t="shared" si="61"/>
        <v>0</v>
      </c>
      <c r="DC67" s="77">
        <v>0.0</v>
      </c>
      <c r="DD67" s="74">
        <f t="shared" si="62"/>
        <v>0</v>
      </c>
      <c r="DE67" s="74">
        <f t="shared" si="63"/>
        <v>0</v>
      </c>
      <c r="DF67" s="75"/>
      <c r="DG67" s="74">
        <f t="shared" si="64"/>
        <v>0</v>
      </c>
      <c r="DH67" s="77">
        <v>0.0</v>
      </c>
      <c r="DI67" s="74">
        <f t="shared" si="65"/>
        <v>0</v>
      </c>
      <c r="DJ67" s="74">
        <f t="shared" si="66"/>
        <v>0</v>
      </c>
      <c r="DK67" s="75"/>
      <c r="DL67" s="74">
        <f t="shared" si="67"/>
        <v>0</v>
      </c>
      <c r="DM67" s="77">
        <v>0.0</v>
      </c>
      <c r="DN67" s="74">
        <f t="shared" si="68"/>
        <v>0</v>
      </c>
      <c r="DO67" s="74">
        <f t="shared" si="69"/>
        <v>0</v>
      </c>
      <c r="DP67" s="75"/>
      <c r="DQ67" s="74">
        <f t="shared" si="70"/>
        <v>0</v>
      </c>
      <c r="DR67" s="77">
        <v>0.0</v>
      </c>
      <c r="DS67" s="74">
        <f t="shared" si="71"/>
        <v>0</v>
      </c>
      <c r="DT67" s="74">
        <f t="shared" si="72"/>
        <v>0</v>
      </c>
      <c r="DU67" s="75"/>
      <c r="DV67" s="74">
        <f t="shared" si="73"/>
        <v>0</v>
      </c>
      <c r="DW67" s="77">
        <v>0.0</v>
      </c>
      <c r="DX67" s="74">
        <f t="shared" si="74"/>
        <v>0</v>
      </c>
      <c r="DY67" s="74">
        <f t="shared" si="75"/>
        <v>0</v>
      </c>
      <c r="DZ67" s="75"/>
      <c r="EA67" s="74">
        <f t="shared" si="76"/>
        <v>0</v>
      </c>
      <c r="EB67" s="77">
        <v>0.0</v>
      </c>
      <c r="EC67" s="74">
        <f t="shared" si="77"/>
        <v>0</v>
      </c>
      <c r="ED67" s="74">
        <f t="shared" si="78"/>
        <v>0</v>
      </c>
      <c r="EE67" s="75"/>
      <c r="EF67" s="74">
        <f t="shared" si="79"/>
        <v>0</v>
      </c>
      <c r="EG67" s="77">
        <v>0.0</v>
      </c>
      <c r="EH67" s="74">
        <f t="shared" si="80"/>
        <v>0</v>
      </c>
      <c r="EI67" s="74">
        <f t="shared" si="81"/>
        <v>0</v>
      </c>
      <c r="EJ67" s="75"/>
      <c r="EK67" s="74">
        <f t="shared" si="82"/>
        <v>0</v>
      </c>
      <c r="EL67" s="77">
        <v>0.0</v>
      </c>
      <c r="EM67" s="74">
        <f t="shared" si="83"/>
        <v>0</v>
      </c>
      <c r="EN67" s="74">
        <f t="shared" si="84"/>
        <v>0</v>
      </c>
      <c r="EO67" s="75"/>
      <c r="EP67" s="74">
        <f t="shared" si="85"/>
        <v>0</v>
      </c>
      <c r="EQ67" s="77">
        <v>0.0</v>
      </c>
      <c r="ER67" s="74">
        <f t="shared" si="86"/>
        <v>0</v>
      </c>
      <c r="ES67" s="74">
        <f t="shared" si="87"/>
        <v>0</v>
      </c>
      <c r="ET67" s="75"/>
      <c r="EU67" s="74">
        <f t="shared" si="88"/>
        <v>0</v>
      </c>
      <c r="EV67" s="77">
        <v>0.0</v>
      </c>
      <c r="EW67" s="74">
        <f t="shared" si="89"/>
        <v>0</v>
      </c>
      <c r="EX67" s="74">
        <f t="shared" si="90"/>
        <v>0</v>
      </c>
      <c r="EY67" s="75"/>
      <c r="EZ67" s="74">
        <f t="shared" si="91"/>
        <v>0</v>
      </c>
      <c r="FA67" s="77">
        <v>0.0</v>
      </c>
      <c r="FB67" s="74">
        <f t="shared" si="92"/>
        <v>0</v>
      </c>
      <c r="FC67" s="74">
        <f t="shared" si="93"/>
        <v>0</v>
      </c>
      <c r="FD67" s="75">
        <v>1.0</v>
      </c>
      <c r="FE67" s="74">
        <f t="shared" si="94"/>
        <v>450000</v>
      </c>
      <c r="FF67" s="77">
        <v>0.0</v>
      </c>
      <c r="FG67" s="74">
        <f t="shared" si="95"/>
        <v>0</v>
      </c>
      <c r="FH67" s="74">
        <f t="shared" si="96"/>
        <v>450000</v>
      </c>
      <c r="FI67" s="75"/>
      <c r="FJ67" s="74">
        <f t="shared" si="97"/>
        <v>0</v>
      </c>
      <c r="FK67" s="77">
        <v>0.0</v>
      </c>
      <c r="FL67" s="74">
        <f t="shared" si="98"/>
        <v>0</v>
      </c>
      <c r="FM67" s="74">
        <f t="shared" si="99"/>
        <v>0</v>
      </c>
      <c r="FN67" s="75"/>
      <c r="FO67" s="74">
        <f t="shared" si="100"/>
        <v>0</v>
      </c>
      <c r="FP67" s="77">
        <v>0.0</v>
      </c>
      <c r="FQ67" s="74">
        <f t="shared" si="101"/>
        <v>0</v>
      </c>
      <c r="FR67" s="74">
        <f t="shared" si="102"/>
        <v>0</v>
      </c>
      <c r="FS67" s="75"/>
      <c r="FT67" s="74">
        <f t="shared" si="103"/>
        <v>0</v>
      </c>
      <c r="FU67" s="77">
        <v>0.0</v>
      </c>
      <c r="FV67" s="74">
        <f t="shared" si="104"/>
        <v>0</v>
      </c>
      <c r="FW67" s="74">
        <f t="shared" si="105"/>
        <v>0</v>
      </c>
      <c r="FX67" s="75"/>
      <c r="FY67" s="74">
        <f t="shared" si="106"/>
        <v>0</v>
      </c>
      <c r="FZ67" s="77">
        <v>0.0</v>
      </c>
      <c r="GA67" s="74">
        <f t="shared" si="107"/>
        <v>0</v>
      </c>
      <c r="GB67" s="74">
        <f t="shared" si="108"/>
        <v>0</v>
      </c>
      <c r="GC67" s="75"/>
      <c r="GD67" s="74">
        <f t="shared" si="109"/>
        <v>0</v>
      </c>
      <c r="GE67" s="77">
        <v>0.0</v>
      </c>
      <c r="GF67" s="74">
        <f t="shared" si="110"/>
        <v>0</v>
      </c>
      <c r="GG67" s="74">
        <f t="shared" si="111"/>
        <v>0</v>
      </c>
      <c r="GH67" s="75"/>
      <c r="GI67" s="74">
        <f t="shared" si="112"/>
        <v>0</v>
      </c>
      <c r="GJ67" s="77">
        <v>0.0</v>
      </c>
      <c r="GK67" s="74">
        <f t="shared" si="113"/>
        <v>0</v>
      </c>
      <c r="GL67" s="74">
        <f t="shared" si="114"/>
        <v>0</v>
      </c>
      <c r="GM67" s="75"/>
      <c r="GN67" s="74">
        <f t="shared" si="115"/>
        <v>0</v>
      </c>
      <c r="GO67" s="77">
        <v>0.0</v>
      </c>
      <c r="GP67" s="74">
        <f t="shared" si="116"/>
        <v>0</v>
      </c>
      <c r="GQ67" s="74">
        <f t="shared" si="117"/>
        <v>0</v>
      </c>
      <c r="GR67" s="75"/>
      <c r="GS67" s="74">
        <f t="shared" si="118"/>
        <v>0</v>
      </c>
      <c r="GT67" s="77">
        <v>0.0</v>
      </c>
      <c r="GU67" s="74">
        <f t="shared" si="119"/>
        <v>0</v>
      </c>
      <c r="GV67" s="74">
        <f t="shared" si="120"/>
        <v>0</v>
      </c>
      <c r="GW67" s="75"/>
      <c r="GX67" s="74">
        <f t="shared" si="121"/>
        <v>0</v>
      </c>
      <c r="GY67" s="77">
        <v>0.0</v>
      </c>
      <c r="GZ67" s="74">
        <f t="shared" si="122"/>
        <v>0</v>
      </c>
      <c r="HA67" s="74">
        <f t="shared" si="123"/>
        <v>0</v>
      </c>
      <c r="HB67" s="75"/>
      <c r="HC67" s="74">
        <f t="shared" si="124"/>
        <v>0</v>
      </c>
      <c r="HD67" s="77">
        <v>0.0</v>
      </c>
      <c r="HE67" s="74">
        <f t="shared" si="125"/>
        <v>0</v>
      </c>
      <c r="HF67" s="74">
        <f t="shared" si="126"/>
        <v>0</v>
      </c>
    </row>
    <row r="68" ht="15.75" customHeight="1">
      <c r="A68" s="4"/>
      <c r="B68" s="1"/>
      <c r="C68" s="154" t="str">
        <f>$C$49</f>
        <v>Xbox.com</v>
      </c>
      <c r="D68" s="78">
        <f>$D$52/7</f>
        <v>26250</v>
      </c>
      <c r="E68" s="75">
        <v>0.0</v>
      </c>
      <c r="F68" s="74">
        <f t="shared" si="1"/>
        <v>0</v>
      </c>
      <c r="G68" s="77">
        <v>0.0</v>
      </c>
      <c r="H68" s="74">
        <f t="shared" si="2"/>
        <v>0</v>
      </c>
      <c r="I68" s="74">
        <f t="shared" si="3"/>
        <v>0</v>
      </c>
      <c r="J68" s="75">
        <v>0.0</v>
      </c>
      <c r="K68" s="74">
        <f t="shared" si="4"/>
        <v>0</v>
      </c>
      <c r="L68" s="77">
        <v>0.0</v>
      </c>
      <c r="M68" s="74">
        <f t="shared" si="5"/>
        <v>0</v>
      </c>
      <c r="N68" s="74">
        <f t="shared" si="6"/>
        <v>0</v>
      </c>
      <c r="O68" s="75">
        <v>0.0</v>
      </c>
      <c r="P68" s="74">
        <f t="shared" si="7"/>
        <v>0</v>
      </c>
      <c r="Q68" s="77">
        <v>0.0</v>
      </c>
      <c r="R68" s="74">
        <f t="shared" si="8"/>
        <v>0</v>
      </c>
      <c r="S68" s="74">
        <f t="shared" si="9"/>
        <v>0</v>
      </c>
      <c r="T68" s="75">
        <v>0.0</v>
      </c>
      <c r="U68" s="74">
        <f t="shared" si="10"/>
        <v>0</v>
      </c>
      <c r="V68" s="77">
        <v>0.0</v>
      </c>
      <c r="W68" s="74">
        <f t="shared" si="11"/>
        <v>0</v>
      </c>
      <c r="X68" s="74">
        <f t="shared" si="12"/>
        <v>0</v>
      </c>
      <c r="Y68" s="75">
        <v>0.0</v>
      </c>
      <c r="Z68" s="74">
        <f t="shared" si="13"/>
        <v>0</v>
      </c>
      <c r="AA68" s="77">
        <v>0.0</v>
      </c>
      <c r="AB68" s="74">
        <f t="shared" si="14"/>
        <v>0</v>
      </c>
      <c r="AC68" s="74">
        <f t="shared" si="15"/>
        <v>0</v>
      </c>
      <c r="AD68" s="75">
        <v>1.0</v>
      </c>
      <c r="AE68" s="74">
        <f t="shared" si="16"/>
        <v>26250</v>
      </c>
      <c r="AF68" s="77">
        <v>0.0</v>
      </c>
      <c r="AG68" s="74">
        <f t="shared" si="17"/>
        <v>0</v>
      </c>
      <c r="AH68" s="74">
        <f t="shared" si="18"/>
        <v>26250</v>
      </c>
      <c r="AI68" s="75">
        <v>0.0</v>
      </c>
      <c r="AJ68" s="74">
        <f t="shared" si="19"/>
        <v>0</v>
      </c>
      <c r="AK68" s="77">
        <v>0.0</v>
      </c>
      <c r="AL68" s="74">
        <f t="shared" si="20"/>
        <v>0</v>
      </c>
      <c r="AM68" s="74">
        <f t="shared" si="21"/>
        <v>0</v>
      </c>
      <c r="AN68" s="75">
        <v>0.0</v>
      </c>
      <c r="AO68" s="74">
        <f t="shared" si="22"/>
        <v>0</v>
      </c>
      <c r="AP68" s="77">
        <v>0.0</v>
      </c>
      <c r="AQ68" s="74">
        <f t="shared" si="23"/>
        <v>0</v>
      </c>
      <c r="AR68" s="74">
        <f t="shared" si="24"/>
        <v>0</v>
      </c>
      <c r="AS68" s="75">
        <v>0.0</v>
      </c>
      <c r="AT68" s="74">
        <f t="shared" si="25"/>
        <v>0</v>
      </c>
      <c r="AU68" s="77">
        <v>0.0</v>
      </c>
      <c r="AV68" s="74">
        <f t="shared" si="26"/>
        <v>0</v>
      </c>
      <c r="AW68" s="74">
        <f t="shared" si="27"/>
        <v>0</v>
      </c>
      <c r="AX68" s="75">
        <v>1.0</v>
      </c>
      <c r="AY68" s="74">
        <f t="shared" si="28"/>
        <v>26250</v>
      </c>
      <c r="AZ68" s="77">
        <v>0.0</v>
      </c>
      <c r="BA68" s="74">
        <f t="shared" si="29"/>
        <v>0</v>
      </c>
      <c r="BB68" s="74">
        <f t="shared" si="30"/>
        <v>26250</v>
      </c>
      <c r="BC68" s="75">
        <v>0.0</v>
      </c>
      <c r="BD68" s="74">
        <f t="shared" si="31"/>
        <v>0</v>
      </c>
      <c r="BE68" s="77">
        <v>0.0</v>
      </c>
      <c r="BF68" s="74">
        <f t="shared" si="32"/>
        <v>0</v>
      </c>
      <c r="BG68" s="74">
        <f t="shared" si="33"/>
        <v>0</v>
      </c>
      <c r="BH68" s="75">
        <v>0.0</v>
      </c>
      <c r="BI68" s="74">
        <f t="shared" si="34"/>
        <v>0</v>
      </c>
      <c r="BJ68" s="77">
        <v>0.0</v>
      </c>
      <c r="BK68" s="74">
        <f t="shared" si="35"/>
        <v>0</v>
      </c>
      <c r="BL68" s="74">
        <f t="shared" si="36"/>
        <v>0</v>
      </c>
      <c r="BM68" s="75">
        <v>0.0</v>
      </c>
      <c r="BN68" s="74">
        <f t="shared" si="37"/>
        <v>0</v>
      </c>
      <c r="BO68" s="77">
        <v>0.0</v>
      </c>
      <c r="BP68" s="74">
        <f t="shared" si="38"/>
        <v>0</v>
      </c>
      <c r="BQ68" s="74">
        <f t="shared" si="39"/>
        <v>0</v>
      </c>
      <c r="BR68" s="75">
        <v>0.0</v>
      </c>
      <c r="BS68" s="74">
        <f t="shared" si="40"/>
        <v>0</v>
      </c>
      <c r="BT68" s="77">
        <v>0.0</v>
      </c>
      <c r="BU68" s="74">
        <f t="shared" si="41"/>
        <v>0</v>
      </c>
      <c r="BV68" s="74">
        <f t="shared" si="42"/>
        <v>0</v>
      </c>
      <c r="BW68" s="75">
        <v>1.0</v>
      </c>
      <c r="BX68" s="74">
        <f t="shared" si="43"/>
        <v>26250</v>
      </c>
      <c r="BY68" s="77">
        <v>0.0</v>
      </c>
      <c r="BZ68" s="74">
        <f t="shared" si="44"/>
        <v>0</v>
      </c>
      <c r="CA68" s="74">
        <f t="shared" si="45"/>
        <v>26250</v>
      </c>
      <c r="CB68" s="75"/>
      <c r="CC68" s="74">
        <f t="shared" si="46"/>
        <v>0</v>
      </c>
      <c r="CD68" s="77">
        <v>0.0</v>
      </c>
      <c r="CE68" s="74">
        <f t="shared" si="47"/>
        <v>0</v>
      </c>
      <c r="CF68" s="74">
        <f t="shared" si="48"/>
        <v>0</v>
      </c>
      <c r="CG68" s="75"/>
      <c r="CH68" s="74">
        <f t="shared" si="49"/>
        <v>0</v>
      </c>
      <c r="CI68" s="77">
        <v>0.0</v>
      </c>
      <c r="CJ68" s="74">
        <f t="shared" si="50"/>
        <v>0</v>
      </c>
      <c r="CK68" s="74">
        <f t="shared" si="51"/>
        <v>0</v>
      </c>
      <c r="CL68" s="75"/>
      <c r="CM68" s="74">
        <f t="shared" si="52"/>
        <v>0</v>
      </c>
      <c r="CN68" s="77">
        <v>0.0</v>
      </c>
      <c r="CO68" s="74">
        <f t="shared" si="53"/>
        <v>0</v>
      </c>
      <c r="CP68" s="74">
        <f t="shared" si="54"/>
        <v>0</v>
      </c>
      <c r="CQ68" s="75"/>
      <c r="CR68" s="74">
        <f t="shared" si="55"/>
        <v>0</v>
      </c>
      <c r="CS68" s="77">
        <v>0.0</v>
      </c>
      <c r="CT68" s="74">
        <f t="shared" si="56"/>
        <v>0</v>
      </c>
      <c r="CU68" s="74">
        <f t="shared" si="57"/>
        <v>0</v>
      </c>
      <c r="CV68" s="75"/>
      <c r="CW68" s="74">
        <f t="shared" si="58"/>
        <v>0</v>
      </c>
      <c r="CX68" s="77">
        <v>0.0</v>
      </c>
      <c r="CY68" s="74">
        <f t="shared" si="59"/>
        <v>0</v>
      </c>
      <c r="CZ68" s="74">
        <f t="shared" si="60"/>
        <v>0</v>
      </c>
      <c r="DA68" s="75"/>
      <c r="DB68" s="74">
        <f t="shared" si="61"/>
        <v>0</v>
      </c>
      <c r="DC68" s="77">
        <v>0.0</v>
      </c>
      <c r="DD68" s="74">
        <f t="shared" si="62"/>
        <v>0</v>
      </c>
      <c r="DE68" s="74">
        <f t="shared" si="63"/>
        <v>0</v>
      </c>
      <c r="DF68" s="75"/>
      <c r="DG68" s="74">
        <f t="shared" si="64"/>
        <v>0</v>
      </c>
      <c r="DH68" s="77">
        <v>0.0</v>
      </c>
      <c r="DI68" s="74">
        <f t="shared" si="65"/>
        <v>0</v>
      </c>
      <c r="DJ68" s="74">
        <f t="shared" si="66"/>
        <v>0</v>
      </c>
      <c r="DK68" s="75"/>
      <c r="DL68" s="74">
        <f t="shared" si="67"/>
        <v>0</v>
      </c>
      <c r="DM68" s="77">
        <v>0.0</v>
      </c>
      <c r="DN68" s="74">
        <f t="shared" si="68"/>
        <v>0</v>
      </c>
      <c r="DO68" s="74">
        <f t="shared" si="69"/>
        <v>0</v>
      </c>
      <c r="DP68" s="75"/>
      <c r="DQ68" s="74">
        <f t="shared" si="70"/>
        <v>0</v>
      </c>
      <c r="DR68" s="77">
        <v>0.0</v>
      </c>
      <c r="DS68" s="74">
        <f t="shared" si="71"/>
        <v>0</v>
      </c>
      <c r="DT68" s="74">
        <f t="shared" si="72"/>
        <v>0</v>
      </c>
      <c r="DU68" s="75"/>
      <c r="DV68" s="74">
        <f t="shared" si="73"/>
        <v>0</v>
      </c>
      <c r="DW68" s="77">
        <v>0.0</v>
      </c>
      <c r="DX68" s="74">
        <f t="shared" si="74"/>
        <v>0</v>
      </c>
      <c r="DY68" s="74">
        <f t="shared" si="75"/>
        <v>0</v>
      </c>
      <c r="DZ68" s="75"/>
      <c r="EA68" s="74">
        <f t="shared" si="76"/>
        <v>0</v>
      </c>
      <c r="EB68" s="77">
        <v>0.0</v>
      </c>
      <c r="EC68" s="74">
        <f t="shared" si="77"/>
        <v>0</v>
      </c>
      <c r="ED68" s="74">
        <f t="shared" si="78"/>
        <v>0</v>
      </c>
      <c r="EE68" s="75"/>
      <c r="EF68" s="74">
        <f t="shared" si="79"/>
        <v>0</v>
      </c>
      <c r="EG68" s="77">
        <v>0.0</v>
      </c>
      <c r="EH68" s="74">
        <f t="shared" si="80"/>
        <v>0</v>
      </c>
      <c r="EI68" s="74">
        <f t="shared" si="81"/>
        <v>0</v>
      </c>
      <c r="EJ68" s="75"/>
      <c r="EK68" s="74">
        <f t="shared" si="82"/>
        <v>0</v>
      </c>
      <c r="EL68" s="77">
        <v>0.0</v>
      </c>
      <c r="EM68" s="74">
        <f t="shared" si="83"/>
        <v>0</v>
      </c>
      <c r="EN68" s="74">
        <f t="shared" si="84"/>
        <v>0</v>
      </c>
      <c r="EO68" s="75"/>
      <c r="EP68" s="74">
        <f t="shared" si="85"/>
        <v>0</v>
      </c>
      <c r="EQ68" s="77">
        <v>0.0</v>
      </c>
      <c r="ER68" s="74">
        <f t="shared" si="86"/>
        <v>0</v>
      </c>
      <c r="ES68" s="74">
        <f t="shared" si="87"/>
        <v>0</v>
      </c>
      <c r="ET68" s="75"/>
      <c r="EU68" s="74">
        <f t="shared" si="88"/>
        <v>0</v>
      </c>
      <c r="EV68" s="77">
        <v>0.0</v>
      </c>
      <c r="EW68" s="74">
        <f t="shared" si="89"/>
        <v>0</v>
      </c>
      <c r="EX68" s="74">
        <f t="shared" si="90"/>
        <v>0</v>
      </c>
      <c r="EY68" s="75"/>
      <c r="EZ68" s="74">
        <f t="shared" si="91"/>
        <v>0</v>
      </c>
      <c r="FA68" s="77">
        <v>0.0</v>
      </c>
      <c r="FB68" s="74">
        <f t="shared" si="92"/>
        <v>0</v>
      </c>
      <c r="FC68" s="74">
        <f t="shared" si="93"/>
        <v>0</v>
      </c>
      <c r="FD68" s="75"/>
      <c r="FE68" s="74">
        <f t="shared" si="94"/>
        <v>0</v>
      </c>
      <c r="FF68" s="77">
        <v>0.0</v>
      </c>
      <c r="FG68" s="74">
        <f t="shared" si="95"/>
        <v>0</v>
      </c>
      <c r="FH68" s="74">
        <f t="shared" si="96"/>
        <v>0</v>
      </c>
      <c r="FI68" s="75"/>
      <c r="FJ68" s="74">
        <f t="shared" si="97"/>
        <v>0</v>
      </c>
      <c r="FK68" s="77">
        <v>0.0</v>
      </c>
      <c r="FL68" s="74">
        <f t="shared" si="98"/>
        <v>0</v>
      </c>
      <c r="FM68" s="74">
        <f t="shared" si="99"/>
        <v>0</v>
      </c>
      <c r="FN68" s="75"/>
      <c r="FO68" s="74">
        <f t="shared" si="100"/>
        <v>0</v>
      </c>
      <c r="FP68" s="77">
        <v>0.0</v>
      </c>
      <c r="FQ68" s="74">
        <f t="shared" si="101"/>
        <v>0</v>
      </c>
      <c r="FR68" s="74">
        <f t="shared" si="102"/>
        <v>0</v>
      </c>
      <c r="FS68" s="75"/>
      <c r="FT68" s="74">
        <f t="shared" si="103"/>
        <v>0</v>
      </c>
      <c r="FU68" s="77">
        <v>0.0</v>
      </c>
      <c r="FV68" s="74">
        <f t="shared" si="104"/>
        <v>0</v>
      </c>
      <c r="FW68" s="74">
        <f t="shared" si="105"/>
        <v>0</v>
      </c>
      <c r="FX68" s="75"/>
      <c r="FY68" s="74">
        <f t="shared" si="106"/>
        <v>0</v>
      </c>
      <c r="FZ68" s="77">
        <v>0.0</v>
      </c>
      <c r="GA68" s="74">
        <f t="shared" si="107"/>
        <v>0</v>
      </c>
      <c r="GB68" s="74">
        <f t="shared" si="108"/>
        <v>0</v>
      </c>
      <c r="GC68" s="75"/>
      <c r="GD68" s="74">
        <f t="shared" si="109"/>
        <v>0</v>
      </c>
      <c r="GE68" s="77">
        <v>0.0</v>
      </c>
      <c r="GF68" s="74">
        <f t="shared" si="110"/>
        <v>0</v>
      </c>
      <c r="GG68" s="74">
        <f t="shared" si="111"/>
        <v>0</v>
      </c>
      <c r="GH68" s="75"/>
      <c r="GI68" s="74">
        <f t="shared" si="112"/>
        <v>0</v>
      </c>
      <c r="GJ68" s="77">
        <v>0.0</v>
      </c>
      <c r="GK68" s="74">
        <f t="shared" si="113"/>
        <v>0</v>
      </c>
      <c r="GL68" s="74">
        <f t="shared" si="114"/>
        <v>0</v>
      </c>
      <c r="GM68" s="75"/>
      <c r="GN68" s="74">
        <f t="shared" si="115"/>
        <v>0</v>
      </c>
      <c r="GO68" s="77">
        <v>0.0</v>
      </c>
      <c r="GP68" s="74">
        <f t="shared" si="116"/>
        <v>0</v>
      </c>
      <c r="GQ68" s="74">
        <f t="shared" si="117"/>
        <v>0</v>
      </c>
      <c r="GR68" s="75"/>
      <c r="GS68" s="74">
        <f t="shared" si="118"/>
        <v>0</v>
      </c>
      <c r="GT68" s="77">
        <v>0.0</v>
      </c>
      <c r="GU68" s="74">
        <f t="shared" si="119"/>
        <v>0</v>
      </c>
      <c r="GV68" s="74">
        <f t="shared" si="120"/>
        <v>0</v>
      </c>
      <c r="GW68" s="75"/>
      <c r="GX68" s="74">
        <f t="shared" si="121"/>
        <v>0</v>
      </c>
      <c r="GY68" s="77">
        <v>0.0</v>
      </c>
      <c r="GZ68" s="74">
        <f t="shared" si="122"/>
        <v>0</v>
      </c>
      <c r="HA68" s="74">
        <f t="shared" si="123"/>
        <v>0</v>
      </c>
      <c r="HB68" s="75"/>
      <c r="HC68" s="74">
        <f t="shared" si="124"/>
        <v>0</v>
      </c>
      <c r="HD68" s="77">
        <v>0.0</v>
      </c>
      <c r="HE68" s="74">
        <f t="shared" si="125"/>
        <v>0</v>
      </c>
      <c r="HF68" s="74">
        <f t="shared" si="126"/>
        <v>0</v>
      </c>
    </row>
    <row r="69" ht="15.75" customHeight="1">
      <c r="A69" s="4"/>
      <c r="B69" s="1"/>
      <c r="C69" s="80" t="s">
        <v>78</v>
      </c>
      <c r="D69" s="81" t="s">
        <v>79</v>
      </c>
      <c r="E69" s="81" t="s">
        <v>79</v>
      </c>
      <c r="F69" s="82">
        <f>SUM(F59:F68)</f>
        <v>61714.28571</v>
      </c>
      <c r="G69" s="81" t="s">
        <v>79</v>
      </c>
      <c r="H69" s="82">
        <f t="shared" ref="H69:I69" si="127">SUM(H59:H68)</f>
        <v>0</v>
      </c>
      <c r="I69" s="82">
        <f t="shared" si="127"/>
        <v>61714.28571</v>
      </c>
      <c r="J69" s="81" t="s">
        <v>79</v>
      </c>
      <c r="K69" s="82">
        <f>SUM(K59:K68)</f>
        <v>0</v>
      </c>
      <c r="L69" s="81" t="s">
        <v>79</v>
      </c>
      <c r="M69" s="82">
        <f t="shared" ref="M69:N69" si="128">SUM(M59:M68)</f>
        <v>0</v>
      </c>
      <c r="N69" s="82">
        <f t="shared" si="128"/>
        <v>0</v>
      </c>
      <c r="O69" s="81" t="s">
        <v>79</v>
      </c>
      <c r="P69" s="82">
        <f>SUM(P59:P68)</f>
        <v>10285.71429</v>
      </c>
      <c r="Q69" s="81" t="s">
        <v>79</v>
      </c>
      <c r="R69" s="82">
        <f t="shared" ref="R69:S69" si="129">SUM(R59:R68)</f>
        <v>0</v>
      </c>
      <c r="S69" s="82">
        <f t="shared" si="129"/>
        <v>10285.71429</v>
      </c>
      <c r="T69" s="81" t="s">
        <v>79</v>
      </c>
      <c r="U69" s="82">
        <f>SUM(U59:U68)</f>
        <v>10285.71429</v>
      </c>
      <c r="V69" s="81" t="s">
        <v>79</v>
      </c>
      <c r="W69" s="82">
        <f t="shared" ref="W69:X69" si="130">SUM(W59:W68)</f>
        <v>0</v>
      </c>
      <c r="X69" s="82">
        <f t="shared" si="130"/>
        <v>10285.71429</v>
      </c>
      <c r="Y69" s="81" t="s">
        <v>79</v>
      </c>
      <c r="Z69" s="82">
        <f>SUM(Z59:Z68)</f>
        <v>51428.57143</v>
      </c>
      <c r="AA69" s="81" t="s">
        <v>79</v>
      </c>
      <c r="AB69" s="82">
        <f t="shared" ref="AB69:AC69" si="131">SUM(AB59:AB68)</f>
        <v>0</v>
      </c>
      <c r="AC69" s="82">
        <f t="shared" si="131"/>
        <v>51428.57143</v>
      </c>
      <c r="AD69" s="81" t="s">
        <v>79</v>
      </c>
      <c r="AE69" s="82">
        <f>SUM(AE59:AE68)</f>
        <v>67392.85714</v>
      </c>
      <c r="AF69" s="81" t="s">
        <v>79</v>
      </c>
      <c r="AG69" s="82">
        <f t="shared" ref="AG69:AH69" si="132">SUM(AG59:AG68)</f>
        <v>0</v>
      </c>
      <c r="AH69" s="82">
        <f t="shared" si="132"/>
        <v>67392.85714</v>
      </c>
      <c r="AI69" s="81" t="s">
        <v>79</v>
      </c>
      <c r="AJ69" s="82">
        <f>SUM(AJ59:AJ68)</f>
        <v>522000</v>
      </c>
      <c r="AK69" s="81" t="s">
        <v>79</v>
      </c>
      <c r="AL69" s="82">
        <f t="shared" ref="AL69:AM69" si="133">SUM(AL59:AL68)</f>
        <v>0</v>
      </c>
      <c r="AM69" s="82">
        <f t="shared" si="133"/>
        <v>522000</v>
      </c>
      <c r="AN69" s="81" t="s">
        <v>79</v>
      </c>
      <c r="AO69" s="82">
        <f>SUM(AO59:AO68)</f>
        <v>61714.28571</v>
      </c>
      <c r="AP69" s="81" t="s">
        <v>79</v>
      </c>
      <c r="AQ69" s="82">
        <f t="shared" ref="AQ69:AR69" si="134">SUM(AQ59:AQ68)</f>
        <v>0</v>
      </c>
      <c r="AR69" s="82">
        <f t="shared" si="134"/>
        <v>61714.28571</v>
      </c>
      <c r="AS69" s="81" t="s">
        <v>79</v>
      </c>
      <c r="AT69" s="82">
        <f>SUM(AT59:AT68)</f>
        <v>72000</v>
      </c>
      <c r="AU69" s="81" t="s">
        <v>79</v>
      </c>
      <c r="AV69" s="82">
        <f t="shared" ref="AV69:AW69" si="135">SUM(AV59:AV68)</f>
        <v>0</v>
      </c>
      <c r="AW69" s="82">
        <f t="shared" si="135"/>
        <v>72000</v>
      </c>
      <c r="AX69" s="81" t="s">
        <v>79</v>
      </c>
      <c r="AY69" s="82">
        <f>SUM(AY59:AY68)</f>
        <v>67392.85714</v>
      </c>
      <c r="AZ69" s="81" t="s">
        <v>79</v>
      </c>
      <c r="BA69" s="82">
        <f t="shared" ref="BA69:BB69" si="136">SUM(BA59:BA68)</f>
        <v>0</v>
      </c>
      <c r="BB69" s="82">
        <f t="shared" si="136"/>
        <v>67392.85714</v>
      </c>
      <c r="BC69" s="81" t="s">
        <v>79</v>
      </c>
      <c r="BD69" s="82">
        <f>SUM(BD59:BD68)</f>
        <v>30857.14286</v>
      </c>
      <c r="BE69" s="81" t="s">
        <v>79</v>
      </c>
      <c r="BF69" s="82">
        <f t="shared" ref="BF69:BG69" si="137">SUM(BF59:BF68)</f>
        <v>0</v>
      </c>
      <c r="BG69" s="82">
        <f t="shared" si="137"/>
        <v>30857.14286</v>
      </c>
      <c r="BH69" s="81" t="s">
        <v>79</v>
      </c>
      <c r="BI69" s="82">
        <f>SUM(BI59:BI68)</f>
        <v>20571.42857</v>
      </c>
      <c r="BJ69" s="81" t="s">
        <v>79</v>
      </c>
      <c r="BK69" s="82">
        <f t="shared" ref="BK69:BL69" si="138">SUM(BK59:BK68)</f>
        <v>0</v>
      </c>
      <c r="BL69" s="82">
        <f t="shared" si="138"/>
        <v>20571.42857</v>
      </c>
      <c r="BM69" s="81" t="s">
        <v>79</v>
      </c>
      <c r="BN69" s="82">
        <f>SUM(BN59:BN68)</f>
        <v>76300</v>
      </c>
      <c r="BO69" s="81" t="s">
        <v>79</v>
      </c>
      <c r="BP69" s="82">
        <f t="shared" ref="BP69:BQ69" si="139">SUM(BP59:BP68)</f>
        <v>0</v>
      </c>
      <c r="BQ69" s="82">
        <f t="shared" si="139"/>
        <v>76300</v>
      </c>
      <c r="BR69" s="81" t="s">
        <v>79</v>
      </c>
      <c r="BS69" s="82">
        <f>SUM(BS59:BS68)</f>
        <v>450000</v>
      </c>
      <c r="BT69" s="81" t="s">
        <v>79</v>
      </c>
      <c r="BU69" s="82">
        <f t="shared" ref="BU69:BV69" si="140">SUM(BU59:BU68)</f>
        <v>0</v>
      </c>
      <c r="BV69" s="82">
        <f t="shared" si="140"/>
        <v>450000</v>
      </c>
      <c r="BW69" s="81" t="s">
        <v>79</v>
      </c>
      <c r="BX69" s="82">
        <f>SUM(BX59:BX68)</f>
        <v>86235.71429</v>
      </c>
      <c r="BY69" s="81" t="s">
        <v>79</v>
      </c>
      <c r="BZ69" s="82">
        <f t="shared" ref="BZ69:CA69" si="141">SUM(BZ59:BZ68)</f>
        <v>0</v>
      </c>
      <c r="CA69" s="82">
        <f t="shared" si="141"/>
        <v>86235.71429</v>
      </c>
      <c r="CB69" s="81" t="s">
        <v>79</v>
      </c>
      <c r="CC69" s="82">
        <f>SUM(CC59:CC68)</f>
        <v>30857.14286</v>
      </c>
      <c r="CD69" s="81" t="s">
        <v>79</v>
      </c>
      <c r="CE69" s="82">
        <f t="shared" ref="CE69:CF69" si="142">SUM(CE59:CE68)</f>
        <v>0</v>
      </c>
      <c r="CF69" s="82">
        <f t="shared" si="142"/>
        <v>30857.14286</v>
      </c>
      <c r="CG69" s="81" t="s">
        <v>79</v>
      </c>
      <c r="CH69" s="82">
        <f>SUM(CH59:CH68)</f>
        <v>61714.28571</v>
      </c>
      <c r="CI69" s="81" t="s">
        <v>79</v>
      </c>
      <c r="CJ69" s="82">
        <f t="shared" ref="CJ69:CK69" si="143">SUM(CJ59:CJ68)</f>
        <v>0</v>
      </c>
      <c r="CK69" s="82">
        <f t="shared" si="143"/>
        <v>61714.28571</v>
      </c>
      <c r="CL69" s="81" t="s">
        <v>79</v>
      </c>
      <c r="CM69" s="82">
        <f>SUM(CM59:CM68)</f>
        <v>460285.7143</v>
      </c>
      <c r="CN69" s="81" t="s">
        <v>79</v>
      </c>
      <c r="CO69" s="82">
        <f t="shared" ref="CO69:CP69" si="144">SUM(CO59:CO68)</f>
        <v>0</v>
      </c>
      <c r="CP69" s="82">
        <f t="shared" si="144"/>
        <v>460285.7143</v>
      </c>
      <c r="CQ69" s="81" t="s">
        <v>79</v>
      </c>
      <c r="CR69" s="82">
        <f>SUM(CR59:CR68)</f>
        <v>0</v>
      </c>
      <c r="CS69" s="81" t="s">
        <v>79</v>
      </c>
      <c r="CT69" s="82">
        <f t="shared" ref="CT69:CU69" si="145">SUM(CT59:CT68)</f>
        <v>0</v>
      </c>
      <c r="CU69" s="82">
        <f t="shared" si="145"/>
        <v>0</v>
      </c>
      <c r="CV69" s="81" t="s">
        <v>79</v>
      </c>
      <c r="CW69" s="82">
        <f>SUM(CW59:CW68)</f>
        <v>30857.14286</v>
      </c>
      <c r="CX69" s="81" t="s">
        <v>79</v>
      </c>
      <c r="CY69" s="82">
        <f t="shared" ref="CY69:CZ69" si="146">SUM(CY59:CY68)</f>
        <v>0</v>
      </c>
      <c r="CZ69" s="82">
        <f t="shared" si="146"/>
        <v>30857.14286</v>
      </c>
      <c r="DA69" s="81" t="s">
        <v>79</v>
      </c>
      <c r="DB69" s="82">
        <f>SUM(DB59:DB68)</f>
        <v>30857.14286</v>
      </c>
      <c r="DC69" s="81" t="s">
        <v>79</v>
      </c>
      <c r="DD69" s="82">
        <f t="shared" ref="DD69:DE69" si="147">SUM(DD59:DD68)</f>
        <v>0</v>
      </c>
      <c r="DE69" s="82">
        <f t="shared" si="147"/>
        <v>30857.14286</v>
      </c>
      <c r="DF69" s="81" t="s">
        <v>79</v>
      </c>
      <c r="DG69" s="82">
        <f>SUM(DG59:DG68)</f>
        <v>0</v>
      </c>
      <c r="DH69" s="81" t="s">
        <v>79</v>
      </c>
      <c r="DI69" s="82">
        <f t="shared" ref="DI69:DJ69" si="148">SUM(DI59:DI68)</f>
        <v>0</v>
      </c>
      <c r="DJ69" s="82">
        <f t="shared" si="148"/>
        <v>0</v>
      </c>
      <c r="DK69" s="81" t="s">
        <v>79</v>
      </c>
      <c r="DL69" s="82">
        <f>SUM(DL59:DL68)</f>
        <v>30857.14286</v>
      </c>
      <c r="DM69" s="81" t="s">
        <v>79</v>
      </c>
      <c r="DN69" s="82">
        <f t="shared" ref="DN69:DO69" si="149">SUM(DN59:DN68)</f>
        <v>0</v>
      </c>
      <c r="DO69" s="82">
        <f t="shared" si="149"/>
        <v>30857.14286</v>
      </c>
      <c r="DP69" s="81" t="s">
        <v>79</v>
      </c>
      <c r="DQ69" s="82">
        <f>SUM(DQ59:DQ68)</f>
        <v>0</v>
      </c>
      <c r="DR69" s="81" t="s">
        <v>79</v>
      </c>
      <c r="DS69" s="82">
        <f t="shared" ref="DS69:DT69" si="150">SUM(DS59:DS68)</f>
        <v>0</v>
      </c>
      <c r="DT69" s="82">
        <f t="shared" si="150"/>
        <v>0</v>
      </c>
      <c r="DU69" s="81" t="s">
        <v>79</v>
      </c>
      <c r="DV69" s="82">
        <f>SUM(DV59:DV68)</f>
        <v>0</v>
      </c>
      <c r="DW69" s="81" t="s">
        <v>79</v>
      </c>
      <c r="DX69" s="82">
        <f t="shared" ref="DX69:DY69" si="151">SUM(DX59:DX68)</f>
        <v>0</v>
      </c>
      <c r="DY69" s="82">
        <f t="shared" si="151"/>
        <v>0</v>
      </c>
      <c r="DZ69" s="81" t="s">
        <v>79</v>
      </c>
      <c r="EA69" s="82">
        <f>SUM(EA59:EA68)</f>
        <v>0</v>
      </c>
      <c r="EB69" s="81" t="s">
        <v>79</v>
      </c>
      <c r="EC69" s="82">
        <f t="shared" ref="EC69:ED69" si="152">SUM(EC59:EC68)</f>
        <v>0</v>
      </c>
      <c r="ED69" s="82">
        <f t="shared" si="152"/>
        <v>0</v>
      </c>
      <c r="EE69" s="81" t="s">
        <v>79</v>
      </c>
      <c r="EF69" s="82">
        <f>SUM(EF59:EF68)</f>
        <v>10285.71429</v>
      </c>
      <c r="EG69" s="81" t="s">
        <v>79</v>
      </c>
      <c r="EH69" s="82">
        <f t="shared" ref="EH69:EI69" si="153">SUM(EH59:EH68)</f>
        <v>0</v>
      </c>
      <c r="EI69" s="82">
        <f t="shared" si="153"/>
        <v>10285.71429</v>
      </c>
      <c r="EJ69" s="81" t="s">
        <v>79</v>
      </c>
      <c r="EK69" s="82">
        <f>SUM(EK59:EK68)</f>
        <v>10285.71429</v>
      </c>
      <c r="EL69" s="81" t="s">
        <v>79</v>
      </c>
      <c r="EM69" s="82">
        <f t="shared" ref="EM69:EN69" si="154">SUM(EM59:EM68)</f>
        <v>0</v>
      </c>
      <c r="EN69" s="82">
        <f t="shared" si="154"/>
        <v>10285.71429</v>
      </c>
      <c r="EO69" s="81" t="s">
        <v>79</v>
      </c>
      <c r="EP69" s="82">
        <f>SUM(EP59:EP68)</f>
        <v>0</v>
      </c>
      <c r="EQ69" s="81" t="s">
        <v>79</v>
      </c>
      <c r="ER69" s="82">
        <f t="shared" ref="ER69:ES69" si="155">SUM(ER59:ER68)</f>
        <v>0</v>
      </c>
      <c r="ES69" s="82">
        <f t="shared" si="155"/>
        <v>0</v>
      </c>
      <c r="ET69" s="81" t="s">
        <v>79</v>
      </c>
      <c r="EU69" s="82">
        <f>SUM(EU59:EU68)</f>
        <v>61714.28571</v>
      </c>
      <c r="EV69" s="81" t="s">
        <v>79</v>
      </c>
      <c r="EW69" s="82">
        <f t="shared" ref="EW69:EX69" si="156">SUM(EW59:EW68)</f>
        <v>0</v>
      </c>
      <c r="EX69" s="82">
        <f t="shared" si="156"/>
        <v>61714.28571</v>
      </c>
      <c r="EY69" s="81" t="s">
        <v>79</v>
      </c>
      <c r="EZ69" s="82">
        <f>SUM(EZ59:EZ68)</f>
        <v>20571.42857</v>
      </c>
      <c r="FA69" s="81" t="s">
        <v>79</v>
      </c>
      <c r="FB69" s="82">
        <f t="shared" ref="FB69:FC69" si="157">SUM(FB59:FB68)</f>
        <v>0</v>
      </c>
      <c r="FC69" s="82">
        <f t="shared" si="157"/>
        <v>20571.42857</v>
      </c>
      <c r="FD69" s="81" t="s">
        <v>79</v>
      </c>
      <c r="FE69" s="82">
        <f>SUM(FE59:FE68)</f>
        <v>542571.4286</v>
      </c>
      <c r="FF69" s="81" t="s">
        <v>79</v>
      </c>
      <c r="FG69" s="82">
        <f t="shared" ref="FG69:FH69" si="158">SUM(FG59:FG68)</f>
        <v>0</v>
      </c>
      <c r="FH69" s="82">
        <f t="shared" si="158"/>
        <v>542571.4286</v>
      </c>
      <c r="FI69" s="81" t="s">
        <v>79</v>
      </c>
      <c r="FJ69" s="82">
        <f>SUM(FJ59:FJ68)</f>
        <v>61714.28571</v>
      </c>
      <c r="FK69" s="81" t="s">
        <v>79</v>
      </c>
      <c r="FL69" s="82">
        <f t="shared" ref="FL69:FM69" si="159">SUM(FL59:FL68)</f>
        <v>0</v>
      </c>
      <c r="FM69" s="82">
        <f t="shared" si="159"/>
        <v>61714.28571</v>
      </c>
      <c r="FN69" s="81" t="s">
        <v>79</v>
      </c>
      <c r="FO69" s="82">
        <f>SUM(FO59:FO68)</f>
        <v>82285.71429</v>
      </c>
      <c r="FP69" s="81" t="s">
        <v>79</v>
      </c>
      <c r="FQ69" s="82">
        <f t="shared" ref="FQ69:FR69" si="160">SUM(FQ59:FQ68)</f>
        <v>0</v>
      </c>
      <c r="FR69" s="82">
        <f t="shared" si="160"/>
        <v>82285.71429</v>
      </c>
      <c r="FS69" s="81" t="s">
        <v>79</v>
      </c>
      <c r="FT69" s="82">
        <f>SUM(FT59:FT68)</f>
        <v>30857.14286</v>
      </c>
      <c r="FU69" s="81" t="s">
        <v>79</v>
      </c>
      <c r="FV69" s="82">
        <f t="shared" ref="FV69:FW69" si="161">SUM(FV59:FV68)</f>
        <v>0</v>
      </c>
      <c r="FW69" s="82">
        <f t="shared" si="161"/>
        <v>30857.14286</v>
      </c>
      <c r="FX69" s="81" t="s">
        <v>79</v>
      </c>
      <c r="FY69" s="82">
        <f>SUM(FY59:FY68)</f>
        <v>72000</v>
      </c>
      <c r="FZ69" s="81" t="s">
        <v>79</v>
      </c>
      <c r="GA69" s="82">
        <f t="shared" ref="GA69:GB69" si="162">SUM(GA59:GA68)</f>
        <v>0</v>
      </c>
      <c r="GB69" s="82">
        <f t="shared" si="162"/>
        <v>72000</v>
      </c>
      <c r="GC69" s="81" t="s">
        <v>79</v>
      </c>
      <c r="GD69" s="82">
        <f>SUM(GD59:GD68)</f>
        <v>61714.28571</v>
      </c>
      <c r="GE69" s="81" t="s">
        <v>79</v>
      </c>
      <c r="GF69" s="82">
        <f t="shared" ref="GF69:GG69" si="163">SUM(GF59:GF68)</f>
        <v>0</v>
      </c>
      <c r="GG69" s="82">
        <f t="shared" si="163"/>
        <v>61714.28571</v>
      </c>
      <c r="GH69" s="81" t="s">
        <v>79</v>
      </c>
      <c r="GI69" s="82">
        <f>SUM(GI59:GI68)</f>
        <v>51428.57143</v>
      </c>
      <c r="GJ69" s="81" t="s">
        <v>79</v>
      </c>
      <c r="GK69" s="82">
        <f t="shared" ref="GK69:GL69" si="164">SUM(GK59:GK68)</f>
        <v>0</v>
      </c>
      <c r="GL69" s="82">
        <f t="shared" si="164"/>
        <v>51428.57143</v>
      </c>
      <c r="GM69" s="81" t="s">
        <v>79</v>
      </c>
      <c r="GN69" s="82">
        <f>SUM(GN59:GN68)</f>
        <v>164730.09</v>
      </c>
      <c r="GO69" s="81" t="s">
        <v>79</v>
      </c>
      <c r="GP69" s="82">
        <f t="shared" ref="GP69:GQ69" si="165">SUM(GP59:GP68)</f>
        <v>0</v>
      </c>
      <c r="GQ69" s="82">
        <f t="shared" si="165"/>
        <v>164730.09</v>
      </c>
      <c r="GR69" s="81" t="s">
        <v>79</v>
      </c>
      <c r="GS69" s="82">
        <f>SUM(GS59:GS68)</f>
        <v>0</v>
      </c>
      <c r="GT69" s="81" t="s">
        <v>79</v>
      </c>
      <c r="GU69" s="82">
        <f t="shared" ref="GU69:GV69" si="166">SUM(GU59:GU68)</f>
        <v>0</v>
      </c>
      <c r="GV69" s="82">
        <f t="shared" si="166"/>
        <v>0</v>
      </c>
      <c r="GW69" s="81" t="s">
        <v>79</v>
      </c>
      <c r="GX69" s="82">
        <f>SUM(GX59:GX68)</f>
        <v>0</v>
      </c>
      <c r="GY69" s="81" t="s">
        <v>79</v>
      </c>
      <c r="GZ69" s="82">
        <f t="shared" ref="GZ69:HA69" si="167">SUM(GZ59:GZ68)</f>
        <v>0</v>
      </c>
      <c r="HA69" s="82">
        <f t="shared" si="167"/>
        <v>0</v>
      </c>
      <c r="HB69" s="81" t="s">
        <v>79</v>
      </c>
      <c r="HC69" s="82">
        <f>SUM(HC59:HC68)</f>
        <v>92571.42857</v>
      </c>
      <c r="HD69" s="81" t="s">
        <v>79</v>
      </c>
      <c r="HE69" s="82">
        <f t="shared" ref="HE69:HF69" si="168">SUM(HE59:HE68)</f>
        <v>0</v>
      </c>
      <c r="HF69" s="82">
        <f t="shared" si="168"/>
        <v>92571.42857</v>
      </c>
    </row>
    <row r="70" ht="15.75" customHeight="1">
      <c r="A70" s="4"/>
      <c r="B70" s="1"/>
      <c r="C70" s="16" t="s">
        <v>80</v>
      </c>
      <c r="D70" s="84">
        <f>F69+K69+P69+U69+Z69+AE69+AJ69+AO69+AT69+AY69+BD69+BI69+BN69+BX69+CC69+CH69+CM69+CW69+DB69+DG69+DL69+DQ69+DV69+EA69+EF69+EK69+EP69+EU69+EZ69+FE69+FJ69+FO69+FT69+FY69+GD69+GI69+GN69+GS69+GX69+HC69</f>
        <v>3046337.233</v>
      </c>
      <c r="E70" s="85"/>
      <c r="F70" s="85"/>
      <c r="G70" s="85"/>
      <c r="H70" s="85"/>
      <c r="I70" s="86"/>
      <c r="J70" s="85"/>
      <c r="K70" s="85"/>
      <c r="L70" s="85"/>
      <c r="M70" s="85"/>
      <c r="N70" s="86"/>
      <c r="O70" s="85"/>
      <c r="P70" s="85"/>
      <c r="Q70" s="85"/>
      <c r="R70" s="85"/>
      <c r="S70" s="86"/>
      <c r="T70" s="85"/>
      <c r="U70" s="85"/>
      <c r="V70" s="85"/>
      <c r="W70" s="85"/>
      <c r="X70" s="86"/>
      <c r="Y70" s="85"/>
      <c r="Z70" s="85"/>
      <c r="AA70" s="85"/>
      <c r="AB70" s="85"/>
      <c r="AC70" s="86"/>
      <c r="AD70" s="85"/>
      <c r="AE70" s="85"/>
      <c r="AF70" s="85"/>
      <c r="AG70" s="85"/>
      <c r="AH70" s="86"/>
      <c r="AI70" s="85"/>
      <c r="AJ70" s="85"/>
      <c r="AK70" s="85"/>
      <c r="AL70" s="85"/>
      <c r="AM70" s="86"/>
      <c r="AN70" s="85"/>
      <c r="AO70" s="85"/>
      <c r="AP70" s="85"/>
      <c r="AQ70" s="85"/>
      <c r="AR70" s="86"/>
      <c r="AS70" s="85"/>
      <c r="AT70" s="85"/>
      <c r="AU70" s="85"/>
      <c r="AV70" s="85"/>
      <c r="AW70" s="86"/>
      <c r="AX70" s="85"/>
      <c r="AY70" s="85"/>
      <c r="AZ70" s="85"/>
      <c r="BA70" s="85"/>
      <c r="BB70" s="86"/>
      <c r="BC70" s="85"/>
      <c r="BD70" s="85"/>
      <c r="BE70" s="85"/>
      <c r="BF70" s="85"/>
      <c r="BG70" s="86"/>
      <c r="BH70" s="85"/>
      <c r="BI70" s="85"/>
      <c r="BJ70" s="85"/>
      <c r="BK70" s="85"/>
      <c r="BL70" s="86"/>
      <c r="BM70" s="85"/>
      <c r="BN70" s="85"/>
      <c r="BO70" s="85"/>
      <c r="BP70" s="85"/>
      <c r="BQ70" s="86"/>
      <c r="BR70" s="85"/>
      <c r="BS70" s="85"/>
      <c r="BT70" s="85"/>
      <c r="BU70" s="85"/>
      <c r="BV70" s="86"/>
      <c r="BW70" s="85"/>
      <c r="BX70" s="85"/>
      <c r="BY70" s="85"/>
      <c r="BZ70" s="85"/>
      <c r="CA70" s="86"/>
      <c r="CB70" s="85"/>
      <c r="CC70" s="85"/>
      <c r="CD70" s="85"/>
      <c r="CE70" s="85"/>
      <c r="CF70" s="86"/>
      <c r="CG70" s="85"/>
      <c r="CH70" s="85"/>
      <c r="CI70" s="85"/>
      <c r="CJ70" s="85"/>
      <c r="CK70" s="86"/>
      <c r="CL70" s="85"/>
      <c r="CM70" s="85"/>
      <c r="CN70" s="85"/>
      <c r="CO70" s="85"/>
      <c r="CP70" s="86"/>
      <c r="CQ70" s="85"/>
      <c r="CR70" s="85"/>
      <c r="CS70" s="85"/>
      <c r="CT70" s="85"/>
      <c r="CU70" s="86"/>
      <c r="CV70" s="85"/>
      <c r="CW70" s="85"/>
      <c r="CX70" s="85"/>
      <c r="CY70" s="85"/>
      <c r="CZ70" s="86"/>
      <c r="DA70" s="85"/>
      <c r="DB70" s="85"/>
      <c r="DC70" s="85"/>
      <c r="DD70" s="85"/>
      <c r="DE70" s="86"/>
      <c r="DF70" s="85"/>
      <c r="DG70" s="85"/>
      <c r="DH70" s="85"/>
      <c r="DI70" s="85"/>
      <c r="DJ70" s="86"/>
      <c r="DK70" s="85"/>
      <c r="DL70" s="85"/>
      <c r="DM70" s="85"/>
      <c r="DN70" s="85"/>
      <c r="DO70" s="86"/>
      <c r="DP70" s="85"/>
      <c r="DQ70" s="85"/>
      <c r="DR70" s="85"/>
      <c r="DS70" s="85"/>
      <c r="DT70" s="86"/>
      <c r="DU70" s="85"/>
      <c r="DV70" s="85"/>
      <c r="DW70" s="85"/>
      <c r="DX70" s="85"/>
      <c r="DY70" s="86"/>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row>
    <row r="71" ht="15.75" customHeight="1">
      <c r="A71" s="4"/>
      <c r="B71" s="1"/>
      <c r="C71" s="87" t="s">
        <v>81</v>
      </c>
      <c r="D71" s="88">
        <f>H69+M69+R69+W69+AB69+AG69+AL69+AQ69+AV69+BA69+BF69+BK69+BP69+BZ69+CE69+CJ69+CO69+CY69+DD69+DI69+DN69+DS69+DX69+EC69+EH69+ER69+EW69+FB69+FG69+FL69+FQ69+FV69+GA69+GF69+GK69+GP69+GU69+GZ69+HE69</f>
        <v>0</v>
      </c>
      <c r="E71" s="85"/>
      <c r="F71" s="85"/>
      <c r="G71" s="85"/>
      <c r="H71" s="85"/>
      <c r="I71" s="86"/>
      <c r="J71" s="85"/>
      <c r="K71" s="85"/>
      <c r="L71" s="85"/>
      <c r="M71" s="85"/>
      <c r="N71" s="86"/>
      <c r="O71" s="85"/>
      <c r="P71" s="85"/>
      <c r="Q71" s="85"/>
      <c r="R71" s="85"/>
      <c r="S71" s="86"/>
      <c r="T71" s="85"/>
      <c r="U71" s="85"/>
      <c r="V71" s="85"/>
      <c r="W71" s="85"/>
      <c r="X71" s="86"/>
      <c r="Y71" s="85"/>
      <c r="Z71" s="85"/>
      <c r="AA71" s="85"/>
      <c r="AB71" s="85"/>
      <c r="AC71" s="86"/>
      <c r="AD71" s="85"/>
      <c r="AE71" s="85"/>
      <c r="AF71" s="85"/>
      <c r="AG71" s="85"/>
      <c r="AH71" s="86"/>
      <c r="AI71" s="85"/>
      <c r="AJ71" s="85"/>
      <c r="AK71" s="85"/>
      <c r="AL71" s="85"/>
      <c r="AM71" s="86"/>
      <c r="AN71" s="85"/>
      <c r="AO71" s="85"/>
      <c r="AP71" s="85"/>
      <c r="AQ71" s="85"/>
      <c r="AR71" s="86"/>
      <c r="AS71" s="85"/>
      <c r="AT71" s="85"/>
      <c r="AU71" s="85"/>
      <c r="AV71" s="85"/>
      <c r="AW71" s="86"/>
      <c r="AX71" s="85"/>
      <c r="AY71" s="85"/>
      <c r="AZ71" s="85"/>
      <c r="BA71" s="85"/>
      <c r="BB71" s="86"/>
      <c r="BC71" s="85"/>
      <c r="BD71" s="85"/>
      <c r="BE71" s="85"/>
      <c r="BF71" s="85"/>
      <c r="BG71" s="86"/>
      <c r="BH71" s="85"/>
      <c r="BI71" s="85"/>
      <c r="BJ71" s="85"/>
      <c r="BK71" s="85"/>
      <c r="BL71" s="86"/>
      <c r="BM71" s="85"/>
      <c r="BN71" s="85"/>
      <c r="BO71" s="85"/>
      <c r="BP71" s="85"/>
      <c r="BQ71" s="86"/>
      <c r="BR71" s="85"/>
      <c r="BS71" s="85"/>
      <c r="BT71" s="85"/>
      <c r="BU71" s="85"/>
      <c r="BV71" s="86"/>
      <c r="BW71" s="85"/>
      <c r="BX71" s="85"/>
      <c r="BY71" s="85"/>
      <c r="BZ71" s="85"/>
      <c r="CA71" s="86"/>
      <c r="CB71" s="85"/>
      <c r="CC71" s="85"/>
      <c r="CD71" s="85"/>
      <c r="CE71" s="85"/>
      <c r="CF71" s="86"/>
      <c r="CG71" s="85"/>
      <c r="CH71" s="85"/>
      <c r="CI71" s="85"/>
      <c r="CJ71" s="85"/>
      <c r="CK71" s="86"/>
      <c r="CL71" s="85"/>
      <c r="CM71" s="85"/>
      <c r="CN71" s="85"/>
      <c r="CO71" s="85"/>
      <c r="CP71" s="86"/>
      <c r="CQ71" s="85"/>
      <c r="CR71" s="85"/>
      <c r="CS71" s="85"/>
      <c r="CT71" s="85"/>
      <c r="CU71" s="86"/>
      <c r="CV71" s="85"/>
      <c r="CW71" s="85"/>
      <c r="CX71" s="85"/>
      <c r="CY71" s="85"/>
      <c r="CZ71" s="86"/>
      <c r="DA71" s="85"/>
      <c r="DB71" s="85"/>
      <c r="DC71" s="85"/>
      <c r="DD71" s="85"/>
      <c r="DE71" s="86"/>
      <c r="DF71" s="85"/>
      <c r="DG71" s="85"/>
      <c r="DH71" s="85"/>
      <c r="DI71" s="85"/>
      <c r="DJ71" s="86"/>
      <c r="DK71" s="85"/>
      <c r="DL71" s="85"/>
      <c r="DM71" s="85"/>
      <c r="DN71" s="85"/>
      <c r="DO71" s="86"/>
      <c r="DP71" s="85"/>
      <c r="DQ71" s="85"/>
      <c r="DR71" s="85"/>
      <c r="DS71" s="85"/>
      <c r="DT71" s="86"/>
      <c r="DU71" s="85"/>
      <c r="DV71" s="85"/>
      <c r="DW71" s="85"/>
      <c r="DX71" s="85"/>
      <c r="DY71" s="86"/>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row>
    <row r="72" ht="15.75" customHeight="1">
      <c r="A72" s="4"/>
      <c r="B72" s="1"/>
      <c r="C72" s="5" t="s">
        <v>82</v>
      </c>
      <c r="D72" s="85">
        <f>SUM(D70:D71)</f>
        <v>3046337.233</v>
      </c>
      <c r="E72" s="85"/>
      <c r="F72" s="85"/>
      <c r="G72" s="85"/>
      <c r="H72" s="85"/>
      <c r="I72" s="86"/>
      <c r="J72" s="85"/>
      <c r="K72" s="85"/>
      <c r="L72" s="85"/>
      <c r="M72" s="85"/>
      <c r="N72" s="86"/>
      <c r="O72" s="85"/>
      <c r="P72" s="85"/>
      <c r="Q72" s="85"/>
      <c r="R72" s="85"/>
      <c r="S72" s="86"/>
      <c r="T72" s="85"/>
      <c r="U72" s="85"/>
      <c r="V72" s="85"/>
      <c r="W72" s="85"/>
      <c r="X72" s="86"/>
      <c r="Y72" s="85"/>
      <c r="Z72" s="85"/>
      <c r="AA72" s="85"/>
      <c r="AB72" s="85"/>
      <c r="AC72" s="86"/>
      <c r="AD72" s="85"/>
      <c r="AE72" s="85"/>
      <c r="AF72" s="85"/>
      <c r="AG72" s="85"/>
      <c r="AH72" s="86"/>
      <c r="AI72" s="85"/>
      <c r="AJ72" s="85"/>
      <c r="AK72" s="85"/>
      <c r="AL72" s="85"/>
      <c r="AM72" s="86"/>
      <c r="AN72" s="85"/>
      <c r="AO72" s="85"/>
      <c r="AP72" s="85"/>
      <c r="AQ72" s="85"/>
      <c r="AR72" s="86"/>
      <c r="AS72" s="85"/>
      <c r="AT72" s="85"/>
      <c r="AU72" s="85"/>
      <c r="AV72" s="85"/>
      <c r="AW72" s="86"/>
      <c r="AX72" s="85"/>
      <c r="AY72" s="85"/>
      <c r="AZ72" s="85"/>
      <c r="BA72" s="85"/>
      <c r="BB72" s="86"/>
      <c r="BC72" s="85"/>
      <c r="BD72" s="85"/>
      <c r="BE72" s="85"/>
      <c r="BF72" s="85"/>
      <c r="BG72" s="86"/>
      <c r="BH72" s="85"/>
      <c r="BI72" s="85"/>
      <c r="BJ72" s="85"/>
      <c r="BK72" s="85"/>
      <c r="BL72" s="86"/>
      <c r="BM72" s="85"/>
      <c r="BN72" s="85"/>
      <c r="BO72" s="85"/>
      <c r="BP72" s="85"/>
      <c r="BQ72" s="86"/>
      <c r="BR72" s="85"/>
      <c r="BS72" s="85"/>
      <c r="BT72" s="85"/>
      <c r="BU72" s="85"/>
      <c r="BV72" s="86"/>
      <c r="BW72" s="85"/>
      <c r="BX72" s="85"/>
      <c r="BY72" s="85"/>
      <c r="BZ72" s="85"/>
      <c r="CA72" s="86"/>
      <c r="CB72" s="85"/>
      <c r="CC72" s="85"/>
      <c r="CD72" s="85"/>
      <c r="CE72" s="85"/>
      <c r="CF72" s="86"/>
      <c r="CG72" s="85"/>
      <c r="CH72" s="85"/>
      <c r="CI72" s="85"/>
      <c r="CJ72" s="85"/>
      <c r="CK72" s="86"/>
      <c r="CL72" s="85"/>
      <c r="CM72" s="85"/>
      <c r="CN72" s="85"/>
      <c r="CO72" s="85"/>
      <c r="CP72" s="86"/>
      <c r="CQ72" s="85"/>
      <c r="CR72" s="85"/>
      <c r="CS72" s="85"/>
      <c r="CT72" s="85"/>
      <c r="CU72" s="86"/>
      <c r="CV72" s="85"/>
      <c r="CW72" s="85"/>
      <c r="CX72" s="85"/>
      <c r="CY72" s="85"/>
      <c r="CZ72" s="86"/>
      <c r="DA72" s="85"/>
      <c r="DB72" s="85"/>
      <c r="DC72" s="85"/>
      <c r="DD72" s="85"/>
      <c r="DE72" s="86"/>
      <c r="DF72" s="85"/>
      <c r="DG72" s="85"/>
      <c r="DH72" s="85"/>
      <c r="DI72" s="85"/>
      <c r="DJ72" s="86"/>
      <c r="DK72" s="85"/>
      <c r="DL72" s="85"/>
      <c r="DM72" s="85"/>
      <c r="DN72" s="85"/>
      <c r="DO72" s="86"/>
      <c r="DP72" s="85"/>
      <c r="DQ72" s="85"/>
      <c r="DR72" s="85"/>
      <c r="DS72" s="85"/>
      <c r="DT72" s="86"/>
      <c r="DU72" s="85"/>
      <c r="DV72" s="85"/>
      <c r="DW72" s="85"/>
      <c r="DX72" s="85"/>
      <c r="DY72" s="86"/>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row>
    <row r="73" ht="15.75" customHeight="1">
      <c r="B73" s="1"/>
      <c r="E73" s="132"/>
      <c r="F73" s="132"/>
      <c r="G73" s="132"/>
    </row>
    <row r="74" ht="15.75" customHeight="1">
      <c r="B74" s="1"/>
      <c r="C74" s="89"/>
      <c r="D74" s="90" t="s">
        <v>83</v>
      </c>
      <c r="E74" s="91" t="s">
        <v>84</v>
      </c>
      <c r="F74" s="132"/>
      <c r="G74" s="132"/>
    </row>
    <row r="75" ht="15.75" customHeight="1">
      <c r="B75" s="1"/>
      <c r="C75" s="93" t="s">
        <v>2</v>
      </c>
      <c r="D75" s="94">
        <f>F69+K69+P69+U69</f>
        <v>82285.71429</v>
      </c>
      <c r="E75" s="95">
        <f>H69+M69+R69+W69</f>
        <v>0</v>
      </c>
      <c r="F75" s="132"/>
      <c r="G75" s="132"/>
    </row>
    <row r="76" ht="15.75" customHeight="1">
      <c r="B76" s="1"/>
      <c r="C76" s="93" t="s">
        <v>3</v>
      </c>
      <c r="D76" s="94">
        <f>Z69+AE69+AJ69+AO69</f>
        <v>702535.7143</v>
      </c>
      <c r="E76" s="95">
        <f>AB69+AG69</f>
        <v>0</v>
      </c>
      <c r="F76" s="132"/>
      <c r="G76" s="132"/>
    </row>
    <row r="77" ht="15.75" customHeight="1">
      <c r="B77" s="1"/>
      <c r="C77" s="93" t="s">
        <v>4</v>
      </c>
      <c r="D77" s="94">
        <f>AT69+AY69+BD69+BI69+BN69</f>
        <v>267121.4286</v>
      </c>
      <c r="E77" s="95"/>
      <c r="F77" s="132"/>
      <c r="G77" s="132"/>
    </row>
    <row r="78" ht="15.75" customHeight="1">
      <c r="B78" s="1"/>
      <c r="C78" s="93" t="s">
        <v>5</v>
      </c>
      <c r="D78" s="94">
        <f>BS69+BX69+CC69+CH69+CM69</f>
        <v>1089092.857</v>
      </c>
      <c r="E78" s="95"/>
      <c r="F78" s="132"/>
      <c r="G78" s="132"/>
    </row>
    <row r="79" ht="15.75" customHeight="1">
      <c r="B79" s="1"/>
      <c r="C79" s="93" t="s">
        <v>6</v>
      </c>
      <c r="D79" s="94">
        <f>CR69+CW69+DB69+DG69+DL69+DQ69</f>
        <v>92571.42857</v>
      </c>
      <c r="E79" s="95"/>
      <c r="F79" s="132"/>
      <c r="G79" s="132"/>
    </row>
    <row r="80" ht="15.75" customHeight="1">
      <c r="B80" s="1"/>
      <c r="C80" s="93" t="s">
        <v>7</v>
      </c>
      <c r="D80" s="94">
        <f>DV69+EA69+EF69+EK69+EP69</f>
        <v>20571.42857</v>
      </c>
      <c r="E80" s="95"/>
      <c r="F80" s="132"/>
      <c r="G80" s="132"/>
    </row>
    <row r="81" ht="15.75" customHeight="1">
      <c r="B81" s="1"/>
      <c r="C81" s="93" t="s">
        <v>8</v>
      </c>
      <c r="D81" s="94">
        <f>EU69+EZ69+FE69+FJ69+FO69</f>
        <v>768857.1429</v>
      </c>
      <c r="E81" s="95"/>
      <c r="F81" s="132"/>
      <c r="G81" s="132"/>
    </row>
    <row r="82" ht="15.75" customHeight="1">
      <c r="B82" s="1"/>
      <c r="C82" s="93" t="s">
        <v>9</v>
      </c>
      <c r="D82" s="94">
        <f>FT69+FY69+GD69+GI69+GN69+GS69</f>
        <v>380730.09</v>
      </c>
      <c r="E82" s="95"/>
      <c r="F82" s="132"/>
      <c r="G82" s="132"/>
    </row>
    <row r="83" ht="15.75" customHeight="1">
      <c r="B83" s="1"/>
      <c r="C83" s="93" t="s">
        <v>10</v>
      </c>
      <c r="D83" s="94">
        <f>GX69+HC69</f>
        <v>92571.42857</v>
      </c>
      <c r="E83" s="95"/>
      <c r="F83" s="132"/>
      <c r="G83" s="132"/>
    </row>
    <row r="84" ht="15.75" customHeight="1">
      <c r="B84" s="1"/>
      <c r="C84" s="93"/>
      <c r="D84" s="94"/>
      <c r="E84" s="95"/>
      <c r="F84" s="132"/>
      <c r="G84" s="132"/>
    </row>
    <row r="85" ht="15.75" customHeight="1">
      <c r="B85" s="1"/>
      <c r="C85" s="93"/>
      <c r="D85" s="94"/>
      <c r="E85" s="95"/>
      <c r="F85" s="132"/>
      <c r="G85" s="132"/>
    </row>
    <row r="86" ht="15.75" customHeight="1">
      <c r="B86" s="1"/>
      <c r="C86" s="96"/>
      <c r="D86" s="97"/>
      <c r="E86" s="98"/>
      <c r="F86" s="132"/>
      <c r="G86" s="132"/>
    </row>
    <row r="87" ht="15.75" customHeight="1">
      <c r="B87" s="1"/>
      <c r="E87" s="132"/>
      <c r="F87" s="132"/>
      <c r="G87" s="132"/>
    </row>
    <row r="88" ht="15.75" customHeight="1">
      <c r="B88" s="1"/>
      <c r="C88" s="2" t="s">
        <v>26</v>
      </c>
      <c r="E88" s="132"/>
      <c r="F88" s="132"/>
      <c r="G88" s="132"/>
    </row>
    <row r="89" ht="15.75" customHeight="1">
      <c r="B89" s="1"/>
      <c r="E89" s="132"/>
      <c r="F89" s="185"/>
      <c r="G89" s="132"/>
      <c r="J89" s="37" t="s">
        <v>279</v>
      </c>
    </row>
    <row r="90" ht="15.75" customHeight="1">
      <c r="B90" s="1"/>
      <c r="C90" s="67" t="s">
        <v>72</v>
      </c>
      <c r="D90" s="67" t="s">
        <v>73</v>
      </c>
      <c r="E90" s="186" t="s">
        <v>135</v>
      </c>
      <c r="F90" s="71"/>
      <c r="G90" s="186" t="s">
        <v>136</v>
      </c>
      <c r="H90" s="71"/>
      <c r="J90" s="134" t="s">
        <v>260</v>
      </c>
      <c r="K90" s="39" t="s">
        <v>135</v>
      </c>
      <c r="L90" s="39" t="s">
        <v>136</v>
      </c>
    </row>
    <row r="91" ht="15.75" customHeight="1">
      <c r="B91" s="1"/>
      <c r="C91" s="67"/>
      <c r="D91" s="67"/>
      <c r="E91" s="71" t="s">
        <v>75</v>
      </c>
      <c r="F91" s="71" t="s">
        <v>12</v>
      </c>
      <c r="G91" s="71" t="s">
        <v>75</v>
      </c>
      <c r="H91" s="71" t="s">
        <v>12</v>
      </c>
      <c r="J91" s="41" t="s">
        <v>35</v>
      </c>
      <c r="K91" s="42">
        <v>17.0</v>
      </c>
      <c r="L91" s="42">
        <v>17.0</v>
      </c>
    </row>
    <row r="92" ht="15.75" customHeight="1">
      <c r="B92" s="1"/>
      <c r="C92" s="73" t="str">
        <f>$C$4</f>
        <v>Main Home</v>
      </c>
      <c r="D92" s="74">
        <f>$D$7/7</f>
        <v>233142.8571</v>
      </c>
      <c r="E92" s="187">
        <f t="shared" ref="E92:E96" si="169">F92/D92</f>
        <v>0.5833333333</v>
      </c>
      <c r="F92" s="74">
        <f>K93</f>
        <v>136000</v>
      </c>
      <c r="G92" s="187">
        <f t="shared" ref="G92:G96" si="170">H92/D92</f>
        <v>0.3645833333</v>
      </c>
      <c r="H92" s="74">
        <f>L93</f>
        <v>85000</v>
      </c>
      <c r="J92" s="41" t="s">
        <v>60</v>
      </c>
      <c r="K92" s="148">
        <f>40000000/5</f>
        <v>8000000</v>
      </c>
      <c r="L92" s="148">
        <f>25000000/5</f>
        <v>5000000</v>
      </c>
      <c r="P92" s="188" t="str">
        <f t="array" ref="P92">P86N65</f>
        <v>#NAME?</v>
      </c>
    </row>
    <row r="93" ht="15.75" customHeight="1">
      <c r="B93" s="1"/>
      <c r="C93" s="73" t="str">
        <f>$C$9</f>
        <v>Store Home</v>
      </c>
      <c r="D93" s="74">
        <f>$D$12/7</f>
        <v>23314.28571</v>
      </c>
      <c r="E93" s="187">
        <f t="shared" si="169"/>
        <v>5.833333333</v>
      </c>
      <c r="F93" s="74">
        <f>K98</f>
        <v>136000</v>
      </c>
      <c r="G93" s="187">
        <f t="shared" si="170"/>
        <v>3.645833333</v>
      </c>
      <c r="H93" s="74">
        <f>L98</f>
        <v>85000</v>
      </c>
      <c r="J93" s="41" t="s">
        <v>62</v>
      </c>
      <c r="K93" s="47">
        <f t="shared" ref="K93:L93" si="171">(K91/1000)*(K92)</f>
        <v>136000</v>
      </c>
      <c r="L93" s="47">
        <f t="shared" si="171"/>
        <v>85000</v>
      </c>
    </row>
    <row r="94" ht="15.75" customHeight="1">
      <c r="B94" s="1"/>
      <c r="C94" s="73" t="str">
        <f>$C$14</f>
        <v>Apps Store</v>
      </c>
      <c r="D94" s="74">
        <f>$D$17/7</f>
        <v>10285.71429</v>
      </c>
      <c r="E94" s="187">
        <f t="shared" si="169"/>
        <v>11.66666667</v>
      </c>
      <c r="F94" s="74">
        <f>K103</f>
        <v>120000</v>
      </c>
      <c r="G94" s="187">
        <f t="shared" si="170"/>
        <v>7.291666667</v>
      </c>
      <c r="H94" s="74">
        <f>L103</f>
        <v>75000</v>
      </c>
      <c r="J94" s="33"/>
      <c r="K94" s="33"/>
      <c r="L94" s="33"/>
    </row>
    <row r="95" ht="15.75" customHeight="1">
      <c r="B95" s="1"/>
      <c r="C95" s="73" t="str">
        <f>$C$19</f>
        <v>Entertainment Twist</v>
      </c>
      <c r="D95" s="74">
        <f>$D$22/7</f>
        <v>10285.71429</v>
      </c>
      <c r="E95" s="187">
        <f t="shared" si="169"/>
        <v>11.66666667</v>
      </c>
      <c r="F95" s="74">
        <f>K108</f>
        <v>120000</v>
      </c>
      <c r="G95" s="187">
        <f t="shared" si="170"/>
        <v>7.291666667</v>
      </c>
      <c r="H95" s="74">
        <f>L108</f>
        <v>75000</v>
      </c>
      <c r="J95" s="48" t="s">
        <v>264</v>
      </c>
      <c r="K95" s="39" t="s">
        <v>135</v>
      </c>
      <c r="L95" s="39" t="s">
        <v>136</v>
      </c>
    </row>
    <row r="96" ht="15.75" customHeight="1">
      <c r="B96" s="1"/>
      <c r="C96" s="73" t="str">
        <f>$C$24</f>
        <v>Collections</v>
      </c>
      <c r="D96" s="74">
        <f>$D$27/7</f>
        <v>10285.71429</v>
      </c>
      <c r="E96" s="187">
        <f t="shared" si="169"/>
        <v>11.66666667</v>
      </c>
      <c r="F96" s="74">
        <f>K113</f>
        <v>120000</v>
      </c>
      <c r="G96" s="187">
        <f t="shared" si="170"/>
        <v>7.291666667</v>
      </c>
      <c r="H96" s="74">
        <f>L113</f>
        <v>75000</v>
      </c>
      <c r="J96" s="41" t="s">
        <v>35</v>
      </c>
      <c r="K96" s="42">
        <v>17.0</v>
      </c>
      <c r="L96" s="42">
        <v>17.0</v>
      </c>
    </row>
    <row r="97" ht="15.75" customHeight="1">
      <c r="B97" s="1"/>
      <c r="C97" s="76" t="str">
        <f>$C$29</f>
        <v>Social Post (Twitter)</v>
      </c>
      <c r="D97" s="74">
        <f>$D$32</f>
        <v>49700</v>
      </c>
      <c r="E97" s="189"/>
      <c r="F97" s="74">
        <f t="shared" ref="F97:F101" si="172">$D97*E97</f>
        <v>0</v>
      </c>
      <c r="G97" s="189"/>
      <c r="H97" s="74">
        <f t="shared" ref="H97:H101" si="173">$D97*G97</f>
        <v>0</v>
      </c>
      <c r="J97" s="41" t="s">
        <v>60</v>
      </c>
      <c r="K97" s="148">
        <f>40000000/5</f>
        <v>8000000</v>
      </c>
      <c r="L97" s="148">
        <f>25000000/5</f>
        <v>5000000</v>
      </c>
    </row>
    <row r="98" ht="15.75" customHeight="1">
      <c r="B98" s="1"/>
      <c r="C98" s="76" t="str">
        <f>$C$34</f>
        <v> Social Post (Facebook)</v>
      </c>
      <c r="D98" s="74">
        <f>($D$37)</f>
        <v>76880.09</v>
      </c>
      <c r="E98" s="189"/>
      <c r="F98" s="74">
        <f t="shared" si="172"/>
        <v>0</v>
      </c>
      <c r="G98" s="189"/>
      <c r="H98" s="74">
        <f t="shared" si="173"/>
        <v>0</v>
      </c>
      <c r="J98" s="41" t="s">
        <v>62</v>
      </c>
      <c r="K98" s="47">
        <f t="shared" ref="K98:L98" si="174">(K96/1000)*(K97)</f>
        <v>136000</v>
      </c>
      <c r="L98" s="47">
        <f t="shared" si="174"/>
        <v>85000</v>
      </c>
    </row>
    <row r="99" ht="15.75" customHeight="1">
      <c r="B99" s="1"/>
      <c r="C99" s="76" t="str">
        <f>$C$39</f>
        <v>Social Post (Instagram)</v>
      </c>
      <c r="D99" s="74">
        <f>$D$42</f>
        <v>38150</v>
      </c>
      <c r="E99" s="77"/>
      <c r="F99" s="74">
        <f t="shared" si="172"/>
        <v>0</v>
      </c>
      <c r="G99" s="77"/>
      <c r="H99" s="74">
        <f t="shared" si="173"/>
        <v>0</v>
      </c>
      <c r="J99" s="33"/>
      <c r="K99" s="52"/>
      <c r="L99" s="52"/>
    </row>
    <row r="100" ht="15.75" customHeight="1">
      <c r="B100" s="1"/>
      <c r="C100" s="76" t="str">
        <f>$C$44</f>
        <v>Email Newsletter Feature</v>
      </c>
      <c r="D100" s="78">
        <f>$D$47</f>
        <v>450000</v>
      </c>
      <c r="E100" s="77"/>
      <c r="F100" s="74">
        <f t="shared" si="172"/>
        <v>0</v>
      </c>
      <c r="G100" s="77"/>
      <c r="H100" s="74">
        <f t="shared" si="173"/>
        <v>0</v>
      </c>
      <c r="J100" s="38" t="s">
        <v>266</v>
      </c>
      <c r="K100" s="39" t="s">
        <v>135</v>
      </c>
      <c r="L100" s="39" t="s">
        <v>136</v>
      </c>
    </row>
    <row r="101" ht="15.75" customHeight="1">
      <c r="B101" s="1"/>
      <c r="C101" s="154" t="str">
        <f>$C$49</f>
        <v>Xbox.com</v>
      </c>
      <c r="D101" s="78">
        <f>$D$52/7</f>
        <v>26250</v>
      </c>
      <c r="E101" s="77"/>
      <c r="F101" s="74">
        <f t="shared" si="172"/>
        <v>0</v>
      </c>
      <c r="G101" s="77"/>
      <c r="H101" s="74">
        <f t="shared" si="173"/>
        <v>0</v>
      </c>
      <c r="J101" s="41" t="s">
        <v>35</v>
      </c>
      <c r="K101" s="42">
        <v>15.0</v>
      </c>
      <c r="L101" s="42">
        <v>15.0</v>
      </c>
    </row>
    <row r="102" ht="15.75" customHeight="1">
      <c r="B102" s="1"/>
      <c r="C102" s="76" t="s">
        <v>280</v>
      </c>
      <c r="D102" s="190" t="s">
        <v>79</v>
      </c>
      <c r="E102" s="77"/>
      <c r="F102" s="74">
        <v>50000.0</v>
      </c>
      <c r="G102" s="77"/>
      <c r="H102" s="74">
        <v>0.0</v>
      </c>
      <c r="J102" s="41" t="s">
        <v>60</v>
      </c>
      <c r="K102" s="148">
        <f>40000000/5</f>
        <v>8000000</v>
      </c>
      <c r="L102" s="148">
        <f>25000000/5</f>
        <v>5000000</v>
      </c>
    </row>
    <row r="103" ht="15.75" customHeight="1">
      <c r="B103" s="1"/>
      <c r="C103" s="80" t="s">
        <v>85</v>
      </c>
      <c r="D103" s="81" t="s">
        <v>79</v>
      </c>
      <c r="E103" s="81" t="s">
        <v>79</v>
      </c>
      <c r="F103" s="82">
        <f>SUM(F92:F102)</f>
        <v>682000</v>
      </c>
      <c r="G103" s="81" t="s">
        <v>79</v>
      </c>
      <c r="H103" s="82">
        <f>SUM(H92:H102)</f>
        <v>395000</v>
      </c>
      <c r="J103" s="41" t="s">
        <v>62</v>
      </c>
      <c r="K103" s="47">
        <f t="shared" ref="K103:L103" si="175">(K101/1000)*(K102)</f>
        <v>120000</v>
      </c>
      <c r="L103" s="47">
        <f t="shared" si="175"/>
        <v>75000</v>
      </c>
    </row>
    <row r="104" ht="15.75" customHeight="1">
      <c r="B104" s="1"/>
      <c r="E104" s="132"/>
      <c r="F104" s="132"/>
      <c r="G104" s="132"/>
      <c r="H104" s="4"/>
    </row>
    <row r="105" ht="15.75" customHeight="1">
      <c r="B105" s="1"/>
      <c r="C105" s="102" t="s">
        <v>86</v>
      </c>
      <c r="D105" s="103">
        <f>F103*0.5</f>
        <v>341000</v>
      </c>
      <c r="E105" s="132"/>
      <c r="F105" s="132"/>
      <c r="G105" s="132"/>
      <c r="H105" s="4"/>
      <c r="J105" s="38" t="s">
        <v>269</v>
      </c>
      <c r="K105" s="39" t="s">
        <v>135</v>
      </c>
      <c r="L105" s="39" t="s">
        <v>136</v>
      </c>
    </row>
    <row r="106" ht="15.75" customHeight="1">
      <c r="B106" s="1"/>
      <c r="C106" s="105" t="s">
        <v>88</v>
      </c>
      <c r="D106" s="106">
        <f>F103*0.5+H103*0.5</f>
        <v>538500</v>
      </c>
      <c r="E106" s="132"/>
      <c r="F106" s="132"/>
      <c r="G106" s="132"/>
      <c r="H106" s="4"/>
      <c r="J106" s="41" t="s">
        <v>35</v>
      </c>
      <c r="K106" s="42">
        <v>15.0</v>
      </c>
      <c r="L106" s="42">
        <v>15.0</v>
      </c>
    </row>
    <row r="107" ht="15.75" customHeight="1">
      <c r="B107" s="1"/>
      <c r="C107" s="107" t="s">
        <v>89</v>
      </c>
      <c r="D107" s="108">
        <f>H103*0.5</f>
        <v>197500</v>
      </c>
      <c r="E107" s="132"/>
      <c r="F107" s="132"/>
      <c r="G107" s="132"/>
      <c r="H107" s="4"/>
      <c r="J107" s="41" t="s">
        <v>60</v>
      </c>
      <c r="K107" s="148">
        <f>40000000/5</f>
        <v>8000000</v>
      </c>
      <c r="L107" s="148">
        <f>25000000/5</f>
        <v>5000000</v>
      </c>
    </row>
    <row r="108" ht="15.75" customHeight="1">
      <c r="B108" s="1"/>
      <c r="E108" s="132"/>
      <c r="F108" s="132"/>
      <c r="G108" s="132"/>
      <c r="H108" s="4"/>
      <c r="J108" s="41" t="s">
        <v>62</v>
      </c>
      <c r="K108" s="47">
        <f t="shared" ref="K108:L108" si="176">(K106/1000)*(K107)</f>
        <v>120000</v>
      </c>
      <c r="L108" s="47">
        <f t="shared" si="176"/>
        <v>75000</v>
      </c>
    </row>
    <row r="109" ht="15.75" customHeight="1">
      <c r="B109" s="1"/>
      <c r="C109" s="5"/>
      <c r="D109" s="4"/>
      <c r="E109" s="132"/>
      <c r="F109" s="132"/>
      <c r="G109" s="4"/>
      <c r="H109" s="4"/>
      <c r="I109" s="4"/>
    </row>
    <row r="110" ht="15.75" customHeight="1">
      <c r="B110" s="1"/>
      <c r="C110" s="4"/>
      <c r="D110" s="4"/>
      <c r="E110" s="132"/>
      <c r="F110" s="132"/>
      <c r="G110" s="4"/>
      <c r="H110" s="4"/>
      <c r="I110" s="4"/>
      <c r="J110" s="53" t="s">
        <v>271</v>
      </c>
      <c r="K110" s="39" t="s">
        <v>135</v>
      </c>
      <c r="L110" s="39" t="s">
        <v>136</v>
      </c>
    </row>
    <row r="111" ht="15.75" customHeight="1">
      <c r="B111" s="1"/>
      <c r="C111" s="8"/>
      <c r="D111" s="8"/>
      <c r="E111" s="131"/>
      <c r="F111" s="131"/>
      <c r="G111" s="131"/>
      <c r="H111" s="131"/>
      <c r="I111" s="4"/>
      <c r="J111" s="191" t="s">
        <v>35</v>
      </c>
      <c r="K111" s="42">
        <v>15.0</v>
      </c>
      <c r="L111" s="42">
        <v>15.0</v>
      </c>
    </row>
    <row r="112" ht="15.75" customHeight="1">
      <c r="B112" s="1"/>
      <c r="C112" s="4"/>
      <c r="D112" s="92"/>
      <c r="E112" s="101"/>
      <c r="F112" s="92"/>
      <c r="G112" s="101"/>
      <c r="H112" s="92"/>
      <c r="I112" s="4"/>
      <c r="J112" s="191" t="s">
        <v>60</v>
      </c>
      <c r="K112" s="148">
        <f>40000000/5</f>
        <v>8000000</v>
      </c>
      <c r="L112" s="148">
        <f>25000000/5</f>
        <v>5000000</v>
      </c>
    </row>
    <row r="113" ht="15.75" customHeight="1">
      <c r="B113" s="1"/>
      <c r="C113" s="4"/>
      <c r="D113" s="92"/>
      <c r="E113" s="101"/>
      <c r="F113" s="92"/>
      <c r="G113" s="101"/>
      <c r="H113" s="92"/>
      <c r="I113" s="4"/>
      <c r="J113" s="191" t="s">
        <v>62</v>
      </c>
      <c r="K113" s="47">
        <f t="shared" ref="K113:L113" si="177">(K111/1000)*(K112)</f>
        <v>120000</v>
      </c>
      <c r="L113" s="47">
        <f t="shared" si="177"/>
        <v>75000</v>
      </c>
    </row>
    <row r="114" ht="15.75" customHeight="1">
      <c r="B114" s="1"/>
      <c r="C114" s="4"/>
      <c r="D114" s="92"/>
      <c r="E114" s="101"/>
      <c r="F114" s="92"/>
      <c r="G114" s="101"/>
      <c r="H114" s="92"/>
      <c r="I114" s="4"/>
    </row>
    <row r="115" ht="15.75" customHeight="1">
      <c r="B115" s="1"/>
      <c r="C115" s="4"/>
      <c r="D115" s="92"/>
      <c r="E115" s="101"/>
      <c r="F115" s="92"/>
      <c r="G115" s="101"/>
      <c r="H115" s="92"/>
      <c r="I115" s="4"/>
    </row>
    <row r="116" ht="15.75" customHeight="1">
      <c r="B116" s="1"/>
      <c r="C116" s="4"/>
      <c r="D116" s="92"/>
      <c r="E116" s="101"/>
      <c r="F116" s="92"/>
      <c r="G116" s="101"/>
      <c r="H116" s="92"/>
      <c r="I116" s="4"/>
    </row>
    <row r="117" ht="15.75" customHeight="1">
      <c r="B117" s="1"/>
      <c r="C117" s="4"/>
      <c r="D117" s="92"/>
      <c r="E117" s="101"/>
      <c r="F117" s="92"/>
      <c r="G117" s="101"/>
      <c r="H117" s="92"/>
      <c r="I117" s="4"/>
    </row>
    <row r="118" ht="15.75" customHeight="1">
      <c r="B118" s="1"/>
      <c r="C118" s="4"/>
      <c r="D118" s="92"/>
      <c r="E118" s="101"/>
      <c r="F118" s="92"/>
      <c r="G118" s="101"/>
      <c r="H118" s="92"/>
      <c r="I118" s="4"/>
    </row>
    <row r="119" ht="15.75" customHeight="1">
      <c r="B119" s="1"/>
      <c r="C119" s="4"/>
      <c r="D119" s="92"/>
      <c r="E119" s="101"/>
      <c r="F119" s="92"/>
      <c r="G119" s="101"/>
      <c r="H119" s="92"/>
      <c r="I119" s="4"/>
    </row>
    <row r="120" ht="15.75" customHeight="1">
      <c r="B120" s="1"/>
      <c r="C120" s="4"/>
      <c r="D120" s="92"/>
      <c r="E120" s="101"/>
      <c r="F120" s="92"/>
      <c r="G120" s="101"/>
      <c r="H120" s="92"/>
      <c r="I120" s="4"/>
    </row>
    <row r="121" ht="15.75" customHeight="1">
      <c r="B121" s="1"/>
      <c r="C121" s="4"/>
      <c r="D121" s="92"/>
      <c r="E121" s="101"/>
      <c r="F121" s="92"/>
      <c r="G121" s="101"/>
      <c r="H121" s="92"/>
      <c r="I121" s="4"/>
    </row>
    <row r="122" ht="15.75" customHeight="1">
      <c r="B122" s="1"/>
      <c r="C122" s="5"/>
      <c r="D122" s="85"/>
      <c r="E122" s="85"/>
      <c r="F122" s="86"/>
      <c r="G122" s="85"/>
      <c r="H122" s="86"/>
      <c r="I122" s="4"/>
    </row>
    <row r="123" ht="15.75" customHeight="1">
      <c r="B123" s="1"/>
      <c r="C123" s="4"/>
      <c r="D123" s="4"/>
      <c r="E123" s="132"/>
      <c r="F123" s="132"/>
      <c r="G123" s="4"/>
      <c r="H123" s="4"/>
      <c r="I123" s="4"/>
    </row>
  </sheetData>
  <mergeCells count="42">
    <mergeCell ref="E57:I57"/>
    <mergeCell ref="J57:N57"/>
    <mergeCell ref="O57:S57"/>
    <mergeCell ref="T57:X57"/>
    <mergeCell ref="Y57:AC57"/>
    <mergeCell ref="AD57:AH57"/>
    <mergeCell ref="AI57:AM57"/>
    <mergeCell ref="AN57:AR57"/>
    <mergeCell ref="AS57:AW57"/>
    <mergeCell ref="AX57:BB57"/>
    <mergeCell ref="BC57:BG57"/>
    <mergeCell ref="BH57:BL57"/>
    <mergeCell ref="BM57:BQ57"/>
    <mergeCell ref="BR57:BV57"/>
    <mergeCell ref="BW57:CA57"/>
    <mergeCell ref="CB57:CF57"/>
    <mergeCell ref="CG57:CK57"/>
    <mergeCell ref="CL57:CP57"/>
    <mergeCell ref="CQ57:CU57"/>
    <mergeCell ref="CV57:CZ57"/>
    <mergeCell ref="DA57:DE57"/>
    <mergeCell ref="DF57:DJ57"/>
    <mergeCell ref="DK57:DO57"/>
    <mergeCell ref="DP57:DT57"/>
    <mergeCell ref="DU57:DY57"/>
    <mergeCell ref="DZ57:ED57"/>
    <mergeCell ref="EE57:EI57"/>
    <mergeCell ref="EJ57:EN57"/>
    <mergeCell ref="FX57:GB57"/>
    <mergeCell ref="GC57:GG57"/>
    <mergeCell ref="GH57:GL57"/>
    <mergeCell ref="GM57:GQ57"/>
    <mergeCell ref="GR57:GV57"/>
    <mergeCell ref="GW57:HA57"/>
    <mergeCell ref="HB57:HF57"/>
    <mergeCell ref="EO57:ES57"/>
    <mergeCell ref="ET57:EX57"/>
    <mergeCell ref="EY57:FC57"/>
    <mergeCell ref="FD57:FH57"/>
    <mergeCell ref="FI57:FM57"/>
    <mergeCell ref="FN57:FR57"/>
    <mergeCell ref="FS57:FW5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26" width="10.0"/>
  </cols>
  <sheetData>
    <row r="1">
      <c r="A1" s="16"/>
    </row>
    <row r="2">
      <c r="B2" s="16" t="s">
        <v>281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2.63" defaultRowHeight="15.0"/>
  <cols>
    <col customWidth="1" min="1" max="26" width="10.0"/>
  </cols>
  <sheetData>
    <row r="2">
      <c r="B2" s="16" t="s">
        <v>281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0"/>
  <cols>
    <col customWidth="1" min="1" max="1" width="2.13"/>
    <col customWidth="1" min="2" max="2" width="13.13"/>
    <col customWidth="1" min="3" max="3" width="47.13"/>
    <col customWidth="1" min="4" max="8" width="19.25"/>
    <col customWidth="1" min="9" max="9" width="23.63"/>
    <col customWidth="1" min="10" max="54" width="19.25"/>
  </cols>
  <sheetData>
    <row r="1">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row>
    <row r="2">
      <c r="A2" s="110"/>
      <c r="B2" s="33"/>
      <c r="C2" s="34" t="s">
        <v>282</v>
      </c>
      <c r="D2" s="33"/>
      <c r="E2" s="35"/>
      <c r="F2" s="35"/>
      <c r="G2" s="35"/>
      <c r="H2" s="33"/>
      <c r="I2" s="33"/>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row>
    <row r="3">
      <c r="A3" s="110"/>
      <c r="B3" s="112" t="s">
        <v>31</v>
      </c>
      <c r="C3" s="34"/>
      <c r="D3" s="33"/>
      <c r="E3" s="37" t="s">
        <v>92</v>
      </c>
      <c r="F3" s="133"/>
      <c r="G3" s="113"/>
      <c r="H3" s="33"/>
      <c r="I3" s="33"/>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row>
    <row r="4">
      <c r="A4" s="110"/>
      <c r="B4" s="1" t="s">
        <v>283</v>
      </c>
      <c r="C4" s="134" t="s">
        <v>284</v>
      </c>
      <c r="D4" s="39"/>
      <c r="E4" s="37" t="s">
        <v>285</v>
      </c>
      <c r="F4" s="133"/>
      <c r="G4" s="113"/>
      <c r="H4" s="33"/>
      <c r="I4" s="33"/>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row>
    <row r="5">
      <c r="A5" s="110"/>
      <c r="B5" s="1"/>
      <c r="C5" s="41" t="s">
        <v>35</v>
      </c>
      <c r="D5" s="192">
        <v>20.0</v>
      </c>
      <c r="E5" s="37" t="s">
        <v>286</v>
      </c>
      <c r="F5" s="133"/>
      <c r="G5" s="113"/>
      <c r="H5" s="33"/>
      <c r="I5" s="33"/>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row>
    <row r="6">
      <c r="A6" s="110"/>
      <c r="B6" s="1"/>
      <c r="C6" s="41" t="s">
        <v>37</v>
      </c>
      <c r="D6" s="193">
        <f>33000000*7</f>
        <v>231000000</v>
      </c>
      <c r="E6" s="37" t="s">
        <v>287</v>
      </c>
      <c r="F6" s="133"/>
      <c r="G6" s="113"/>
      <c r="H6" s="33"/>
      <c r="I6" s="33"/>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row>
    <row r="7">
      <c r="A7" s="110"/>
      <c r="B7" s="1"/>
      <c r="C7" s="41" t="s">
        <v>40</v>
      </c>
      <c r="D7" s="47">
        <f>(D5/1000)*(D6)</f>
        <v>4620000</v>
      </c>
      <c r="E7" s="37"/>
      <c r="F7" s="133"/>
      <c r="G7" s="113"/>
      <c r="H7" s="33"/>
      <c r="I7" s="33"/>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row>
    <row r="8">
      <c r="A8" s="110"/>
      <c r="B8" s="112"/>
      <c r="C8" s="34"/>
      <c r="D8" s="33"/>
      <c r="E8" s="37"/>
      <c r="F8" s="133"/>
      <c r="G8" s="113"/>
      <c r="H8" s="33"/>
      <c r="I8" s="33"/>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row>
    <row r="9">
      <c r="A9" s="110"/>
      <c r="B9" s="1" t="s">
        <v>283</v>
      </c>
      <c r="C9" s="134" t="s">
        <v>288</v>
      </c>
      <c r="D9" s="39"/>
      <c r="E9" s="37"/>
      <c r="F9" s="133"/>
      <c r="G9" s="113"/>
      <c r="H9" s="33"/>
      <c r="I9" s="33"/>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row>
    <row r="10">
      <c r="A10" s="110"/>
      <c r="B10" s="1"/>
      <c r="C10" s="41" t="s">
        <v>35</v>
      </c>
      <c r="D10" s="192">
        <v>18.0</v>
      </c>
      <c r="E10" s="37" t="s">
        <v>286</v>
      </c>
      <c r="F10" s="133"/>
      <c r="G10" s="113"/>
      <c r="H10" s="33"/>
      <c r="I10" s="33"/>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row>
    <row r="11">
      <c r="A11" s="110"/>
      <c r="B11" s="1"/>
      <c r="C11" s="41" t="s">
        <v>37</v>
      </c>
      <c r="D11" s="194">
        <f>D6*85%</f>
        <v>196350000</v>
      </c>
      <c r="E11" s="37" t="s">
        <v>289</v>
      </c>
      <c r="F11" s="133"/>
      <c r="G11" s="113"/>
      <c r="H11" s="33"/>
      <c r="I11" s="33"/>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row>
    <row r="12">
      <c r="A12" s="110"/>
      <c r="B12" s="1"/>
      <c r="C12" s="41" t="s">
        <v>40</v>
      </c>
      <c r="D12" s="47">
        <f>(D10/1000)*(D11)</f>
        <v>3534300</v>
      </c>
      <c r="E12" s="37"/>
      <c r="F12" s="133"/>
      <c r="G12" s="113"/>
      <c r="H12" s="33"/>
      <c r="I12" s="33"/>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row>
    <row r="13">
      <c r="A13" s="110"/>
      <c r="B13" s="112"/>
      <c r="C13" s="34"/>
      <c r="D13" s="33"/>
      <c r="E13" s="37"/>
      <c r="F13" s="133"/>
      <c r="G13" s="113"/>
      <c r="H13" s="33"/>
      <c r="I13" s="33"/>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row>
    <row r="14">
      <c r="A14" s="110"/>
      <c r="B14" s="1" t="s">
        <v>283</v>
      </c>
      <c r="C14" s="134" t="s">
        <v>290</v>
      </c>
      <c r="D14" s="39"/>
      <c r="E14" s="37"/>
      <c r="F14" s="133"/>
      <c r="G14" s="113"/>
      <c r="H14" s="33"/>
      <c r="I14" s="33"/>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row>
    <row r="15">
      <c r="A15" s="110"/>
      <c r="B15" s="1"/>
      <c r="C15" s="41" t="s">
        <v>35</v>
      </c>
      <c r="D15" s="192">
        <v>15.0</v>
      </c>
      <c r="E15" s="37" t="s">
        <v>286</v>
      </c>
      <c r="F15" s="133"/>
      <c r="G15" s="113"/>
      <c r="H15" s="33"/>
      <c r="I15" s="33"/>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row>
    <row r="16">
      <c r="A16" s="110"/>
      <c r="B16" s="1"/>
      <c r="C16" s="41" t="s">
        <v>37</v>
      </c>
      <c r="D16" s="194">
        <f>D6*70%</f>
        <v>161700000</v>
      </c>
      <c r="E16" s="37" t="s">
        <v>291</v>
      </c>
      <c r="F16" s="133"/>
      <c r="G16" s="113"/>
      <c r="H16" s="33"/>
      <c r="I16" s="33"/>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row>
    <row r="17">
      <c r="A17" s="110"/>
      <c r="B17" s="1"/>
      <c r="C17" s="41" t="s">
        <v>40</v>
      </c>
      <c r="D17" s="47">
        <f>(D15/1000)*(D16)</f>
        <v>2425500</v>
      </c>
      <c r="E17" s="37"/>
      <c r="F17" s="133"/>
      <c r="G17" s="113"/>
      <c r="H17" s="33"/>
      <c r="I17" s="33"/>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row>
    <row r="18">
      <c r="A18" s="110"/>
      <c r="B18" s="112"/>
      <c r="C18" s="34"/>
      <c r="D18" s="33"/>
      <c r="E18" s="37"/>
      <c r="F18" s="133"/>
      <c r="G18" s="113"/>
      <c r="H18" s="33"/>
      <c r="I18" s="33"/>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row>
    <row r="19">
      <c r="A19" s="110"/>
      <c r="B19" s="1" t="s">
        <v>283</v>
      </c>
      <c r="C19" s="134" t="s">
        <v>292</v>
      </c>
      <c r="D19" s="39"/>
      <c r="E19" s="37"/>
      <c r="F19" s="37"/>
      <c r="G19" s="114"/>
      <c r="H19" s="33"/>
      <c r="I19" s="33"/>
      <c r="J19" s="110"/>
      <c r="K19" s="110"/>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row>
    <row r="20">
      <c r="A20" s="110"/>
      <c r="B20" s="1"/>
      <c r="C20" s="41" t="s">
        <v>35</v>
      </c>
      <c r="D20" s="195">
        <v>20.0</v>
      </c>
      <c r="E20" s="37" t="s">
        <v>286</v>
      </c>
      <c r="F20" s="37"/>
      <c r="G20" s="114"/>
      <c r="H20" s="115"/>
      <c r="I20" s="33"/>
      <c r="J20" s="110"/>
      <c r="K20" s="110"/>
      <c r="L20" s="110"/>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row>
    <row r="21" ht="15.75" customHeight="1">
      <c r="A21" s="110"/>
      <c r="B21" s="1"/>
      <c r="C21" s="41" t="s">
        <v>37</v>
      </c>
      <c r="D21" s="194">
        <f>D6*60%</f>
        <v>138600000</v>
      </c>
      <c r="E21" s="37" t="s">
        <v>293</v>
      </c>
      <c r="F21" s="37"/>
      <c r="G21" s="196"/>
      <c r="H21" s="26"/>
      <c r="I21" s="33"/>
      <c r="J21" s="110"/>
      <c r="K21" s="110"/>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row>
    <row r="22" ht="15.75" customHeight="1">
      <c r="A22" s="110"/>
      <c r="B22" s="1"/>
      <c r="C22" s="41" t="s">
        <v>40</v>
      </c>
      <c r="D22" s="47">
        <f>(D20/1000)*(D21)</f>
        <v>2772000</v>
      </c>
      <c r="E22" s="37"/>
      <c r="F22" s="37"/>
      <c r="G22" s="197"/>
      <c r="H22" s="26"/>
      <c r="I22" s="33"/>
      <c r="J22" s="110"/>
      <c r="K22" s="110"/>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row>
    <row r="23" ht="15.75" customHeight="1">
      <c r="A23" s="110"/>
      <c r="B23" s="1"/>
      <c r="C23" s="33"/>
      <c r="D23" s="52"/>
      <c r="E23" s="37"/>
      <c r="F23" s="133"/>
      <c r="G23" s="196"/>
      <c r="H23" s="26"/>
      <c r="I23" s="33"/>
      <c r="J23" s="110"/>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row>
    <row r="24" ht="16.5" customHeight="1">
      <c r="A24" s="110"/>
      <c r="B24" s="1" t="s">
        <v>283</v>
      </c>
      <c r="C24" s="134" t="s">
        <v>294</v>
      </c>
      <c r="D24" s="39"/>
      <c r="E24" s="198"/>
      <c r="F24" s="37"/>
      <c r="G24" s="199"/>
      <c r="H24" s="199"/>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row>
    <row r="25" ht="15.75" customHeight="1">
      <c r="A25" s="110"/>
      <c r="B25" s="1"/>
      <c r="C25" s="41" t="s">
        <v>35</v>
      </c>
      <c r="D25" s="195">
        <v>18.0</v>
      </c>
      <c r="E25" s="37" t="s">
        <v>286</v>
      </c>
      <c r="F25" s="37"/>
      <c r="G25" s="200"/>
      <c r="H25" s="201"/>
      <c r="I25" s="110"/>
      <c r="J25" s="130"/>
      <c r="K25" s="110"/>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row>
    <row r="26" ht="15.75" customHeight="1">
      <c r="A26" s="110"/>
      <c r="B26" s="1"/>
      <c r="C26" s="41" t="s">
        <v>37</v>
      </c>
      <c r="D26" s="194">
        <f>D21*85%</f>
        <v>117810000</v>
      </c>
      <c r="E26" s="37" t="s">
        <v>295</v>
      </c>
      <c r="F26" s="37"/>
      <c r="G26" s="114"/>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row>
    <row r="27" ht="15.75" customHeight="1">
      <c r="A27" s="110"/>
      <c r="B27" s="1"/>
      <c r="C27" s="41" t="s">
        <v>40</v>
      </c>
      <c r="D27" s="47">
        <f>(D25/1000)*(D26)</f>
        <v>2120580</v>
      </c>
      <c r="E27" s="198"/>
      <c r="F27" s="37"/>
      <c r="G27" s="114"/>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row>
    <row r="28" ht="12.0" customHeight="1">
      <c r="A28" s="110"/>
      <c r="B28" s="1"/>
      <c r="C28" s="33"/>
      <c r="D28" s="33"/>
      <c r="E28" s="37"/>
      <c r="F28" s="37"/>
      <c r="G28" s="114"/>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row>
    <row r="29" ht="15.75" customHeight="1">
      <c r="A29" s="110"/>
      <c r="B29" s="1" t="s">
        <v>283</v>
      </c>
      <c r="C29" s="134" t="s">
        <v>296</v>
      </c>
      <c r="D29" s="39"/>
      <c r="E29" s="133"/>
      <c r="F29" s="37"/>
      <c r="G29" s="114"/>
      <c r="H29" s="33"/>
      <c r="I29" s="33"/>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row>
    <row r="30" ht="15.75" customHeight="1">
      <c r="A30" s="110"/>
      <c r="B30" s="1"/>
      <c r="C30" s="41" t="s">
        <v>35</v>
      </c>
      <c r="D30" s="195">
        <v>15.0</v>
      </c>
      <c r="E30" s="37" t="s">
        <v>286</v>
      </c>
      <c r="F30" s="37"/>
      <c r="G30" s="114"/>
      <c r="H30" s="33"/>
      <c r="I30" s="33"/>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row>
    <row r="31" ht="15.75" customHeight="1">
      <c r="A31" s="110"/>
      <c r="B31" s="1"/>
      <c r="C31" s="41" t="s">
        <v>37</v>
      </c>
      <c r="D31" s="194">
        <f>D21*70%</f>
        <v>97020000</v>
      </c>
      <c r="E31" s="37" t="s">
        <v>297</v>
      </c>
      <c r="F31" s="37"/>
      <c r="G31" s="114"/>
      <c r="H31" s="33"/>
      <c r="I31" s="33"/>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row>
    <row r="32" ht="15.75" customHeight="1">
      <c r="A32" s="110"/>
      <c r="B32" s="1"/>
      <c r="C32" s="41" t="s">
        <v>40</v>
      </c>
      <c r="D32" s="47">
        <f>(D30/1000)*(D31)</f>
        <v>1455300</v>
      </c>
      <c r="E32" s="133"/>
      <c r="F32" s="37"/>
      <c r="G32" s="114"/>
      <c r="H32" s="33"/>
      <c r="I32" s="33"/>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row>
    <row r="33" ht="15.75" customHeight="1">
      <c r="A33" s="110"/>
      <c r="B33" s="1"/>
      <c r="C33" s="33"/>
      <c r="D33" s="52"/>
      <c r="E33" s="133"/>
      <c r="F33" s="37"/>
      <c r="G33" s="114"/>
      <c r="H33" s="33"/>
      <c r="I33" s="33"/>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row>
    <row r="34" ht="15.75" customHeight="1">
      <c r="A34" s="110"/>
      <c r="B34" s="1" t="s">
        <v>33</v>
      </c>
      <c r="C34" s="48" t="s">
        <v>298</v>
      </c>
      <c r="D34" s="49"/>
      <c r="E34" s="37"/>
      <c r="F34" s="37"/>
      <c r="G34" s="114"/>
      <c r="H34" s="33"/>
      <c r="I34" s="33"/>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row>
    <row r="35" ht="15.75" customHeight="1">
      <c r="A35" s="110"/>
      <c r="B35" s="1"/>
      <c r="C35" s="58" t="s">
        <v>35</v>
      </c>
      <c r="D35" s="202"/>
      <c r="E35" s="37"/>
      <c r="F35" s="37"/>
      <c r="G35" s="114"/>
      <c r="H35" s="33"/>
      <c r="I35" s="33"/>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row>
    <row r="36" ht="15.75" customHeight="1">
      <c r="A36" s="110"/>
      <c r="B36" s="1"/>
      <c r="C36" s="58" t="s">
        <v>60</v>
      </c>
      <c r="D36" s="192"/>
      <c r="E36" s="37"/>
      <c r="F36" s="37"/>
      <c r="G36" s="114"/>
      <c r="H36" s="33"/>
      <c r="I36" s="33"/>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row>
    <row r="37" ht="15.75" customHeight="1">
      <c r="A37" s="110"/>
      <c r="B37" s="1"/>
      <c r="C37" s="58" t="s">
        <v>62</v>
      </c>
      <c r="D37" s="192"/>
      <c r="E37" s="37"/>
      <c r="F37" s="37"/>
      <c r="G37" s="114"/>
      <c r="H37" s="119"/>
      <c r="I37" s="33"/>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row>
    <row r="38" ht="15.75" customHeight="1">
      <c r="A38" s="110"/>
      <c r="B38" s="1"/>
      <c r="C38" s="33"/>
      <c r="D38" s="203"/>
      <c r="E38" s="37"/>
      <c r="F38" s="37"/>
      <c r="G38" s="114"/>
      <c r="H38" s="119"/>
      <c r="I38" s="33"/>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row>
    <row r="39" ht="15.75" customHeight="1">
      <c r="A39" s="110"/>
      <c r="B39" s="1" t="s">
        <v>33</v>
      </c>
      <c r="C39" s="48" t="s">
        <v>299</v>
      </c>
      <c r="D39" s="49"/>
      <c r="E39" s="37"/>
      <c r="F39" s="37"/>
      <c r="G39" s="114"/>
      <c r="H39" s="33"/>
      <c r="I39" s="33"/>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row>
    <row r="40" ht="15.75" customHeight="1">
      <c r="A40" s="110"/>
      <c r="B40" s="1"/>
      <c r="C40" s="58" t="s">
        <v>35</v>
      </c>
      <c r="D40" s="202"/>
      <c r="E40" s="37"/>
      <c r="F40" s="37"/>
      <c r="G40" s="114"/>
      <c r="H40" s="33"/>
      <c r="I40" s="33"/>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row>
    <row r="41" ht="15.75" customHeight="1">
      <c r="A41" s="110"/>
      <c r="B41" s="1"/>
      <c r="C41" s="58" t="s">
        <v>60</v>
      </c>
      <c r="D41" s="192"/>
      <c r="E41" s="37"/>
      <c r="F41" s="37"/>
      <c r="G41" s="114"/>
      <c r="H41" s="33"/>
      <c r="I41" s="33"/>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row>
    <row r="42" ht="15.75" customHeight="1">
      <c r="A42" s="110"/>
      <c r="B42" s="1"/>
      <c r="C42" s="58" t="s">
        <v>62</v>
      </c>
      <c r="D42" s="192"/>
      <c r="E42" s="37"/>
      <c r="F42" s="37"/>
      <c r="G42" s="114"/>
      <c r="H42" s="119"/>
      <c r="I42" s="33"/>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row>
    <row r="43" ht="15.75" customHeight="1">
      <c r="A43" s="110"/>
      <c r="B43" s="1"/>
      <c r="C43" s="33"/>
      <c r="D43" s="33"/>
      <c r="E43" s="133"/>
      <c r="F43" s="37"/>
      <c r="G43" s="114"/>
      <c r="H43" s="33"/>
      <c r="I43" s="33"/>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row>
    <row r="44" ht="15.75" customHeight="1">
      <c r="A44" s="110"/>
      <c r="B44" s="1" t="s">
        <v>283</v>
      </c>
      <c r="C44" s="48" t="s">
        <v>300</v>
      </c>
      <c r="D44" s="49"/>
      <c r="E44" s="37" t="s">
        <v>301</v>
      </c>
      <c r="F44" s="37"/>
      <c r="G44" s="114"/>
      <c r="H44" s="33"/>
      <c r="I44" s="33"/>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row>
    <row r="45" ht="15.75" customHeight="1">
      <c r="A45" s="110"/>
      <c r="B45" s="1"/>
      <c r="C45" s="204" t="s">
        <v>302</v>
      </c>
      <c r="D45" s="202">
        <v>1.5</v>
      </c>
      <c r="E45" s="37" t="s">
        <v>303</v>
      </c>
      <c r="F45" s="37"/>
      <c r="G45" s="114"/>
      <c r="H45" s="33"/>
      <c r="I45" s="33"/>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row>
    <row r="46" ht="15.75" customHeight="1">
      <c r="A46" s="110"/>
      <c r="B46" s="1"/>
      <c r="C46" s="204" t="s">
        <v>304</v>
      </c>
      <c r="D46" s="192">
        <v>67500.0</v>
      </c>
      <c r="E46" s="37" t="s">
        <v>305</v>
      </c>
      <c r="F46" s="37"/>
      <c r="G46" s="114"/>
      <c r="H46" s="33"/>
      <c r="I46" s="33"/>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row>
    <row r="47" ht="15.75" customHeight="1">
      <c r="A47" s="110"/>
      <c r="B47" s="1"/>
      <c r="C47" s="204" t="s">
        <v>306</v>
      </c>
      <c r="D47" s="192">
        <v>22500.0</v>
      </c>
      <c r="E47" s="37" t="s">
        <v>307</v>
      </c>
      <c r="F47" s="37"/>
      <c r="G47" s="114"/>
      <c r="H47" s="119"/>
      <c r="I47" s="33"/>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row>
    <row r="48" ht="15.75" customHeight="1">
      <c r="A48" s="110"/>
      <c r="B48" s="110"/>
      <c r="C48" s="33"/>
      <c r="D48" s="52"/>
      <c r="E48" s="198"/>
      <c r="F48" s="198"/>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row>
    <row r="49" ht="15.75" customHeight="1">
      <c r="A49" s="110"/>
      <c r="B49" s="1" t="s">
        <v>33</v>
      </c>
      <c r="C49" s="56" t="s">
        <v>308</v>
      </c>
      <c r="D49" s="57"/>
      <c r="E49" s="198"/>
      <c r="F49" s="198"/>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row>
    <row r="50" ht="15.75" customHeight="1">
      <c r="A50" s="110"/>
      <c r="B50" s="1"/>
      <c r="C50" s="58" t="s">
        <v>35</v>
      </c>
      <c r="D50" s="59">
        <v>7.0</v>
      </c>
      <c r="E50" s="198"/>
      <c r="F50" s="198"/>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row>
    <row r="51" ht="15.75" customHeight="1">
      <c r="A51" s="110"/>
      <c r="B51" s="110"/>
      <c r="C51" s="58" t="s">
        <v>60</v>
      </c>
      <c r="D51" s="60">
        <f>1424516/2</f>
        <v>712258</v>
      </c>
      <c r="E51" s="37" t="s">
        <v>309</v>
      </c>
      <c r="F51" s="198"/>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row>
    <row r="52" ht="15.75" customHeight="1">
      <c r="A52" s="110"/>
      <c r="B52" s="110"/>
      <c r="C52" s="58" t="s">
        <v>62</v>
      </c>
      <c r="D52" s="47">
        <f>(D50)*(D51/1000)</f>
        <v>4985.806</v>
      </c>
      <c r="E52" s="198"/>
      <c r="F52" s="198"/>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row>
    <row r="53" ht="15.75" customHeight="1">
      <c r="A53" s="110"/>
      <c r="B53" s="110"/>
      <c r="C53" s="33"/>
      <c r="D53" s="52"/>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0"/>
      <c r="AK53" s="110"/>
      <c r="AL53" s="110"/>
      <c r="AM53" s="110"/>
      <c r="AN53" s="110"/>
      <c r="AO53" s="110"/>
      <c r="AP53" s="110"/>
      <c r="AQ53" s="110"/>
      <c r="AR53" s="110"/>
      <c r="AS53" s="110"/>
      <c r="AT53" s="110"/>
      <c r="AU53" s="110"/>
      <c r="AV53" s="110"/>
      <c r="AW53" s="110"/>
      <c r="AX53" s="110"/>
      <c r="AY53" s="110"/>
      <c r="AZ53" s="110"/>
      <c r="BA53" s="110"/>
      <c r="BB53" s="110"/>
    </row>
    <row r="54" ht="15.75" customHeight="1">
      <c r="A54" s="110"/>
      <c r="B54" s="1" t="s">
        <v>33</v>
      </c>
      <c r="C54" s="56" t="s">
        <v>310</v>
      </c>
      <c r="D54" s="57"/>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0"/>
      <c r="AI54" s="110"/>
      <c r="AJ54" s="110"/>
      <c r="AK54" s="110"/>
      <c r="AL54" s="110"/>
      <c r="AM54" s="110"/>
      <c r="AN54" s="110"/>
      <c r="AO54" s="110"/>
      <c r="AP54" s="110"/>
      <c r="AQ54" s="110"/>
      <c r="AR54" s="110"/>
      <c r="AS54" s="110"/>
      <c r="AT54" s="110"/>
      <c r="AU54" s="110"/>
      <c r="AV54" s="110"/>
      <c r="AW54" s="110"/>
      <c r="AX54" s="110"/>
      <c r="AY54" s="110"/>
      <c r="AZ54" s="110"/>
      <c r="BA54" s="110"/>
      <c r="BB54" s="110"/>
    </row>
    <row r="55" ht="15.75" customHeight="1">
      <c r="A55" s="110"/>
      <c r="B55" s="1"/>
      <c r="C55" s="58" t="s">
        <v>35</v>
      </c>
      <c r="D55" s="59">
        <v>7.0</v>
      </c>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c r="AJ55" s="110"/>
      <c r="AK55" s="110"/>
      <c r="AL55" s="110"/>
      <c r="AM55" s="110"/>
      <c r="AN55" s="110"/>
      <c r="AO55" s="110"/>
      <c r="AP55" s="110"/>
      <c r="AQ55" s="110"/>
      <c r="AR55" s="110"/>
      <c r="AS55" s="110"/>
      <c r="AT55" s="110"/>
      <c r="AU55" s="110"/>
      <c r="AV55" s="110"/>
      <c r="AW55" s="110"/>
      <c r="AX55" s="110"/>
      <c r="AY55" s="110"/>
      <c r="AZ55" s="110"/>
      <c r="BA55" s="110"/>
      <c r="BB55" s="110"/>
    </row>
    <row r="56" ht="15.75" customHeight="1">
      <c r="A56" s="110"/>
      <c r="B56" s="110"/>
      <c r="C56" s="58" t="s">
        <v>60</v>
      </c>
      <c r="D56" s="61">
        <f>24000/2</f>
        <v>12000</v>
      </c>
      <c r="E56" s="37" t="s">
        <v>311</v>
      </c>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c r="AV56" s="110"/>
      <c r="AW56" s="110"/>
      <c r="AX56" s="110"/>
      <c r="AY56" s="110"/>
      <c r="AZ56" s="110"/>
      <c r="BA56" s="110"/>
      <c r="BB56" s="110"/>
    </row>
    <row r="57" ht="15.75" customHeight="1">
      <c r="A57" s="110"/>
      <c r="B57" s="110"/>
      <c r="C57" s="58" t="s">
        <v>62</v>
      </c>
      <c r="D57" s="62">
        <f>(D55)*(D56/1000)</f>
        <v>84</v>
      </c>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c r="AZ57" s="110"/>
      <c r="BA57" s="110"/>
      <c r="BB57" s="110"/>
    </row>
    <row r="58" ht="15.75" customHeight="1">
      <c r="A58" s="110"/>
      <c r="B58" s="110"/>
      <c r="C58" s="33"/>
      <c r="D58" s="52"/>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row>
    <row r="59" ht="15.75" customHeight="1">
      <c r="A59" s="110"/>
      <c r="B59" s="1" t="s">
        <v>33</v>
      </c>
      <c r="C59" s="56" t="s">
        <v>312</v>
      </c>
      <c r="D59" s="57"/>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row>
    <row r="60" ht="15.75" customHeight="1">
      <c r="A60" s="110"/>
      <c r="B60" s="1"/>
      <c r="C60" s="58" t="s">
        <v>35</v>
      </c>
      <c r="D60" s="59">
        <v>7.0</v>
      </c>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c r="AZ60" s="110"/>
      <c r="BA60" s="110"/>
      <c r="BB60" s="110"/>
    </row>
    <row r="61" ht="15.75" customHeight="1">
      <c r="A61" s="110"/>
      <c r="B61" s="110"/>
      <c r="C61" s="58" t="s">
        <v>60</v>
      </c>
      <c r="D61" s="61">
        <f>52000/2</f>
        <v>26000</v>
      </c>
      <c r="E61" s="37" t="s">
        <v>313</v>
      </c>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c r="AW61" s="110"/>
      <c r="AX61" s="110"/>
      <c r="AY61" s="110"/>
      <c r="AZ61" s="110"/>
      <c r="BA61" s="110"/>
      <c r="BB61" s="110"/>
    </row>
    <row r="62" ht="15.75" customHeight="1">
      <c r="A62" s="110"/>
      <c r="B62" s="110"/>
      <c r="C62" s="58" t="s">
        <v>62</v>
      </c>
      <c r="D62" s="62">
        <f>(D60)*(D61/1000)</f>
        <v>182</v>
      </c>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0"/>
      <c r="AI62" s="110"/>
      <c r="AJ62" s="110"/>
      <c r="AK62" s="110"/>
      <c r="AL62" s="110"/>
      <c r="AM62" s="110"/>
      <c r="AN62" s="110"/>
      <c r="AO62" s="110"/>
      <c r="AP62" s="110"/>
      <c r="AQ62" s="110"/>
      <c r="AR62" s="110"/>
      <c r="AS62" s="110"/>
      <c r="AT62" s="110"/>
      <c r="AU62" s="110"/>
      <c r="AV62" s="110"/>
      <c r="AW62" s="110"/>
      <c r="AX62" s="110"/>
      <c r="AY62" s="110"/>
      <c r="AZ62" s="110"/>
      <c r="BA62" s="110"/>
      <c r="BB62" s="110"/>
    </row>
    <row r="63" ht="15.75" customHeight="1">
      <c r="A63" s="110"/>
      <c r="B63" s="110"/>
      <c r="C63" s="5"/>
      <c r="D63" s="5"/>
      <c r="E63" s="5"/>
      <c r="F63" s="5"/>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c r="AH63" s="110"/>
      <c r="AI63" s="110"/>
      <c r="AJ63" s="110"/>
      <c r="AK63" s="110"/>
      <c r="AL63" s="110"/>
      <c r="AM63" s="110"/>
      <c r="AN63" s="110"/>
      <c r="AO63" s="110"/>
      <c r="AP63" s="110"/>
      <c r="AQ63" s="110"/>
      <c r="AR63" s="110"/>
      <c r="AS63" s="110"/>
      <c r="AT63" s="110"/>
      <c r="AU63" s="110"/>
      <c r="AV63" s="110"/>
      <c r="AW63" s="110"/>
      <c r="AX63" s="110"/>
      <c r="AY63" s="110"/>
      <c r="AZ63" s="110"/>
      <c r="BA63" s="110"/>
      <c r="BB63" s="110"/>
    </row>
    <row r="64" ht="15.75" customHeight="1">
      <c r="A64" s="110"/>
      <c r="B64" s="1" t="s">
        <v>33</v>
      </c>
      <c r="C64" s="56" t="s">
        <v>314</v>
      </c>
      <c r="D64" s="57"/>
      <c r="E64" s="110"/>
      <c r="F64" s="110"/>
      <c r="G64" s="110"/>
      <c r="H64" s="110"/>
      <c r="I64" s="110"/>
      <c r="J64" s="110"/>
      <c r="K64" s="110"/>
      <c r="L64" s="110"/>
      <c r="M64" s="110"/>
      <c r="N64" s="110"/>
      <c r="O64" s="110"/>
      <c r="P64" s="110"/>
      <c r="Q64" s="110"/>
      <c r="R64" s="110"/>
      <c r="S64" s="110"/>
      <c r="T64" s="110"/>
      <c r="U64" s="110"/>
      <c r="V64" s="110"/>
      <c r="W64" s="110"/>
      <c r="X64" s="110"/>
      <c r="Y64" s="110"/>
      <c r="Z64" s="110"/>
      <c r="AA64" s="110"/>
      <c r="AB64" s="110"/>
      <c r="AC64" s="110"/>
      <c r="AD64" s="110"/>
      <c r="AE64" s="110"/>
      <c r="AF64" s="110"/>
      <c r="AG64" s="110"/>
      <c r="AH64" s="110"/>
      <c r="AI64" s="110"/>
      <c r="AJ64" s="110"/>
      <c r="AK64" s="110"/>
      <c r="AL64" s="110"/>
      <c r="AM64" s="110"/>
      <c r="AN64" s="110"/>
      <c r="AO64" s="110"/>
      <c r="AP64" s="110"/>
      <c r="AQ64" s="110"/>
      <c r="AR64" s="110"/>
      <c r="AS64" s="110"/>
      <c r="AT64" s="110"/>
      <c r="AU64" s="110"/>
      <c r="AV64" s="110"/>
      <c r="AW64" s="110"/>
      <c r="AX64" s="110"/>
      <c r="AY64" s="110"/>
      <c r="AZ64" s="110"/>
      <c r="BA64" s="110"/>
      <c r="BB64" s="110"/>
    </row>
    <row r="65" ht="15.75" customHeight="1">
      <c r="A65" s="110"/>
      <c r="B65" s="1"/>
      <c r="C65" s="58" t="s">
        <v>35</v>
      </c>
      <c r="D65" s="59">
        <v>100.0</v>
      </c>
      <c r="E65" s="37" t="s">
        <v>130</v>
      </c>
      <c r="F65" s="110"/>
      <c r="G65" s="110"/>
      <c r="H65" s="110"/>
      <c r="I65" s="110"/>
      <c r="J65" s="110"/>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0"/>
      <c r="AI65" s="110"/>
      <c r="AJ65" s="110"/>
      <c r="AK65" s="110"/>
      <c r="AL65" s="110"/>
      <c r="AM65" s="110"/>
      <c r="AN65" s="110"/>
      <c r="AO65" s="110"/>
      <c r="AP65" s="110"/>
      <c r="AQ65" s="110"/>
      <c r="AR65" s="110"/>
      <c r="AS65" s="110"/>
      <c r="AT65" s="110"/>
      <c r="AU65" s="110"/>
      <c r="AV65" s="110"/>
      <c r="AW65" s="110"/>
      <c r="AX65" s="110"/>
      <c r="AY65" s="110"/>
      <c r="AZ65" s="110"/>
      <c r="BA65" s="110"/>
      <c r="BB65" s="110"/>
    </row>
    <row r="66" ht="15.75" customHeight="1">
      <c r="A66" s="110"/>
      <c r="B66" s="110"/>
      <c r="C66" s="58" t="s">
        <v>60</v>
      </c>
      <c r="D66" s="148">
        <f>40000000/4/4/4</f>
        <v>625000</v>
      </c>
      <c r="E66" s="37" t="s">
        <v>315</v>
      </c>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J66" s="110"/>
      <c r="AK66" s="110"/>
      <c r="AL66" s="110"/>
      <c r="AM66" s="110"/>
      <c r="AN66" s="110"/>
      <c r="AO66" s="110"/>
      <c r="AP66" s="110"/>
      <c r="AQ66" s="110"/>
      <c r="AR66" s="110"/>
      <c r="AS66" s="110"/>
      <c r="AT66" s="110"/>
      <c r="AU66" s="110"/>
      <c r="AV66" s="110"/>
      <c r="AW66" s="110"/>
      <c r="AX66" s="110"/>
      <c r="AY66" s="110"/>
      <c r="AZ66" s="110"/>
      <c r="BA66" s="110"/>
      <c r="BB66" s="110"/>
    </row>
    <row r="67" ht="15.75" customHeight="1">
      <c r="A67" s="110"/>
      <c r="B67" s="110"/>
      <c r="C67" s="58" t="s">
        <v>62</v>
      </c>
      <c r="D67" s="62">
        <f>(D65)*(D66/1000)</f>
        <v>62500</v>
      </c>
      <c r="E67" s="37"/>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0"/>
      <c r="AI67" s="110"/>
      <c r="AJ67" s="110"/>
      <c r="AK67" s="110"/>
      <c r="AL67" s="110"/>
      <c r="AM67" s="110"/>
      <c r="AN67" s="110"/>
      <c r="AO67" s="110"/>
      <c r="AP67" s="110"/>
      <c r="AQ67" s="110"/>
      <c r="AR67" s="110"/>
      <c r="AS67" s="110"/>
      <c r="AT67" s="110"/>
      <c r="AU67" s="110"/>
      <c r="AV67" s="110"/>
      <c r="AW67" s="110"/>
      <c r="AX67" s="110"/>
      <c r="AY67" s="110"/>
      <c r="AZ67" s="110"/>
      <c r="BA67" s="110"/>
      <c r="BB67" s="110"/>
    </row>
    <row r="68" ht="15.75" customHeight="1">
      <c r="A68" s="110"/>
      <c r="B68" s="110"/>
      <c r="C68" s="33"/>
      <c r="D68" s="52"/>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0"/>
      <c r="AI68" s="110"/>
      <c r="AJ68" s="110"/>
      <c r="AK68" s="110"/>
      <c r="AL68" s="110"/>
      <c r="AM68" s="110"/>
      <c r="AN68" s="110"/>
      <c r="AO68" s="110"/>
      <c r="AP68" s="110"/>
      <c r="AQ68" s="110"/>
      <c r="AR68" s="110"/>
      <c r="AS68" s="110"/>
      <c r="AT68" s="110"/>
      <c r="AU68" s="110"/>
      <c r="AV68" s="110"/>
      <c r="AW68" s="110"/>
      <c r="AX68" s="110"/>
      <c r="AY68" s="110"/>
      <c r="AZ68" s="110"/>
      <c r="BA68" s="110"/>
      <c r="BB68" s="110"/>
    </row>
    <row r="69" ht="15.75" customHeight="1">
      <c r="A69" s="110"/>
      <c r="B69" s="1" t="s">
        <v>33</v>
      </c>
      <c r="C69" s="56" t="s">
        <v>316</v>
      </c>
      <c r="D69" s="57"/>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row>
    <row r="70" ht="15.75" customHeight="1">
      <c r="A70" s="110"/>
      <c r="B70" s="110"/>
      <c r="C70" s="58" t="s">
        <v>35</v>
      </c>
      <c r="D70" s="59">
        <v>15.0</v>
      </c>
      <c r="E70" s="37"/>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c r="AH70" s="110"/>
      <c r="AI70" s="110"/>
      <c r="AJ70" s="110"/>
      <c r="AK70" s="110"/>
      <c r="AL70" s="110"/>
      <c r="AM70" s="110"/>
      <c r="AN70" s="110"/>
      <c r="AO70" s="110"/>
      <c r="AP70" s="110"/>
      <c r="AQ70" s="110"/>
      <c r="AR70" s="110"/>
      <c r="AS70" s="110"/>
      <c r="AT70" s="110"/>
      <c r="AU70" s="110"/>
      <c r="AV70" s="110"/>
      <c r="AW70" s="110"/>
      <c r="AX70" s="110"/>
      <c r="AY70" s="110"/>
      <c r="AZ70" s="110"/>
      <c r="BA70" s="110"/>
      <c r="BB70" s="110"/>
    </row>
    <row r="71" ht="15.75" customHeight="1">
      <c r="A71" s="110"/>
      <c r="B71" s="110"/>
      <c r="C71" s="58" t="s">
        <v>37</v>
      </c>
      <c r="D71" s="61">
        <f>(2800000*0.2)/4</f>
        <v>140000</v>
      </c>
      <c r="E71" s="37" t="s">
        <v>317</v>
      </c>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row>
    <row r="72" ht="15.75" customHeight="1">
      <c r="A72" s="110"/>
      <c r="B72" s="110"/>
      <c r="C72" s="58" t="s">
        <v>40</v>
      </c>
      <c r="D72" s="62">
        <f>(D70)*(D71/1000)</f>
        <v>2100</v>
      </c>
      <c r="E72" s="110"/>
      <c r="F72" s="110"/>
      <c r="G72" s="110"/>
      <c r="H72" s="110"/>
      <c r="I72" s="110"/>
      <c r="J72" s="110"/>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c r="AH72" s="110"/>
      <c r="AI72" s="110"/>
      <c r="AJ72" s="110"/>
      <c r="AK72" s="110"/>
      <c r="AL72" s="110"/>
      <c r="AM72" s="110"/>
      <c r="AN72" s="110"/>
      <c r="AO72" s="110"/>
      <c r="AP72" s="110"/>
      <c r="AQ72" s="110"/>
      <c r="AR72" s="110"/>
      <c r="AS72" s="110"/>
      <c r="AT72" s="110"/>
      <c r="AU72" s="110"/>
      <c r="AV72" s="110"/>
      <c r="AW72" s="110"/>
      <c r="AX72" s="110"/>
      <c r="AY72" s="110"/>
      <c r="AZ72" s="110"/>
      <c r="BA72" s="110"/>
      <c r="BB72" s="110"/>
    </row>
    <row r="73" ht="15.75" customHeight="1">
      <c r="A73" s="110"/>
      <c r="B73" s="110"/>
      <c r="C73" s="5"/>
      <c r="D73" s="5"/>
      <c r="E73" s="5"/>
      <c r="F73" s="5"/>
      <c r="G73" s="110"/>
      <c r="H73" s="110"/>
      <c r="I73" s="110"/>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0"/>
      <c r="AI73" s="110"/>
      <c r="AJ73" s="110"/>
      <c r="AK73" s="110"/>
      <c r="AL73" s="110"/>
      <c r="AM73" s="110"/>
      <c r="AN73" s="110"/>
      <c r="AO73" s="110"/>
      <c r="AP73" s="110"/>
      <c r="AQ73" s="110"/>
      <c r="AR73" s="110"/>
      <c r="AS73" s="110"/>
      <c r="AT73" s="110"/>
      <c r="AU73" s="110"/>
      <c r="AV73" s="110"/>
      <c r="AW73" s="110"/>
      <c r="AX73" s="110"/>
      <c r="AY73" s="110"/>
      <c r="AZ73" s="110"/>
      <c r="BA73" s="110"/>
      <c r="BB73" s="110"/>
    </row>
    <row r="74" ht="15.75" customHeight="1">
      <c r="A74" s="110"/>
      <c r="B74" s="110"/>
      <c r="C74" s="2" t="s">
        <v>1</v>
      </c>
      <c r="D74" s="5"/>
      <c r="E74" s="66"/>
      <c r="F74" s="8"/>
      <c r="G74" s="8"/>
      <c r="H74" s="8"/>
      <c r="I74" s="8"/>
      <c r="J74" s="66"/>
      <c r="K74" s="8"/>
      <c r="L74" s="8"/>
      <c r="M74" s="8"/>
      <c r="N74" s="8"/>
      <c r="O74" s="66"/>
      <c r="P74" s="8"/>
      <c r="Q74" s="8"/>
      <c r="R74" s="8"/>
      <c r="S74" s="8"/>
      <c r="T74" s="66"/>
      <c r="U74" s="8"/>
      <c r="V74" s="8"/>
      <c r="W74" s="8"/>
      <c r="X74" s="8"/>
      <c r="Y74" s="66"/>
      <c r="Z74" s="8"/>
      <c r="AA74" s="8"/>
      <c r="AB74" s="8"/>
      <c r="AC74" s="8"/>
      <c r="AD74" s="66"/>
      <c r="AE74" s="8"/>
      <c r="AF74" s="8"/>
      <c r="AG74" s="8"/>
      <c r="AH74" s="8"/>
      <c r="AI74" s="66"/>
      <c r="AJ74" s="8"/>
      <c r="AK74" s="8"/>
      <c r="AL74" s="8"/>
      <c r="AM74" s="8"/>
      <c r="AN74" s="66"/>
      <c r="AO74" s="8"/>
      <c r="AP74" s="8"/>
      <c r="AQ74" s="8"/>
      <c r="AR74" s="8"/>
      <c r="AS74" s="66"/>
      <c r="AT74" s="8"/>
      <c r="AU74" s="8"/>
      <c r="AV74" s="8"/>
      <c r="AW74" s="8"/>
      <c r="AX74" s="66"/>
      <c r="AY74" s="8"/>
      <c r="AZ74" s="8"/>
      <c r="BA74" s="8"/>
      <c r="BB74" s="8"/>
    </row>
    <row r="75" ht="15.75" customHeight="1">
      <c r="A75" s="110"/>
      <c r="B75" s="110"/>
      <c r="C75" s="5"/>
      <c r="D75" s="5"/>
      <c r="E75" s="66"/>
      <c r="F75" s="8"/>
      <c r="G75" s="8"/>
      <c r="H75" s="8"/>
      <c r="I75" s="8"/>
      <c r="J75" s="66"/>
      <c r="K75" s="8"/>
      <c r="L75" s="8"/>
      <c r="M75" s="8"/>
      <c r="N75" s="8"/>
      <c r="O75" s="66"/>
      <c r="P75" s="8"/>
      <c r="Q75" s="8"/>
      <c r="R75" s="8"/>
      <c r="S75" s="8"/>
      <c r="T75" s="66"/>
      <c r="U75" s="8"/>
      <c r="V75" s="8"/>
      <c r="W75" s="8"/>
      <c r="X75" s="8"/>
      <c r="Y75" s="66"/>
      <c r="Z75" s="8"/>
      <c r="AA75" s="8"/>
      <c r="AB75" s="8"/>
      <c r="AC75" s="8"/>
      <c r="AD75" s="66"/>
      <c r="AE75" s="8"/>
      <c r="AF75" s="8"/>
      <c r="AG75" s="8"/>
      <c r="AH75" s="8"/>
      <c r="AI75" s="66"/>
      <c r="AJ75" s="8"/>
      <c r="AK75" s="8"/>
      <c r="AL75" s="8"/>
      <c r="AM75" s="8"/>
      <c r="AN75" s="66"/>
      <c r="AO75" s="8"/>
      <c r="AP75" s="8"/>
      <c r="AQ75" s="8"/>
      <c r="AR75" s="8"/>
      <c r="AS75" s="66"/>
      <c r="AT75" s="8"/>
      <c r="AU75" s="8"/>
      <c r="AV75" s="8"/>
      <c r="AW75" s="8"/>
      <c r="AX75" s="66"/>
      <c r="AY75" s="8"/>
      <c r="AZ75" s="8"/>
      <c r="BA75" s="8"/>
      <c r="BB75" s="8"/>
    </row>
    <row r="76" ht="15.75" customHeight="1">
      <c r="A76" s="110"/>
      <c r="B76" s="110"/>
      <c r="C76" s="67" t="s">
        <v>72</v>
      </c>
      <c r="D76" s="67" t="s">
        <v>73</v>
      </c>
      <c r="E76" s="127">
        <v>44200.0</v>
      </c>
      <c r="F76" s="128"/>
      <c r="G76" s="128"/>
      <c r="H76" s="128"/>
      <c r="I76" s="129"/>
      <c r="J76" s="127">
        <f>E76+7</f>
        <v>44207</v>
      </c>
      <c r="K76" s="128"/>
      <c r="L76" s="128"/>
      <c r="M76" s="128"/>
      <c r="N76" s="129"/>
      <c r="O76" s="127">
        <f>J76+7</f>
        <v>44214</v>
      </c>
      <c r="P76" s="128"/>
      <c r="Q76" s="128"/>
      <c r="R76" s="128"/>
      <c r="S76" s="129"/>
      <c r="T76" s="127">
        <f>O76+7</f>
        <v>44221</v>
      </c>
      <c r="U76" s="128"/>
      <c r="V76" s="128"/>
      <c r="W76" s="128"/>
      <c r="X76" s="129"/>
      <c r="Y76" s="127">
        <f>T76+7</f>
        <v>44228</v>
      </c>
      <c r="Z76" s="128"/>
      <c r="AA76" s="128"/>
      <c r="AB76" s="128"/>
      <c r="AC76" s="129"/>
      <c r="AD76" s="127">
        <f>Y76+7</f>
        <v>44235</v>
      </c>
      <c r="AE76" s="128"/>
      <c r="AF76" s="128"/>
      <c r="AG76" s="128"/>
      <c r="AH76" s="129"/>
      <c r="AI76" s="110"/>
      <c r="AJ76" s="110"/>
      <c r="AK76" s="110"/>
      <c r="AL76" s="110"/>
      <c r="AM76" s="110"/>
      <c r="AN76" s="110"/>
      <c r="AO76" s="110"/>
      <c r="AP76" s="110"/>
      <c r="AQ76" s="110"/>
      <c r="AR76" s="110"/>
      <c r="AS76" s="110"/>
      <c r="AT76" s="110"/>
      <c r="AU76" s="110"/>
      <c r="AV76" s="110"/>
      <c r="AW76" s="110"/>
      <c r="AX76" s="110"/>
      <c r="AY76" s="110"/>
      <c r="AZ76" s="110"/>
      <c r="BA76" s="110"/>
      <c r="BB76" s="110"/>
    </row>
    <row r="77" ht="15.0" customHeight="1">
      <c r="A77" s="110"/>
      <c r="B77" s="110"/>
      <c r="C77" s="67"/>
      <c r="D77" s="67"/>
      <c r="E77" s="71" t="s">
        <v>74</v>
      </c>
      <c r="F77" s="71" t="s">
        <v>11</v>
      </c>
      <c r="G77" s="71" t="s">
        <v>75</v>
      </c>
      <c r="H77" s="71" t="s">
        <v>12</v>
      </c>
      <c r="I77" s="72" t="s">
        <v>76</v>
      </c>
      <c r="J77" s="71" t="s">
        <v>74</v>
      </c>
      <c r="K77" s="71" t="s">
        <v>11</v>
      </c>
      <c r="L77" s="71" t="s">
        <v>75</v>
      </c>
      <c r="M77" s="71" t="s">
        <v>12</v>
      </c>
      <c r="N77" s="72" t="s">
        <v>76</v>
      </c>
      <c r="O77" s="71" t="s">
        <v>74</v>
      </c>
      <c r="P77" s="71" t="s">
        <v>11</v>
      </c>
      <c r="Q77" s="71" t="s">
        <v>75</v>
      </c>
      <c r="R77" s="71" t="s">
        <v>12</v>
      </c>
      <c r="S77" s="72" t="s">
        <v>76</v>
      </c>
      <c r="T77" s="71" t="s">
        <v>74</v>
      </c>
      <c r="U77" s="71" t="s">
        <v>11</v>
      </c>
      <c r="V77" s="71" t="s">
        <v>75</v>
      </c>
      <c r="W77" s="71" t="s">
        <v>12</v>
      </c>
      <c r="X77" s="72" t="s">
        <v>76</v>
      </c>
      <c r="Y77" s="71" t="s">
        <v>74</v>
      </c>
      <c r="Z77" s="71" t="s">
        <v>11</v>
      </c>
      <c r="AA77" s="71" t="s">
        <v>75</v>
      </c>
      <c r="AB77" s="71" t="s">
        <v>12</v>
      </c>
      <c r="AC77" s="72" t="s">
        <v>76</v>
      </c>
      <c r="AD77" s="71" t="s">
        <v>74</v>
      </c>
      <c r="AE77" s="71" t="s">
        <v>11</v>
      </c>
      <c r="AF77" s="71" t="s">
        <v>75</v>
      </c>
      <c r="AG77" s="71" t="s">
        <v>12</v>
      </c>
      <c r="AH77" s="72" t="s">
        <v>76</v>
      </c>
      <c r="AI77" s="110"/>
      <c r="AJ77" s="110"/>
      <c r="AK77" s="110"/>
      <c r="AL77" s="110"/>
      <c r="AM77" s="110"/>
      <c r="AN77" s="110"/>
      <c r="AO77" s="110"/>
      <c r="AP77" s="110"/>
      <c r="AQ77" s="110"/>
      <c r="AR77" s="110"/>
      <c r="AS77" s="110"/>
      <c r="AT77" s="110"/>
      <c r="AU77" s="110"/>
      <c r="AV77" s="110"/>
      <c r="AW77" s="110"/>
      <c r="AX77" s="110"/>
      <c r="AY77" s="110"/>
      <c r="AZ77" s="110"/>
      <c r="BA77" s="110"/>
      <c r="BB77" s="110"/>
    </row>
    <row r="78" ht="15.0" customHeight="1">
      <c r="A78" s="110"/>
      <c r="B78" s="110"/>
      <c r="C78" s="73" t="str">
        <f>$C$4</f>
        <v>Feature Rotator, Home Slot 1</v>
      </c>
      <c r="D78" s="74">
        <f>$D$7/7</f>
        <v>660000</v>
      </c>
      <c r="E78" s="75"/>
      <c r="F78" s="74">
        <f t="shared" ref="F78:F89" si="1">$D78*E78</f>
        <v>0</v>
      </c>
      <c r="G78" s="75"/>
      <c r="H78" s="74">
        <f t="shared" ref="H78:H89" si="2">$D78*G78</f>
        <v>0</v>
      </c>
      <c r="I78" s="74">
        <f t="shared" ref="I78:I89" si="3">F78+H78</f>
        <v>0</v>
      </c>
      <c r="J78" s="75"/>
      <c r="K78" s="74">
        <f t="shared" ref="K78:K89" si="4">$D78*J78</f>
        <v>0</v>
      </c>
      <c r="L78" s="75"/>
      <c r="M78" s="74">
        <f t="shared" ref="M78:M89" si="5">$D78*L78</f>
        <v>0</v>
      </c>
      <c r="N78" s="74">
        <f t="shared" ref="N78:N89" si="6">K78+M78</f>
        <v>0</v>
      </c>
      <c r="O78" s="75"/>
      <c r="P78" s="74">
        <f t="shared" ref="P78:P89" si="7">$D78*O78</f>
        <v>0</v>
      </c>
      <c r="Q78" s="75"/>
      <c r="R78" s="74">
        <f t="shared" ref="R78:R89" si="8">$D78*Q78</f>
        <v>0</v>
      </c>
      <c r="S78" s="74">
        <f t="shared" ref="S78:S89" si="9">P78+R78</f>
        <v>0</v>
      </c>
      <c r="T78" s="75"/>
      <c r="U78" s="74">
        <f t="shared" ref="U78:U89" si="10">$D78*T78</f>
        <v>0</v>
      </c>
      <c r="V78" s="75"/>
      <c r="W78" s="74">
        <f t="shared" ref="W78:W89" si="11">$D78*V78</f>
        <v>0</v>
      </c>
      <c r="X78" s="74">
        <f t="shared" ref="X78:X89" si="12">U78+W78</f>
        <v>0</v>
      </c>
      <c r="Y78" s="75"/>
      <c r="Z78" s="74">
        <f t="shared" ref="Z78:Z89" si="13">$D78*Y78</f>
        <v>0</v>
      </c>
      <c r="AA78" s="75"/>
      <c r="AB78" s="74">
        <f t="shared" ref="AB78:AB89" si="14">$D78*AA78</f>
        <v>0</v>
      </c>
      <c r="AC78" s="74">
        <f t="shared" ref="AC78:AC89" si="15">Z78+AB78</f>
        <v>0</v>
      </c>
      <c r="AD78" s="75"/>
      <c r="AE78" s="74">
        <f t="shared" ref="AE78:AE89" si="16">$D78*AD78</f>
        <v>0</v>
      </c>
      <c r="AF78" s="75"/>
      <c r="AG78" s="74">
        <f t="shared" ref="AG78:AG89" si="17">$D78*AF78</f>
        <v>0</v>
      </c>
      <c r="AH78" s="74">
        <f t="shared" ref="AH78:AH89" si="18">AE78+AG78</f>
        <v>0</v>
      </c>
      <c r="AI78" s="110"/>
      <c r="AJ78" s="110"/>
      <c r="AK78" s="110"/>
      <c r="AL78" s="110"/>
      <c r="AM78" s="110"/>
      <c r="AN78" s="110"/>
      <c r="AO78" s="110"/>
      <c r="AP78" s="110"/>
      <c r="AQ78" s="110"/>
      <c r="AR78" s="110"/>
      <c r="AS78" s="110"/>
      <c r="AT78" s="110"/>
      <c r="AU78" s="110"/>
      <c r="AV78" s="110"/>
      <c r="AW78" s="110"/>
      <c r="AX78" s="110"/>
      <c r="AY78" s="110"/>
      <c r="AZ78" s="110"/>
      <c r="BA78" s="110"/>
      <c r="BB78" s="110"/>
    </row>
    <row r="79" ht="15.0" customHeight="1">
      <c r="A79" s="110"/>
      <c r="B79" s="110"/>
      <c r="C79" s="73" t="str">
        <f>$C$9</f>
        <v>Feature Rotator, Home Slot 2-3</v>
      </c>
      <c r="D79" s="74">
        <f>$D$12/7</f>
        <v>504900</v>
      </c>
      <c r="E79" s="75"/>
      <c r="F79" s="74">
        <f t="shared" si="1"/>
        <v>0</v>
      </c>
      <c r="G79" s="75"/>
      <c r="H79" s="74">
        <f t="shared" si="2"/>
        <v>0</v>
      </c>
      <c r="I79" s="74">
        <f t="shared" si="3"/>
        <v>0</v>
      </c>
      <c r="J79" s="75"/>
      <c r="K79" s="74">
        <f t="shared" si="4"/>
        <v>0</v>
      </c>
      <c r="L79" s="75"/>
      <c r="M79" s="74">
        <f t="shared" si="5"/>
        <v>0</v>
      </c>
      <c r="N79" s="74">
        <f t="shared" si="6"/>
        <v>0</v>
      </c>
      <c r="O79" s="75"/>
      <c r="P79" s="74">
        <f t="shared" si="7"/>
        <v>0</v>
      </c>
      <c r="Q79" s="75"/>
      <c r="R79" s="74">
        <f t="shared" si="8"/>
        <v>0</v>
      </c>
      <c r="S79" s="74">
        <f t="shared" si="9"/>
        <v>0</v>
      </c>
      <c r="T79" s="75"/>
      <c r="U79" s="74">
        <f t="shared" si="10"/>
        <v>0</v>
      </c>
      <c r="V79" s="75"/>
      <c r="W79" s="74">
        <f t="shared" si="11"/>
        <v>0</v>
      </c>
      <c r="X79" s="74">
        <f t="shared" si="12"/>
        <v>0</v>
      </c>
      <c r="Y79" s="75"/>
      <c r="Z79" s="74">
        <f t="shared" si="13"/>
        <v>0</v>
      </c>
      <c r="AA79" s="75"/>
      <c r="AB79" s="74">
        <f t="shared" si="14"/>
        <v>0</v>
      </c>
      <c r="AC79" s="74">
        <f t="shared" si="15"/>
        <v>0</v>
      </c>
      <c r="AD79" s="75"/>
      <c r="AE79" s="74">
        <f t="shared" si="16"/>
        <v>0</v>
      </c>
      <c r="AF79" s="75"/>
      <c r="AG79" s="74">
        <f t="shared" si="17"/>
        <v>0</v>
      </c>
      <c r="AH79" s="74">
        <f t="shared" si="18"/>
        <v>0</v>
      </c>
      <c r="AI79" s="110"/>
      <c r="AJ79" s="110"/>
      <c r="AK79" s="110"/>
      <c r="AL79" s="110"/>
      <c r="AM79" s="110"/>
      <c r="AN79" s="110"/>
      <c r="AO79" s="110"/>
      <c r="AP79" s="110"/>
      <c r="AQ79" s="110"/>
      <c r="AR79" s="110"/>
      <c r="AS79" s="110"/>
      <c r="AT79" s="110"/>
      <c r="AU79" s="110"/>
      <c r="AV79" s="110"/>
      <c r="AW79" s="110"/>
      <c r="AX79" s="110"/>
      <c r="AY79" s="110"/>
      <c r="AZ79" s="110"/>
      <c r="BA79" s="110"/>
      <c r="BB79" s="110"/>
    </row>
    <row r="80" ht="15.0" customHeight="1">
      <c r="A80" s="110"/>
      <c r="B80" s="110"/>
      <c r="C80" s="73" t="str">
        <f>$C$14</f>
        <v>Feature Rotator, Home Slot 4-6</v>
      </c>
      <c r="D80" s="74">
        <f>$D$17/7</f>
        <v>346500</v>
      </c>
      <c r="E80" s="75"/>
      <c r="F80" s="74">
        <f t="shared" si="1"/>
        <v>0</v>
      </c>
      <c r="G80" s="75"/>
      <c r="H80" s="74">
        <f t="shared" si="2"/>
        <v>0</v>
      </c>
      <c r="I80" s="74">
        <f t="shared" si="3"/>
        <v>0</v>
      </c>
      <c r="J80" s="75"/>
      <c r="K80" s="74">
        <f t="shared" si="4"/>
        <v>0</v>
      </c>
      <c r="L80" s="75"/>
      <c r="M80" s="74">
        <f t="shared" si="5"/>
        <v>0</v>
      </c>
      <c r="N80" s="74">
        <f t="shared" si="6"/>
        <v>0</v>
      </c>
      <c r="O80" s="75"/>
      <c r="P80" s="74">
        <f t="shared" si="7"/>
        <v>0</v>
      </c>
      <c r="Q80" s="75"/>
      <c r="R80" s="74">
        <f t="shared" si="8"/>
        <v>0</v>
      </c>
      <c r="S80" s="74">
        <f t="shared" si="9"/>
        <v>0</v>
      </c>
      <c r="T80" s="75"/>
      <c r="U80" s="74">
        <f t="shared" si="10"/>
        <v>0</v>
      </c>
      <c r="V80" s="75"/>
      <c r="W80" s="74">
        <f t="shared" si="11"/>
        <v>0</v>
      </c>
      <c r="X80" s="74">
        <f t="shared" si="12"/>
        <v>0</v>
      </c>
      <c r="Y80" s="75"/>
      <c r="Z80" s="74">
        <f t="shared" si="13"/>
        <v>0</v>
      </c>
      <c r="AA80" s="75"/>
      <c r="AB80" s="74">
        <f t="shared" si="14"/>
        <v>0</v>
      </c>
      <c r="AC80" s="74">
        <f t="shared" si="15"/>
        <v>0</v>
      </c>
      <c r="AD80" s="75"/>
      <c r="AE80" s="74">
        <f t="shared" si="16"/>
        <v>0</v>
      </c>
      <c r="AF80" s="75"/>
      <c r="AG80" s="74">
        <f t="shared" si="17"/>
        <v>0</v>
      </c>
      <c r="AH80" s="74">
        <f t="shared" si="18"/>
        <v>0</v>
      </c>
      <c r="AI80" s="110"/>
      <c r="AJ80" s="110"/>
      <c r="AK80" s="110"/>
      <c r="AL80" s="110"/>
      <c r="AM80" s="110"/>
      <c r="AN80" s="110"/>
      <c r="AO80" s="110"/>
      <c r="AP80" s="110"/>
      <c r="AQ80" s="110"/>
      <c r="AR80" s="110"/>
      <c r="AS80" s="110"/>
      <c r="AT80" s="110"/>
      <c r="AU80" s="110"/>
      <c r="AV80" s="110"/>
      <c r="AW80" s="110"/>
      <c r="AX80" s="110"/>
      <c r="AY80" s="110"/>
      <c r="AZ80" s="110"/>
      <c r="BA80" s="110"/>
      <c r="BB80" s="110"/>
    </row>
    <row r="81" ht="15.0" customHeight="1">
      <c r="A81" s="110"/>
      <c r="B81" s="110"/>
      <c r="C81" s="73" t="str">
        <f>$C$19</f>
        <v>Feature Rotator, Movies / Apps / TV Slot 1</v>
      </c>
      <c r="D81" s="74">
        <f>$D$22/7</f>
        <v>396000</v>
      </c>
      <c r="E81" s="75"/>
      <c r="F81" s="74">
        <f t="shared" si="1"/>
        <v>0</v>
      </c>
      <c r="G81" s="75"/>
      <c r="H81" s="74">
        <f t="shared" si="2"/>
        <v>0</v>
      </c>
      <c r="I81" s="74">
        <f t="shared" si="3"/>
        <v>0</v>
      </c>
      <c r="J81" s="75"/>
      <c r="K81" s="74">
        <f t="shared" si="4"/>
        <v>0</v>
      </c>
      <c r="L81" s="75"/>
      <c r="M81" s="74">
        <f t="shared" si="5"/>
        <v>0</v>
      </c>
      <c r="N81" s="74">
        <f t="shared" si="6"/>
        <v>0</v>
      </c>
      <c r="O81" s="75"/>
      <c r="P81" s="74">
        <f t="shared" si="7"/>
        <v>0</v>
      </c>
      <c r="Q81" s="75"/>
      <c r="R81" s="74">
        <f t="shared" si="8"/>
        <v>0</v>
      </c>
      <c r="S81" s="74">
        <f t="shared" si="9"/>
        <v>0</v>
      </c>
      <c r="T81" s="75"/>
      <c r="U81" s="74">
        <f t="shared" si="10"/>
        <v>0</v>
      </c>
      <c r="V81" s="75"/>
      <c r="W81" s="74">
        <f t="shared" si="11"/>
        <v>0</v>
      </c>
      <c r="X81" s="74">
        <f t="shared" si="12"/>
        <v>0</v>
      </c>
      <c r="Y81" s="75"/>
      <c r="Z81" s="74">
        <f t="shared" si="13"/>
        <v>0</v>
      </c>
      <c r="AA81" s="75"/>
      <c r="AB81" s="74">
        <f t="shared" si="14"/>
        <v>0</v>
      </c>
      <c r="AC81" s="74">
        <f t="shared" si="15"/>
        <v>0</v>
      </c>
      <c r="AD81" s="75"/>
      <c r="AE81" s="74">
        <f t="shared" si="16"/>
        <v>0</v>
      </c>
      <c r="AF81" s="75"/>
      <c r="AG81" s="74">
        <f t="shared" si="17"/>
        <v>0</v>
      </c>
      <c r="AH81" s="74">
        <f t="shared" si="18"/>
        <v>0</v>
      </c>
      <c r="AI81" s="110"/>
      <c r="AJ81" s="110"/>
      <c r="AK81" s="110"/>
      <c r="AL81" s="110"/>
      <c r="AM81" s="110"/>
      <c r="AN81" s="110"/>
      <c r="AO81" s="110"/>
      <c r="AP81" s="110"/>
      <c r="AQ81" s="110"/>
      <c r="AR81" s="110"/>
      <c r="AS81" s="110"/>
      <c r="AT81" s="110"/>
      <c r="AU81" s="110"/>
      <c r="AV81" s="110"/>
      <c r="AW81" s="110"/>
      <c r="AX81" s="110"/>
      <c r="AY81" s="110"/>
      <c r="AZ81" s="110"/>
      <c r="BA81" s="110"/>
      <c r="BB81" s="110"/>
    </row>
    <row r="82" ht="15.0" customHeight="1">
      <c r="A82" s="110"/>
      <c r="B82" s="110"/>
      <c r="C82" s="73" t="str">
        <f>$C$24</f>
        <v>Feature Rotator, Movies / Apps / TV Slot 2-3</v>
      </c>
      <c r="D82" s="74">
        <f>$D$27/7</f>
        <v>302940</v>
      </c>
      <c r="E82" s="75"/>
      <c r="F82" s="74">
        <f t="shared" si="1"/>
        <v>0</v>
      </c>
      <c r="G82" s="75"/>
      <c r="H82" s="74">
        <f t="shared" si="2"/>
        <v>0</v>
      </c>
      <c r="I82" s="74">
        <f t="shared" si="3"/>
        <v>0</v>
      </c>
      <c r="J82" s="75"/>
      <c r="K82" s="74">
        <f t="shared" si="4"/>
        <v>0</v>
      </c>
      <c r="L82" s="75"/>
      <c r="M82" s="74">
        <f t="shared" si="5"/>
        <v>0</v>
      </c>
      <c r="N82" s="74">
        <f t="shared" si="6"/>
        <v>0</v>
      </c>
      <c r="O82" s="75"/>
      <c r="P82" s="74">
        <f t="shared" si="7"/>
        <v>0</v>
      </c>
      <c r="Q82" s="75"/>
      <c r="R82" s="74">
        <f t="shared" si="8"/>
        <v>0</v>
      </c>
      <c r="S82" s="74">
        <f t="shared" si="9"/>
        <v>0</v>
      </c>
      <c r="T82" s="75"/>
      <c r="U82" s="74">
        <f t="shared" si="10"/>
        <v>0</v>
      </c>
      <c r="V82" s="75"/>
      <c r="W82" s="74">
        <f t="shared" si="11"/>
        <v>0</v>
      </c>
      <c r="X82" s="74">
        <f t="shared" si="12"/>
        <v>0</v>
      </c>
      <c r="Y82" s="75"/>
      <c r="Z82" s="74">
        <f t="shared" si="13"/>
        <v>0</v>
      </c>
      <c r="AA82" s="75"/>
      <c r="AB82" s="74">
        <f t="shared" si="14"/>
        <v>0</v>
      </c>
      <c r="AC82" s="74">
        <f t="shared" si="15"/>
        <v>0</v>
      </c>
      <c r="AD82" s="75"/>
      <c r="AE82" s="74">
        <f t="shared" si="16"/>
        <v>0</v>
      </c>
      <c r="AF82" s="75"/>
      <c r="AG82" s="74">
        <f t="shared" si="17"/>
        <v>0</v>
      </c>
      <c r="AH82" s="74">
        <f t="shared" si="18"/>
        <v>0</v>
      </c>
      <c r="AI82" s="110"/>
      <c r="AJ82" s="110"/>
      <c r="AK82" s="110"/>
      <c r="AL82" s="110"/>
      <c r="AM82" s="110"/>
      <c r="AN82" s="110"/>
      <c r="AO82" s="110"/>
      <c r="AP82" s="110"/>
      <c r="AQ82" s="110"/>
      <c r="AR82" s="110"/>
      <c r="AS82" s="110"/>
      <c r="AT82" s="110"/>
      <c r="AU82" s="110"/>
      <c r="AV82" s="110"/>
      <c r="AW82" s="110"/>
      <c r="AX82" s="110"/>
      <c r="AY82" s="110"/>
      <c r="AZ82" s="110"/>
      <c r="BA82" s="110"/>
      <c r="BB82" s="110"/>
    </row>
    <row r="83" ht="15.0" customHeight="1">
      <c r="A83" s="110"/>
      <c r="B83" s="110"/>
      <c r="C83" s="73" t="str">
        <f>$C$29</f>
        <v>Feature Rotator, Movies / Apps / TV Slot 4-6</v>
      </c>
      <c r="D83" s="74">
        <f>$D$32/7</f>
        <v>207900</v>
      </c>
      <c r="E83" s="75"/>
      <c r="F83" s="74">
        <f t="shared" si="1"/>
        <v>0</v>
      </c>
      <c r="G83" s="75"/>
      <c r="H83" s="74">
        <f t="shared" si="2"/>
        <v>0</v>
      </c>
      <c r="I83" s="74">
        <f t="shared" si="3"/>
        <v>0</v>
      </c>
      <c r="J83" s="75"/>
      <c r="K83" s="74">
        <f t="shared" si="4"/>
        <v>0</v>
      </c>
      <c r="L83" s="75"/>
      <c r="M83" s="74">
        <f t="shared" si="5"/>
        <v>0</v>
      </c>
      <c r="N83" s="74">
        <f t="shared" si="6"/>
        <v>0</v>
      </c>
      <c r="O83" s="75"/>
      <c r="P83" s="74">
        <f t="shared" si="7"/>
        <v>0</v>
      </c>
      <c r="Q83" s="75"/>
      <c r="R83" s="74">
        <f t="shared" si="8"/>
        <v>0</v>
      </c>
      <c r="S83" s="74">
        <f t="shared" si="9"/>
        <v>0</v>
      </c>
      <c r="T83" s="75"/>
      <c r="U83" s="74">
        <f t="shared" si="10"/>
        <v>0</v>
      </c>
      <c r="V83" s="75"/>
      <c r="W83" s="74">
        <f t="shared" si="11"/>
        <v>0</v>
      </c>
      <c r="X83" s="74">
        <f t="shared" si="12"/>
        <v>0</v>
      </c>
      <c r="Y83" s="75"/>
      <c r="Z83" s="74">
        <f t="shared" si="13"/>
        <v>0</v>
      </c>
      <c r="AA83" s="75"/>
      <c r="AB83" s="74">
        <f t="shared" si="14"/>
        <v>0</v>
      </c>
      <c r="AC83" s="74">
        <f t="shared" si="15"/>
        <v>0</v>
      </c>
      <c r="AD83" s="75"/>
      <c r="AE83" s="74">
        <f t="shared" si="16"/>
        <v>0</v>
      </c>
      <c r="AF83" s="75"/>
      <c r="AG83" s="74">
        <f t="shared" si="17"/>
        <v>0</v>
      </c>
      <c r="AH83" s="74">
        <f t="shared" si="18"/>
        <v>0</v>
      </c>
      <c r="AI83" s="110"/>
      <c r="AJ83" s="110"/>
      <c r="AK83" s="110"/>
      <c r="AL83" s="110"/>
      <c r="AM83" s="110"/>
      <c r="AN83" s="110"/>
      <c r="AO83" s="110"/>
      <c r="AP83" s="110"/>
      <c r="AQ83" s="110"/>
      <c r="AR83" s="110"/>
      <c r="AS83" s="110"/>
      <c r="AT83" s="110"/>
      <c r="AU83" s="110"/>
      <c r="AV83" s="110"/>
      <c r="AW83" s="110"/>
      <c r="AX83" s="110"/>
      <c r="AY83" s="110"/>
      <c r="AZ83" s="110"/>
      <c r="BA83" s="110"/>
      <c r="BB83" s="110"/>
    </row>
    <row r="84" ht="15.75" customHeight="1">
      <c r="A84" s="110"/>
      <c r="B84" s="110"/>
      <c r="C84" s="73" t="str">
        <f>$C$44</f>
        <v>Sponsored Tile</v>
      </c>
      <c r="D84" s="74">
        <f>($D$46/7)</f>
        <v>9642.857143</v>
      </c>
      <c r="E84" s="75"/>
      <c r="F84" s="74">
        <f t="shared" si="1"/>
        <v>0</v>
      </c>
      <c r="G84" s="75"/>
      <c r="H84" s="74">
        <f t="shared" si="2"/>
        <v>0</v>
      </c>
      <c r="I84" s="74">
        <f t="shared" si="3"/>
        <v>0</v>
      </c>
      <c r="J84" s="75"/>
      <c r="K84" s="74">
        <f t="shared" si="4"/>
        <v>0</v>
      </c>
      <c r="L84" s="75"/>
      <c r="M84" s="74">
        <f t="shared" si="5"/>
        <v>0</v>
      </c>
      <c r="N84" s="74">
        <f t="shared" si="6"/>
        <v>0</v>
      </c>
      <c r="O84" s="75"/>
      <c r="P84" s="74">
        <f t="shared" si="7"/>
        <v>0</v>
      </c>
      <c r="Q84" s="75"/>
      <c r="R84" s="74">
        <f t="shared" si="8"/>
        <v>0</v>
      </c>
      <c r="S84" s="74">
        <f t="shared" si="9"/>
        <v>0</v>
      </c>
      <c r="T84" s="75"/>
      <c r="U84" s="74">
        <f t="shared" si="10"/>
        <v>0</v>
      </c>
      <c r="V84" s="75"/>
      <c r="W84" s="74">
        <f t="shared" si="11"/>
        <v>0</v>
      </c>
      <c r="X84" s="74">
        <f t="shared" si="12"/>
        <v>0</v>
      </c>
      <c r="Y84" s="75"/>
      <c r="Z84" s="74">
        <f t="shared" si="13"/>
        <v>0</v>
      </c>
      <c r="AA84" s="75"/>
      <c r="AB84" s="74">
        <f t="shared" si="14"/>
        <v>0</v>
      </c>
      <c r="AC84" s="74">
        <f t="shared" si="15"/>
        <v>0</v>
      </c>
      <c r="AD84" s="75"/>
      <c r="AE84" s="74">
        <f t="shared" si="16"/>
        <v>0</v>
      </c>
      <c r="AF84" s="75"/>
      <c r="AG84" s="74">
        <f t="shared" si="17"/>
        <v>0</v>
      </c>
      <c r="AH84" s="74">
        <f t="shared" si="18"/>
        <v>0</v>
      </c>
      <c r="AI84" s="110"/>
      <c r="AJ84" s="110"/>
      <c r="AK84" s="110"/>
      <c r="AL84" s="110"/>
      <c r="AM84" s="110"/>
      <c r="AN84" s="110"/>
      <c r="AO84" s="110"/>
      <c r="AP84" s="110"/>
      <c r="AQ84" s="110"/>
      <c r="AR84" s="110"/>
      <c r="AS84" s="110"/>
      <c r="AT84" s="110"/>
      <c r="AU84" s="110"/>
      <c r="AV84" s="110"/>
      <c r="AW84" s="110"/>
      <c r="AX84" s="110"/>
      <c r="AY84" s="110"/>
      <c r="AZ84" s="110"/>
      <c r="BA84" s="110"/>
      <c r="BB84" s="110"/>
    </row>
    <row r="85" ht="15.75" customHeight="1">
      <c r="A85" s="110"/>
      <c r="B85" s="110"/>
      <c r="C85" s="76" t="str">
        <f>$C$49</f>
        <v>Amazon Social Post (Facebook)</v>
      </c>
      <c r="D85" s="74">
        <f>($D$52)</f>
        <v>4985.806</v>
      </c>
      <c r="E85" s="77"/>
      <c r="F85" s="74">
        <f t="shared" si="1"/>
        <v>0</v>
      </c>
      <c r="G85" s="77"/>
      <c r="H85" s="74">
        <f t="shared" si="2"/>
        <v>0</v>
      </c>
      <c r="I85" s="74">
        <f t="shared" si="3"/>
        <v>0</v>
      </c>
      <c r="J85" s="77"/>
      <c r="K85" s="74">
        <f t="shared" si="4"/>
        <v>0</v>
      </c>
      <c r="L85" s="77"/>
      <c r="M85" s="74">
        <f t="shared" si="5"/>
        <v>0</v>
      </c>
      <c r="N85" s="74">
        <f t="shared" si="6"/>
        <v>0</v>
      </c>
      <c r="O85" s="77"/>
      <c r="P85" s="74">
        <f t="shared" si="7"/>
        <v>0</v>
      </c>
      <c r="Q85" s="77"/>
      <c r="R85" s="74">
        <f t="shared" si="8"/>
        <v>0</v>
      </c>
      <c r="S85" s="74">
        <f t="shared" si="9"/>
        <v>0</v>
      </c>
      <c r="T85" s="77"/>
      <c r="U85" s="74">
        <f t="shared" si="10"/>
        <v>0</v>
      </c>
      <c r="V85" s="77"/>
      <c r="W85" s="74">
        <f t="shared" si="11"/>
        <v>0</v>
      </c>
      <c r="X85" s="74">
        <f t="shared" si="12"/>
        <v>0</v>
      </c>
      <c r="Y85" s="77"/>
      <c r="Z85" s="74">
        <f t="shared" si="13"/>
        <v>0</v>
      </c>
      <c r="AA85" s="77"/>
      <c r="AB85" s="74">
        <f t="shared" si="14"/>
        <v>0</v>
      </c>
      <c r="AC85" s="74">
        <f t="shared" si="15"/>
        <v>0</v>
      </c>
      <c r="AD85" s="77"/>
      <c r="AE85" s="74">
        <f t="shared" si="16"/>
        <v>0</v>
      </c>
      <c r="AF85" s="77"/>
      <c r="AG85" s="74">
        <f t="shared" si="17"/>
        <v>0</v>
      </c>
      <c r="AH85" s="74">
        <f t="shared" si="18"/>
        <v>0</v>
      </c>
      <c r="AI85" s="110"/>
      <c r="AJ85" s="110"/>
      <c r="AK85" s="110"/>
      <c r="AL85" s="110"/>
      <c r="AM85" s="110"/>
      <c r="AN85" s="110"/>
      <c r="AO85" s="110"/>
      <c r="AP85" s="110"/>
      <c r="AQ85" s="110"/>
      <c r="AR85" s="110"/>
      <c r="AS85" s="110"/>
      <c r="AT85" s="110"/>
      <c r="AU85" s="110"/>
      <c r="AV85" s="110"/>
      <c r="AW85" s="110"/>
      <c r="AX85" s="110"/>
      <c r="AY85" s="110"/>
      <c r="AZ85" s="110"/>
      <c r="BA85" s="110"/>
      <c r="BB85" s="110"/>
    </row>
    <row r="86" ht="15.75" customHeight="1">
      <c r="A86" s="110"/>
      <c r="B86" s="110"/>
      <c r="C86" s="76" t="str">
        <f>$C$54</f>
        <v>Amazon Social Post (Instagram)</v>
      </c>
      <c r="D86" s="78">
        <f>$D$57</f>
        <v>84</v>
      </c>
      <c r="E86" s="77"/>
      <c r="F86" s="74">
        <f t="shared" si="1"/>
        <v>0</v>
      </c>
      <c r="G86" s="77"/>
      <c r="H86" s="74">
        <f t="shared" si="2"/>
        <v>0</v>
      </c>
      <c r="I86" s="74">
        <f t="shared" si="3"/>
        <v>0</v>
      </c>
      <c r="J86" s="77"/>
      <c r="K86" s="74">
        <f t="shared" si="4"/>
        <v>0</v>
      </c>
      <c r="L86" s="77"/>
      <c r="M86" s="74">
        <f t="shared" si="5"/>
        <v>0</v>
      </c>
      <c r="N86" s="74">
        <f t="shared" si="6"/>
        <v>0</v>
      </c>
      <c r="O86" s="77"/>
      <c r="P86" s="74">
        <f t="shared" si="7"/>
        <v>0</v>
      </c>
      <c r="Q86" s="77"/>
      <c r="R86" s="74">
        <f t="shared" si="8"/>
        <v>0</v>
      </c>
      <c r="S86" s="74">
        <f t="shared" si="9"/>
        <v>0</v>
      </c>
      <c r="T86" s="77"/>
      <c r="U86" s="74">
        <f t="shared" si="10"/>
        <v>0</v>
      </c>
      <c r="V86" s="77"/>
      <c r="W86" s="74">
        <f t="shared" si="11"/>
        <v>0</v>
      </c>
      <c r="X86" s="74">
        <f t="shared" si="12"/>
        <v>0</v>
      </c>
      <c r="Y86" s="77"/>
      <c r="Z86" s="74">
        <f t="shared" si="13"/>
        <v>0</v>
      </c>
      <c r="AA86" s="77"/>
      <c r="AB86" s="74">
        <f t="shared" si="14"/>
        <v>0</v>
      </c>
      <c r="AC86" s="74">
        <f t="shared" si="15"/>
        <v>0</v>
      </c>
      <c r="AD86" s="77"/>
      <c r="AE86" s="74">
        <f t="shared" si="16"/>
        <v>0</v>
      </c>
      <c r="AF86" s="77"/>
      <c r="AG86" s="74">
        <f t="shared" si="17"/>
        <v>0</v>
      </c>
      <c r="AH86" s="74">
        <f t="shared" si="18"/>
        <v>0</v>
      </c>
      <c r="AI86" s="110"/>
      <c r="AJ86" s="110"/>
      <c r="AK86" s="110"/>
      <c r="AL86" s="110"/>
      <c r="AM86" s="110"/>
      <c r="AN86" s="110"/>
      <c r="AO86" s="110"/>
      <c r="AP86" s="110"/>
      <c r="AQ86" s="110"/>
      <c r="AR86" s="110"/>
      <c r="AS86" s="110"/>
      <c r="AT86" s="110"/>
      <c r="AU86" s="110"/>
      <c r="AV86" s="110"/>
      <c r="AW86" s="110"/>
      <c r="AX86" s="110"/>
      <c r="AY86" s="110"/>
      <c r="AZ86" s="110"/>
      <c r="BA86" s="110"/>
      <c r="BB86" s="110"/>
    </row>
    <row r="87" ht="15.75" customHeight="1">
      <c r="A87" s="110"/>
      <c r="B87" s="110"/>
      <c r="C87" s="76" t="str">
        <f>$C$59</f>
        <v>Amazon Social Post (Twitter)</v>
      </c>
      <c r="D87" s="78">
        <f>$D$62</f>
        <v>182</v>
      </c>
      <c r="E87" s="77"/>
      <c r="F87" s="74">
        <f t="shared" si="1"/>
        <v>0</v>
      </c>
      <c r="G87" s="77"/>
      <c r="H87" s="74">
        <f t="shared" si="2"/>
        <v>0</v>
      </c>
      <c r="I87" s="74">
        <f t="shared" si="3"/>
        <v>0</v>
      </c>
      <c r="J87" s="77"/>
      <c r="K87" s="74">
        <f t="shared" si="4"/>
        <v>0</v>
      </c>
      <c r="L87" s="77"/>
      <c r="M87" s="74">
        <f t="shared" si="5"/>
        <v>0</v>
      </c>
      <c r="N87" s="74">
        <f t="shared" si="6"/>
        <v>0</v>
      </c>
      <c r="O87" s="77"/>
      <c r="P87" s="74">
        <f t="shared" si="7"/>
        <v>0</v>
      </c>
      <c r="Q87" s="77"/>
      <c r="R87" s="74">
        <f t="shared" si="8"/>
        <v>0</v>
      </c>
      <c r="S87" s="74">
        <f t="shared" si="9"/>
        <v>0</v>
      </c>
      <c r="T87" s="77"/>
      <c r="U87" s="74">
        <f t="shared" si="10"/>
        <v>0</v>
      </c>
      <c r="V87" s="77"/>
      <c r="W87" s="74">
        <f t="shared" si="11"/>
        <v>0</v>
      </c>
      <c r="X87" s="74">
        <f t="shared" si="12"/>
        <v>0</v>
      </c>
      <c r="Y87" s="77"/>
      <c r="Z87" s="74">
        <f t="shared" si="13"/>
        <v>0</v>
      </c>
      <c r="AA87" s="77"/>
      <c r="AB87" s="74">
        <f t="shared" si="14"/>
        <v>0</v>
      </c>
      <c r="AC87" s="74">
        <f t="shared" si="15"/>
        <v>0</v>
      </c>
      <c r="AD87" s="77"/>
      <c r="AE87" s="74">
        <f t="shared" si="16"/>
        <v>0</v>
      </c>
      <c r="AF87" s="77"/>
      <c r="AG87" s="74">
        <f t="shared" si="17"/>
        <v>0</v>
      </c>
      <c r="AH87" s="74">
        <f t="shared" si="18"/>
        <v>0</v>
      </c>
      <c r="AI87" s="110"/>
      <c r="AJ87" s="110"/>
      <c r="AK87" s="110"/>
      <c r="AL87" s="110"/>
      <c r="AM87" s="110"/>
      <c r="AN87" s="110"/>
      <c r="AO87" s="110"/>
      <c r="AP87" s="110"/>
      <c r="AQ87" s="110"/>
      <c r="AR87" s="110"/>
      <c r="AS87" s="110"/>
      <c r="AT87" s="110"/>
      <c r="AU87" s="110"/>
      <c r="AV87" s="110"/>
      <c r="AW87" s="110"/>
      <c r="AX87" s="110"/>
      <c r="AY87" s="110"/>
      <c r="AZ87" s="110"/>
      <c r="BA87" s="110"/>
      <c r="BB87" s="110"/>
    </row>
    <row r="88" ht="15.75" customHeight="1">
      <c r="A88" s="110"/>
      <c r="B88" s="110"/>
      <c r="C88" s="76" t="str">
        <f>$C$64</f>
        <v>Amazon Email / Newsletter</v>
      </c>
      <c r="D88" s="78">
        <f>$D$67</f>
        <v>62500</v>
      </c>
      <c r="E88" s="77"/>
      <c r="F88" s="74">
        <f t="shared" si="1"/>
        <v>0</v>
      </c>
      <c r="G88" s="77"/>
      <c r="H88" s="74">
        <f t="shared" si="2"/>
        <v>0</v>
      </c>
      <c r="I88" s="74">
        <f t="shared" si="3"/>
        <v>0</v>
      </c>
      <c r="J88" s="77"/>
      <c r="K88" s="74">
        <f t="shared" si="4"/>
        <v>0</v>
      </c>
      <c r="L88" s="77"/>
      <c r="M88" s="74">
        <f t="shared" si="5"/>
        <v>0</v>
      </c>
      <c r="N88" s="74">
        <f t="shared" si="6"/>
        <v>0</v>
      </c>
      <c r="O88" s="77"/>
      <c r="P88" s="74">
        <f t="shared" si="7"/>
        <v>0</v>
      </c>
      <c r="Q88" s="77"/>
      <c r="R88" s="74">
        <f t="shared" si="8"/>
        <v>0</v>
      </c>
      <c r="S88" s="74">
        <f t="shared" si="9"/>
        <v>0</v>
      </c>
      <c r="T88" s="77"/>
      <c r="U88" s="74">
        <f t="shared" si="10"/>
        <v>0</v>
      </c>
      <c r="V88" s="77"/>
      <c r="W88" s="74">
        <f t="shared" si="11"/>
        <v>0</v>
      </c>
      <c r="X88" s="74">
        <f t="shared" si="12"/>
        <v>0</v>
      </c>
      <c r="Y88" s="77"/>
      <c r="Z88" s="74">
        <f t="shared" si="13"/>
        <v>0</v>
      </c>
      <c r="AA88" s="77"/>
      <c r="AB88" s="74">
        <f t="shared" si="14"/>
        <v>0</v>
      </c>
      <c r="AC88" s="74">
        <f t="shared" si="15"/>
        <v>0</v>
      </c>
      <c r="AD88" s="77"/>
      <c r="AE88" s="74">
        <f t="shared" si="16"/>
        <v>0</v>
      </c>
      <c r="AF88" s="77"/>
      <c r="AG88" s="74">
        <f t="shared" si="17"/>
        <v>0</v>
      </c>
      <c r="AH88" s="74">
        <f t="shared" si="18"/>
        <v>0</v>
      </c>
      <c r="AI88" s="110"/>
      <c r="AJ88" s="110"/>
      <c r="AK88" s="110"/>
      <c r="AL88" s="110"/>
      <c r="AM88" s="110"/>
      <c r="AN88" s="110"/>
      <c r="AO88" s="110"/>
      <c r="AP88" s="110"/>
      <c r="AQ88" s="110"/>
      <c r="AR88" s="110"/>
      <c r="AS88" s="110"/>
      <c r="AT88" s="110"/>
      <c r="AU88" s="110"/>
      <c r="AV88" s="110"/>
      <c r="AW88" s="110"/>
      <c r="AX88" s="110"/>
      <c r="AY88" s="110"/>
      <c r="AZ88" s="110"/>
      <c r="BA88" s="110"/>
      <c r="BB88" s="110"/>
    </row>
    <row r="89" ht="15.75" customHeight="1">
      <c r="A89" s="110"/>
      <c r="B89" s="110"/>
      <c r="C89" s="76" t="str">
        <f>$C$69</f>
        <v>Amazon.com Feature</v>
      </c>
      <c r="D89" s="78">
        <f>$D$72/7</f>
        <v>300</v>
      </c>
      <c r="E89" s="77"/>
      <c r="F89" s="74">
        <f t="shared" si="1"/>
        <v>0</v>
      </c>
      <c r="G89" s="77"/>
      <c r="H89" s="74">
        <f t="shared" si="2"/>
        <v>0</v>
      </c>
      <c r="I89" s="74">
        <f t="shared" si="3"/>
        <v>0</v>
      </c>
      <c r="J89" s="77"/>
      <c r="K89" s="74">
        <f t="shared" si="4"/>
        <v>0</v>
      </c>
      <c r="L89" s="77"/>
      <c r="M89" s="74">
        <f t="shared" si="5"/>
        <v>0</v>
      </c>
      <c r="N89" s="74">
        <f t="shared" si="6"/>
        <v>0</v>
      </c>
      <c r="O89" s="77"/>
      <c r="P89" s="74">
        <f t="shared" si="7"/>
        <v>0</v>
      </c>
      <c r="Q89" s="77"/>
      <c r="R89" s="74">
        <f t="shared" si="8"/>
        <v>0</v>
      </c>
      <c r="S89" s="74">
        <f t="shared" si="9"/>
        <v>0</v>
      </c>
      <c r="T89" s="77"/>
      <c r="U89" s="74">
        <f t="shared" si="10"/>
        <v>0</v>
      </c>
      <c r="V89" s="77"/>
      <c r="W89" s="74">
        <f t="shared" si="11"/>
        <v>0</v>
      </c>
      <c r="X89" s="74">
        <f t="shared" si="12"/>
        <v>0</v>
      </c>
      <c r="Y89" s="77"/>
      <c r="Z89" s="74">
        <f t="shared" si="13"/>
        <v>0</v>
      </c>
      <c r="AA89" s="77"/>
      <c r="AB89" s="74">
        <f t="shared" si="14"/>
        <v>0</v>
      </c>
      <c r="AC89" s="74">
        <f t="shared" si="15"/>
        <v>0</v>
      </c>
      <c r="AD89" s="77"/>
      <c r="AE89" s="74">
        <f t="shared" si="16"/>
        <v>0</v>
      </c>
      <c r="AF89" s="77"/>
      <c r="AG89" s="74">
        <f t="shared" si="17"/>
        <v>0</v>
      </c>
      <c r="AH89" s="74">
        <f t="shared" si="18"/>
        <v>0</v>
      </c>
      <c r="AI89" s="110"/>
      <c r="AJ89" s="110"/>
      <c r="AK89" s="110"/>
      <c r="AL89" s="110"/>
      <c r="AM89" s="110"/>
      <c r="AN89" s="110"/>
      <c r="AO89" s="110"/>
      <c r="AP89" s="110"/>
      <c r="AQ89" s="110"/>
      <c r="AR89" s="110"/>
      <c r="AS89" s="110"/>
      <c r="AT89" s="110"/>
      <c r="AU89" s="110"/>
      <c r="AV89" s="110"/>
      <c r="AW89" s="110"/>
      <c r="AX89" s="110"/>
      <c r="AY89" s="110"/>
      <c r="AZ89" s="110"/>
      <c r="BA89" s="110"/>
      <c r="BB89" s="110"/>
    </row>
    <row r="90" ht="15.75" customHeight="1">
      <c r="A90" s="110"/>
      <c r="B90" s="110"/>
      <c r="C90" s="80" t="s">
        <v>78</v>
      </c>
      <c r="D90" s="81" t="s">
        <v>79</v>
      </c>
      <c r="E90" s="81" t="s">
        <v>79</v>
      </c>
      <c r="F90" s="82">
        <f>SUM(F78:F89)</f>
        <v>0</v>
      </c>
      <c r="G90" s="81" t="s">
        <v>79</v>
      </c>
      <c r="H90" s="82">
        <f t="shared" ref="H90:I90" si="19">SUM(H78:H89)</f>
        <v>0</v>
      </c>
      <c r="I90" s="82">
        <f t="shared" si="19"/>
        <v>0</v>
      </c>
      <c r="J90" s="81" t="s">
        <v>79</v>
      </c>
      <c r="K90" s="82">
        <f>SUM(K78:K89)</f>
        <v>0</v>
      </c>
      <c r="L90" s="81" t="s">
        <v>79</v>
      </c>
      <c r="M90" s="82">
        <f t="shared" ref="M90:N90" si="20">SUM(M78:M89)</f>
        <v>0</v>
      </c>
      <c r="N90" s="82">
        <f t="shared" si="20"/>
        <v>0</v>
      </c>
      <c r="O90" s="81" t="s">
        <v>79</v>
      </c>
      <c r="P90" s="82">
        <f>SUM(P78:P89)</f>
        <v>0</v>
      </c>
      <c r="Q90" s="81" t="s">
        <v>79</v>
      </c>
      <c r="R90" s="82">
        <f t="shared" ref="R90:S90" si="21">SUM(R78:R89)</f>
        <v>0</v>
      </c>
      <c r="S90" s="82">
        <f t="shared" si="21"/>
        <v>0</v>
      </c>
      <c r="T90" s="81" t="s">
        <v>79</v>
      </c>
      <c r="U90" s="82">
        <f>SUM(U78:U89)</f>
        <v>0</v>
      </c>
      <c r="V90" s="81" t="s">
        <v>79</v>
      </c>
      <c r="W90" s="82">
        <f t="shared" ref="W90:X90" si="22">SUM(W78:W89)</f>
        <v>0</v>
      </c>
      <c r="X90" s="82">
        <f t="shared" si="22"/>
        <v>0</v>
      </c>
      <c r="Y90" s="81" t="s">
        <v>79</v>
      </c>
      <c r="Z90" s="82">
        <f>SUM(Z78:Z89)</f>
        <v>0</v>
      </c>
      <c r="AA90" s="81" t="s">
        <v>79</v>
      </c>
      <c r="AB90" s="82">
        <f t="shared" ref="AB90:AC90" si="23">SUM(AB78:AB89)</f>
        <v>0</v>
      </c>
      <c r="AC90" s="82">
        <f t="shared" si="23"/>
        <v>0</v>
      </c>
      <c r="AD90" s="81" t="s">
        <v>79</v>
      </c>
      <c r="AE90" s="82">
        <f>SUM(AE78:AE89)</f>
        <v>0</v>
      </c>
      <c r="AF90" s="81" t="s">
        <v>79</v>
      </c>
      <c r="AG90" s="82">
        <f t="shared" ref="AG90:AH90" si="24">SUM(AG78:AG89)</f>
        <v>0</v>
      </c>
      <c r="AH90" s="82">
        <f t="shared" si="24"/>
        <v>0</v>
      </c>
      <c r="AI90" s="110"/>
      <c r="AJ90" s="110"/>
      <c r="AK90" s="110"/>
      <c r="AL90" s="110"/>
      <c r="AM90" s="110"/>
      <c r="AN90" s="110"/>
      <c r="AO90" s="110"/>
      <c r="AP90" s="110"/>
      <c r="AQ90" s="110"/>
      <c r="AR90" s="110"/>
      <c r="AS90" s="110"/>
      <c r="AT90" s="110"/>
      <c r="AU90" s="110"/>
      <c r="AV90" s="110"/>
      <c r="AW90" s="110"/>
      <c r="AX90" s="110"/>
      <c r="AY90" s="110"/>
      <c r="AZ90" s="110"/>
      <c r="BA90" s="110"/>
      <c r="BB90" s="110"/>
    </row>
    <row r="91" ht="15.75" customHeight="1">
      <c r="A91" s="110"/>
      <c r="B91" s="110"/>
      <c r="C91" s="16" t="s">
        <v>80</v>
      </c>
      <c r="D91" s="84">
        <f>F90+K90+P90+U90+Z90+AE90</f>
        <v>0</v>
      </c>
      <c r="E91" s="85"/>
      <c r="F91" s="85"/>
      <c r="G91" s="85"/>
      <c r="H91" s="85"/>
      <c r="I91" s="86"/>
      <c r="J91" s="85"/>
      <c r="K91" s="85"/>
      <c r="L91" s="85"/>
      <c r="M91" s="85"/>
      <c r="N91" s="86"/>
      <c r="O91" s="85"/>
      <c r="P91" s="85"/>
      <c r="Q91" s="85"/>
      <c r="R91" s="85"/>
      <c r="S91" s="86"/>
      <c r="T91" s="85"/>
      <c r="U91" s="85"/>
      <c r="V91" s="85"/>
      <c r="W91" s="85"/>
      <c r="X91" s="86"/>
      <c r="Y91" s="85"/>
      <c r="Z91" s="85"/>
      <c r="AA91" s="85"/>
      <c r="AB91" s="85"/>
      <c r="AC91" s="86"/>
      <c r="AD91" s="85"/>
      <c r="AE91" s="85"/>
      <c r="AF91" s="85"/>
      <c r="AG91" s="85"/>
      <c r="AH91" s="86"/>
      <c r="AI91" s="85"/>
      <c r="AJ91" s="85"/>
      <c r="AK91" s="85"/>
      <c r="AL91" s="85"/>
      <c r="AM91" s="86"/>
      <c r="AN91" s="85"/>
      <c r="AO91" s="85"/>
      <c r="AP91" s="85"/>
      <c r="AQ91" s="85"/>
      <c r="AR91" s="86"/>
      <c r="AS91" s="85"/>
      <c r="AT91" s="85"/>
      <c r="AU91" s="85"/>
      <c r="AV91" s="85"/>
      <c r="AW91" s="86"/>
      <c r="AX91" s="85"/>
      <c r="AY91" s="85"/>
      <c r="AZ91" s="85"/>
      <c r="BA91" s="85"/>
      <c r="BB91" s="86"/>
    </row>
    <row r="92" ht="15.75" customHeight="1">
      <c r="A92" s="110"/>
      <c r="B92" s="110"/>
      <c r="C92" s="87" t="s">
        <v>81</v>
      </c>
      <c r="D92" s="88">
        <f>H90+M90+R90+W90+AB90+AG90</f>
        <v>0</v>
      </c>
      <c r="E92" s="85"/>
      <c r="F92" s="85"/>
      <c r="G92" s="85"/>
      <c r="H92" s="85"/>
      <c r="I92" s="86"/>
      <c r="J92" s="85"/>
      <c r="K92" s="85"/>
      <c r="L92" s="85"/>
      <c r="M92" s="85"/>
      <c r="N92" s="86"/>
      <c r="O92" s="85"/>
      <c r="P92" s="85"/>
      <c r="Q92" s="85"/>
      <c r="R92" s="85"/>
      <c r="S92" s="86"/>
      <c r="T92" s="85"/>
      <c r="U92" s="85"/>
      <c r="V92" s="85"/>
      <c r="W92" s="85"/>
      <c r="X92" s="86"/>
      <c r="Y92" s="85"/>
      <c r="Z92" s="85"/>
      <c r="AA92" s="85"/>
      <c r="AB92" s="85"/>
      <c r="AC92" s="86"/>
      <c r="AD92" s="85"/>
      <c r="AE92" s="85"/>
      <c r="AF92" s="85"/>
      <c r="AG92" s="85"/>
      <c r="AH92" s="86"/>
      <c r="AI92" s="85"/>
      <c r="AJ92" s="85"/>
      <c r="AK92" s="85"/>
      <c r="AL92" s="85"/>
      <c r="AM92" s="86"/>
      <c r="AN92" s="85"/>
      <c r="AO92" s="85"/>
      <c r="AP92" s="85"/>
      <c r="AQ92" s="85"/>
      <c r="AR92" s="86"/>
      <c r="AS92" s="85"/>
      <c r="AT92" s="85"/>
      <c r="AU92" s="85"/>
      <c r="AV92" s="85"/>
      <c r="AW92" s="86"/>
      <c r="AX92" s="85"/>
      <c r="AY92" s="85"/>
      <c r="AZ92" s="85"/>
      <c r="BA92" s="85"/>
      <c r="BB92" s="86"/>
    </row>
    <row r="93" ht="15.75" customHeight="1">
      <c r="A93" s="110"/>
      <c r="B93" s="110"/>
      <c r="C93" s="5" t="s">
        <v>82</v>
      </c>
      <c r="D93" s="85">
        <f>SUM(D91:D92)</f>
        <v>0</v>
      </c>
      <c r="E93" s="85"/>
      <c r="F93" s="85"/>
      <c r="G93" s="85"/>
      <c r="H93" s="85"/>
      <c r="I93" s="86"/>
      <c r="J93" s="85"/>
      <c r="K93" s="85"/>
      <c r="L93" s="85"/>
      <c r="M93" s="85"/>
      <c r="N93" s="86"/>
      <c r="O93" s="85"/>
      <c r="P93" s="85"/>
      <c r="Q93" s="85"/>
      <c r="R93" s="85"/>
      <c r="S93" s="86"/>
      <c r="T93" s="85"/>
      <c r="U93" s="85"/>
      <c r="V93" s="85"/>
      <c r="W93" s="85"/>
      <c r="X93" s="86"/>
      <c r="Y93" s="85"/>
      <c r="Z93" s="85"/>
      <c r="AA93" s="85"/>
      <c r="AB93" s="85"/>
      <c r="AC93" s="86"/>
      <c r="AD93" s="85"/>
      <c r="AE93" s="85"/>
      <c r="AF93" s="85"/>
      <c r="AG93" s="85"/>
      <c r="AH93" s="86"/>
      <c r="AI93" s="85"/>
      <c r="AJ93" s="85"/>
      <c r="AK93" s="85"/>
      <c r="AL93" s="85"/>
      <c r="AM93" s="86"/>
      <c r="AN93" s="85"/>
      <c r="AO93" s="85"/>
      <c r="AP93" s="85"/>
      <c r="AQ93" s="85"/>
      <c r="AR93" s="86"/>
      <c r="AS93" s="85"/>
      <c r="AT93" s="85"/>
      <c r="AU93" s="85"/>
      <c r="AV93" s="85"/>
      <c r="AW93" s="86"/>
      <c r="AX93" s="85"/>
      <c r="AY93" s="85"/>
      <c r="AZ93" s="85"/>
      <c r="BA93" s="85"/>
      <c r="BB93" s="86"/>
    </row>
    <row r="94" ht="15.75" customHeight="1">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c r="AA94" s="110"/>
      <c r="AB94" s="110"/>
      <c r="AC94" s="110"/>
      <c r="AD94" s="110"/>
      <c r="AE94" s="110"/>
      <c r="AF94" s="110"/>
      <c r="AG94" s="110"/>
      <c r="AH94" s="110"/>
      <c r="AI94" s="110"/>
      <c r="AJ94" s="110"/>
      <c r="AK94" s="110"/>
      <c r="AL94" s="110"/>
      <c r="AM94" s="110"/>
      <c r="AN94" s="110"/>
      <c r="AO94" s="110"/>
      <c r="AP94" s="110"/>
      <c r="AQ94" s="110"/>
      <c r="AR94" s="110"/>
      <c r="AS94" s="110"/>
      <c r="AT94" s="110"/>
      <c r="AU94" s="110"/>
      <c r="AV94" s="110"/>
      <c r="AW94" s="110"/>
      <c r="AX94" s="110"/>
      <c r="AY94" s="110"/>
      <c r="AZ94" s="110"/>
      <c r="BA94" s="110"/>
      <c r="BB94" s="110"/>
    </row>
    <row r="95" ht="15.75" customHeight="1">
      <c r="A95" s="110"/>
      <c r="B95" s="110"/>
      <c r="C95" s="89"/>
      <c r="D95" s="90" t="s">
        <v>83</v>
      </c>
      <c r="E95" s="91" t="s">
        <v>84</v>
      </c>
      <c r="F95" s="110"/>
      <c r="G95" s="110"/>
      <c r="H95" s="110"/>
      <c r="I95" s="110"/>
      <c r="J95" s="110"/>
      <c r="K95" s="110"/>
      <c r="L95" s="110"/>
      <c r="M95" s="110"/>
      <c r="N95" s="110"/>
      <c r="O95" s="110"/>
      <c r="P95" s="110"/>
      <c r="Q95" s="110"/>
      <c r="R95" s="110"/>
      <c r="S95" s="110"/>
      <c r="T95" s="110"/>
      <c r="U95" s="110"/>
      <c r="V95" s="110"/>
      <c r="W95" s="110"/>
      <c r="X95" s="110"/>
      <c r="Y95" s="110"/>
      <c r="Z95" s="110"/>
      <c r="AA95" s="110"/>
      <c r="AB95" s="110"/>
      <c r="AC95" s="110"/>
      <c r="AD95" s="110"/>
      <c r="AE95" s="110"/>
      <c r="AF95" s="110"/>
      <c r="AG95" s="110"/>
      <c r="AH95" s="110"/>
      <c r="AI95" s="110"/>
      <c r="AJ95" s="110"/>
      <c r="AK95" s="110"/>
      <c r="AL95" s="110"/>
      <c r="AM95" s="110"/>
      <c r="AN95" s="110"/>
      <c r="AO95" s="110"/>
      <c r="AP95" s="110"/>
      <c r="AQ95" s="110"/>
      <c r="AR95" s="110"/>
      <c r="AS95" s="110"/>
      <c r="AT95" s="110"/>
      <c r="AU95" s="110"/>
      <c r="AV95" s="110"/>
      <c r="AW95" s="110"/>
      <c r="AX95" s="110"/>
      <c r="AY95" s="110"/>
      <c r="AZ95" s="110"/>
      <c r="BA95" s="110"/>
      <c r="BB95" s="110"/>
    </row>
    <row r="96" ht="15.75" customHeight="1">
      <c r="A96" s="110"/>
      <c r="B96" s="110"/>
      <c r="C96" s="93" t="s">
        <v>2</v>
      </c>
      <c r="D96" s="94">
        <f>F90+K90+P90+U90</f>
        <v>0</v>
      </c>
      <c r="E96" s="95">
        <f>H90+M90+R90+W90</f>
        <v>0</v>
      </c>
      <c r="F96" s="110"/>
      <c r="G96" s="110"/>
      <c r="H96" s="110"/>
      <c r="I96" s="110"/>
      <c r="J96" s="110"/>
      <c r="K96" s="110"/>
      <c r="L96" s="110"/>
      <c r="M96" s="110"/>
      <c r="N96" s="110"/>
      <c r="O96" s="110"/>
      <c r="P96" s="110"/>
      <c r="Q96" s="110"/>
      <c r="R96" s="110"/>
      <c r="S96" s="110"/>
      <c r="T96" s="110"/>
      <c r="U96" s="110"/>
      <c r="V96" s="110"/>
      <c r="W96" s="110"/>
      <c r="X96" s="110"/>
      <c r="Y96" s="110"/>
      <c r="Z96" s="110"/>
      <c r="AA96" s="110"/>
      <c r="AB96" s="110"/>
      <c r="AC96" s="110"/>
      <c r="AD96" s="110"/>
      <c r="AE96" s="110"/>
      <c r="AF96" s="110"/>
      <c r="AG96" s="110"/>
      <c r="AH96" s="110"/>
      <c r="AI96" s="110"/>
      <c r="AJ96" s="110"/>
      <c r="AK96" s="110"/>
      <c r="AL96" s="110"/>
      <c r="AM96" s="110"/>
      <c r="AN96" s="110"/>
      <c r="AO96" s="110"/>
      <c r="AP96" s="110"/>
      <c r="AQ96" s="110"/>
      <c r="AR96" s="110"/>
      <c r="AS96" s="110"/>
      <c r="AT96" s="110"/>
      <c r="AU96" s="110"/>
      <c r="AV96" s="110"/>
      <c r="AW96" s="110"/>
      <c r="AX96" s="110"/>
      <c r="AY96" s="110"/>
      <c r="AZ96" s="110"/>
      <c r="BA96" s="110"/>
      <c r="BB96" s="110"/>
    </row>
    <row r="97" ht="15.75" customHeight="1">
      <c r="A97" s="110"/>
      <c r="B97" s="110"/>
      <c r="C97" s="93" t="s">
        <v>3</v>
      </c>
      <c r="D97" s="94">
        <f>Z90+AE90</f>
        <v>0</v>
      </c>
      <c r="E97" s="95">
        <f>AB90+AG90</f>
        <v>0</v>
      </c>
      <c r="F97" s="110"/>
      <c r="G97" s="110"/>
      <c r="H97" s="110"/>
      <c r="I97" s="110"/>
      <c r="J97" s="110"/>
      <c r="K97" s="110"/>
      <c r="L97" s="110"/>
      <c r="M97" s="110"/>
      <c r="N97" s="110"/>
      <c r="O97" s="110"/>
      <c r="P97" s="110"/>
      <c r="Q97" s="110"/>
      <c r="R97" s="110"/>
      <c r="S97" s="110"/>
      <c r="T97" s="110"/>
      <c r="U97" s="110"/>
      <c r="V97" s="110"/>
      <c r="W97" s="110"/>
      <c r="X97" s="110"/>
      <c r="Y97" s="110"/>
      <c r="Z97" s="110"/>
      <c r="AA97" s="110"/>
      <c r="AB97" s="110"/>
      <c r="AC97" s="110"/>
      <c r="AD97" s="110"/>
      <c r="AE97" s="110"/>
      <c r="AF97" s="110"/>
      <c r="AG97" s="110"/>
      <c r="AH97" s="110"/>
      <c r="AI97" s="110"/>
      <c r="AJ97" s="110"/>
      <c r="AK97" s="110"/>
      <c r="AL97" s="110"/>
      <c r="AM97" s="110"/>
      <c r="AN97" s="110"/>
      <c r="AO97" s="110"/>
      <c r="AP97" s="110"/>
      <c r="AQ97" s="110"/>
      <c r="AR97" s="110"/>
      <c r="AS97" s="110"/>
      <c r="AT97" s="110"/>
      <c r="AU97" s="110"/>
      <c r="AV97" s="110"/>
      <c r="AW97" s="110"/>
      <c r="AX97" s="110"/>
      <c r="AY97" s="110"/>
      <c r="AZ97" s="110"/>
      <c r="BA97" s="110"/>
      <c r="BB97" s="110"/>
    </row>
    <row r="98" ht="15.75" customHeight="1">
      <c r="A98" s="110"/>
      <c r="B98" s="110"/>
      <c r="C98" s="93"/>
      <c r="D98" s="94"/>
      <c r="E98" s="95"/>
      <c r="F98" s="110"/>
      <c r="G98" s="110"/>
      <c r="H98" s="110"/>
      <c r="I98" s="110"/>
      <c r="J98" s="110"/>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c r="AH98" s="110"/>
      <c r="AI98" s="110"/>
      <c r="AJ98" s="110"/>
      <c r="AK98" s="110"/>
      <c r="AL98" s="110"/>
      <c r="AM98" s="110"/>
      <c r="AN98" s="110"/>
      <c r="AO98" s="110"/>
      <c r="AP98" s="110"/>
      <c r="AQ98" s="110"/>
      <c r="AR98" s="110"/>
      <c r="AS98" s="110"/>
      <c r="AT98" s="110"/>
      <c r="AU98" s="110"/>
      <c r="AV98" s="110"/>
      <c r="AW98" s="110"/>
      <c r="AX98" s="110"/>
      <c r="AY98" s="110"/>
      <c r="AZ98" s="110"/>
      <c r="BA98" s="110"/>
      <c r="BB98" s="110"/>
    </row>
    <row r="99" ht="15.75" customHeight="1">
      <c r="A99" s="110"/>
      <c r="B99" s="110"/>
      <c r="C99" s="93"/>
      <c r="D99" s="94"/>
      <c r="E99" s="95"/>
      <c r="F99" s="110"/>
      <c r="G99" s="110"/>
      <c r="H99" s="110"/>
      <c r="I99" s="110"/>
      <c r="J99" s="110"/>
      <c r="K99" s="110"/>
      <c r="L99" s="110"/>
      <c r="M99" s="110"/>
      <c r="N99" s="110"/>
      <c r="O99" s="110"/>
      <c r="P99" s="110"/>
      <c r="Q99" s="110"/>
      <c r="R99" s="110"/>
      <c r="S99" s="110"/>
      <c r="T99" s="110"/>
      <c r="U99" s="110"/>
      <c r="V99" s="110"/>
      <c r="W99" s="110"/>
      <c r="X99" s="110"/>
      <c r="Y99" s="110"/>
      <c r="Z99" s="110"/>
      <c r="AA99" s="110"/>
      <c r="AB99" s="110"/>
      <c r="AC99" s="110"/>
      <c r="AD99" s="110"/>
      <c r="AE99" s="110"/>
      <c r="AF99" s="110"/>
      <c r="AG99" s="110"/>
      <c r="AH99" s="110"/>
      <c r="AI99" s="110"/>
      <c r="AJ99" s="110"/>
      <c r="AK99" s="110"/>
      <c r="AL99" s="110"/>
      <c r="AM99" s="110"/>
      <c r="AN99" s="110"/>
      <c r="AO99" s="110"/>
      <c r="AP99" s="110"/>
      <c r="AQ99" s="110"/>
      <c r="AR99" s="110"/>
      <c r="AS99" s="110"/>
      <c r="AT99" s="110"/>
      <c r="AU99" s="110"/>
      <c r="AV99" s="110"/>
      <c r="AW99" s="110"/>
      <c r="AX99" s="110"/>
      <c r="AY99" s="110"/>
      <c r="AZ99" s="110"/>
      <c r="BA99" s="110"/>
      <c r="BB99" s="110"/>
    </row>
    <row r="100" ht="15.75" customHeight="1">
      <c r="A100" s="110"/>
      <c r="B100" s="110"/>
      <c r="C100" s="93"/>
      <c r="D100" s="94"/>
      <c r="E100" s="95"/>
      <c r="F100" s="110"/>
      <c r="G100" s="110"/>
      <c r="H100" s="110"/>
      <c r="I100" s="110"/>
      <c r="J100" s="110"/>
      <c r="K100" s="110"/>
      <c r="L100" s="110"/>
      <c r="M100" s="110"/>
      <c r="N100" s="110"/>
      <c r="O100" s="110"/>
      <c r="P100" s="110"/>
      <c r="Q100" s="110"/>
      <c r="R100" s="110"/>
      <c r="S100" s="110"/>
      <c r="T100" s="110"/>
      <c r="U100" s="110"/>
      <c r="V100" s="110"/>
      <c r="W100" s="110"/>
      <c r="X100" s="110"/>
      <c r="Y100" s="110"/>
      <c r="Z100" s="110"/>
      <c r="AA100" s="110"/>
      <c r="AB100" s="110"/>
      <c r="AC100" s="110"/>
      <c r="AD100" s="110"/>
      <c r="AE100" s="110"/>
      <c r="AF100" s="110"/>
      <c r="AG100" s="110"/>
      <c r="AH100" s="110"/>
      <c r="AI100" s="110"/>
      <c r="AJ100" s="110"/>
      <c r="AK100" s="110"/>
      <c r="AL100" s="110"/>
      <c r="AM100" s="110"/>
      <c r="AN100" s="110"/>
      <c r="AO100" s="110"/>
      <c r="AP100" s="110"/>
      <c r="AQ100" s="110"/>
      <c r="AR100" s="110"/>
      <c r="AS100" s="110"/>
      <c r="AT100" s="110"/>
      <c r="AU100" s="110"/>
      <c r="AV100" s="110"/>
      <c r="AW100" s="110"/>
      <c r="AX100" s="110"/>
      <c r="AY100" s="110"/>
      <c r="AZ100" s="110"/>
      <c r="BA100" s="110"/>
      <c r="BB100" s="110"/>
    </row>
    <row r="101" ht="15.75" customHeight="1">
      <c r="A101" s="110"/>
      <c r="B101" s="110"/>
      <c r="C101" s="96"/>
      <c r="D101" s="97"/>
      <c r="E101" s="98"/>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c r="AB101" s="110"/>
      <c r="AC101" s="110"/>
      <c r="AD101" s="110"/>
      <c r="AE101" s="110"/>
      <c r="AF101" s="110"/>
      <c r="AG101" s="110"/>
      <c r="AH101" s="110"/>
      <c r="AI101" s="110"/>
      <c r="AJ101" s="110"/>
      <c r="AK101" s="110"/>
      <c r="AL101" s="110"/>
      <c r="AM101" s="110"/>
      <c r="AN101" s="110"/>
      <c r="AO101" s="110"/>
      <c r="AP101" s="110"/>
      <c r="AQ101" s="110"/>
      <c r="AR101" s="110"/>
      <c r="AS101" s="110"/>
      <c r="AT101" s="110"/>
      <c r="AU101" s="110"/>
      <c r="AV101" s="110"/>
      <c r="AW101" s="110"/>
      <c r="AX101" s="110"/>
      <c r="AY101" s="110"/>
      <c r="AZ101" s="110"/>
      <c r="BA101" s="110"/>
      <c r="BB101" s="110"/>
    </row>
    <row r="102" ht="15.75" customHeight="1">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c r="AA102" s="110"/>
      <c r="AB102" s="110"/>
      <c r="AC102" s="110"/>
      <c r="AD102" s="110"/>
      <c r="AE102" s="110"/>
      <c r="AF102" s="110"/>
      <c r="AG102" s="110"/>
      <c r="AH102" s="110"/>
      <c r="AI102" s="110"/>
      <c r="AJ102" s="110"/>
      <c r="AK102" s="110"/>
      <c r="AL102" s="110"/>
      <c r="AM102" s="110"/>
      <c r="AN102" s="110"/>
      <c r="AO102" s="110"/>
      <c r="AP102" s="110"/>
      <c r="AQ102" s="110"/>
      <c r="AR102" s="110"/>
      <c r="AS102" s="110"/>
      <c r="AT102" s="110"/>
      <c r="AU102" s="110"/>
      <c r="AV102" s="110"/>
      <c r="AW102" s="110"/>
      <c r="AX102" s="110"/>
      <c r="AY102" s="110"/>
      <c r="AZ102" s="110"/>
      <c r="BA102" s="110"/>
      <c r="BB102" s="110"/>
    </row>
    <row r="103" ht="15.75" customHeight="1">
      <c r="A103" s="110"/>
      <c r="B103" s="110"/>
      <c r="C103" s="2" t="s">
        <v>26</v>
      </c>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c r="AA103" s="110"/>
      <c r="AB103" s="110"/>
      <c r="AC103" s="110"/>
      <c r="AD103" s="110"/>
      <c r="AE103" s="110"/>
      <c r="AF103" s="110"/>
      <c r="AG103" s="110"/>
      <c r="AH103" s="110"/>
      <c r="AI103" s="110"/>
      <c r="AJ103" s="110"/>
      <c r="AK103" s="110"/>
      <c r="AL103" s="110"/>
      <c r="AM103" s="110"/>
      <c r="AN103" s="110"/>
      <c r="AO103" s="110"/>
      <c r="AP103" s="110"/>
      <c r="AQ103" s="110"/>
      <c r="AR103" s="110"/>
      <c r="AS103" s="110"/>
      <c r="AT103" s="110"/>
      <c r="AU103" s="110"/>
      <c r="AV103" s="110"/>
      <c r="AW103" s="110"/>
      <c r="AX103" s="110"/>
      <c r="AY103" s="110"/>
      <c r="AZ103" s="110"/>
      <c r="BA103" s="110"/>
      <c r="BB103" s="110"/>
    </row>
    <row r="104" ht="15.75" customHeight="1">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c r="AA104" s="110"/>
      <c r="AB104" s="110"/>
      <c r="AC104" s="110"/>
      <c r="AD104" s="110"/>
      <c r="AE104" s="110"/>
      <c r="AF104" s="110"/>
      <c r="AG104" s="110"/>
      <c r="AH104" s="110"/>
      <c r="AI104" s="110"/>
      <c r="AJ104" s="110"/>
      <c r="AK104" s="110"/>
      <c r="AL104" s="110"/>
      <c r="AM104" s="110"/>
      <c r="AN104" s="110"/>
      <c r="AO104" s="110"/>
      <c r="AP104" s="110"/>
      <c r="AQ104" s="110"/>
      <c r="AR104" s="110"/>
      <c r="AS104" s="110"/>
      <c r="AT104" s="110"/>
      <c r="AU104" s="110"/>
      <c r="AV104" s="110"/>
      <c r="AW104" s="110"/>
      <c r="AX104" s="110"/>
      <c r="AY104" s="110"/>
      <c r="AZ104" s="110"/>
      <c r="BA104" s="110"/>
      <c r="BB104" s="110"/>
    </row>
    <row r="105" ht="15.75" customHeight="1">
      <c r="A105" s="110"/>
      <c r="B105" s="110"/>
      <c r="C105" s="67" t="s">
        <v>72</v>
      </c>
      <c r="D105" s="67" t="s">
        <v>73</v>
      </c>
      <c r="E105" s="71" t="s">
        <v>135</v>
      </c>
      <c r="F105" s="71"/>
      <c r="G105" s="71" t="s">
        <v>136</v>
      </c>
      <c r="H105" s="71"/>
      <c r="I105" s="71" t="s">
        <v>137</v>
      </c>
      <c r="J105" s="71"/>
      <c r="K105" s="110"/>
      <c r="L105" s="110"/>
      <c r="M105" s="110"/>
      <c r="N105" s="110"/>
      <c r="O105" s="110"/>
      <c r="P105" s="110"/>
      <c r="Q105" s="110"/>
      <c r="R105" s="110"/>
      <c r="S105" s="110"/>
      <c r="T105" s="110"/>
      <c r="U105" s="110"/>
      <c r="V105" s="110"/>
      <c r="W105" s="110"/>
      <c r="X105" s="110"/>
      <c r="Y105" s="110"/>
      <c r="Z105" s="110"/>
      <c r="AA105" s="110"/>
      <c r="AB105" s="110"/>
      <c r="AC105" s="110"/>
      <c r="AD105" s="110"/>
      <c r="AE105" s="110"/>
      <c r="AF105" s="110"/>
      <c r="AG105" s="110"/>
      <c r="AH105" s="110"/>
      <c r="AI105" s="110"/>
      <c r="AJ105" s="110"/>
      <c r="AK105" s="110"/>
      <c r="AL105" s="110"/>
      <c r="AM105" s="110"/>
      <c r="AN105" s="110"/>
      <c r="AO105" s="110"/>
      <c r="AP105" s="110"/>
      <c r="AQ105" s="110"/>
      <c r="AR105" s="110"/>
      <c r="AS105" s="110"/>
      <c r="AT105" s="110"/>
      <c r="AU105" s="110"/>
      <c r="AV105" s="110"/>
      <c r="AW105" s="110"/>
      <c r="AX105" s="110"/>
      <c r="AY105" s="110"/>
      <c r="AZ105" s="110"/>
      <c r="BA105" s="110"/>
      <c r="BB105" s="110"/>
    </row>
    <row r="106" ht="15.75" customHeight="1">
      <c r="A106" s="110"/>
      <c r="B106" s="110"/>
      <c r="C106" s="67"/>
      <c r="D106" s="67"/>
      <c r="E106" s="71" t="s">
        <v>75</v>
      </c>
      <c r="F106" s="71" t="s">
        <v>12</v>
      </c>
      <c r="G106" s="71" t="s">
        <v>75</v>
      </c>
      <c r="H106" s="71" t="s">
        <v>12</v>
      </c>
      <c r="I106" s="71" t="s">
        <v>75</v>
      </c>
      <c r="J106" s="71" t="s">
        <v>12</v>
      </c>
      <c r="K106" s="110"/>
      <c r="L106" s="110"/>
      <c r="M106" s="110"/>
      <c r="N106" s="110"/>
      <c r="O106" s="110"/>
      <c r="P106" s="110"/>
      <c r="Q106" s="110"/>
      <c r="R106" s="110"/>
      <c r="S106" s="110"/>
      <c r="T106" s="110"/>
      <c r="U106" s="110"/>
      <c r="V106" s="110"/>
      <c r="W106" s="110"/>
      <c r="X106" s="110"/>
      <c r="Y106" s="110"/>
      <c r="Z106" s="110"/>
      <c r="AA106" s="110"/>
      <c r="AB106" s="110"/>
      <c r="AC106" s="110"/>
      <c r="AD106" s="110"/>
      <c r="AE106" s="110"/>
      <c r="AF106" s="110"/>
      <c r="AG106" s="110"/>
      <c r="AH106" s="110"/>
      <c r="AI106" s="110"/>
      <c r="AJ106" s="110"/>
      <c r="AK106" s="110"/>
      <c r="AL106" s="110"/>
      <c r="AM106" s="110"/>
      <c r="AN106" s="110"/>
      <c r="AO106" s="110"/>
      <c r="AP106" s="110"/>
      <c r="AQ106" s="110"/>
      <c r="AR106" s="110"/>
      <c r="AS106" s="110"/>
      <c r="AT106" s="110"/>
      <c r="AU106" s="110"/>
      <c r="AV106" s="110"/>
      <c r="AW106" s="110"/>
      <c r="AX106" s="110"/>
      <c r="AY106" s="110"/>
      <c r="AZ106" s="110"/>
      <c r="BA106" s="110"/>
      <c r="BB106" s="110"/>
    </row>
    <row r="107" ht="15.75" customHeight="1">
      <c r="A107" s="110"/>
      <c r="B107" s="110"/>
      <c r="C107" s="73" t="str">
        <f>$C$4</f>
        <v>Feature Rotator, Home Slot 1</v>
      </c>
      <c r="D107" s="74">
        <f>$D$7/7</f>
        <v>660000</v>
      </c>
      <c r="E107" s="75"/>
      <c r="F107" s="74">
        <f t="shared" ref="F107:F118" si="25">$D107*E107</f>
        <v>0</v>
      </c>
      <c r="G107" s="75"/>
      <c r="H107" s="74">
        <f t="shared" ref="H107:H118" si="26">$D107*G107</f>
        <v>0</v>
      </c>
      <c r="I107" s="75"/>
      <c r="J107" s="74">
        <f t="shared" ref="J107:J118" si="27">$D107*I107</f>
        <v>0</v>
      </c>
      <c r="K107" s="130"/>
      <c r="L107" s="110"/>
      <c r="M107" s="110"/>
      <c r="N107" s="110"/>
      <c r="O107" s="110"/>
      <c r="P107" s="110"/>
      <c r="Q107" s="110"/>
      <c r="R107" s="110"/>
      <c r="S107" s="110"/>
      <c r="T107" s="110"/>
      <c r="U107" s="110"/>
      <c r="V107" s="110"/>
      <c r="W107" s="110"/>
      <c r="X107" s="110"/>
      <c r="Y107" s="110"/>
      <c r="Z107" s="110"/>
      <c r="AA107" s="110"/>
      <c r="AB107" s="110"/>
      <c r="AC107" s="110"/>
      <c r="AD107" s="110"/>
      <c r="AE107" s="110"/>
      <c r="AF107" s="110"/>
      <c r="AG107" s="110"/>
      <c r="AH107" s="110"/>
      <c r="AI107" s="110"/>
      <c r="AJ107" s="110"/>
      <c r="AK107" s="110"/>
      <c r="AL107" s="110"/>
      <c r="AM107" s="110"/>
      <c r="AN107" s="110"/>
      <c r="AO107" s="110"/>
      <c r="AP107" s="110"/>
      <c r="AQ107" s="110"/>
      <c r="AR107" s="110"/>
      <c r="AS107" s="110"/>
      <c r="AT107" s="110"/>
      <c r="AU107" s="110"/>
      <c r="AV107" s="110"/>
      <c r="AW107" s="110"/>
      <c r="AX107" s="110"/>
      <c r="AY107" s="110"/>
      <c r="AZ107" s="110"/>
      <c r="BA107" s="110"/>
      <c r="BB107" s="110"/>
    </row>
    <row r="108" ht="15.75" customHeight="1">
      <c r="A108" s="110"/>
      <c r="B108" s="110"/>
      <c r="C108" s="73" t="str">
        <f>$C$9</f>
        <v>Feature Rotator, Home Slot 2-3</v>
      </c>
      <c r="D108" s="74">
        <f>$D$12/7</f>
        <v>504900</v>
      </c>
      <c r="E108" s="75"/>
      <c r="F108" s="74">
        <f t="shared" si="25"/>
        <v>0</v>
      </c>
      <c r="G108" s="75"/>
      <c r="H108" s="74">
        <f t="shared" si="26"/>
        <v>0</v>
      </c>
      <c r="I108" s="75"/>
      <c r="J108" s="74">
        <f t="shared" si="27"/>
        <v>0</v>
      </c>
      <c r="K108" s="130"/>
      <c r="L108" s="110"/>
      <c r="M108" s="110"/>
      <c r="N108" s="110"/>
      <c r="O108" s="110"/>
      <c r="P108" s="110"/>
      <c r="Q108" s="110"/>
      <c r="R108" s="110"/>
      <c r="S108" s="110"/>
      <c r="T108" s="110"/>
      <c r="U108" s="110"/>
      <c r="V108" s="110"/>
      <c r="W108" s="110"/>
      <c r="X108" s="110"/>
      <c r="Y108" s="110"/>
      <c r="Z108" s="110"/>
      <c r="AA108" s="110"/>
      <c r="AB108" s="110"/>
      <c r="AC108" s="110"/>
      <c r="AD108" s="110"/>
      <c r="AE108" s="110"/>
      <c r="AF108" s="110"/>
      <c r="AG108" s="110"/>
      <c r="AH108" s="110"/>
      <c r="AI108" s="110"/>
      <c r="AJ108" s="110"/>
      <c r="AK108" s="110"/>
      <c r="AL108" s="110"/>
      <c r="AM108" s="110"/>
      <c r="AN108" s="110"/>
      <c r="AO108" s="110"/>
      <c r="AP108" s="110"/>
      <c r="AQ108" s="110"/>
      <c r="AR108" s="110"/>
      <c r="AS108" s="110"/>
      <c r="AT108" s="110"/>
      <c r="AU108" s="110"/>
      <c r="AV108" s="110"/>
      <c r="AW108" s="110"/>
      <c r="AX108" s="110"/>
      <c r="AY108" s="110"/>
      <c r="AZ108" s="110"/>
      <c r="BA108" s="110"/>
      <c r="BB108" s="110"/>
    </row>
    <row r="109" ht="15.75" customHeight="1">
      <c r="A109" s="110"/>
      <c r="B109" s="110"/>
      <c r="C109" s="73" t="str">
        <f>$C$14</f>
        <v>Feature Rotator, Home Slot 4-6</v>
      </c>
      <c r="D109" s="74">
        <f>$D$17/7</f>
        <v>346500</v>
      </c>
      <c r="E109" s="75"/>
      <c r="F109" s="74">
        <f t="shared" si="25"/>
        <v>0</v>
      </c>
      <c r="G109" s="75"/>
      <c r="H109" s="74">
        <f t="shared" si="26"/>
        <v>0</v>
      </c>
      <c r="I109" s="75"/>
      <c r="J109" s="74">
        <f t="shared" si="27"/>
        <v>0</v>
      </c>
      <c r="K109" s="130"/>
      <c r="L109" s="110"/>
      <c r="M109" s="110"/>
      <c r="N109" s="110"/>
      <c r="O109" s="110"/>
      <c r="P109" s="110"/>
      <c r="Q109" s="110"/>
      <c r="R109" s="110"/>
      <c r="S109" s="110"/>
      <c r="T109" s="110"/>
      <c r="U109" s="110"/>
      <c r="V109" s="110"/>
      <c r="W109" s="110"/>
      <c r="X109" s="110"/>
      <c r="Y109" s="110"/>
      <c r="Z109" s="110"/>
      <c r="AA109" s="110"/>
      <c r="AB109" s="110"/>
      <c r="AC109" s="110"/>
      <c r="AD109" s="110"/>
      <c r="AE109" s="110"/>
      <c r="AF109" s="110"/>
      <c r="AG109" s="110"/>
      <c r="AH109" s="110"/>
      <c r="AI109" s="110"/>
      <c r="AJ109" s="110"/>
      <c r="AK109" s="110"/>
      <c r="AL109" s="110"/>
      <c r="AM109" s="110"/>
      <c r="AN109" s="110"/>
      <c r="AO109" s="110"/>
      <c r="AP109" s="110"/>
      <c r="AQ109" s="110"/>
      <c r="AR109" s="110"/>
      <c r="AS109" s="110"/>
      <c r="AT109" s="110"/>
      <c r="AU109" s="110"/>
      <c r="AV109" s="110"/>
      <c r="AW109" s="110"/>
      <c r="AX109" s="110"/>
      <c r="AY109" s="110"/>
      <c r="AZ109" s="110"/>
      <c r="BA109" s="110"/>
      <c r="BB109" s="110"/>
    </row>
    <row r="110" ht="15.75" customHeight="1">
      <c r="A110" s="110"/>
      <c r="B110" s="110"/>
      <c r="C110" s="73" t="str">
        <f>$C$19</f>
        <v>Feature Rotator, Movies / Apps / TV Slot 1</v>
      </c>
      <c r="D110" s="74">
        <f>$D$22/7</f>
        <v>396000</v>
      </c>
      <c r="E110" s="75"/>
      <c r="F110" s="74">
        <f t="shared" si="25"/>
        <v>0</v>
      </c>
      <c r="G110" s="75"/>
      <c r="H110" s="74">
        <f t="shared" si="26"/>
        <v>0</v>
      </c>
      <c r="I110" s="75"/>
      <c r="J110" s="74">
        <f t="shared" si="27"/>
        <v>0</v>
      </c>
      <c r="K110" s="130"/>
      <c r="L110" s="110"/>
      <c r="M110" s="110"/>
      <c r="N110" s="110"/>
      <c r="O110" s="110"/>
      <c r="P110" s="110"/>
      <c r="Q110" s="110"/>
      <c r="R110" s="110"/>
      <c r="S110" s="110"/>
      <c r="T110" s="110"/>
      <c r="U110" s="110"/>
      <c r="V110" s="110"/>
      <c r="W110" s="110"/>
      <c r="X110" s="110"/>
      <c r="Y110" s="110"/>
      <c r="Z110" s="110"/>
      <c r="AA110" s="110"/>
      <c r="AB110" s="110"/>
      <c r="AC110" s="110"/>
      <c r="AD110" s="110"/>
      <c r="AE110" s="110"/>
      <c r="AF110" s="110"/>
      <c r="AG110" s="110"/>
      <c r="AH110" s="110"/>
      <c r="AI110" s="110"/>
      <c r="AJ110" s="110"/>
      <c r="AK110" s="110"/>
      <c r="AL110" s="110"/>
      <c r="AM110" s="110"/>
      <c r="AN110" s="110"/>
      <c r="AO110" s="110"/>
      <c r="AP110" s="110"/>
      <c r="AQ110" s="110"/>
      <c r="AR110" s="110"/>
      <c r="AS110" s="110"/>
      <c r="AT110" s="110"/>
      <c r="AU110" s="110"/>
      <c r="AV110" s="110"/>
      <c r="AW110" s="110"/>
      <c r="AX110" s="110"/>
      <c r="AY110" s="110"/>
      <c r="AZ110" s="110"/>
      <c r="BA110" s="110"/>
      <c r="BB110" s="110"/>
    </row>
    <row r="111" ht="15.75" customHeight="1">
      <c r="A111" s="110"/>
      <c r="B111" s="110"/>
      <c r="C111" s="73" t="str">
        <f>$C$24</f>
        <v>Feature Rotator, Movies / Apps / TV Slot 2-3</v>
      </c>
      <c r="D111" s="74">
        <f>$D$27/7</f>
        <v>302940</v>
      </c>
      <c r="E111" s="75"/>
      <c r="F111" s="74">
        <f t="shared" si="25"/>
        <v>0</v>
      </c>
      <c r="G111" s="75"/>
      <c r="H111" s="74">
        <f t="shared" si="26"/>
        <v>0</v>
      </c>
      <c r="I111" s="75"/>
      <c r="J111" s="74">
        <f t="shared" si="27"/>
        <v>0</v>
      </c>
      <c r="K111" s="130"/>
      <c r="L111" s="110"/>
      <c r="M111" s="110"/>
      <c r="N111" s="110"/>
      <c r="O111" s="110"/>
      <c r="P111" s="110"/>
      <c r="Q111" s="110"/>
      <c r="R111" s="110"/>
      <c r="S111" s="110"/>
      <c r="T111" s="110"/>
      <c r="U111" s="110"/>
      <c r="V111" s="110"/>
      <c r="W111" s="110"/>
      <c r="X111" s="110"/>
      <c r="Y111" s="110"/>
      <c r="Z111" s="110"/>
      <c r="AA111" s="110"/>
      <c r="AB111" s="110"/>
      <c r="AC111" s="110"/>
      <c r="AD111" s="110"/>
      <c r="AE111" s="110"/>
      <c r="AF111" s="110"/>
      <c r="AG111" s="110"/>
      <c r="AH111" s="110"/>
      <c r="AI111" s="110"/>
      <c r="AJ111" s="110"/>
      <c r="AK111" s="110"/>
      <c r="AL111" s="110"/>
      <c r="AM111" s="110"/>
      <c r="AN111" s="110"/>
      <c r="AO111" s="110"/>
      <c r="AP111" s="110"/>
      <c r="AQ111" s="110"/>
      <c r="AR111" s="110"/>
      <c r="AS111" s="110"/>
      <c r="AT111" s="110"/>
      <c r="AU111" s="110"/>
      <c r="AV111" s="110"/>
      <c r="AW111" s="110"/>
      <c r="AX111" s="110"/>
      <c r="AY111" s="110"/>
      <c r="AZ111" s="110"/>
      <c r="BA111" s="110"/>
      <c r="BB111" s="110"/>
    </row>
    <row r="112" ht="15.75" customHeight="1">
      <c r="A112" s="110"/>
      <c r="B112" s="110"/>
      <c r="C112" s="73" t="str">
        <f>$C$29</f>
        <v>Feature Rotator, Movies / Apps / TV Slot 4-6</v>
      </c>
      <c r="D112" s="74">
        <f>$D$32/7</f>
        <v>207900</v>
      </c>
      <c r="E112" s="75"/>
      <c r="F112" s="74">
        <f t="shared" si="25"/>
        <v>0</v>
      </c>
      <c r="G112" s="75"/>
      <c r="H112" s="74">
        <f t="shared" si="26"/>
        <v>0</v>
      </c>
      <c r="I112" s="75"/>
      <c r="J112" s="74">
        <f t="shared" si="27"/>
        <v>0</v>
      </c>
      <c r="K112" s="130"/>
      <c r="L112" s="110"/>
      <c r="M112" s="110"/>
      <c r="N112" s="110"/>
      <c r="O112" s="110"/>
      <c r="P112" s="110"/>
      <c r="Q112" s="110"/>
      <c r="R112" s="110"/>
      <c r="S112" s="110"/>
      <c r="T112" s="110"/>
      <c r="U112" s="110"/>
      <c r="V112" s="110"/>
      <c r="W112" s="110"/>
      <c r="X112" s="110"/>
      <c r="Y112" s="110"/>
      <c r="Z112" s="110"/>
      <c r="AA112" s="110"/>
      <c r="AB112" s="110"/>
      <c r="AC112" s="110"/>
      <c r="AD112" s="110"/>
      <c r="AE112" s="110"/>
      <c r="AF112" s="110"/>
      <c r="AG112" s="110"/>
      <c r="AH112" s="110"/>
      <c r="AI112" s="110"/>
      <c r="AJ112" s="110"/>
      <c r="AK112" s="110"/>
      <c r="AL112" s="110"/>
      <c r="AM112" s="110"/>
      <c r="AN112" s="110"/>
      <c r="AO112" s="110"/>
      <c r="AP112" s="110"/>
      <c r="AQ112" s="110"/>
      <c r="AR112" s="110"/>
      <c r="AS112" s="110"/>
      <c r="AT112" s="110"/>
      <c r="AU112" s="110"/>
      <c r="AV112" s="110"/>
      <c r="AW112" s="110"/>
      <c r="AX112" s="110"/>
      <c r="AY112" s="110"/>
      <c r="AZ112" s="110"/>
      <c r="BA112" s="110"/>
      <c r="BB112" s="110"/>
    </row>
    <row r="113" ht="15.75" customHeight="1">
      <c r="A113" s="110"/>
      <c r="B113" s="110"/>
      <c r="C113" s="73" t="str">
        <f>$C$44</f>
        <v>Sponsored Tile</v>
      </c>
      <c r="D113" s="74">
        <f>($D$46/7)</f>
        <v>9642.857143</v>
      </c>
      <c r="E113" s="75"/>
      <c r="F113" s="74">
        <f t="shared" si="25"/>
        <v>0</v>
      </c>
      <c r="G113" s="75"/>
      <c r="H113" s="74">
        <f t="shared" si="26"/>
        <v>0</v>
      </c>
      <c r="I113" s="75"/>
      <c r="J113" s="74">
        <f t="shared" si="27"/>
        <v>0</v>
      </c>
      <c r="K113" s="110"/>
      <c r="L113" s="110"/>
      <c r="M113" s="110"/>
      <c r="N113" s="110"/>
      <c r="O113" s="110"/>
      <c r="P113" s="110"/>
      <c r="Q113" s="110"/>
      <c r="R113" s="110"/>
      <c r="S113" s="110"/>
      <c r="T113" s="110"/>
      <c r="U113" s="110"/>
      <c r="V113" s="110"/>
      <c r="W113" s="110"/>
      <c r="X113" s="110"/>
      <c r="Y113" s="110"/>
      <c r="Z113" s="110"/>
      <c r="AA113" s="110"/>
      <c r="AB113" s="110"/>
      <c r="AC113" s="110"/>
      <c r="AD113" s="110"/>
      <c r="AE113" s="110"/>
      <c r="AF113" s="110"/>
      <c r="AG113" s="110"/>
      <c r="AH113" s="110"/>
      <c r="AI113" s="110"/>
      <c r="AJ113" s="110"/>
      <c r="AK113" s="110"/>
      <c r="AL113" s="110"/>
      <c r="AM113" s="110"/>
      <c r="AN113" s="110"/>
      <c r="AO113" s="110"/>
      <c r="AP113" s="110"/>
      <c r="AQ113" s="110"/>
      <c r="AR113" s="110"/>
      <c r="AS113" s="110"/>
      <c r="AT113" s="110"/>
      <c r="AU113" s="110"/>
      <c r="AV113" s="110"/>
      <c r="AW113" s="110"/>
      <c r="AX113" s="110"/>
      <c r="AY113" s="110"/>
      <c r="AZ113" s="110"/>
      <c r="BA113" s="110"/>
      <c r="BB113" s="110"/>
    </row>
    <row r="114" ht="15.75" customHeight="1">
      <c r="A114" s="110"/>
      <c r="B114" s="110"/>
      <c r="C114" s="76" t="str">
        <f>$C$49</f>
        <v>Amazon Social Post (Facebook)</v>
      </c>
      <c r="D114" s="74">
        <f>($D$52)</f>
        <v>4985.806</v>
      </c>
      <c r="E114" s="77"/>
      <c r="F114" s="74">
        <f t="shared" si="25"/>
        <v>0</v>
      </c>
      <c r="G114" s="77"/>
      <c r="H114" s="74">
        <f t="shared" si="26"/>
        <v>0</v>
      </c>
      <c r="I114" s="77"/>
      <c r="J114" s="74">
        <f t="shared" si="27"/>
        <v>0</v>
      </c>
      <c r="K114" s="110"/>
      <c r="L114" s="110"/>
      <c r="M114" s="110"/>
      <c r="N114" s="110"/>
      <c r="O114" s="110"/>
      <c r="P114" s="110"/>
      <c r="Q114" s="110"/>
      <c r="R114" s="110"/>
      <c r="S114" s="110"/>
      <c r="T114" s="110"/>
      <c r="U114" s="110"/>
      <c r="V114" s="110"/>
      <c r="W114" s="110"/>
      <c r="X114" s="110"/>
      <c r="Y114" s="110"/>
      <c r="Z114" s="110"/>
      <c r="AA114" s="110"/>
      <c r="AB114" s="110"/>
      <c r="AC114" s="110"/>
      <c r="AD114" s="110"/>
      <c r="AE114" s="110"/>
      <c r="AF114" s="110"/>
      <c r="AG114" s="110"/>
      <c r="AH114" s="110"/>
      <c r="AI114" s="110"/>
      <c r="AJ114" s="110"/>
      <c r="AK114" s="110"/>
      <c r="AL114" s="110"/>
      <c r="AM114" s="110"/>
      <c r="AN114" s="110"/>
      <c r="AO114" s="110"/>
      <c r="AP114" s="110"/>
      <c r="AQ114" s="110"/>
      <c r="AR114" s="110"/>
      <c r="AS114" s="110"/>
      <c r="AT114" s="110"/>
      <c r="AU114" s="110"/>
      <c r="AV114" s="110"/>
      <c r="AW114" s="110"/>
      <c r="AX114" s="110"/>
      <c r="AY114" s="110"/>
      <c r="AZ114" s="110"/>
      <c r="BA114" s="110"/>
      <c r="BB114" s="110"/>
    </row>
    <row r="115" ht="15.75" customHeight="1">
      <c r="A115" s="110"/>
      <c r="B115" s="110"/>
      <c r="C115" s="76" t="str">
        <f>$C$54</f>
        <v>Amazon Social Post (Instagram)</v>
      </c>
      <c r="D115" s="78">
        <f>$D$57</f>
        <v>84</v>
      </c>
      <c r="E115" s="77"/>
      <c r="F115" s="74">
        <f t="shared" si="25"/>
        <v>0</v>
      </c>
      <c r="G115" s="77"/>
      <c r="H115" s="74">
        <f t="shared" si="26"/>
        <v>0</v>
      </c>
      <c r="I115" s="77"/>
      <c r="J115" s="74">
        <f t="shared" si="27"/>
        <v>0</v>
      </c>
      <c r="K115" s="110"/>
      <c r="L115" s="110"/>
      <c r="M115" s="110"/>
      <c r="N115" s="110"/>
      <c r="O115" s="110"/>
      <c r="P115" s="110"/>
      <c r="Q115" s="110"/>
      <c r="R115" s="110"/>
      <c r="S115" s="110"/>
      <c r="T115" s="110"/>
      <c r="U115" s="110"/>
      <c r="V115" s="110"/>
      <c r="W115" s="110"/>
      <c r="X115" s="110"/>
      <c r="Y115" s="110"/>
      <c r="Z115" s="110"/>
      <c r="AA115" s="110"/>
      <c r="AB115" s="110"/>
      <c r="AC115" s="110"/>
      <c r="AD115" s="110"/>
      <c r="AE115" s="110"/>
      <c r="AF115" s="110"/>
      <c r="AG115" s="110"/>
      <c r="AH115" s="110"/>
      <c r="AI115" s="110"/>
      <c r="AJ115" s="110"/>
      <c r="AK115" s="110"/>
      <c r="AL115" s="110"/>
      <c r="AM115" s="110"/>
      <c r="AN115" s="110"/>
      <c r="AO115" s="110"/>
      <c r="AP115" s="110"/>
      <c r="AQ115" s="110"/>
      <c r="AR115" s="110"/>
      <c r="AS115" s="110"/>
      <c r="AT115" s="110"/>
      <c r="AU115" s="110"/>
      <c r="AV115" s="110"/>
      <c r="AW115" s="110"/>
      <c r="AX115" s="110"/>
      <c r="AY115" s="110"/>
      <c r="AZ115" s="110"/>
      <c r="BA115" s="110"/>
      <c r="BB115" s="110"/>
    </row>
    <row r="116" ht="15.75" customHeight="1">
      <c r="A116" s="110"/>
      <c r="B116" s="110"/>
      <c r="C116" s="76" t="str">
        <f>$C$59</f>
        <v>Amazon Social Post (Twitter)</v>
      </c>
      <c r="D116" s="78">
        <f>$D$62</f>
        <v>182</v>
      </c>
      <c r="E116" s="77"/>
      <c r="F116" s="74">
        <f t="shared" si="25"/>
        <v>0</v>
      </c>
      <c r="G116" s="77"/>
      <c r="H116" s="74">
        <f t="shared" si="26"/>
        <v>0</v>
      </c>
      <c r="I116" s="77"/>
      <c r="J116" s="74">
        <f t="shared" si="27"/>
        <v>0</v>
      </c>
      <c r="K116" s="110"/>
      <c r="L116" s="110"/>
      <c r="M116" s="110"/>
      <c r="N116" s="110"/>
      <c r="O116" s="110"/>
      <c r="P116" s="110"/>
      <c r="Q116" s="110"/>
      <c r="R116" s="110"/>
      <c r="S116" s="110"/>
      <c r="T116" s="110"/>
      <c r="U116" s="110"/>
      <c r="V116" s="110"/>
      <c r="W116" s="110"/>
      <c r="X116" s="110"/>
      <c r="Y116" s="110"/>
      <c r="Z116" s="110"/>
      <c r="AA116" s="110"/>
      <c r="AB116" s="110"/>
      <c r="AC116" s="110"/>
      <c r="AD116" s="110"/>
      <c r="AE116" s="110"/>
      <c r="AF116" s="110"/>
      <c r="AG116" s="110"/>
      <c r="AH116" s="110"/>
      <c r="AI116" s="110"/>
      <c r="AJ116" s="110"/>
      <c r="AK116" s="110"/>
      <c r="AL116" s="110"/>
      <c r="AM116" s="110"/>
      <c r="AN116" s="110"/>
      <c r="AO116" s="110"/>
      <c r="AP116" s="110"/>
      <c r="AQ116" s="110"/>
      <c r="AR116" s="110"/>
      <c r="AS116" s="110"/>
      <c r="AT116" s="110"/>
      <c r="AU116" s="110"/>
      <c r="AV116" s="110"/>
      <c r="AW116" s="110"/>
      <c r="AX116" s="110"/>
      <c r="AY116" s="110"/>
      <c r="AZ116" s="110"/>
      <c r="BA116" s="110"/>
      <c r="BB116" s="110"/>
    </row>
    <row r="117" ht="15.75" customHeight="1">
      <c r="A117" s="110"/>
      <c r="B117" s="110"/>
      <c r="C117" s="76" t="str">
        <f>$C$64</f>
        <v>Amazon Email / Newsletter</v>
      </c>
      <c r="D117" s="78">
        <f>$D$67</f>
        <v>62500</v>
      </c>
      <c r="E117" s="77"/>
      <c r="F117" s="74">
        <f t="shared" si="25"/>
        <v>0</v>
      </c>
      <c r="G117" s="77"/>
      <c r="H117" s="74">
        <f t="shared" si="26"/>
        <v>0</v>
      </c>
      <c r="I117" s="77"/>
      <c r="J117" s="74">
        <f t="shared" si="27"/>
        <v>0</v>
      </c>
      <c r="K117" s="110"/>
      <c r="L117" s="110"/>
      <c r="M117" s="110"/>
      <c r="N117" s="110"/>
      <c r="O117" s="110"/>
      <c r="P117" s="110"/>
      <c r="Q117" s="110"/>
      <c r="R117" s="110"/>
      <c r="S117" s="110"/>
      <c r="T117" s="110"/>
      <c r="U117" s="110"/>
      <c r="V117" s="110"/>
      <c r="W117" s="110"/>
      <c r="X117" s="110"/>
      <c r="Y117" s="110"/>
      <c r="Z117" s="110"/>
      <c r="AA117" s="110"/>
      <c r="AB117" s="110"/>
      <c r="AC117" s="110"/>
      <c r="AD117" s="110"/>
      <c r="AE117" s="110"/>
      <c r="AF117" s="110"/>
      <c r="AG117" s="110"/>
      <c r="AH117" s="110"/>
      <c r="AI117" s="110"/>
      <c r="AJ117" s="110"/>
      <c r="AK117" s="110"/>
      <c r="AL117" s="110"/>
      <c r="AM117" s="110"/>
      <c r="AN117" s="110"/>
      <c r="AO117" s="110"/>
      <c r="AP117" s="110"/>
      <c r="AQ117" s="110"/>
      <c r="AR117" s="110"/>
      <c r="AS117" s="110"/>
      <c r="AT117" s="110"/>
      <c r="AU117" s="110"/>
      <c r="AV117" s="110"/>
      <c r="AW117" s="110"/>
      <c r="AX117" s="110"/>
      <c r="AY117" s="110"/>
      <c r="AZ117" s="110"/>
      <c r="BA117" s="110"/>
      <c r="BB117" s="110"/>
    </row>
    <row r="118" ht="15.75" customHeight="1">
      <c r="A118" s="110"/>
      <c r="B118" s="110"/>
      <c r="C118" s="76" t="str">
        <f>$C$69</f>
        <v>Amazon.com Feature</v>
      </c>
      <c r="D118" s="78">
        <f>$D$72</f>
        <v>2100</v>
      </c>
      <c r="E118" s="77"/>
      <c r="F118" s="74">
        <f t="shared" si="25"/>
        <v>0</v>
      </c>
      <c r="G118" s="77"/>
      <c r="H118" s="74">
        <f t="shared" si="26"/>
        <v>0</v>
      </c>
      <c r="I118" s="77"/>
      <c r="J118" s="74">
        <f t="shared" si="27"/>
        <v>0</v>
      </c>
      <c r="K118" s="110"/>
      <c r="L118" s="110"/>
      <c r="M118" s="110"/>
      <c r="N118" s="110"/>
      <c r="O118" s="110"/>
      <c r="P118" s="110"/>
      <c r="Q118" s="110"/>
      <c r="R118" s="110"/>
      <c r="S118" s="110"/>
      <c r="T118" s="110"/>
      <c r="U118" s="110"/>
      <c r="V118" s="110"/>
      <c r="W118" s="110"/>
      <c r="X118" s="110"/>
      <c r="Y118" s="110"/>
      <c r="Z118" s="110"/>
      <c r="AA118" s="110"/>
      <c r="AB118" s="110"/>
      <c r="AC118" s="110"/>
      <c r="AD118" s="110"/>
      <c r="AE118" s="110"/>
      <c r="AF118" s="110"/>
      <c r="AG118" s="110"/>
      <c r="AH118" s="110"/>
      <c r="AI118" s="110"/>
      <c r="AJ118" s="110"/>
      <c r="AK118" s="110"/>
      <c r="AL118" s="110"/>
      <c r="AM118" s="110"/>
      <c r="AN118" s="110"/>
      <c r="AO118" s="110"/>
      <c r="AP118" s="110"/>
      <c r="AQ118" s="110"/>
      <c r="AR118" s="110"/>
      <c r="AS118" s="110"/>
      <c r="AT118" s="110"/>
      <c r="AU118" s="110"/>
      <c r="AV118" s="110"/>
      <c r="AW118" s="110"/>
      <c r="AX118" s="110"/>
      <c r="AY118" s="110"/>
      <c r="AZ118" s="110"/>
      <c r="BA118" s="110"/>
      <c r="BB118" s="110"/>
    </row>
    <row r="119" ht="15.75" customHeight="1">
      <c r="A119" s="110"/>
      <c r="B119" s="110"/>
      <c r="C119" s="80" t="s">
        <v>85</v>
      </c>
      <c r="D119" s="81" t="s">
        <v>79</v>
      </c>
      <c r="E119" s="81" t="s">
        <v>79</v>
      </c>
      <c r="F119" s="82">
        <f>SUM(F107:F118)</f>
        <v>0</v>
      </c>
      <c r="G119" s="81" t="s">
        <v>79</v>
      </c>
      <c r="H119" s="82">
        <f>SUM(H107:H118)</f>
        <v>0</v>
      </c>
      <c r="I119" s="81" t="s">
        <v>79</v>
      </c>
      <c r="J119" s="82">
        <f>SUM(J107:J118)</f>
        <v>0</v>
      </c>
      <c r="K119" s="110"/>
      <c r="L119" s="110"/>
      <c r="M119" s="110"/>
      <c r="N119" s="110"/>
      <c r="O119" s="110"/>
      <c r="P119" s="110"/>
      <c r="Q119" s="110"/>
      <c r="R119" s="110"/>
      <c r="S119" s="110"/>
      <c r="T119" s="110"/>
      <c r="U119" s="110"/>
      <c r="V119" s="110"/>
      <c r="W119" s="110"/>
      <c r="X119" s="110"/>
      <c r="Y119" s="110"/>
      <c r="Z119" s="110"/>
      <c r="AA119" s="110"/>
      <c r="AB119" s="110"/>
      <c r="AC119" s="110"/>
      <c r="AD119" s="110"/>
      <c r="AE119" s="110"/>
      <c r="AF119" s="110"/>
      <c r="AG119" s="110"/>
      <c r="AH119" s="110"/>
      <c r="AI119" s="110"/>
      <c r="AJ119" s="110"/>
      <c r="AK119" s="110"/>
      <c r="AL119" s="110"/>
      <c r="AM119" s="110"/>
      <c r="AN119" s="110"/>
      <c r="AO119" s="110"/>
      <c r="AP119" s="110"/>
      <c r="AQ119" s="110"/>
      <c r="AR119" s="110"/>
      <c r="AS119" s="110"/>
      <c r="AT119" s="110"/>
      <c r="AU119" s="110"/>
      <c r="AV119" s="110"/>
      <c r="AW119" s="110"/>
      <c r="AX119" s="110"/>
      <c r="AY119" s="110"/>
      <c r="AZ119" s="110"/>
      <c r="BA119" s="110"/>
      <c r="BB119" s="110"/>
    </row>
    <row r="120" ht="15.75"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0"/>
      <c r="AF120" s="110"/>
      <c r="AG120" s="110"/>
      <c r="AH120" s="110"/>
      <c r="AI120" s="110"/>
      <c r="AJ120" s="110"/>
      <c r="AK120" s="110"/>
      <c r="AL120" s="110"/>
      <c r="AM120" s="110"/>
      <c r="AN120" s="110"/>
      <c r="AO120" s="110"/>
      <c r="AP120" s="110"/>
      <c r="AQ120" s="110"/>
      <c r="AR120" s="110"/>
      <c r="AS120" s="110"/>
      <c r="AT120" s="110"/>
      <c r="AU120" s="110"/>
      <c r="AV120" s="110"/>
      <c r="AW120" s="110"/>
      <c r="AX120" s="110"/>
      <c r="AY120" s="110"/>
      <c r="AZ120" s="110"/>
      <c r="BA120" s="110"/>
      <c r="BB120" s="110"/>
    </row>
    <row r="121" ht="15.75" customHeight="1">
      <c r="A121" s="110"/>
      <c r="B121" s="110"/>
      <c r="C121" s="102" t="s">
        <v>86</v>
      </c>
      <c r="D121" s="103">
        <f>F119*0.5</f>
        <v>0</v>
      </c>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c r="AE121" s="110"/>
      <c r="AF121" s="110"/>
      <c r="AG121" s="110"/>
      <c r="AH121" s="110"/>
      <c r="AI121" s="110"/>
      <c r="AJ121" s="110"/>
      <c r="AK121" s="110"/>
      <c r="AL121" s="110"/>
      <c r="AM121" s="110"/>
      <c r="AN121" s="110"/>
      <c r="AO121" s="110"/>
      <c r="AP121" s="110"/>
      <c r="AQ121" s="110"/>
      <c r="AR121" s="110"/>
      <c r="AS121" s="110"/>
      <c r="AT121" s="110"/>
      <c r="AU121" s="110"/>
      <c r="AV121" s="110"/>
      <c r="AW121" s="110"/>
      <c r="AX121" s="110"/>
      <c r="AY121" s="110"/>
      <c r="AZ121" s="110"/>
      <c r="BA121" s="110"/>
      <c r="BB121" s="110"/>
    </row>
    <row r="122" ht="15.75" customHeight="1">
      <c r="A122" s="110"/>
      <c r="B122" s="110"/>
      <c r="C122" s="105" t="s">
        <v>88</v>
      </c>
      <c r="D122" s="106">
        <f>F119*0.5+H119*0.5</f>
        <v>0</v>
      </c>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c r="AB122" s="110"/>
      <c r="AC122" s="110"/>
      <c r="AD122" s="110"/>
      <c r="AE122" s="110"/>
      <c r="AF122" s="110"/>
      <c r="AG122" s="110"/>
      <c r="AH122" s="110"/>
      <c r="AI122" s="110"/>
      <c r="AJ122" s="110"/>
      <c r="AK122" s="110"/>
      <c r="AL122" s="110"/>
      <c r="AM122" s="110"/>
      <c r="AN122" s="110"/>
      <c r="AO122" s="110"/>
      <c r="AP122" s="110"/>
      <c r="AQ122" s="110"/>
      <c r="AR122" s="110"/>
      <c r="AS122" s="110"/>
      <c r="AT122" s="110"/>
      <c r="AU122" s="110"/>
      <c r="AV122" s="110"/>
      <c r="AW122" s="110"/>
      <c r="AX122" s="110"/>
      <c r="AY122" s="110"/>
      <c r="AZ122" s="110"/>
      <c r="BA122" s="110"/>
      <c r="BB122" s="110"/>
    </row>
    <row r="123" ht="15.75" customHeight="1">
      <c r="A123" s="110"/>
      <c r="B123" s="110"/>
      <c r="C123" s="107" t="s">
        <v>89</v>
      </c>
      <c r="D123" s="108">
        <f>H119*0.5+J119</f>
        <v>0</v>
      </c>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c r="AB123" s="110"/>
      <c r="AC123" s="110"/>
      <c r="AD123" s="110"/>
      <c r="AE123" s="110"/>
      <c r="AF123" s="110"/>
      <c r="AG123" s="110"/>
      <c r="AH123" s="110"/>
      <c r="AI123" s="110"/>
      <c r="AJ123" s="110"/>
      <c r="AK123" s="110"/>
      <c r="AL123" s="110"/>
      <c r="AM123" s="110"/>
      <c r="AN123" s="110"/>
      <c r="AO123" s="110"/>
      <c r="AP123" s="110"/>
      <c r="AQ123" s="110"/>
      <c r="AR123" s="110"/>
      <c r="AS123" s="110"/>
      <c r="AT123" s="110"/>
      <c r="AU123" s="110"/>
      <c r="AV123" s="110"/>
      <c r="AW123" s="110"/>
      <c r="AX123" s="110"/>
      <c r="AY123" s="110"/>
      <c r="AZ123" s="110"/>
      <c r="BA123" s="110"/>
      <c r="BB123" s="110"/>
    </row>
    <row r="124" ht="15.75"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c r="AE124" s="110"/>
      <c r="AF124" s="110"/>
      <c r="AG124" s="110"/>
      <c r="AH124" s="110"/>
      <c r="AI124" s="110"/>
      <c r="AJ124" s="110"/>
      <c r="AK124" s="110"/>
      <c r="AL124" s="110"/>
      <c r="AM124" s="110"/>
      <c r="AN124" s="110"/>
      <c r="AO124" s="110"/>
      <c r="AP124" s="110"/>
      <c r="AQ124" s="110"/>
      <c r="AR124" s="110"/>
      <c r="AS124" s="110"/>
      <c r="AT124" s="110"/>
      <c r="AU124" s="110"/>
      <c r="AV124" s="110"/>
      <c r="AW124" s="110"/>
      <c r="AX124" s="110"/>
      <c r="AY124" s="110"/>
      <c r="AZ124" s="110"/>
      <c r="BA124" s="110"/>
      <c r="BB124" s="110"/>
    </row>
    <row r="125" ht="15.75" customHeight="1">
      <c r="A125" s="110"/>
      <c r="B125" s="110"/>
      <c r="C125" s="5"/>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c r="AK125" s="110"/>
      <c r="AL125" s="110"/>
      <c r="AM125" s="110"/>
      <c r="AN125" s="110"/>
      <c r="AO125" s="110"/>
      <c r="AP125" s="110"/>
      <c r="AQ125" s="110"/>
      <c r="AR125" s="110"/>
      <c r="AS125" s="110"/>
      <c r="AT125" s="110"/>
      <c r="AU125" s="110"/>
      <c r="AV125" s="110"/>
      <c r="AW125" s="110"/>
      <c r="AX125" s="110"/>
      <c r="AY125" s="110"/>
      <c r="AZ125" s="110"/>
      <c r="BA125" s="110"/>
      <c r="BB125" s="110"/>
    </row>
    <row r="126" ht="15.75"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0"/>
      <c r="AI126" s="110"/>
      <c r="AJ126" s="110"/>
      <c r="AK126" s="110"/>
      <c r="AL126" s="110"/>
      <c r="AM126" s="110"/>
      <c r="AN126" s="110"/>
      <c r="AO126" s="110"/>
      <c r="AP126" s="110"/>
      <c r="AQ126" s="110"/>
      <c r="AR126" s="110"/>
      <c r="AS126" s="110"/>
      <c r="AT126" s="110"/>
      <c r="AU126" s="110"/>
      <c r="AV126" s="110"/>
      <c r="AW126" s="110"/>
      <c r="AX126" s="110"/>
      <c r="AY126" s="110"/>
      <c r="AZ126" s="110"/>
      <c r="BA126" s="110"/>
      <c r="BB126" s="110"/>
    </row>
    <row r="127" ht="15.75" customHeight="1">
      <c r="A127" s="110"/>
      <c r="B127" s="110"/>
      <c r="C127" s="8"/>
      <c r="D127" s="8"/>
      <c r="E127" s="131"/>
      <c r="F127" s="131"/>
      <c r="G127" s="131"/>
      <c r="H127" s="131"/>
      <c r="I127" s="110"/>
      <c r="J127" s="110"/>
      <c r="K127" s="110"/>
      <c r="L127" s="110"/>
      <c r="M127" s="110"/>
      <c r="N127" s="110"/>
      <c r="O127" s="110"/>
      <c r="P127" s="110"/>
      <c r="Q127" s="110"/>
      <c r="R127" s="110"/>
      <c r="S127" s="110"/>
      <c r="T127" s="110"/>
      <c r="U127" s="110"/>
      <c r="V127" s="110"/>
      <c r="W127" s="110"/>
      <c r="X127" s="110"/>
      <c r="Y127" s="110"/>
      <c r="Z127" s="110"/>
      <c r="AA127" s="110"/>
      <c r="AB127" s="110"/>
      <c r="AC127" s="110"/>
      <c r="AD127" s="110"/>
      <c r="AE127" s="110"/>
      <c r="AF127" s="110"/>
      <c r="AG127" s="110"/>
      <c r="AH127" s="110"/>
      <c r="AI127" s="110"/>
      <c r="AJ127" s="110"/>
      <c r="AK127" s="110"/>
      <c r="AL127" s="110"/>
      <c r="AM127" s="110"/>
      <c r="AN127" s="110"/>
      <c r="AO127" s="110"/>
      <c r="AP127" s="110"/>
      <c r="AQ127" s="110"/>
      <c r="AR127" s="110"/>
      <c r="AS127" s="110"/>
      <c r="AT127" s="110"/>
      <c r="AU127" s="110"/>
      <c r="AV127" s="110"/>
      <c r="AW127" s="110"/>
      <c r="AX127" s="110"/>
      <c r="AY127" s="110"/>
      <c r="AZ127" s="110"/>
      <c r="BA127" s="110"/>
      <c r="BB127" s="110"/>
    </row>
    <row r="128" ht="15.75" customHeight="1">
      <c r="A128" s="110"/>
      <c r="B128" s="110"/>
      <c r="C128" s="4"/>
      <c r="D128" s="92"/>
      <c r="E128" s="101"/>
      <c r="F128" s="92"/>
      <c r="G128" s="101"/>
      <c r="H128" s="92"/>
      <c r="I128" s="130"/>
      <c r="J128" s="110"/>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10"/>
      <c r="AG128" s="110"/>
      <c r="AH128" s="110"/>
      <c r="AI128" s="110"/>
      <c r="AJ128" s="110"/>
      <c r="AK128" s="110"/>
      <c r="AL128" s="110"/>
      <c r="AM128" s="110"/>
      <c r="AN128" s="110"/>
      <c r="AO128" s="110"/>
      <c r="AP128" s="110"/>
      <c r="AQ128" s="110"/>
      <c r="AR128" s="110"/>
      <c r="AS128" s="110"/>
      <c r="AT128" s="110"/>
      <c r="AU128" s="110"/>
      <c r="AV128" s="110"/>
      <c r="AW128" s="110"/>
      <c r="AX128" s="110"/>
      <c r="AY128" s="110"/>
      <c r="AZ128" s="110"/>
      <c r="BA128" s="110"/>
      <c r="BB128" s="110"/>
    </row>
    <row r="129" ht="15.75" customHeight="1">
      <c r="A129" s="110"/>
      <c r="B129" s="110"/>
      <c r="C129" s="4"/>
      <c r="D129" s="92"/>
      <c r="E129" s="101"/>
      <c r="F129" s="92"/>
      <c r="G129" s="101"/>
      <c r="H129" s="92"/>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0"/>
      <c r="AI129" s="110"/>
      <c r="AJ129" s="110"/>
      <c r="AK129" s="110"/>
      <c r="AL129" s="110"/>
      <c r="AM129" s="110"/>
      <c r="AN129" s="110"/>
      <c r="AO129" s="110"/>
      <c r="AP129" s="110"/>
      <c r="AQ129" s="110"/>
      <c r="AR129" s="110"/>
      <c r="AS129" s="110"/>
      <c r="AT129" s="110"/>
      <c r="AU129" s="110"/>
      <c r="AV129" s="110"/>
      <c r="AW129" s="110"/>
      <c r="AX129" s="110"/>
      <c r="AY129" s="110"/>
      <c r="AZ129" s="110"/>
      <c r="BA129" s="110"/>
      <c r="BB129" s="110"/>
    </row>
    <row r="130" ht="15.75" customHeight="1">
      <c r="A130" s="110"/>
      <c r="B130" s="110"/>
      <c r="C130" s="4"/>
      <c r="D130" s="92"/>
      <c r="E130" s="101"/>
      <c r="F130" s="92"/>
      <c r="G130" s="101"/>
      <c r="H130" s="92"/>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0"/>
      <c r="AI130" s="110"/>
      <c r="AJ130" s="110"/>
      <c r="AK130" s="110"/>
      <c r="AL130" s="110"/>
      <c r="AM130" s="110"/>
      <c r="AN130" s="110"/>
      <c r="AO130" s="110"/>
      <c r="AP130" s="110"/>
      <c r="AQ130" s="110"/>
      <c r="AR130" s="110"/>
      <c r="AS130" s="110"/>
      <c r="AT130" s="110"/>
      <c r="AU130" s="110"/>
      <c r="AV130" s="110"/>
      <c r="AW130" s="110"/>
      <c r="AX130" s="110"/>
      <c r="AY130" s="110"/>
      <c r="AZ130" s="110"/>
      <c r="BA130" s="110"/>
      <c r="BB130" s="110"/>
    </row>
    <row r="131" ht="15.75" customHeight="1">
      <c r="A131" s="110"/>
      <c r="B131" s="110"/>
      <c r="C131" s="4"/>
      <c r="D131" s="92"/>
      <c r="E131" s="101"/>
      <c r="F131" s="92"/>
      <c r="G131" s="101"/>
      <c r="H131" s="92"/>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10"/>
      <c r="AG131" s="110"/>
      <c r="AH131" s="110"/>
      <c r="AI131" s="110"/>
      <c r="AJ131" s="110"/>
      <c r="AK131" s="110"/>
      <c r="AL131" s="110"/>
      <c r="AM131" s="110"/>
      <c r="AN131" s="110"/>
      <c r="AO131" s="110"/>
      <c r="AP131" s="110"/>
      <c r="AQ131" s="110"/>
      <c r="AR131" s="110"/>
      <c r="AS131" s="110"/>
      <c r="AT131" s="110"/>
      <c r="AU131" s="110"/>
      <c r="AV131" s="110"/>
      <c r="AW131" s="110"/>
      <c r="AX131" s="110"/>
      <c r="AY131" s="110"/>
      <c r="AZ131" s="110"/>
      <c r="BA131" s="110"/>
      <c r="BB131" s="110"/>
    </row>
    <row r="132" ht="15.75" customHeight="1">
      <c r="A132" s="110"/>
      <c r="B132" s="110"/>
      <c r="C132" s="4"/>
      <c r="D132" s="92"/>
      <c r="E132" s="101"/>
      <c r="F132" s="92"/>
      <c r="G132" s="101"/>
      <c r="H132" s="92"/>
      <c r="I132" s="110"/>
      <c r="J132" s="110"/>
      <c r="K132" s="110"/>
      <c r="L132" s="110"/>
      <c r="M132" s="110"/>
      <c r="N132" s="110"/>
      <c r="O132" s="110"/>
      <c r="P132" s="110"/>
      <c r="Q132" s="110"/>
      <c r="R132" s="110"/>
      <c r="S132" s="110"/>
      <c r="T132" s="110"/>
      <c r="U132" s="110"/>
      <c r="V132" s="110"/>
      <c r="W132" s="110"/>
      <c r="X132" s="110"/>
      <c r="Y132" s="110"/>
      <c r="Z132" s="110"/>
      <c r="AA132" s="110"/>
      <c r="AB132" s="110"/>
      <c r="AC132" s="110"/>
      <c r="AD132" s="110"/>
      <c r="AE132" s="110"/>
      <c r="AF132" s="110"/>
      <c r="AG132" s="110"/>
      <c r="AH132" s="110"/>
      <c r="AI132" s="110"/>
      <c r="AJ132" s="110"/>
      <c r="AK132" s="110"/>
      <c r="AL132" s="110"/>
      <c r="AM132" s="110"/>
      <c r="AN132" s="110"/>
      <c r="AO132" s="110"/>
      <c r="AP132" s="110"/>
      <c r="AQ132" s="110"/>
      <c r="AR132" s="110"/>
      <c r="AS132" s="110"/>
      <c r="AT132" s="110"/>
      <c r="AU132" s="110"/>
      <c r="AV132" s="110"/>
      <c r="AW132" s="110"/>
      <c r="AX132" s="110"/>
      <c r="AY132" s="110"/>
      <c r="AZ132" s="110"/>
      <c r="BA132" s="110"/>
      <c r="BB132" s="110"/>
    </row>
    <row r="133" ht="15.75" customHeight="1">
      <c r="A133" s="110"/>
      <c r="B133" s="110"/>
      <c r="C133" s="4"/>
      <c r="D133" s="92"/>
      <c r="E133" s="101"/>
      <c r="F133" s="92"/>
      <c r="G133" s="101"/>
      <c r="H133" s="92"/>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0"/>
      <c r="AI133" s="110"/>
      <c r="AJ133" s="110"/>
      <c r="AK133" s="110"/>
      <c r="AL133" s="110"/>
      <c r="AM133" s="110"/>
      <c r="AN133" s="110"/>
      <c r="AO133" s="110"/>
      <c r="AP133" s="110"/>
      <c r="AQ133" s="110"/>
      <c r="AR133" s="110"/>
      <c r="AS133" s="110"/>
      <c r="AT133" s="110"/>
      <c r="AU133" s="110"/>
      <c r="AV133" s="110"/>
      <c r="AW133" s="110"/>
      <c r="AX133" s="110"/>
      <c r="AY133" s="110"/>
      <c r="AZ133" s="110"/>
      <c r="BA133" s="110"/>
      <c r="BB133" s="110"/>
    </row>
    <row r="134" ht="15.75" customHeight="1">
      <c r="A134" s="110"/>
      <c r="B134" s="110"/>
      <c r="C134" s="4"/>
      <c r="D134" s="92"/>
      <c r="E134" s="101"/>
      <c r="F134" s="92"/>
      <c r="G134" s="101"/>
      <c r="H134" s="92"/>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c r="AE134" s="110"/>
      <c r="AF134" s="110"/>
      <c r="AG134" s="110"/>
      <c r="AH134" s="110"/>
      <c r="AI134" s="110"/>
      <c r="AJ134" s="110"/>
      <c r="AK134" s="110"/>
      <c r="AL134" s="110"/>
      <c r="AM134" s="110"/>
      <c r="AN134" s="110"/>
      <c r="AO134" s="110"/>
      <c r="AP134" s="110"/>
      <c r="AQ134" s="110"/>
      <c r="AR134" s="110"/>
      <c r="AS134" s="110"/>
      <c r="AT134" s="110"/>
      <c r="AU134" s="110"/>
      <c r="AV134" s="110"/>
      <c r="AW134" s="110"/>
      <c r="AX134" s="110"/>
      <c r="AY134" s="110"/>
      <c r="AZ134" s="110"/>
      <c r="BA134" s="110"/>
      <c r="BB134" s="110"/>
    </row>
    <row r="135" ht="15.75" customHeight="1">
      <c r="A135" s="110"/>
      <c r="B135" s="110"/>
      <c r="C135" s="4"/>
      <c r="D135" s="92"/>
      <c r="E135" s="101"/>
      <c r="F135" s="92"/>
      <c r="G135" s="101"/>
      <c r="H135" s="92"/>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0"/>
      <c r="AG135" s="110"/>
      <c r="AH135" s="110"/>
      <c r="AI135" s="110"/>
      <c r="AJ135" s="110"/>
      <c r="AK135" s="110"/>
      <c r="AL135" s="110"/>
      <c r="AM135" s="110"/>
      <c r="AN135" s="110"/>
      <c r="AO135" s="110"/>
      <c r="AP135" s="110"/>
      <c r="AQ135" s="110"/>
      <c r="AR135" s="110"/>
      <c r="AS135" s="110"/>
      <c r="AT135" s="110"/>
      <c r="AU135" s="110"/>
      <c r="AV135" s="110"/>
      <c r="AW135" s="110"/>
      <c r="AX135" s="110"/>
      <c r="AY135" s="110"/>
      <c r="AZ135" s="110"/>
      <c r="BA135" s="110"/>
      <c r="BB135" s="110"/>
    </row>
    <row r="136" ht="15.75" customHeight="1">
      <c r="A136" s="110"/>
      <c r="B136" s="110"/>
      <c r="C136" s="4"/>
      <c r="D136" s="92"/>
      <c r="E136" s="101"/>
      <c r="F136" s="92"/>
      <c r="G136" s="101"/>
      <c r="H136" s="92"/>
      <c r="I136" s="110"/>
      <c r="J136" s="110"/>
      <c r="K136" s="110"/>
      <c r="L136" s="110"/>
      <c r="M136" s="110"/>
      <c r="N136" s="110"/>
      <c r="O136" s="110"/>
      <c r="P136" s="110"/>
      <c r="Q136" s="110"/>
      <c r="R136" s="110"/>
      <c r="S136" s="110"/>
      <c r="T136" s="110"/>
      <c r="U136" s="110"/>
      <c r="V136" s="110"/>
      <c r="W136" s="110"/>
      <c r="X136" s="110"/>
      <c r="Y136" s="110"/>
      <c r="Z136" s="110"/>
      <c r="AA136" s="110"/>
      <c r="AB136" s="110"/>
      <c r="AC136" s="110"/>
      <c r="AD136" s="110"/>
      <c r="AE136" s="110"/>
      <c r="AF136" s="110"/>
      <c r="AG136" s="110"/>
      <c r="AH136" s="110"/>
      <c r="AI136" s="110"/>
      <c r="AJ136" s="110"/>
      <c r="AK136" s="110"/>
      <c r="AL136" s="110"/>
      <c r="AM136" s="110"/>
      <c r="AN136" s="110"/>
      <c r="AO136" s="110"/>
      <c r="AP136" s="110"/>
      <c r="AQ136" s="110"/>
      <c r="AR136" s="110"/>
      <c r="AS136" s="110"/>
      <c r="AT136" s="110"/>
      <c r="AU136" s="110"/>
      <c r="AV136" s="110"/>
      <c r="AW136" s="110"/>
      <c r="AX136" s="110"/>
      <c r="AY136" s="110"/>
      <c r="AZ136" s="110"/>
      <c r="BA136" s="110"/>
      <c r="BB136" s="110"/>
    </row>
    <row r="137" ht="15.75" customHeight="1">
      <c r="A137" s="110"/>
      <c r="B137" s="110"/>
      <c r="C137" s="4"/>
      <c r="D137" s="92"/>
      <c r="E137" s="101"/>
      <c r="F137" s="92"/>
      <c r="G137" s="101"/>
      <c r="H137" s="92"/>
      <c r="I137" s="110"/>
      <c r="J137" s="110"/>
      <c r="K137" s="110"/>
      <c r="L137" s="110"/>
      <c r="M137" s="110"/>
      <c r="N137" s="110"/>
      <c r="O137" s="110"/>
      <c r="P137" s="110"/>
      <c r="Q137" s="110"/>
      <c r="R137" s="110"/>
      <c r="S137" s="110"/>
      <c r="T137" s="110"/>
      <c r="U137" s="110"/>
      <c r="V137" s="110"/>
      <c r="W137" s="110"/>
      <c r="X137" s="110"/>
      <c r="Y137" s="110"/>
      <c r="Z137" s="110"/>
      <c r="AA137" s="110"/>
      <c r="AB137" s="110"/>
      <c r="AC137" s="110"/>
      <c r="AD137" s="110"/>
      <c r="AE137" s="110"/>
      <c r="AF137" s="110"/>
      <c r="AG137" s="110"/>
      <c r="AH137" s="110"/>
      <c r="AI137" s="110"/>
      <c r="AJ137" s="110"/>
      <c r="AK137" s="110"/>
      <c r="AL137" s="110"/>
      <c r="AM137" s="110"/>
      <c r="AN137" s="110"/>
      <c r="AO137" s="110"/>
      <c r="AP137" s="110"/>
      <c r="AQ137" s="110"/>
      <c r="AR137" s="110"/>
      <c r="AS137" s="110"/>
      <c r="AT137" s="110"/>
      <c r="AU137" s="110"/>
      <c r="AV137" s="110"/>
      <c r="AW137" s="110"/>
      <c r="AX137" s="110"/>
      <c r="AY137" s="110"/>
      <c r="AZ137" s="110"/>
      <c r="BA137" s="110"/>
      <c r="BB137" s="110"/>
    </row>
    <row r="138" ht="15.75" customHeight="1">
      <c r="A138" s="110"/>
      <c r="B138" s="110"/>
      <c r="C138" s="4"/>
      <c r="D138" s="92"/>
      <c r="E138" s="101"/>
      <c r="F138" s="92"/>
      <c r="G138" s="101"/>
      <c r="H138" s="92"/>
      <c r="I138" s="110"/>
      <c r="J138" s="110"/>
      <c r="K138" s="110"/>
      <c r="L138" s="110"/>
      <c r="M138" s="110"/>
      <c r="N138" s="110"/>
      <c r="O138" s="110"/>
      <c r="P138" s="110"/>
      <c r="Q138" s="110"/>
      <c r="R138" s="110"/>
      <c r="S138" s="110"/>
      <c r="T138" s="110"/>
      <c r="U138" s="110"/>
      <c r="V138" s="110"/>
      <c r="W138" s="110"/>
      <c r="X138" s="110"/>
      <c r="Y138" s="110"/>
      <c r="Z138" s="110"/>
      <c r="AA138" s="110"/>
      <c r="AB138" s="110"/>
      <c r="AC138" s="110"/>
      <c r="AD138" s="110"/>
      <c r="AE138" s="110"/>
      <c r="AF138" s="110"/>
      <c r="AG138" s="110"/>
      <c r="AH138" s="110"/>
      <c r="AI138" s="110"/>
      <c r="AJ138" s="110"/>
      <c r="AK138" s="110"/>
      <c r="AL138" s="110"/>
      <c r="AM138" s="110"/>
      <c r="AN138" s="110"/>
      <c r="AO138" s="110"/>
      <c r="AP138" s="110"/>
      <c r="AQ138" s="110"/>
      <c r="AR138" s="110"/>
      <c r="AS138" s="110"/>
      <c r="AT138" s="110"/>
      <c r="AU138" s="110"/>
      <c r="AV138" s="110"/>
      <c r="AW138" s="110"/>
      <c r="AX138" s="110"/>
      <c r="AY138" s="110"/>
      <c r="AZ138" s="110"/>
      <c r="BA138" s="110"/>
      <c r="BB138" s="110"/>
    </row>
    <row r="139" ht="15.75" customHeight="1">
      <c r="A139" s="110"/>
      <c r="B139" s="110"/>
      <c r="C139" s="4"/>
      <c r="D139" s="92"/>
      <c r="E139" s="101"/>
      <c r="F139" s="92"/>
      <c r="G139" s="101"/>
      <c r="H139" s="92"/>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0"/>
      <c r="AG139" s="110"/>
      <c r="AH139" s="110"/>
      <c r="AI139" s="110"/>
      <c r="AJ139" s="110"/>
      <c r="AK139" s="110"/>
      <c r="AL139" s="110"/>
      <c r="AM139" s="110"/>
      <c r="AN139" s="110"/>
      <c r="AO139" s="110"/>
      <c r="AP139" s="110"/>
      <c r="AQ139" s="110"/>
      <c r="AR139" s="110"/>
      <c r="AS139" s="110"/>
      <c r="AT139" s="110"/>
      <c r="AU139" s="110"/>
      <c r="AV139" s="110"/>
      <c r="AW139" s="110"/>
      <c r="AX139" s="110"/>
      <c r="AY139" s="110"/>
      <c r="AZ139" s="110"/>
      <c r="BA139" s="110"/>
      <c r="BB139" s="110"/>
    </row>
    <row r="140" ht="15.75" customHeight="1">
      <c r="A140" s="110"/>
      <c r="B140" s="110"/>
      <c r="C140" s="5"/>
      <c r="D140" s="85"/>
      <c r="E140" s="85"/>
      <c r="F140" s="86"/>
      <c r="G140" s="85"/>
      <c r="H140" s="86"/>
      <c r="I140" s="110"/>
      <c r="J140" s="110"/>
      <c r="K140" s="110"/>
      <c r="L140" s="110"/>
      <c r="M140" s="110"/>
      <c r="N140" s="110"/>
      <c r="O140" s="110"/>
      <c r="P140" s="110"/>
      <c r="Q140" s="110"/>
      <c r="R140" s="110"/>
      <c r="S140" s="110"/>
      <c r="T140" s="110"/>
      <c r="U140" s="110"/>
      <c r="V140" s="110"/>
      <c r="W140" s="110"/>
      <c r="X140" s="110"/>
      <c r="Y140" s="110"/>
      <c r="Z140" s="110"/>
      <c r="AA140" s="110"/>
      <c r="AB140" s="110"/>
      <c r="AC140" s="110"/>
      <c r="AD140" s="110"/>
      <c r="AE140" s="110"/>
      <c r="AF140" s="110"/>
      <c r="AG140" s="110"/>
      <c r="AH140" s="110"/>
      <c r="AI140" s="110"/>
      <c r="AJ140" s="110"/>
      <c r="AK140" s="110"/>
      <c r="AL140" s="110"/>
      <c r="AM140" s="110"/>
      <c r="AN140" s="110"/>
      <c r="AO140" s="110"/>
      <c r="AP140" s="110"/>
      <c r="AQ140" s="110"/>
      <c r="AR140" s="110"/>
      <c r="AS140" s="110"/>
      <c r="AT140" s="110"/>
      <c r="AU140" s="110"/>
      <c r="AV140" s="110"/>
      <c r="AW140" s="110"/>
      <c r="AX140" s="110"/>
      <c r="AY140" s="110"/>
      <c r="AZ140" s="110"/>
      <c r="BA140" s="110"/>
      <c r="BB140" s="110"/>
    </row>
    <row r="141" ht="15.75"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c r="AB141" s="110"/>
      <c r="AC141" s="110"/>
      <c r="AD141" s="110"/>
      <c r="AE141" s="110"/>
      <c r="AF141" s="110"/>
      <c r="AG141" s="110"/>
      <c r="AH141" s="110"/>
      <c r="AI141" s="110"/>
      <c r="AJ141" s="110"/>
      <c r="AK141" s="110"/>
      <c r="AL141" s="110"/>
      <c r="AM141" s="110"/>
      <c r="AN141" s="110"/>
      <c r="AO141" s="110"/>
      <c r="AP141" s="110"/>
      <c r="AQ141" s="110"/>
      <c r="AR141" s="110"/>
      <c r="AS141" s="110"/>
      <c r="AT141" s="110"/>
      <c r="AU141" s="110"/>
      <c r="AV141" s="110"/>
      <c r="AW141" s="110"/>
      <c r="AX141" s="110"/>
      <c r="AY141" s="110"/>
      <c r="AZ141" s="110"/>
      <c r="BA141" s="110"/>
      <c r="BB141" s="110"/>
    </row>
    <row r="142" ht="15.75"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c r="AA142" s="110"/>
      <c r="AB142" s="110"/>
      <c r="AC142" s="110"/>
      <c r="AD142" s="110"/>
      <c r="AE142" s="110"/>
      <c r="AF142" s="110"/>
      <c r="AG142" s="110"/>
      <c r="AH142" s="110"/>
      <c r="AI142" s="110"/>
      <c r="AJ142" s="110"/>
      <c r="AK142" s="110"/>
      <c r="AL142" s="110"/>
      <c r="AM142" s="110"/>
      <c r="AN142" s="110"/>
      <c r="AO142" s="110"/>
      <c r="AP142" s="110"/>
      <c r="AQ142" s="110"/>
      <c r="AR142" s="110"/>
      <c r="AS142" s="110"/>
      <c r="AT142" s="110"/>
      <c r="AU142" s="110"/>
      <c r="AV142" s="110"/>
      <c r="AW142" s="110"/>
      <c r="AX142" s="110"/>
      <c r="AY142" s="110"/>
      <c r="AZ142" s="110"/>
      <c r="BA142" s="110"/>
      <c r="BB142" s="110"/>
    </row>
    <row r="143" ht="15.75" customHeight="1">
      <c r="A143" s="110"/>
      <c r="B143" s="110"/>
      <c r="C143" s="4"/>
      <c r="D143" s="4"/>
      <c r="E143" s="4"/>
      <c r="F143" s="4"/>
      <c r="G143" s="4"/>
      <c r="H143" s="4"/>
      <c r="I143" s="110"/>
      <c r="J143" s="110"/>
      <c r="K143" s="110"/>
      <c r="L143" s="110"/>
      <c r="M143" s="110"/>
      <c r="N143" s="110"/>
      <c r="O143" s="110"/>
      <c r="P143" s="110"/>
      <c r="Q143" s="110"/>
      <c r="R143" s="110"/>
      <c r="S143" s="110"/>
      <c r="T143" s="110"/>
      <c r="U143" s="110"/>
      <c r="V143" s="110"/>
      <c r="W143" s="110"/>
      <c r="X143" s="110"/>
      <c r="Y143" s="110"/>
      <c r="Z143" s="110"/>
      <c r="AA143" s="110"/>
      <c r="AB143" s="110"/>
      <c r="AC143" s="110"/>
      <c r="AD143" s="110"/>
      <c r="AE143" s="110"/>
      <c r="AF143" s="110"/>
      <c r="AG143" s="110"/>
      <c r="AH143" s="110"/>
      <c r="AI143" s="110"/>
      <c r="AJ143" s="110"/>
      <c r="AK143" s="110"/>
      <c r="AL143" s="110"/>
      <c r="AM143" s="110"/>
      <c r="AN143" s="110"/>
      <c r="AO143" s="110"/>
      <c r="AP143" s="110"/>
      <c r="AQ143" s="110"/>
      <c r="AR143" s="110"/>
      <c r="AS143" s="110"/>
      <c r="AT143" s="110"/>
      <c r="AU143" s="110"/>
      <c r="AV143" s="110"/>
      <c r="AW143" s="110"/>
      <c r="AX143" s="110"/>
      <c r="AY143" s="110"/>
      <c r="AZ143" s="110"/>
      <c r="BA143" s="110"/>
      <c r="BB143" s="110"/>
    </row>
    <row r="144" ht="15.75" customHeight="1">
      <c r="A144" s="110"/>
      <c r="B144" s="110"/>
      <c r="C144" s="4"/>
      <c r="D144" s="4"/>
      <c r="E144" s="4"/>
      <c r="F144" s="4"/>
      <c r="G144" s="4"/>
      <c r="H144" s="4"/>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c r="AK144" s="110"/>
      <c r="AL144" s="110"/>
      <c r="AM144" s="110"/>
      <c r="AN144" s="110"/>
      <c r="AO144" s="110"/>
      <c r="AP144" s="110"/>
      <c r="AQ144" s="110"/>
      <c r="AR144" s="110"/>
      <c r="AS144" s="110"/>
      <c r="AT144" s="110"/>
      <c r="AU144" s="110"/>
      <c r="AV144" s="110"/>
      <c r="AW144" s="110"/>
      <c r="AX144" s="110"/>
      <c r="AY144" s="110"/>
      <c r="AZ144" s="110"/>
      <c r="BA144" s="110"/>
      <c r="BB144" s="110"/>
    </row>
    <row r="145" ht="15.75" customHeight="1">
      <c r="A145" s="110"/>
      <c r="B145" s="110"/>
      <c r="C145" s="4"/>
      <c r="D145" s="4"/>
      <c r="E145" s="4"/>
      <c r="F145" s="4"/>
      <c r="G145" s="4"/>
      <c r="H145" s="4"/>
      <c r="I145" s="110"/>
      <c r="J145" s="110"/>
      <c r="K145" s="110"/>
      <c r="L145" s="110"/>
      <c r="M145" s="110"/>
      <c r="N145" s="110"/>
      <c r="O145" s="110"/>
      <c r="P145" s="110"/>
      <c r="Q145" s="110"/>
      <c r="R145" s="110"/>
      <c r="S145" s="110"/>
      <c r="T145" s="110"/>
      <c r="U145" s="110"/>
      <c r="V145" s="110"/>
      <c r="W145" s="110"/>
      <c r="X145" s="110"/>
      <c r="Y145" s="110"/>
      <c r="Z145" s="110"/>
      <c r="AA145" s="110"/>
      <c r="AB145" s="110"/>
      <c r="AC145" s="110"/>
      <c r="AD145" s="110"/>
      <c r="AE145" s="110"/>
      <c r="AF145" s="110"/>
      <c r="AG145" s="110"/>
      <c r="AH145" s="110"/>
      <c r="AI145" s="110"/>
      <c r="AJ145" s="110"/>
      <c r="AK145" s="110"/>
      <c r="AL145" s="110"/>
      <c r="AM145" s="110"/>
      <c r="AN145" s="110"/>
      <c r="AO145" s="110"/>
      <c r="AP145" s="110"/>
      <c r="AQ145" s="110"/>
      <c r="AR145" s="110"/>
      <c r="AS145" s="110"/>
      <c r="AT145" s="110"/>
      <c r="AU145" s="110"/>
      <c r="AV145" s="110"/>
      <c r="AW145" s="110"/>
      <c r="AX145" s="110"/>
      <c r="AY145" s="110"/>
      <c r="AZ145" s="110"/>
      <c r="BA145" s="110"/>
      <c r="BB145" s="110"/>
    </row>
    <row r="146" ht="15.75" customHeight="1">
      <c r="A146" s="110"/>
      <c r="B146" s="110"/>
      <c r="C146" s="4"/>
      <c r="D146" s="4"/>
      <c r="E146" s="4"/>
      <c r="F146" s="4"/>
      <c r="G146" s="4"/>
      <c r="H146" s="4"/>
      <c r="I146" s="110"/>
      <c r="J146" s="110"/>
      <c r="K146" s="110"/>
      <c r="L146" s="110"/>
      <c r="M146" s="110"/>
      <c r="N146" s="110"/>
      <c r="O146" s="110"/>
      <c r="P146" s="110"/>
      <c r="Q146" s="110"/>
      <c r="R146" s="110"/>
      <c r="S146" s="110"/>
      <c r="T146" s="110"/>
      <c r="U146" s="110"/>
      <c r="V146" s="110"/>
      <c r="W146" s="110"/>
      <c r="X146" s="110"/>
      <c r="Y146" s="110"/>
      <c r="Z146" s="110"/>
      <c r="AA146" s="110"/>
      <c r="AB146" s="110"/>
      <c r="AC146" s="110"/>
      <c r="AD146" s="110"/>
      <c r="AE146" s="110"/>
      <c r="AF146" s="110"/>
      <c r="AG146" s="110"/>
      <c r="AH146" s="110"/>
      <c r="AI146" s="110"/>
      <c r="AJ146" s="110"/>
      <c r="AK146" s="110"/>
      <c r="AL146" s="110"/>
      <c r="AM146" s="110"/>
      <c r="AN146" s="110"/>
      <c r="AO146" s="110"/>
      <c r="AP146" s="110"/>
      <c r="AQ146" s="110"/>
      <c r="AR146" s="110"/>
      <c r="AS146" s="110"/>
      <c r="AT146" s="110"/>
      <c r="AU146" s="110"/>
      <c r="AV146" s="110"/>
      <c r="AW146" s="110"/>
      <c r="AX146" s="110"/>
      <c r="AY146" s="110"/>
      <c r="AZ146" s="110"/>
      <c r="BA146" s="110"/>
      <c r="BB146" s="110"/>
    </row>
    <row r="147" ht="15.75" customHeight="1">
      <c r="A147" s="110"/>
      <c r="B147" s="110"/>
      <c r="C147" s="4"/>
      <c r="D147" s="4"/>
      <c r="E147" s="4"/>
      <c r="F147" s="4"/>
      <c r="G147" s="4"/>
      <c r="H147" s="4"/>
      <c r="I147" s="110"/>
      <c r="J147" s="110"/>
      <c r="K147" s="110"/>
      <c r="L147" s="110"/>
      <c r="M147" s="110"/>
      <c r="N147" s="110"/>
      <c r="O147" s="110"/>
      <c r="P147" s="110"/>
      <c r="Q147" s="110"/>
      <c r="R147" s="110"/>
      <c r="S147" s="110"/>
      <c r="T147" s="110"/>
      <c r="U147" s="110"/>
      <c r="V147" s="110"/>
      <c r="W147" s="110"/>
      <c r="X147" s="110"/>
      <c r="Y147" s="110"/>
      <c r="Z147" s="110"/>
      <c r="AA147" s="110"/>
      <c r="AB147" s="110"/>
      <c r="AC147" s="110"/>
      <c r="AD147" s="110"/>
      <c r="AE147" s="110"/>
      <c r="AF147" s="110"/>
      <c r="AG147" s="110"/>
      <c r="AH147" s="110"/>
      <c r="AI147" s="110"/>
      <c r="AJ147" s="110"/>
      <c r="AK147" s="110"/>
      <c r="AL147" s="110"/>
      <c r="AM147" s="110"/>
      <c r="AN147" s="110"/>
      <c r="AO147" s="110"/>
      <c r="AP147" s="110"/>
      <c r="AQ147" s="110"/>
      <c r="AR147" s="110"/>
      <c r="AS147" s="110"/>
      <c r="AT147" s="110"/>
      <c r="AU147" s="110"/>
      <c r="AV147" s="110"/>
      <c r="AW147" s="110"/>
      <c r="AX147" s="110"/>
      <c r="AY147" s="110"/>
      <c r="AZ147" s="110"/>
      <c r="BA147" s="110"/>
      <c r="BB147" s="110"/>
    </row>
    <row r="148" ht="15.75"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c r="AA148" s="110"/>
      <c r="AB148" s="110"/>
      <c r="AC148" s="110"/>
      <c r="AD148" s="110"/>
      <c r="AE148" s="110"/>
      <c r="AF148" s="110"/>
      <c r="AG148" s="110"/>
      <c r="AH148" s="110"/>
      <c r="AI148" s="110"/>
      <c r="AJ148" s="110"/>
      <c r="AK148" s="110"/>
      <c r="AL148" s="110"/>
      <c r="AM148" s="110"/>
      <c r="AN148" s="110"/>
      <c r="AO148" s="110"/>
      <c r="AP148" s="110"/>
      <c r="AQ148" s="110"/>
      <c r="AR148" s="110"/>
      <c r="AS148" s="110"/>
      <c r="AT148" s="110"/>
      <c r="AU148" s="110"/>
      <c r="AV148" s="110"/>
      <c r="AW148" s="110"/>
      <c r="AX148" s="110"/>
      <c r="AY148" s="110"/>
      <c r="AZ148" s="110"/>
      <c r="BA148" s="110"/>
      <c r="BB148" s="110"/>
    </row>
    <row r="149" ht="15.75"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c r="AA149" s="110"/>
      <c r="AB149" s="110"/>
      <c r="AC149" s="110"/>
      <c r="AD149" s="110"/>
      <c r="AE149" s="110"/>
      <c r="AF149" s="110"/>
      <c r="AG149" s="110"/>
      <c r="AH149" s="110"/>
      <c r="AI149" s="110"/>
      <c r="AJ149" s="110"/>
      <c r="AK149" s="110"/>
      <c r="AL149" s="110"/>
      <c r="AM149" s="110"/>
      <c r="AN149" s="110"/>
      <c r="AO149" s="110"/>
      <c r="AP149" s="110"/>
      <c r="AQ149" s="110"/>
      <c r="AR149" s="110"/>
      <c r="AS149" s="110"/>
      <c r="AT149" s="110"/>
      <c r="AU149" s="110"/>
      <c r="AV149" s="110"/>
      <c r="AW149" s="110"/>
      <c r="AX149" s="110"/>
      <c r="AY149" s="110"/>
      <c r="AZ149" s="110"/>
      <c r="BA149" s="110"/>
      <c r="BB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c r="AE150" s="110"/>
      <c r="AF150" s="110"/>
      <c r="AG150" s="110"/>
      <c r="AH150" s="110"/>
      <c r="AI150" s="110"/>
      <c r="AJ150" s="110"/>
      <c r="AK150" s="110"/>
      <c r="AL150" s="110"/>
      <c r="AM150" s="110"/>
      <c r="AN150" s="110"/>
      <c r="AO150" s="110"/>
      <c r="AP150" s="110"/>
      <c r="AQ150" s="110"/>
      <c r="AR150" s="110"/>
      <c r="AS150" s="110"/>
      <c r="AT150" s="110"/>
      <c r="AU150" s="110"/>
      <c r="AV150" s="110"/>
      <c r="AW150" s="110"/>
      <c r="AX150" s="110"/>
      <c r="AY150" s="110"/>
      <c r="AZ150" s="110"/>
      <c r="BA150" s="110"/>
      <c r="BB150" s="110"/>
    </row>
    <row r="151" ht="15.75"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c r="AK151" s="110"/>
      <c r="AL151" s="110"/>
      <c r="AM151" s="110"/>
      <c r="AN151" s="110"/>
      <c r="AO151" s="110"/>
      <c r="AP151" s="110"/>
      <c r="AQ151" s="110"/>
      <c r="AR151" s="110"/>
      <c r="AS151" s="110"/>
      <c r="AT151" s="110"/>
      <c r="AU151" s="110"/>
      <c r="AV151" s="110"/>
      <c r="AW151" s="110"/>
      <c r="AX151" s="110"/>
      <c r="AY151" s="110"/>
      <c r="AZ151" s="110"/>
      <c r="BA151" s="110"/>
      <c r="BB151" s="110"/>
    </row>
    <row r="152" ht="15.75"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0"/>
      <c r="AI152" s="110"/>
      <c r="AJ152" s="110"/>
      <c r="AK152" s="110"/>
      <c r="AL152" s="110"/>
      <c r="AM152" s="110"/>
      <c r="AN152" s="110"/>
      <c r="AO152" s="110"/>
      <c r="AP152" s="110"/>
      <c r="AQ152" s="110"/>
      <c r="AR152" s="110"/>
      <c r="AS152" s="110"/>
      <c r="AT152" s="110"/>
      <c r="AU152" s="110"/>
      <c r="AV152" s="110"/>
      <c r="AW152" s="110"/>
      <c r="AX152" s="110"/>
      <c r="AY152" s="110"/>
      <c r="AZ152" s="110"/>
      <c r="BA152" s="110"/>
      <c r="BB152" s="110"/>
    </row>
    <row r="153" ht="15.75"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c r="AB153" s="110"/>
      <c r="AC153" s="110"/>
      <c r="AD153" s="110"/>
      <c r="AE153" s="110"/>
      <c r="AF153" s="110"/>
      <c r="AG153" s="110"/>
      <c r="AH153" s="110"/>
      <c r="AI153" s="110"/>
      <c r="AJ153" s="110"/>
      <c r="AK153" s="110"/>
      <c r="AL153" s="110"/>
      <c r="AM153" s="110"/>
      <c r="AN153" s="110"/>
      <c r="AO153" s="110"/>
      <c r="AP153" s="110"/>
      <c r="AQ153" s="110"/>
      <c r="AR153" s="110"/>
      <c r="AS153" s="110"/>
      <c r="AT153" s="110"/>
      <c r="AU153" s="110"/>
      <c r="AV153" s="110"/>
      <c r="AW153" s="110"/>
      <c r="AX153" s="110"/>
      <c r="AY153" s="110"/>
      <c r="AZ153" s="110"/>
      <c r="BA153" s="110"/>
      <c r="BB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c r="AE154" s="110"/>
      <c r="AF154" s="110"/>
      <c r="AG154" s="110"/>
      <c r="AH154" s="110"/>
      <c r="AI154" s="110"/>
      <c r="AJ154" s="110"/>
      <c r="AK154" s="110"/>
      <c r="AL154" s="110"/>
      <c r="AM154" s="110"/>
      <c r="AN154" s="110"/>
      <c r="AO154" s="110"/>
      <c r="AP154" s="110"/>
      <c r="AQ154" s="110"/>
      <c r="AR154" s="110"/>
      <c r="AS154" s="110"/>
      <c r="AT154" s="110"/>
      <c r="AU154" s="110"/>
      <c r="AV154" s="110"/>
      <c r="AW154" s="110"/>
      <c r="AX154" s="110"/>
      <c r="AY154" s="110"/>
      <c r="AZ154" s="110"/>
      <c r="BA154" s="110"/>
      <c r="BB154" s="110"/>
    </row>
    <row r="155"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c r="AB155" s="110"/>
      <c r="AC155" s="110"/>
      <c r="AD155" s="110"/>
      <c r="AE155" s="110"/>
      <c r="AF155" s="110"/>
      <c r="AG155" s="110"/>
      <c r="AH155" s="110"/>
      <c r="AI155" s="110"/>
      <c r="AJ155" s="110"/>
      <c r="AK155" s="110"/>
      <c r="AL155" s="110"/>
      <c r="AM155" s="110"/>
      <c r="AN155" s="110"/>
      <c r="AO155" s="110"/>
      <c r="AP155" s="110"/>
      <c r="AQ155" s="110"/>
      <c r="AR155" s="110"/>
      <c r="AS155" s="110"/>
      <c r="AT155" s="110"/>
      <c r="AU155" s="110"/>
      <c r="AV155" s="110"/>
      <c r="AW155" s="110"/>
      <c r="AX155" s="110"/>
      <c r="AY155" s="110"/>
      <c r="AZ155" s="110"/>
      <c r="BA155" s="110"/>
      <c r="BB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c r="AB156" s="110"/>
      <c r="AC156" s="110"/>
      <c r="AD156" s="110"/>
      <c r="AE156" s="110"/>
      <c r="AF156" s="110"/>
      <c r="AG156" s="110"/>
      <c r="AH156" s="110"/>
      <c r="AI156" s="110"/>
      <c r="AJ156" s="110"/>
      <c r="AK156" s="110"/>
      <c r="AL156" s="110"/>
      <c r="AM156" s="110"/>
      <c r="AN156" s="110"/>
      <c r="AO156" s="110"/>
      <c r="AP156" s="110"/>
      <c r="AQ156" s="110"/>
      <c r="AR156" s="110"/>
      <c r="AS156" s="110"/>
      <c r="AT156" s="110"/>
      <c r="AU156" s="110"/>
      <c r="AV156" s="110"/>
      <c r="AW156" s="110"/>
      <c r="AX156" s="110"/>
      <c r="AY156" s="110"/>
      <c r="AZ156" s="110"/>
      <c r="BA156" s="110"/>
      <c r="BB156" s="110"/>
    </row>
    <row r="157" ht="15.75"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c r="AE157" s="110"/>
      <c r="AF157" s="110"/>
      <c r="AG157" s="110"/>
      <c r="AH157" s="110"/>
      <c r="AI157" s="110"/>
      <c r="AJ157" s="110"/>
      <c r="AK157" s="110"/>
      <c r="AL157" s="110"/>
      <c r="AM157" s="110"/>
      <c r="AN157" s="110"/>
      <c r="AO157" s="110"/>
      <c r="AP157" s="110"/>
      <c r="AQ157" s="110"/>
      <c r="AR157" s="110"/>
      <c r="AS157" s="110"/>
      <c r="AT157" s="110"/>
      <c r="AU157" s="110"/>
      <c r="AV157" s="110"/>
      <c r="AW157" s="110"/>
      <c r="AX157" s="110"/>
      <c r="AY157" s="110"/>
      <c r="AZ157" s="110"/>
      <c r="BA157" s="110"/>
      <c r="BB157" s="110"/>
    </row>
    <row r="158" ht="15.75"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0"/>
      <c r="AI158" s="110"/>
      <c r="AJ158" s="110"/>
      <c r="AK158" s="110"/>
      <c r="AL158" s="110"/>
      <c r="AM158" s="110"/>
      <c r="AN158" s="110"/>
      <c r="AO158" s="110"/>
      <c r="AP158" s="110"/>
      <c r="AQ158" s="110"/>
      <c r="AR158" s="110"/>
      <c r="AS158" s="110"/>
      <c r="AT158" s="110"/>
      <c r="AU158" s="110"/>
      <c r="AV158" s="110"/>
      <c r="AW158" s="110"/>
      <c r="AX158" s="110"/>
      <c r="AY158" s="110"/>
      <c r="AZ158" s="110"/>
      <c r="BA158" s="110"/>
      <c r="BB158" s="110"/>
    </row>
    <row r="159" ht="15.75"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c r="AE159" s="110"/>
      <c r="AF159" s="110"/>
      <c r="AG159" s="110"/>
      <c r="AH159" s="110"/>
      <c r="AI159" s="110"/>
      <c r="AJ159" s="110"/>
      <c r="AK159" s="110"/>
      <c r="AL159" s="110"/>
      <c r="AM159" s="110"/>
      <c r="AN159" s="110"/>
      <c r="AO159" s="110"/>
      <c r="AP159" s="110"/>
      <c r="AQ159" s="110"/>
      <c r="AR159" s="110"/>
      <c r="AS159" s="110"/>
      <c r="AT159" s="110"/>
      <c r="AU159" s="110"/>
      <c r="AV159" s="110"/>
      <c r="AW159" s="110"/>
      <c r="AX159" s="110"/>
      <c r="AY159" s="110"/>
      <c r="AZ159" s="110"/>
      <c r="BA159" s="110"/>
      <c r="BB159" s="110"/>
    </row>
    <row r="160" ht="15.75"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0"/>
      <c r="AI160" s="110"/>
      <c r="AJ160" s="110"/>
      <c r="AK160" s="110"/>
      <c r="AL160" s="110"/>
      <c r="AM160" s="110"/>
      <c r="AN160" s="110"/>
      <c r="AO160" s="110"/>
      <c r="AP160" s="110"/>
      <c r="AQ160" s="110"/>
      <c r="AR160" s="110"/>
      <c r="AS160" s="110"/>
      <c r="AT160" s="110"/>
      <c r="AU160" s="110"/>
      <c r="AV160" s="110"/>
      <c r="AW160" s="110"/>
      <c r="AX160" s="110"/>
      <c r="AY160" s="110"/>
      <c r="AZ160" s="110"/>
      <c r="BA160" s="110"/>
      <c r="BB160" s="110"/>
    </row>
    <row r="161" ht="15.75"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c r="AE161" s="110"/>
      <c r="AF161" s="110"/>
      <c r="AG161" s="110"/>
      <c r="AH161" s="110"/>
      <c r="AI161" s="110"/>
      <c r="AJ161" s="110"/>
      <c r="AK161" s="110"/>
      <c r="AL161" s="110"/>
      <c r="AM161" s="110"/>
      <c r="AN161" s="110"/>
      <c r="AO161" s="110"/>
      <c r="AP161" s="110"/>
      <c r="AQ161" s="110"/>
      <c r="AR161" s="110"/>
      <c r="AS161" s="110"/>
      <c r="AT161" s="110"/>
      <c r="AU161" s="110"/>
      <c r="AV161" s="110"/>
      <c r="AW161" s="110"/>
      <c r="AX161" s="110"/>
      <c r="AY161" s="110"/>
      <c r="AZ161" s="110"/>
      <c r="BA161" s="110"/>
      <c r="BB161" s="110"/>
    </row>
    <row r="162" ht="15.75"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c r="AA162" s="110"/>
      <c r="AB162" s="110"/>
      <c r="AC162" s="110"/>
      <c r="AD162" s="110"/>
      <c r="AE162" s="110"/>
      <c r="AF162" s="110"/>
      <c r="AG162" s="110"/>
      <c r="AH162" s="110"/>
      <c r="AI162" s="110"/>
      <c r="AJ162" s="110"/>
      <c r="AK162" s="110"/>
      <c r="AL162" s="110"/>
      <c r="AM162" s="110"/>
      <c r="AN162" s="110"/>
      <c r="AO162" s="110"/>
      <c r="AP162" s="110"/>
      <c r="AQ162" s="110"/>
      <c r="AR162" s="110"/>
      <c r="AS162" s="110"/>
      <c r="AT162" s="110"/>
      <c r="AU162" s="110"/>
      <c r="AV162" s="110"/>
      <c r="AW162" s="110"/>
      <c r="AX162" s="110"/>
      <c r="AY162" s="110"/>
      <c r="AZ162" s="110"/>
      <c r="BA162" s="110"/>
      <c r="BB162" s="110"/>
    </row>
    <row r="163" ht="15.75"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c r="AA163" s="110"/>
      <c r="AB163" s="110"/>
      <c r="AC163" s="110"/>
      <c r="AD163" s="110"/>
      <c r="AE163" s="110"/>
      <c r="AF163" s="110"/>
      <c r="AG163" s="110"/>
      <c r="AH163" s="110"/>
      <c r="AI163" s="110"/>
      <c r="AJ163" s="110"/>
      <c r="AK163" s="110"/>
      <c r="AL163" s="110"/>
      <c r="AM163" s="110"/>
      <c r="AN163" s="110"/>
      <c r="AO163" s="110"/>
      <c r="AP163" s="110"/>
      <c r="AQ163" s="110"/>
      <c r="AR163" s="110"/>
      <c r="AS163" s="110"/>
      <c r="AT163" s="110"/>
      <c r="AU163" s="110"/>
      <c r="AV163" s="110"/>
      <c r="AW163" s="110"/>
      <c r="AX163" s="110"/>
      <c r="AY163" s="110"/>
      <c r="AZ163" s="110"/>
      <c r="BA163" s="110"/>
      <c r="BB163" s="110"/>
    </row>
    <row r="164" ht="15.75"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0"/>
      <c r="AI164" s="110"/>
      <c r="AJ164" s="110"/>
      <c r="AK164" s="110"/>
      <c r="AL164" s="110"/>
      <c r="AM164" s="110"/>
      <c r="AN164" s="110"/>
      <c r="AO164" s="110"/>
      <c r="AP164" s="110"/>
      <c r="AQ164" s="110"/>
      <c r="AR164" s="110"/>
      <c r="AS164" s="110"/>
      <c r="AT164" s="110"/>
      <c r="AU164" s="110"/>
      <c r="AV164" s="110"/>
      <c r="AW164" s="110"/>
      <c r="AX164" s="110"/>
      <c r="AY164" s="110"/>
      <c r="AZ164" s="110"/>
      <c r="BA164" s="110"/>
      <c r="BB164" s="110"/>
    </row>
    <row r="165" ht="15.75"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c r="AA165" s="110"/>
      <c r="AB165" s="110"/>
      <c r="AC165" s="110"/>
      <c r="AD165" s="110"/>
      <c r="AE165" s="110"/>
      <c r="AF165" s="110"/>
      <c r="AG165" s="110"/>
      <c r="AH165" s="110"/>
      <c r="AI165" s="110"/>
      <c r="AJ165" s="110"/>
      <c r="AK165" s="110"/>
      <c r="AL165" s="110"/>
      <c r="AM165" s="110"/>
      <c r="AN165" s="110"/>
      <c r="AO165" s="110"/>
      <c r="AP165" s="110"/>
      <c r="AQ165" s="110"/>
      <c r="AR165" s="110"/>
      <c r="AS165" s="110"/>
      <c r="AT165" s="110"/>
      <c r="AU165" s="110"/>
      <c r="AV165" s="110"/>
      <c r="AW165" s="110"/>
      <c r="AX165" s="110"/>
      <c r="AY165" s="110"/>
      <c r="AZ165" s="110"/>
      <c r="BA165" s="110"/>
      <c r="BB165" s="110"/>
    </row>
    <row r="166" ht="15.75"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c r="AA166" s="110"/>
      <c r="AB166" s="110"/>
      <c r="AC166" s="110"/>
      <c r="AD166" s="110"/>
      <c r="AE166" s="110"/>
      <c r="AF166" s="110"/>
      <c r="AG166" s="110"/>
      <c r="AH166" s="110"/>
      <c r="AI166" s="110"/>
      <c r="AJ166" s="110"/>
      <c r="AK166" s="110"/>
      <c r="AL166" s="110"/>
      <c r="AM166" s="110"/>
      <c r="AN166" s="110"/>
      <c r="AO166" s="110"/>
      <c r="AP166" s="110"/>
      <c r="AQ166" s="110"/>
      <c r="AR166" s="110"/>
      <c r="AS166" s="110"/>
      <c r="AT166" s="110"/>
      <c r="AU166" s="110"/>
      <c r="AV166" s="110"/>
      <c r="AW166" s="110"/>
      <c r="AX166" s="110"/>
      <c r="AY166" s="110"/>
      <c r="AZ166" s="110"/>
      <c r="BA166" s="110"/>
      <c r="BB166" s="110"/>
    </row>
    <row r="167" ht="15.75"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c r="AA167" s="110"/>
      <c r="AB167" s="110"/>
      <c r="AC167" s="110"/>
      <c r="AD167" s="110"/>
      <c r="AE167" s="110"/>
      <c r="AF167" s="110"/>
      <c r="AG167" s="110"/>
      <c r="AH167" s="110"/>
      <c r="AI167" s="110"/>
      <c r="AJ167" s="110"/>
      <c r="AK167" s="110"/>
      <c r="AL167" s="110"/>
      <c r="AM167" s="110"/>
      <c r="AN167" s="110"/>
      <c r="AO167" s="110"/>
      <c r="AP167" s="110"/>
      <c r="AQ167" s="110"/>
      <c r="AR167" s="110"/>
      <c r="AS167" s="110"/>
      <c r="AT167" s="110"/>
      <c r="AU167" s="110"/>
      <c r="AV167" s="110"/>
      <c r="AW167" s="110"/>
      <c r="AX167" s="110"/>
      <c r="AY167" s="110"/>
      <c r="AZ167" s="110"/>
      <c r="BA167" s="110"/>
      <c r="BB167" s="110"/>
    </row>
    <row r="168" ht="15.75"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c r="AA168" s="110"/>
      <c r="AB168" s="110"/>
      <c r="AC168" s="110"/>
      <c r="AD168" s="110"/>
      <c r="AE168" s="110"/>
      <c r="AF168" s="110"/>
      <c r="AG168" s="110"/>
      <c r="AH168" s="110"/>
      <c r="AI168" s="110"/>
      <c r="AJ168" s="110"/>
      <c r="AK168" s="110"/>
      <c r="AL168" s="110"/>
      <c r="AM168" s="110"/>
      <c r="AN168" s="110"/>
      <c r="AO168" s="110"/>
      <c r="AP168" s="110"/>
      <c r="AQ168" s="110"/>
      <c r="AR168" s="110"/>
      <c r="AS168" s="110"/>
      <c r="AT168" s="110"/>
      <c r="AU168" s="110"/>
      <c r="AV168" s="110"/>
      <c r="AW168" s="110"/>
      <c r="AX168" s="110"/>
      <c r="AY168" s="110"/>
      <c r="AZ168" s="110"/>
      <c r="BA168" s="110"/>
      <c r="BB168" s="110"/>
    </row>
    <row r="169" ht="15.75"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c r="AA169" s="110"/>
      <c r="AB169" s="110"/>
      <c r="AC169" s="110"/>
      <c r="AD169" s="110"/>
      <c r="AE169" s="110"/>
      <c r="AF169" s="110"/>
      <c r="AG169" s="110"/>
      <c r="AH169" s="110"/>
      <c r="AI169" s="110"/>
      <c r="AJ169" s="110"/>
      <c r="AK169" s="110"/>
      <c r="AL169" s="110"/>
      <c r="AM169" s="110"/>
      <c r="AN169" s="110"/>
      <c r="AO169" s="110"/>
      <c r="AP169" s="110"/>
      <c r="AQ169" s="110"/>
      <c r="AR169" s="110"/>
      <c r="AS169" s="110"/>
      <c r="AT169" s="110"/>
      <c r="AU169" s="110"/>
      <c r="AV169" s="110"/>
      <c r="AW169" s="110"/>
      <c r="AX169" s="110"/>
      <c r="AY169" s="110"/>
      <c r="AZ169" s="110"/>
      <c r="BA169" s="110"/>
      <c r="BB169" s="110"/>
    </row>
    <row r="170" ht="15.75"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c r="AI170" s="110"/>
      <c r="AJ170" s="110"/>
      <c r="AK170" s="110"/>
      <c r="AL170" s="110"/>
      <c r="AM170" s="110"/>
      <c r="AN170" s="110"/>
      <c r="AO170" s="110"/>
      <c r="AP170" s="110"/>
      <c r="AQ170" s="110"/>
      <c r="AR170" s="110"/>
      <c r="AS170" s="110"/>
      <c r="AT170" s="110"/>
      <c r="AU170" s="110"/>
      <c r="AV170" s="110"/>
      <c r="AW170" s="110"/>
      <c r="AX170" s="110"/>
      <c r="AY170" s="110"/>
      <c r="AZ170" s="110"/>
      <c r="BA170" s="110"/>
      <c r="BB170" s="110"/>
    </row>
    <row r="171" ht="15.75"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c r="AA171" s="110"/>
      <c r="AB171" s="110"/>
      <c r="AC171" s="110"/>
      <c r="AD171" s="110"/>
      <c r="AE171" s="110"/>
      <c r="AF171" s="110"/>
      <c r="AG171" s="110"/>
      <c r="AH171" s="110"/>
      <c r="AI171" s="110"/>
      <c r="AJ171" s="110"/>
      <c r="AK171" s="110"/>
      <c r="AL171" s="110"/>
      <c r="AM171" s="110"/>
      <c r="AN171" s="110"/>
      <c r="AO171" s="110"/>
      <c r="AP171" s="110"/>
      <c r="AQ171" s="110"/>
      <c r="AR171" s="110"/>
      <c r="AS171" s="110"/>
      <c r="AT171" s="110"/>
      <c r="AU171" s="110"/>
      <c r="AV171" s="110"/>
      <c r="AW171" s="110"/>
      <c r="AX171" s="110"/>
      <c r="AY171" s="110"/>
      <c r="AZ171" s="110"/>
      <c r="BA171" s="110"/>
      <c r="BB171" s="110"/>
    </row>
    <row r="172" ht="15.75"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c r="AA172" s="110"/>
      <c r="AB172" s="110"/>
      <c r="AC172" s="110"/>
      <c r="AD172" s="110"/>
      <c r="AE172" s="110"/>
      <c r="AF172" s="110"/>
      <c r="AG172" s="110"/>
      <c r="AH172" s="110"/>
      <c r="AI172" s="110"/>
      <c r="AJ172" s="110"/>
      <c r="AK172" s="110"/>
      <c r="AL172" s="110"/>
      <c r="AM172" s="110"/>
      <c r="AN172" s="110"/>
      <c r="AO172" s="110"/>
      <c r="AP172" s="110"/>
      <c r="AQ172" s="110"/>
      <c r="AR172" s="110"/>
      <c r="AS172" s="110"/>
      <c r="AT172" s="110"/>
      <c r="AU172" s="110"/>
      <c r="AV172" s="110"/>
      <c r="AW172" s="110"/>
      <c r="AX172" s="110"/>
      <c r="AY172" s="110"/>
      <c r="AZ172" s="110"/>
      <c r="BA172" s="110"/>
      <c r="BB172" s="110"/>
    </row>
    <row r="173" ht="15.75"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c r="AA173" s="110"/>
      <c r="AB173" s="110"/>
      <c r="AC173" s="110"/>
      <c r="AD173" s="110"/>
      <c r="AE173" s="110"/>
      <c r="AF173" s="110"/>
      <c r="AG173" s="110"/>
      <c r="AH173" s="110"/>
      <c r="AI173" s="110"/>
      <c r="AJ173" s="110"/>
      <c r="AK173" s="110"/>
      <c r="AL173" s="110"/>
      <c r="AM173" s="110"/>
      <c r="AN173" s="110"/>
      <c r="AO173" s="110"/>
      <c r="AP173" s="110"/>
      <c r="AQ173" s="110"/>
      <c r="AR173" s="110"/>
      <c r="AS173" s="110"/>
      <c r="AT173" s="110"/>
      <c r="AU173" s="110"/>
      <c r="AV173" s="110"/>
      <c r="AW173" s="110"/>
      <c r="AX173" s="110"/>
      <c r="AY173" s="110"/>
      <c r="AZ173" s="110"/>
      <c r="BA173" s="110"/>
      <c r="BB173" s="110"/>
    </row>
    <row r="174" ht="15.75"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c r="AE174" s="110"/>
      <c r="AF174" s="110"/>
      <c r="AG174" s="110"/>
      <c r="AH174" s="110"/>
      <c r="AI174" s="110"/>
      <c r="AJ174" s="110"/>
      <c r="AK174" s="110"/>
      <c r="AL174" s="110"/>
      <c r="AM174" s="110"/>
      <c r="AN174" s="110"/>
      <c r="AO174" s="110"/>
      <c r="AP174" s="110"/>
      <c r="AQ174" s="110"/>
      <c r="AR174" s="110"/>
      <c r="AS174" s="110"/>
      <c r="AT174" s="110"/>
      <c r="AU174" s="110"/>
      <c r="AV174" s="110"/>
      <c r="AW174" s="110"/>
      <c r="AX174" s="110"/>
      <c r="AY174" s="110"/>
      <c r="AZ174" s="110"/>
      <c r="BA174" s="110"/>
      <c r="BB174" s="110"/>
    </row>
    <row r="175" ht="15.75"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110"/>
      <c r="AB175" s="110"/>
      <c r="AC175" s="110"/>
      <c r="AD175" s="110"/>
      <c r="AE175" s="110"/>
      <c r="AF175" s="110"/>
      <c r="AG175" s="110"/>
      <c r="AH175" s="110"/>
      <c r="AI175" s="110"/>
      <c r="AJ175" s="110"/>
      <c r="AK175" s="110"/>
      <c r="AL175" s="110"/>
      <c r="AM175" s="110"/>
      <c r="AN175" s="110"/>
      <c r="AO175" s="110"/>
      <c r="AP175" s="110"/>
      <c r="AQ175" s="110"/>
      <c r="AR175" s="110"/>
      <c r="AS175" s="110"/>
      <c r="AT175" s="110"/>
      <c r="AU175" s="110"/>
      <c r="AV175" s="110"/>
      <c r="AW175" s="110"/>
      <c r="AX175" s="110"/>
      <c r="AY175" s="110"/>
      <c r="AZ175" s="110"/>
      <c r="BA175" s="110"/>
      <c r="BB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c r="AB176" s="110"/>
      <c r="AC176" s="110"/>
      <c r="AD176" s="110"/>
      <c r="AE176" s="110"/>
      <c r="AF176" s="110"/>
      <c r="AG176" s="110"/>
      <c r="AH176" s="110"/>
      <c r="AI176" s="110"/>
      <c r="AJ176" s="110"/>
      <c r="AK176" s="110"/>
      <c r="AL176" s="110"/>
      <c r="AM176" s="110"/>
      <c r="AN176" s="110"/>
      <c r="AO176" s="110"/>
      <c r="AP176" s="110"/>
      <c r="AQ176" s="110"/>
      <c r="AR176" s="110"/>
      <c r="AS176" s="110"/>
      <c r="AT176" s="110"/>
      <c r="AU176" s="110"/>
      <c r="AV176" s="110"/>
      <c r="AW176" s="110"/>
      <c r="AX176" s="110"/>
      <c r="AY176" s="110"/>
      <c r="AZ176" s="110"/>
      <c r="BA176" s="110"/>
      <c r="BB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c r="AB177" s="110"/>
      <c r="AC177" s="110"/>
      <c r="AD177" s="110"/>
      <c r="AE177" s="110"/>
      <c r="AF177" s="110"/>
      <c r="AG177" s="110"/>
      <c r="AH177" s="110"/>
      <c r="AI177" s="110"/>
      <c r="AJ177" s="110"/>
      <c r="AK177" s="110"/>
      <c r="AL177" s="110"/>
      <c r="AM177" s="110"/>
      <c r="AN177" s="110"/>
      <c r="AO177" s="110"/>
      <c r="AP177" s="110"/>
      <c r="AQ177" s="110"/>
      <c r="AR177" s="110"/>
      <c r="AS177" s="110"/>
      <c r="AT177" s="110"/>
      <c r="AU177" s="110"/>
      <c r="AV177" s="110"/>
      <c r="AW177" s="110"/>
      <c r="AX177" s="110"/>
      <c r="AY177" s="110"/>
      <c r="AZ177" s="110"/>
      <c r="BA177" s="110"/>
      <c r="BB177" s="110"/>
    </row>
    <row r="178" ht="15.75"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0"/>
      <c r="AI178" s="110"/>
      <c r="AJ178" s="110"/>
      <c r="AK178" s="110"/>
      <c r="AL178" s="110"/>
      <c r="AM178" s="110"/>
      <c r="AN178" s="110"/>
      <c r="AO178" s="110"/>
      <c r="AP178" s="110"/>
      <c r="AQ178" s="110"/>
      <c r="AR178" s="110"/>
      <c r="AS178" s="110"/>
      <c r="AT178" s="110"/>
      <c r="AU178" s="110"/>
      <c r="AV178" s="110"/>
      <c r="AW178" s="110"/>
      <c r="AX178" s="110"/>
      <c r="AY178" s="110"/>
      <c r="AZ178" s="110"/>
      <c r="BA178" s="110"/>
      <c r="BB178" s="110"/>
    </row>
    <row r="179" ht="15.75"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0"/>
      <c r="AI179" s="110"/>
      <c r="AJ179" s="110"/>
      <c r="AK179" s="110"/>
      <c r="AL179" s="110"/>
      <c r="AM179" s="110"/>
      <c r="AN179" s="110"/>
      <c r="AO179" s="110"/>
      <c r="AP179" s="110"/>
      <c r="AQ179" s="110"/>
      <c r="AR179" s="110"/>
      <c r="AS179" s="110"/>
      <c r="AT179" s="110"/>
      <c r="AU179" s="110"/>
      <c r="AV179" s="110"/>
      <c r="AW179" s="110"/>
      <c r="AX179" s="110"/>
      <c r="AY179" s="110"/>
      <c r="AZ179" s="110"/>
      <c r="BA179" s="110"/>
      <c r="BB179" s="110"/>
    </row>
    <row r="180" ht="15.75"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c r="AE180" s="110"/>
      <c r="AF180" s="110"/>
      <c r="AG180" s="110"/>
      <c r="AH180" s="110"/>
      <c r="AI180" s="110"/>
      <c r="AJ180" s="110"/>
      <c r="AK180" s="110"/>
      <c r="AL180" s="110"/>
      <c r="AM180" s="110"/>
      <c r="AN180" s="110"/>
      <c r="AO180" s="110"/>
      <c r="AP180" s="110"/>
      <c r="AQ180" s="110"/>
      <c r="AR180" s="110"/>
      <c r="AS180" s="110"/>
      <c r="AT180" s="110"/>
      <c r="AU180" s="110"/>
      <c r="AV180" s="110"/>
      <c r="AW180" s="110"/>
      <c r="AX180" s="110"/>
      <c r="AY180" s="110"/>
      <c r="AZ180" s="110"/>
      <c r="BA180" s="110"/>
      <c r="BB180" s="110"/>
    </row>
    <row r="181" ht="15.75"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c r="AE181" s="110"/>
      <c r="AF181" s="110"/>
      <c r="AG181" s="110"/>
      <c r="AH181" s="110"/>
      <c r="AI181" s="110"/>
      <c r="AJ181" s="110"/>
      <c r="AK181" s="110"/>
      <c r="AL181" s="110"/>
      <c r="AM181" s="110"/>
      <c r="AN181" s="110"/>
      <c r="AO181" s="110"/>
      <c r="AP181" s="110"/>
      <c r="AQ181" s="110"/>
      <c r="AR181" s="110"/>
      <c r="AS181" s="110"/>
      <c r="AT181" s="110"/>
      <c r="AU181" s="110"/>
      <c r="AV181" s="110"/>
      <c r="AW181" s="110"/>
      <c r="AX181" s="110"/>
      <c r="AY181" s="110"/>
      <c r="AZ181" s="110"/>
      <c r="BA181" s="110"/>
      <c r="BB181" s="110"/>
    </row>
    <row r="182" ht="15.75"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c r="AE182" s="110"/>
      <c r="AF182" s="110"/>
      <c r="AG182" s="110"/>
      <c r="AH182" s="110"/>
      <c r="AI182" s="110"/>
      <c r="AJ182" s="110"/>
      <c r="AK182" s="110"/>
      <c r="AL182" s="110"/>
      <c r="AM182" s="110"/>
      <c r="AN182" s="110"/>
      <c r="AO182" s="110"/>
      <c r="AP182" s="110"/>
      <c r="AQ182" s="110"/>
      <c r="AR182" s="110"/>
      <c r="AS182" s="110"/>
      <c r="AT182" s="110"/>
      <c r="AU182" s="110"/>
      <c r="AV182" s="110"/>
      <c r="AW182" s="110"/>
      <c r="AX182" s="110"/>
      <c r="AY182" s="110"/>
      <c r="AZ182" s="110"/>
      <c r="BA182" s="110"/>
      <c r="BB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0"/>
      <c r="AF183" s="110"/>
      <c r="AG183" s="110"/>
      <c r="AH183" s="110"/>
      <c r="AI183" s="110"/>
      <c r="AJ183" s="110"/>
      <c r="AK183" s="110"/>
      <c r="AL183" s="110"/>
      <c r="AM183" s="110"/>
      <c r="AN183" s="110"/>
      <c r="AO183" s="110"/>
      <c r="AP183" s="110"/>
      <c r="AQ183" s="110"/>
      <c r="AR183" s="110"/>
      <c r="AS183" s="110"/>
      <c r="AT183" s="110"/>
      <c r="AU183" s="110"/>
      <c r="AV183" s="110"/>
      <c r="AW183" s="110"/>
      <c r="AX183" s="110"/>
      <c r="AY183" s="110"/>
      <c r="AZ183" s="110"/>
      <c r="BA183" s="110"/>
      <c r="BB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0"/>
      <c r="AI184" s="110"/>
      <c r="AJ184" s="110"/>
      <c r="AK184" s="110"/>
      <c r="AL184" s="110"/>
      <c r="AM184" s="110"/>
      <c r="AN184" s="110"/>
      <c r="AO184" s="110"/>
      <c r="AP184" s="110"/>
      <c r="AQ184" s="110"/>
      <c r="AR184" s="110"/>
      <c r="AS184" s="110"/>
      <c r="AT184" s="110"/>
      <c r="AU184" s="110"/>
      <c r="AV184" s="110"/>
      <c r="AW184" s="110"/>
      <c r="AX184" s="110"/>
      <c r="AY184" s="110"/>
      <c r="AZ184" s="110"/>
      <c r="BA184" s="110"/>
      <c r="BB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c r="AB185" s="110"/>
      <c r="AC185" s="110"/>
      <c r="AD185" s="110"/>
      <c r="AE185" s="110"/>
      <c r="AF185" s="110"/>
      <c r="AG185" s="110"/>
      <c r="AH185" s="110"/>
      <c r="AI185" s="110"/>
      <c r="AJ185" s="110"/>
      <c r="AK185" s="110"/>
      <c r="AL185" s="110"/>
      <c r="AM185" s="110"/>
      <c r="AN185" s="110"/>
      <c r="AO185" s="110"/>
      <c r="AP185" s="110"/>
      <c r="AQ185" s="110"/>
      <c r="AR185" s="110"/>
      <c r="AS185" s="110"/>
      <c r="AT185" s="110"/>
      <c r="AU185" s="110"/>
      <c r="AV185" s="110"/>
      <c r="AW185" s="110"/>
      <c r="AX185" s="110"/>
      <c r="AY185" s="110"/>
      <c r="AZ185" s="110"/>
      <c r="BA185" s="110"/>
      <c r="BB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c r="AB186" s="110"/>
      <c r="AC186" s="110"/>
      <c r="AD186" s="110"/>
      <c r="AE186" s="110"/>
      <c r="AF186" s="110"/>
      <c r="AG186" s="110"/>
      <c r="AH186" s="110"/>
      <c r="AI186" s="110"/>
      <c r="AJ186" s="110"/>
      <c r="AK186" s="110"/>
      <c r="AL186" s="110"/>
      <c r="AM186" s="110"/>
      <c r="AN186" s="110"/>
      <c r="AO186" s="110"/>
      <c r="AP186" s="110"/>
      <c r="AQ186" s="110"/>
      <c r="AR186" s="110"/>
      <c r="AS186" s="110"/>
      <c r="AT186" s="110"/>
      <c r="AU186" s="110"/>
      <c r="AV186" s="110"/>
      <c r="AW186" s="110"/>
      <c r="AX186" s="110"/>
      <c r="AY186" s="110"/>
      <c r="AZ186" s="110"/>
      <c r="BA186" s="110"/>
      <c r="BB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0"/>
      <c r="AI187" s="110"/>
      <c r="AJ187" s="110"/>
      <c r="AK187" s="110"/>
      <c r="AL187" s="110"/>
      <c r="AM187" s="110"/>
      <c r="AN187" s="110"/>
      <c r="AO187" s="110"/>
      <c r="AP187" s="110"/>
      <c r="AQ187" s="110"/>
      <c r="AR187" s="110"/>
      <c r="AS187" s="110"/>
      <c r="AT187" s="110"/>
      <c r="AU187" s="110"/>
      <c r="AV187" s="110"/>
      <c r="AW187" s="110"/>
      <c r="AX187" s="110"/>
      <c r="AY187" s="110"/>
      <c r="AZ187" s="110"/>
      <c r="BA187" s="110"/>
      <c r="BB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0"/>
      <c r="AI188" s="110"/>
      <c r="AJ188" s="110"/>
      <c r="AK188" s="110"/>
      <c r="AL188" s="110"/>
      <c r="AM188" s="110"/>
      <c r="AN188" s="110"/>
      <c r="AO188" s="110"/>
      <c r="AP188" s="110"/>
      <c r="AQ188" s="110"/>
      <c r="AR188" s="110"/>
      <c r="AS188" s="110"/>
      <c r="AT188" s="110"/>
      <c r="AU188" s="110"/>
      <c r="AV188" s="110"/>
      <c r="AW188" s="110"/>
      <c r="AX188" s="110"/>
      <c r="AY188" s="110"/>
      <c r="AZ188" s="110"/>
      <c r="BA188" s="110"/>
      <c r="BB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0"/>
      <c r="AI189" s="110"/>
      <c r="AJ189" s="110"/>
      <c r="AK189" s="110"/>
      <c r="AL189" s="110"/>
      <c r="AM189" s="110"/>
      <c r="AN189" s="110"/>
      <c r="AO189" s="110"/>
      <c r="AP189" s="110"/>
      <c r="AQ189" s="110"/>
      <c r="AR189" s="110"/>
      <c r="AS189" s="110"/>
      <c r="AT189" s="110"/>
      <c r="AU189" s="110"/>
      <c r="AV189" s="110"/>
      <c r="AW189" s="110"/>
      <c r="AX189" s="110"/>
      <c r="AY189" s="110"/>
      <c r="AZ189" s="110"/>
      <c r="BA189" s="110"/>
      <c r="BB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c r="AB190" s="110"/>
      <c r="AC190" s="110"/>
      <c r="AD190" s="110"/>
      <c r="AE190" s="110"/>
      <c r="AF190" s="110"/>
      <c r="AG190" s="110"/>
      <c r="AH190" s="110"/>
      <c r="AI190" s="110"/>
      <c r="AJ190" s="110"/>
      <c r="AK190" s="110"/>
      <c r="AL190" s="110"/>
      <c r="AM190" s="110"/>
      <c r="AN190" s="110"/>
      <c r="AO190" s="110"/>
      <c r="AP190" s="110"/>
      <c r="AQ190" s="110"/>
      <c r="AR190" s="110"/>
      <c r="AS190" s="110"/>
      <c r="AT190" s="110"/>
      <c r="AU190" s="110"/>
      <c r="AV190" s="110"/>
      <c r="AW190" s="110"/>
      <c r="AX190" s="110"/>
      <c r="AY190" s="110"/>
      <c r="AZ190" s="110"/>
      <c r="BA190" s="110"/>
      <c r="BB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c r="AB191" s="110"/>
      <c r="AC191" s="110"/>
      <c r="AD191" s="110"/>
      <c r="AE191" s="110"/>
      <c r="AF191" s="110"/>
      <c r="AG191" s="110"/>
      <c r="AH191" s="110"/>
      <c r="AI191" s="110"/>
      <c r="AJ191" s="110"/>
      <c r="AK191" s="110"/>
      <c r="AL191" s="110"/>
      <c r="AM191" s="110"/>
      <c r="AN191" s="110"/>
      <c r="AO191" s="110"/>
      <c r="AP191" s="110"/>
      <c r="AQ191" s="110"/>
      <c r="AR191" s="110"/>
      <c r="AS191" s="110"/>
      <c r="AT191" s="110"/>
      <c r="AU191" s="110"/>
      <c r="AV191" s="110"/>
      <c r="AW191" s="110"/>
      <c r="AX191" s="110"/>
      <c r="AY191" s="110"/>
      <c r="AZ191" s="110"/>
      <c r="BA191" s="110"/>
      <c r="BB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c r="AB192" s="110"/>
      <c r="AC192" s="110"/>
      <c r="AD192" s="110"/>
      <c r="AE192" s="110"/>
      <c r="AF192" s="110"/>
      <c r="AG192" s="110"/>
      <c r="AH192" s="110"/>
      <c r="AI192" s="110"/>
      <c r="AJ192" s="110"/>
      <c r="AK192" s="110"/>
      <c r="AL192" s="110"/>
      <c r="AM192" s="110"/>
      <c r="AN192" s="110"/>
      <c r="AO192" s="110"/>
      <c r="AP192" s="110"/>
      <c r="AQ192" s="110"/>
      <c r="AR192" s="110"/>
      <c r="AS192" s="110"/>
      <c r="AT192" s="110"/>
      <c r="AU192" s="110"/>
      <c r="AV192" s="110"/>
      <c r="AW192" s="110"/>
      <c r="AX192" s="110"/>
      <c r="AY192" s="110"/>
      <c r="AZ192" s="110"/>
      <c r="BA192" s="110"/>
      <c r="BB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c r="AE193" s="110"/>
      <c r="AF193" s="110"/>
      <c r="AG193" s="110"/>
      <c r="AH193" s="110"/>
      <c r="AI193" s="110"/>
      <c r="AJ193" s="110"/>
      <c r="AK193" s="110"/>
      <c r="AL193" s="110"/>
      <c r="AM193" s="110"/>
      <c r="AN193" s="110"/>
      <c r="AO193" s="110"/>
      <c r="AP193" s="110"/>
      <c r="AQ193" s="110"/>
      <c r="AR193" s="110"/>
      <c r="AS193" s="110"/>
      <c r="AT193" s="110"/>
      <c r="AU193" s="110"/>
      <c r="AV193" s="110"/>
      <c r="AW193" s="110"/>
      <c r="AX193" s="110"/>
      <c r="AY193" s="110"/>
      <c r="AZ193" s="110"/>
      <c r="BA193" s="110"/>
      <c r="BB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c r="AA194" s="110"/>
      <c r="AB194" s="110"/>
      <c r="AC194" s="110"/>
      <c r="AD194" s="110"/>
      <c r="AE194" s="110"/>
      <c r="AF194" s="110"/>
      <c r="AG194" s="110"/>
      <c r="AH194" s="110"/>
      <c r="AI194" s="110"/>
      <c r="AJ194" s="110"/>
      <c r="AK194" s="110"/>
      <c r="AL194" s="110"/>
      <c r="AM194" s="110"/>
      <c r="AN194" s="110"/>
      <c r="AO194" s="110"/>
      <c r="AP194" s="110"/>
      <c r="AQ194" s="110"/>
      <c r="AR194" s="110"/>
      <c r="AS194" s="110"/>
      <c r="AT194" s="110"/>
      <c r="AU194" s="110"/>
      <c r="AV194" s="110"/>
      <c r="AW194" s="110"/>
      <c r="AX194" s="110"/>
      <c r="AY194" s="110"/>
      <c r="AZ194" s="110"/>
      <c r="BA194" s="110"/>
      <c r="BB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c r="AA195" s="110"/>
      <c r="AB195" s="110"/>
      <c r="AC195" s="110"/>
      <c r="AD195" s="110"/>
      <c r="AE195" s="110"/>
      <c r="AF195" s="110"/>
      <c r="AG195" s="110"/>
      <c r="AH195" s="110"/>
      <c r="AI195" s="110"/>
      <c r="AJ195" s="110"/>
      <c r="AK195" s="110"/>
      <c r="AL195" s="110"/>
      <c r="AM195" s="110"/>
      <c r="AN195" s="110"/>
      <c r="AO195" s="110"/>
      <c r="AP195" s="110"/>
      <c r="AQ195" s="110"/>
      <c r="AR195" s="110"/>
      <c r="AS195" s="110"/>
      <c r="AT195" s="110"/>
      <c r="AU195" s="110"/>
      <c r="AV195" s="110"/>
      <c r="AW195" s="110"/>
      <c r="AX195" s="110"/>
      <c r="AY195" s="110"/>
      <c r="AZ195" s="110"/>
      <c r="BA195" s="110"/>
      <c r="BB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c r="AA196" s="110"/>
      <c r="AB196" s="110"/>
      <c r="AC196" s="110"/>
      <c r="AD196" s="110"/>
      <c r="AE196" s="110"/>
      <c r="AF196" s="110"/>
      <c r="AG196" s="110"/>
      <c r="AH196" s="110"/>
      <c r="AI196" s="110"/>
      <c r="AJ196" s="110"/>
      <c r="AK196" s="110"/>
      <c r="AL196" s="110"/>
      <c r="AM196" s="110"/>
      <c r="AN196" s="110"/>
      <c r="AO196" s="110"/>
      <c r="AP196" s="110"/>
      <c r="AQ196" s="110"/>
      <c r="AR196" s="110"/>
      <c r="AS196" s="110"/>
      <c r="AT196" s="110"/>
      <c r="AU196" s="110"/>
      <c r="AV196" s="110"/>
      <c r="AW196" s="110"/>
      <c r="AX196" s="110"/>
      <c r="AY196" s="110"/>
      <c r="AZ196" s="110"/>
      <c r="BA196" s="110"/>
      <c r="BB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c r="AA197" s="110"/>
      <c r="AB197" s="110"/>
      <c r="AC197" s="110"/>
      <c r="AD197" s="110"/>
      <c r="AE197" s="110"/>
      <c r="AF197" s="110"/>
      <c r="AG197" s="110"/>
      <c r="AH197" s="110"/>
      <c r="AI197" s="110"/>
      <c r="AJ197" s="110"/>
      <c r="AK197" s="110"/>
      <c r="AL197" s="110"/>
      <c r="AM197" s="110"/>
      <c r="AN197" s="110"/>
      <c r="AO197" s="110"/>
      <c r="AP197" s="110"/>
      <c r="AQ197" s="110"/>
      <c r="AR197" s="110"/>
      <c r="AS197" s="110"/>
      <c r="AT197" s="110"/>
      <c r="AU197" s="110"/>
      <c r="AV197" s="110"/>
      <c r="AW197" s="110"/>
      <c r="AX197" s="110"/>
      <c r="AY197" s="110"/>
      <c r="AZ197" s="110"/>
      <c r="BA197" s="110"/>
      <c r="BB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c r="AA198" s="110"/>
      <c r="AB198" s="110"/>
      <c r="AC198" s="110"/>
      <c r="AD198" s="110"/>
      <c r="AE198" s="110"/>
      <c r="AF198" s="110"/>
      <c r="AG198" s="110"/>
      <c r="AH198" s="110"/>
      <c r="AI198" s="110"/>
      <c r="AJ198" s="110"/>
      <c r="AK198" s="110"/>
      <c r="AL198" s="110"/>
      <c r="AM198" s="110"/>
      <c r="AN198" s="110"/>
      <c r="AO198" s="110"/>
      <c r="AP198" s="110"/>
      <c r="AQ198" s="110"/>
      <c r="AR198" s="110"/>
      <c r="AS198" s="110"/>
      <c r="AT198" s="110"/>
      <c r="AU198" s="110"/>
      <c r="AV198" s="110"/>
      <c r="AW198" s="110"/>
      <c r="AX198" s="110"/>
      <c r="AY198" s="110"/>
      <c r="AZ198" s="110"/>
      <c r="BA198" s="110"/>
      <c r="BB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c r="AA199" s="110"/>
      <c r="AB199" s="110"/>
      <c r="AC199" s="110"/>
      <c r="AD199" s="110"/>
      <c r="AE199" s="110"/>
      <c r="AF199" s="110"/>
      <c r="AG199" s="110"/>
      <c r="AH199" s="110"/>
      <c r="AI199" s="110"/>
      <c r="AJ199" s="110"/>
      <c r="AK199" s="110"/>
      <c r="AL199" s="110"/>
      <c r="AM199" s="110"/>
      <c r="AN199" s="110"/>
      <c r="AO199" s="110"/>
      <c r="AP199" s="110"/>
      <c r="AQ199" s="110"/>
      <c r="AR199" s="110"/>
      <c r="AS199" s="110"/>
      <c r="AT199" s="110"/>
      <c r="AU199" s="110"/>
      <c r="AV199" s="110"/>
      <c r="AW199" s="110"/>
      <c r="AX199" s="110"/>
      <c r="AY199" s="110"/>
      <c r="AZ199" s="110"/>
      <c r="BA199" s="110"/>
      <c r="BB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c r="AA200" s="110"/>
      <c r="AB200" s="110"/>
      <c r="AC200" s="110"/>
      <c r="AD200" s="110"/>
      <c r="AE200" s="110"/>
      <c r="AF200" s="110"/>
      <c r="AG200" s="110"/>
      <c r="AH200" s="110"/>
      <c r="AI200" s="110"/>
      <c r="AJ200" s="110"/>
      <c r="AK200" s="110"/>
      <c r="AL200" s="110"/>
      <c r="AM200" s="110"/>
      <c r="AN200" s="110"/>
      <c r="AO200" s="110"/>
      <c r="AP200" s="110"/>
      <c r="AQ200" s="110"/>
      <c r="AR200" s="110"/>
      <c r="AS200" s="110"/>
      <c r="AT200" s="110"/>
      <c r="AU200" s="110"/>
      <c r="AV200" s="110"/>
      <c r="AW200" s="110"/>
      <c r="AX200" s="110"/>
      <c r="AY200" s="110"/>
      <c r="AZ200" s="110"/>
      <c r="BA200" s="110"/>
      <c r="BB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110"/>
      <c r="AB201" s="110"/>
      <c r="AC201" s="110"/>
      <c r="AD201" s="110"/>
      <c r="AE201" s="110"/>
      <c r="AF201" s="110"/>
      <c r="AG201" s="110"/>
      <c r="AH201" s="110"/>
      <c r="AI201" s="110"/>
      <c r="AJ201" s="110"/>
      <c r="AK201" s="110"/>
      <c r="AL201" s="110"/>
      <c r="AM201" s="110"/>
      <c r="AN201" s="110"/>
      <c r="AO201" s="110"/>
      <c r="AP201" s="110"/>
      <c r="AQ201" s="110"/>
      <c r="AR201" s="110"/>
      <c r="AS201" s="110"/>
      <c r="AT201" s="110"/>
      <c r="AU201" s="110"/>
      <c r="AV201" s="110"/>
      <c r="AW201" s="110"/>
      <c r="AX201" s="110"/>
      <c r="AY201" s="110"/>
      <c r="AZ201" s="110"/>
      <c r="BA201" s="110"/>
      <c r="BB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110"/>
      <c r="AB202" s="110"/>
      <c r="AC202" s="110"/>
      <c r="AD202" s="110"/>
      <c r="AE202" s="110"/>
      <c r="AF202" s="110"/>
      <c r="AG202" s="110"/>
      <c r="AH202" s="110"/>
      <c r="AI202" s="110"/>
      <c r="AJ202" s="110"/>
      <c r="AK202" s="110"/>
      <c r="AL202" s="110"/>
      <c r="AM202" s="110"/>
      <c r="AN202" s="110"/>
      <c r="AO202" s="110"/>
      <c r="AP202" s="110"/>
      <c r="AQ202" s="110"/>
      <c r="AR202" s="110"/>
      <c r="AS202" s="110"/>
      <c r="AT202" s="110"/>
      <c r="AU202" s="110"/>
      <c r="AV202" s="110"/>
      <c r="AW202" s="110"/>
      <c r="AX202" s="110"/>
      <c r="AY202" s="110"/>
      <c r="AZ202" s="110"/>
      <c r="BA202" s="110"/>
      <c r="BB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c r="AA203" s="110"/>
      <c r="AB203" s="110"/>
      <c r="AC203" s="110"/>
      <c r="AD203" s="110"/>
      <c r="AE203" s="110"/>
      <c r="AF203" s="110"/>
      <c r="AG203" s="110"/>
      <c r="AH203" s="110"/>
      <c r="AI203" s="110"/>
      <c r="AJ203" s="110"/>
      <c r="AK203" s="110"/>
      <c r="AL203" s="110"/>
      <c r="AM203" s="110"/>
      <c r="AN203" s="110"/>
      <c r="AO203" s="110"/>
      <c r="AP203" s="110"/>
      <c r="AQ203" s="110"/>
      <c r="AR203" s="110"/>
      <c r="AS203" s="110"/>
      <c r="AT203" s="110"/>
      <c r="AU203" s="110"/>
      <c r="AV203" s="110"/>
      <c r="AW203" s="110"/>
      <c r="AX203" s="110"/>
      <c r="AY203" s="110"/>
      <c r="AZ203" s="110"/>
      <c r="BA203" s="110"/>
      <c r="BB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110"/>
      <c r="AB204" s="110"/>
      <c r="AC204" s="110"/>
      <c r="AD204" s="110"/>
      <c r="AE204" s="110"/>
      <c r="AF204" s="110"/>
      <c r="AG204" s="110"/>
      <c r="AH204" s="110"/>
      <c r="AI204" s="110"/>
      <c r="AJ204" s="110"/>
      <c r="AK204" s="110"/>
      <c r="AL204" s="110"/>
      <c r="AM204" s="110"/>
      <c r="AN204" s="110"/>
      <c r="AO204" s="110"/>
      <c r="AP204" s="110"/>
      <c r="AQ204" s="110"/>
      <c r="AR204" s="110"/>
      <c r="AS204" s="110"/>
      <c r="AT204" s="110"/>
      <c r="AU204" s="110"/>
      <c r="AV204" s="110"/>
      <c r="AW204" s="110"/>
      <c r="AX204" s="110"/>
      <c r="AY204" s="110"/>
      <c r="AZ204" s="110"/>
      <c r="BA204" s="110"/>
      <c r="BB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10"/>
      <c r="AT205" s="110"/>
      <c r="AU205" s="110"/>
      <c r="AV205" s="110"/>
      <c r="AW205" s="110"/>
      <c r="AX205" s="110"/>
      <c r="AY205" s="110"/>
      <c r="AZ205" s="110"/>
      <c r="BA205" s="110"/>
      <c r="BB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c r="AB206" s="110"/>
      <c r="AC206" s="110"/>
      <c r="AD206" s="110"/>
      <c r="AE206" s="110"/>
      <c r="AF206" s="110"/>
      <c r="AG206" s="110"/>
      <c r="AH206" s="110"/>
      <c r="AI206" s="110"/>
      <c r="AJ206" s="110"/>
      <c r="AK206" s="110"/>
      <c r="AL206" s="110"/>
      <c r="AM206" s="110"/>
      <c r="AN206" s="110"/>
      <c r="AO206" s="110"/>
      <c r="AP206" s="110"/>
      <c r="AQ206" s="110"/>
      <c r="AR206" s="110"/>
      <c r="AS206" s="110"/>
      <c r="AT206" s="110"/>
      <c r="AU206" s="110"/>
      <c r="AV206" s="110"/>
      <c r="AW206" s="110"/>
      <c r="AX206" s="110"/>
      <c r="AY206" s="110"/>
      <c r="AZ206" s="110"/>
      <c r="BA206" s="110"/>
      <c r="BB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c r="AA207" s="110"/>
      <c r="AB207" s="110"/>
      <c r="AC207" s="110"/>
      <c r="AD207" s="110"/>
      <c r="AE207" s="110"/>
      <c r="AF207" s="110"/>
      <c r="AG207" s="110"/>
      <c r="AH207" s="110"/>
      <c r="AI207" s="110"/>
      <c r="AJ207" s="110"/>
      <c r="AK207" s="110"/>
      <c r="AL207" s="110"/>
      <c r="AM207" s="110"/>
      <c r="AN207" s="110"/>
      <c r="AO207" s="110"/>
      <c r="AP207" s="110"/>
      <c r="AQ207" s="110"/>
      <c r="AR207" s="110"/>
      <c r="AS207" s="110"/>
      <c r="AT207" s="110"/>
      <c r="AU207" s="110"/>
      <c r="AV207" s="110"/>
      <c r="AW207" s="110"/>
      <c r="AX207" s="110"/>
      <c r="AY207" s="110"/>
      <c r="AZ207" s="110"/>
      <c r="BA207" s="110"/>
      <c r="BB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c r="AA208" s="110"/>
      <c r="AB208" s="110"/>
      <c r="AC208" s="110"/>
      <c r="AD208" s="110"/>
      <c r="AE208" s="110"/>
      <c r="AF208" s="110"/>
      <c r="AG208" s="110"/>
      <c r="AH208" s="110"/>
      <c r="AI208" s="110"/>
      <c r="AJ208" s="110"/>
      <c r="AK208" s="110"/>
      <c r="AL208" s="110"/>
      <c r="AM208" s="110"/>
      <c r="AN208" s="110"/>
      <c r="AO208" s="110"/>
      <c r="AP208" s="110"/>
      <c r="AQ208" s="110"/>
      <c r="AR208" s="110"/>
      <c r="AS208" s="110"/>
      <c r="AT208" s="110"/>
      <c r="AU208" s="110"/>
      <c r="AV208" s="110"/>
      <c r="AW208" s="110"/>
      <c r="AX208" s="110"/>
      <c r="AY208" s="110"/>
      <c r="AZ208" s="110"/>
      <c r="BA208" s="110"/>
      <c r="BB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c r="AA209" s="110"/>
      <c r="AB209" s="110"/>
      <c r="AC209" s="110"/>
      <c r="AD209" s="110"/>
      <c r="AE209" s="110"/>
      <c r="AF209" s="110"/>
      <c r="AG209" s="110"/>
      <c r="AH209" s="110"/>
      <c r="AI209" s="110"/>
      <c r="AJ209" s="110"/>
      <c r="AK209" s="110"/>
      <c r="AL209" s="110"/>
      <c r="AM209" s="110"/>
      <c r="AN209" s="110"/>
      <c r="AO209" s="110"/>
      <c r="AP209" s="110"/>
      <c r="AQ209" s="110"/>
      <c r="AR209" s="110"/>
      <c r="AS209" s="110"/>
      <c r="AT209" s="110"/>
      <c r="AU209" s="110"/>
      <c r="AV209" s="110"/>
      <c r="AW209" s="110"/>
      <c r="AX209" s="110"/>
      <c r="AY209" s="110"/>
      <c r="AZ209" s="110"/>
      <c r="BA209" s="110"/>
      <c r="BB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c r="AA210" s="110"/>
      <c r="AB210" s="110"/>
      <c r="AC210" s="110"/>
      <c r="AD210" s="110"/>
      <c r="AE210" s="110"/>
      <c r="AF210" s="110"/>
      <c r="AG210" s="110"/>
      <c r="AH210" s="110"/>
      <c r="AI210" s="110"/>
      <c r="AJ210" s="110"/>
      <c r="AK210" s="110"/>
      <c r="AL210" s="110"/>
      <c r="AM210" s="110"/>
      <c r="AN210" s="110"/>
      <c r="AO210" s="110"/>
      <c r="AP210" s="110"/>
      <c r="AQ210" s="110"/>
      <c r="AR210" s="110"/>
      <c r="AS210" s="110"/>
      <c r="AT210" s="110"/>
      <c r="AU210" s="110"/>
      <c r="AV210" s="110"/>
      <c r="AW210" s="110"/>
      <c r="AX210" s="110"/>
      <c r="AY210" s="110"/>
      <c r="AZ210" s="110"/>
      <c r="BA210" s="110"/>
      <c r="BB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c r="AA211" s="110"/>
      <c r="AB211" s="110"/>
      <c r="AC211" s="110"/>
      <c r="AD211" s="110"/>
      <c r="AE211" s="110"/>
      <c r="AF211" s="110"/>
      <c r="AG211" s="110"/>
      <c r="AH211" s="110"/>
      <c r="AI211" s="110"/>
      <c r="AJ211" s="110"/>
      <c r="AK211" s="110"/>
      <c r="AL211" s="110"/>
      <c r="AM211" s="110"/>
      <c r="AN211" s="110"/>
      <c r="AO211" s="110"/>
      <c r="AP211" s="110"/>
      <c r="AQ211" s="110"/>
      <c r="AR211" s="110"/>
      <c r="AS211" s="110"/>
      <c r="AT211" s="110"/>
      <c r="AU211" s="110"/>
      <c r="AV211" s="110"/>
      <c r="AW211" s="110"/>
      <c r="AX211" s="110"/>
      <c r="AY211" s="110"/>
      <c r="AZ211" s="110"/>
      <c r="BA211" s="110"/>
      <c r="BB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c r="AA212" s="110"/>
      <c r="AB212" s="110"/>
      <c r="AC212" s="110"/>
      <c r="AD212" s="110"/>
      <c r="AE212" s="110"/>
      <c r="AF212" s="110"/>
      <c r="AG212" s="110"/>
      <c r="AH212" s="110"/>
      <c r="AI212" s="110"/>
      <c r="AJ212" s="110"/>
      <c r="AK212" s="110"/>
      <c r="AL212" s="110"/>
      <c r="AM212" s="110"/>
      <c r="AN212" s="110"/>
      <c r="AO212" s="110"/>
      <c r="AP212" s="110"/>
      <c r="AQ212" s="110"/>
      <c r="AR212" s="110"/>
      <c r="AS212" s="110"/>
      <c r="AT212" s="110"/>
      <c r="AU212" s="110"/>
      <c r="AV212" s="110"/>
      <c r="AW212" s="110"/>
      <c r="AX212" s="110"/>
      <c r="AY212" s="110"/>
      <c r="AZ212" s="110"/>
      <c r="BA212" s="110"/>
      <c r="BB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c r="AA213" s="110"/>
      <c r="AB213" s="110"/>
      <c r="AC213" s="110"/>
      <c r="AD213" s="110"/>
      <c r="AE213" s="110"/>
      <c r="AF213" s="110"/>
      <c r="AG213" s="110"/>
      <c r="AH213" s="110"/>
      <c r="AI213" s="110"/>
      <c r="AJ213" s="110"/>
      <c r="AK213" s="110"/>
      <c r="AL213" s="110"/>
      <c r="AM213" s="110"/>
      <c r="AN213" s="110"/>
      <c r="AO213" s="110"/>
      <c r="AP213" s="110"/>
      <c r="AQ213" s="110"/>
      <c r="AR213" s="110"/>
      <c r="AS213" s="110"/>
      <c r="AT213" s="110"/>
      <c r="AU213" s="110"/>
      <c r="AV213" s="110"/>
      <c r="AW213" s="110"/>
      <c r="AX213" s="110"/>
      <c r="AY213" s="110"/>
      <c r="AZ213" s="110"/>
      <c r="BA213" s="110"/>
      <c r="BB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110"/>
      <c r="AB214" s="110"/>
      <c r="AC214" s="110"/>
      <c r="AD214" s="110"/>
      <c r="AE214" s="110"/>
      <c r="AF214" s="110"/>
      <c r="AG214" s="110"/>
      <c r="AH214" s="110"/>
      <c r="AI214" s="110"/>
      <c r="AJ214" s="110"/>
      <c r="AK214" s="110"/>
      <c r="AL214" s="110"/>
      <c r="AM214" s="110"/>
      <c r="AN214" s="110"/>
      <c r="AO214" s="110"/>
      <c r="AP214" s="110"/>
      <c r="AQ214" s="110"/>
      <c r="AR214" s="110"/>
      <c r="AS214" s="110"/>
      <c r="AT214" s="110"/>
      <c r="AU214" s="110"/>
      <c r="AV214" s="110"/>
      <c r="AW214" s="110"/>
      <c r="AX214" s="110"/>
      <c r="AY214" s="110"/>
      <c r="AZ214" s="110"/>
      <c r="BA214" s="110"/>
      <c r="BB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c r="AB215" s="110"/>
      <c r="AC215" s="110"/>
      <c r="AD215" s="110"/>
      <c r="AE215" s="110"/>
      <c r="AF215" s="110"/>
      <c r="AG215" s="110"/>
      <c r="AH215" s="110"/>
      <c r="AI215" s="110"/>
      <c r="AJ215" s="110"/>
      <c r="AK215" s="110"/>
      <c r="AL215" s="110"/>
      <c r="AM215" s="110"/>
      <c r="AN215" s="110"/>
      <c r="AO215" s="110"/>
      <c r="AP215" s="110"/>
      <c r="AQ215" s="110"/>
      <c r="AR215" s="110"/>
      <c r="AS215" s="110"/>
      <c r="AT215" s="110"/>
      <c r="AU215" s="110"/>
      <c r="AV215" s="110"/>
      <c r="AW215" s="110"/>
      <c r="AX215" s="110"/>
      <c r="AY215" s="110"/>
      <c r="AZ215" s="110"/>
      <c r="BA215" s="110"/>
      <c r="BB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110"/>
      <c r="AB216" s="110"/>
      <c r="AC216" s="110"/>
      <c r="AD216" s="110"/>
      <c r="AE216" s="110"/>
      <c r="AF216" s="110"/>
      <c r="AG216" s="110"/>
      <c r="AH216" s="110"/>
      <c r="AI216" s="110"/>
      <c r="AJ216" s="110"/>
      <c r="AK216" s="110"/>
      <c r="AL216" s="110"/>
      <c r="AM216" s="110"/>
      <c r="AN216" s="110"/>
      <c r="AO216" s="110"/>
      <c r="AP216" s="110"/>
      <c r="AQ216" s="110"/>
      <c r="AR216" s="110"/>
      <c r="AS216" s="110"/>
      <c r="AT216" s="110"/>
      <c r="AU216" s="110"/>
      <c r="AV216" s="110"/>
      <c r="AW216" s="110"/>
      <c r="AX216" s="110"/>
      <c r="AY216" s="110"/>
      <c r="AZ216" s="110"/>
      <c r="BA216" s="110"/>
      <c r="BB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110"/>
      <c r="AB217" s="110"/>
      <c r="AC217" s="110"/>
      <c r="AD217" s="110"/>
      <c r="AE217" s="110"/>
      <c r="AF217" s="110"/>
      <c r="AG217" s="110"/>
      <c r="AH217" s="110"/>
      <c r="AI217" s="110"/>
      <c r="AJ217" s="110"/>
      <c r="AK217" s="110"/>
      <c r="AL217" s="110"/>
      <c r="AM217" s="110"/>
      <c r="AN217" s="110"/>
      <c r="AO217" s="110"/>
      <c r="AP217" s="110"/>
      <c r="AQ217" s="110"/>
      <c r="AR217" s="110"/>
      <c r="AS217" s="110"/>
      <c r="AT217" s="110"/>
      <c r="AU217" s="110"/>
      <c r="AV217" s="110"/>
      <c r="AW217" s="110"/>
      <c r="AX217" s="110"/>
      <c r="AY217" s="110"/>
      <c r="AZ217" s="110"/>
      <c r="BA217" s="110"/>
      <c r="BB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110"/>
      <c r="AB218" s="110"/>
      <c r="AC218" s="110"/>
      <c r="AD218" s="110"/>
      <c r="AE218" s="110"/>
      <c r="AF218" s="110"/>
      <c r="AG218" s="110"/>
      <c r="AH218" s="110"/>
      <c r="AI218" s="110"/>
      <c r="AJ218" s="110"/>
      <c r="AK218" s="110"/>
      <c r="AL218" s="110"/>
      <c r="AM218" s="110"/>
      <c r="AN218" s="110"/>
      <c r="AO218" s="110"/>
      <c r="AP218" s="110"/>
      <c r="AQ218" s="110"/>
      <c r="AR218" s="110"/>
      <c r="AS218" s="110"/>
      <c r="AT218" s="110"/>
      <c r="AU218" s="110"/>
      <c r="AV218" s="110"/>
      <c r="AW218" s="110"/>
      <c r="AX218" s="110"/>
      <c r="AY218" s="110"/>
      <c r="AZ218" s="110"/>
      <c r="BA218" s="110"/>
      <c r="BB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110"/>
      <c r="AB219" s="110"/>
      <c r="AC219" s="110"/>
      <c r="AD219" s="110"/>
      <c r="AE219" s="110"/>
      <c r="AF219" s="110"/>
      <c r="AG219" s="110"/>
      <c r="AH219" s="110"/>
      <c r="AI219" s="110"/>
      <c r="AJ219" s="110"/>
      <c r="AK219" s="110"/>
      <c r="AL219" s="110"/>
      <c r="AM219" s="110"/>
      <c r="AN219" s="110"/>
      <c r="AO219" s="110"/>
      <c r="AP219" s="110"/>
      <c r="AQ219" s="110"/>
      <c r="AR219" s="110"/>
      <c r="AS219" s="110"/>
      <c r="AT219" s="110"/>
      <c r="AU219" s="110"/>
      <c r="AV219" s="110"/>
      <c r="AW219" s="110"/>
      <c r="AX219" s="110"/>
      <c r="AY219" s="110"/>
      <c r="AZ219" s="110"/>
      <c r="BA219" s="110"/>
      <c r="BB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110"/>
      <c r="AB220" s="110"/>
      <c r="AC220" s="110"/>
      <c r="AD220" s="110"/>
      <c r="AE220" s="110"/>
      <c r="AF220" s="110"/>
      <c r="AG220" s="110"/>
      <c r="AH220" s="110"/>
      <c r="AI220" s="110"/>
      <c r="AJ220" s="110"/>
      <c r="AK220" s="110"/>
      <c r="AL220" s="110"/>
      <c r="AM220" s="110"/>
      <c r="AN220" s="110"/>
      <c r="AO220" s="110"/>
      <c r="AP220" s="110"/>
      <c r="AQ220" s="110"/>
      <c r="AR220" s="110"/>
      <c r="AS220" s="110"/>
      <c r="AT220" s="110"/>
      <c r="AU220" s="110"/>
      <c r="AV220" s="110"/>
      <c r="AW220" s="110"/>
      <c r="AX220" s="110"/>
      <c r="AY220" s="110"/>
      <c r="AZ220" s="110"/>
      <c r="BA220" s="110"/>
      <c r="BB220" s="110"/>
    </row>
    <row r="221" ht="15.75"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110"/>
      <c r="AB221" s="110"/>
      <c r="AC221" s="110"/>
      <c r="AD221" s="110"/>
      <c r="AE221" s="110"/>
      <c r="AF221" s="110"/>
      <c r="AG221" s="110"/>
      <c r="AH221" s="110"/>
      <c r="AI221" s="110"/>
      <c r="AJ221" s="110"/>
      <c r="AK221" s="110"/>
      <c r="AL221" s="110"/>
      <c r="AM221" s="110"/>
      <c r="AN221" s="110"/>
      <c r="AO221" s="110"/>
      <c r="AP221" s="110"/>
      <c r="AQ221" s="110"/>
      <c r="AR221" s="110"/>
      <c r="AS221" s="110"/>
      <c r="AT221" s="110"/>
      <c r="AU221" s="110"/>
      <c r="AV221" s="110"/>
      <c r="AW221" s="110"/>
      <c r="AX221" s="110"/>
      <c r="AY221" s="110"/>
      <c r="AZ221" s="110"/>
      <c r="BA221" s="110"/>
      <c r="BB221" s="110"/>
    </row>
    <row r="222" ht="15.75"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110"/>
      <c r="AB222" s="110"/>
      <c r="AC222" s="110"/>
      <c r="AD222" s="110"/>
      <c r="AE222" s="110"/>
      <c r="AF222" s="110"/>
      <c r="AG222" s="110"/>
      <c r="AH222" s="110"/>
      <c r="AI222" s="110"/>
      <c r="AJ222" s="110"/>
      <c r="AK222" s="110"/>
      <c r="AL222" s="110"/>
      <c r="AM222" s="110"/>
      <c r="AN222" s="110"/>
      <c r="AO222" s="110"/>
      <c r="AP222" s="110"/>
      <c r="AQ222" s="110"/>
      <c r="AR222" s="110"/>
      <c r="AS222" s="110"/>
      <c r="AT222" s="110"/>
      <c r="AU222" s="110"/>
      <c r="AV222" s="110"/>
      <c r="AW222" s="110"/>
      <c r="AX222" s="110"/>
      <c r="AY222" s="110"/>
      <c r="AZ222" s="110"/>
      <c r="BA222" s="110"/>
      <c r="BB222" s="110"/>
    </row>
    <row r="223" ht="15.75"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110"/>
      <c r="AB223" s="110"/>
      <c r="AC223" s="110"/>
      <c r="AD223" s="110"/>
      <c r="AE223" s="110"/>
      <c r="AF223" s="110"/>
      <c r="AG223" s="110"/>
      <c r="AH223" s="110"/>
      <c r="AI223" s="110"/>
      <c r="AJ223" s="110"/>
      <c r="AK223" s="110"/>
      <c r="AL223" s="110"/>
      <c r="AM223" s="110"/>
      <c r="AN223" s="110"/>
      <c r="AO223" s="110"/>
      <c r="AP223" s="110"/>
      <c r="AQ223" s="110"/>
      <c r="AR223" s="110"/>
      <c r="AS223" s="110"/>
      <c r="AT223" s="110"/>
      <c r="AU223" s="110"/>
      <c r="AV223" s="110"/>
      <c r="AW223" s="110"/>
      <c r="AX223" s="110"/>
      <c r="AY223" s="110"/>
      <c r="AZ223" s="110"/>
      <c r="BA223" s="110"/>
      <c r="BB223" s="110"/>
    </row>
    <row r="224" ht="15.75"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110"/>
      <c r="AB224" s="110"/>
      <c r="AC224" s="110"/>
      <c r="AD224" s="110"/>
      <c r="AE224" s="110"/>
      <c r="AF224" s="110"/>
      <c r="AG224" s="110"/>
      <c r="AH224" s="110"/>
      <c r="AI224" s="110"/>
      <c r="AJ224" s="110"/>
      <c r="AK224" s="110"/>
      <c r="AL224" s="110"/>
      <c r="AM224" s="110"/>
      <c r="AN224" s="110"/>
      <c r="AO224" s="110"/>
      <c r="AP224" s="110"/>
      <c r="AQ224" s="110"/>
      <c r="AR224" s="110"/>
      <c r="AS224" s="110"/>
      <c r="AT224" s="110"/>
      <c r="AU224" s="110"/>
      <c r="AV224" s="110"/>
      <c r="AW224" s="110"/>
      <c r="AX224" s="110"/>
      <c r="AY224" s="110"/>
      <c r="AZ224" s="110"/>
      <c r="BA224" s="110"/>
      <c r="BB224" s="110"/>
    </row>
    <row r="225" ht="15.75"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110"/>
      <c r="AB225" s="110"/>
      <c r="AC225" s="110"/>
      <c r="AD225" s="110"/>
      <c r="AE225" s="110"/>
      <c r="AF225" s="110"/>
      <c r="AG225" s="110"/>
      <c r="AH225" s="110"/>
      <c r="AI225" s="110"/>
      <c r="AJ225" s="110"/>
      <c r="AK225" s="110"/>
      <c r="AL225" s="110"/>
      <c r="AM225" s="110"/>
      <c r="AN225" s="110"/>
      <c r="AO225" s="110"/>
      <c r="AP225" s="110"/>
      <c r="AQ225" s="110"/>
      <c r="AR225" s="110"/>
      <c r="AS225" s="110"/>
      <c r="AT225" s="110"/>
      <c r="AU225" s="110"/>
      <c r="AV225" s="110"/>
      <c r="AW225" s="110"/>
      <c r="AX225" s="110"/>
      <c r="AY225" s="110"/>
      <c r="AZ225" s="110"/>
      <c r="BA225" s="110"/>
      <c r="BB225" s="110"/>
    </row>
    <row r="226" ht="15.75"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110"/>
      <c r="AB226" s="110"/>
      <c r="AC226" s="110"/>
      <c r="AD226" s="110"/>
      <c r="AE226" s="110"/>
      <c r="AF226" s="110"/>
      <c r="AG226" s="110"/>
      <c r="AH226" s="110"/>
      <c r="AI226" s="110"/>
      <c r="AJ226" s="110"/>
      <c r="AK226" s="110"/>
      <c r="AL226" s="110"/>
      <c r="AM226" s="110"/>
      <c r="AN226" s="110"/>
      <c r="AO226" s="110"/>
      <c r="AP226" s="110"/>
      <c r="AQ226" s="110"/>
      <c r="AR226" s="110"/>
      <c r="AS226" s="110"/>
      <c r="AT226" s="110"/>
      <c r="AU226" s="110"/>
      <c r="AV226" s="110"/>
      <c r="AW226" s="110"/>
      <c r="AX226" s="110"/>
      <c r="AY226" s="110"/>
      <c r="AZ226" s="110"/>
      <c r="BA226" s="110"/>
      <c r="BB226" s="110"/>
    </row>
    <row r="227" ht="15.75"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110"/>
      <c r="AB227" s="110"/>
      <c r="AC227" s="110"/>
      <c r="AD227" s="110"/>
      <c r="AE227" s="110"/>
      <c r="AF227" s="110"/>
      <c r="AG227" s="110"/>
      <c r="AH227" s="110"/>
      <c r="AI227" s="110"/>
      <c r="AJ227" s="110"/>
      <c r="AK227" s="110"/>
      <c r="AL227" s="110"/>
      <c r="AM227" s="110"/>
      <c r="AN227" s="110"/>
      <c r="AO227" s="110"/>
      <c r="AP227" s="110"/>
      <c r="AQ227" s="110"/>
      <c r="AR227" s="110"/>
      <c r="AS227" s="110"/>
      <c r="AT227" s="110"/>
      <c r="AU227" s="110"/>
      <c r="AV227" s="110"/>
      <c r="AW227" s="110"/>
      <c r="AX227" s="110"/>
      <c r="AY227" s="110"/>
      <c r="AZ227" s="110"/>
      <c r="BA227" s="110"/>
      <c r="BB227" s="110"/>
    </row>
    <row r="228" ht="15.75"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110"/>
      <c r="AB228" s="110"/>
      <c r="AC228" s="110"/>
      <c r="AD228" s="110"/>
      <c r="AE228" s="110"/>
      <c r="AF228" s="110"/>
      <c r="AG228" s="110"/>
      <c r="AH228" s="110"/>
      <c r="AI228" s="110"/>
      <c r="AJ228" s="110"/>
      <c r="AK228" s="110"/>
      <c r="AL228" s="110"/>
      <c r="AM228" s="110"/>
      <c r="AN228" s="110"/>
      <c r="AO228" s="110"/>
      <c r="AP228" s="110"/>
      <c r="AQ228" s="110"/>
      <c r="AR228" s="110"/>
      <c r="AS228" s="110"/>
      <c r="AT228" s="110"/>
      <c r="AU228" s="110"/>
      <c r="AV228" s="110"/>
      <c r="AW228" s="110"/>
      <c r="AX228" s="110"/>
      <c r="AY228" s="110"/>
      <c r="AZ228" s="110"/>
      <c r="BA228" s="110"/>
      <c r="BB228" s="110"/>
    </row>
    <row r="229" ht="15.75"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110"/>
      <c r="AB229" s="110"/>
      <c r="AC229" s="110"/>
      <c r="AD229" s="110"/>
      <c r="AE229" s="110"/>
      <c r="AF229" s="110"/>
      <c r="AG229" s="110"/>
      <c r="AH229" s="110"/>
      <c r="AI229" s="110"/>
      <c r="AJ229" s="110"/>
      <c r="AK229" s="110"/>
      <c r="AL229" s="110"/>
      <c r="AM229" s="110"/>
      <c r="AN229" s="110"/>
      <c r="AO229" s="110"/>
      <c r="AP229" s="110"/>
      <c r="AQ229" s="110"/>
      <c r="AR229" s="110"/>
      <c r="AS229" s="110"/>
      <c r="AT229" s="110"/>
      <c r="AU229" s="110"/>
      <c r="AV229" s="110"/>
      <c r="AW229" s="110"/>
      <c r="AX229" s="110"/>
      <c r="AY229" s="110"/>
      <c r="AZ229" s="110"/>
      <c r="BA229" s="110"/>
      <c r="BB229" s="110"/>
    </row>
    <row r="230" ht="15.75"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110"/>
      <c r="AB230" s="110"/>
      <c r="AC230" s="110"/>
      <c r="AD230" s="110"/>
      <c r="AE230" s="110"/>
      <c r="AF230" s="110"/>
      <c r="AG230" s="110"/>
      <c r="AH230" s="110"/>
      <c r="AI230" s="110"/>
      <c r="AJ230" s="110"/>
      <c r="AK230" s="110"/>
      <c r="AL230" s="110"/>
      <c r="AM230" s="110"/>
      <c r="AN230" s="110"/>
      <c r="AO230" s="110"/>
      <c r="AP230" s="110"/>
      <c r="AQ230" s="110"/>
      <c r="AR230" s="110"/>
      <c r="AS230" s="110"/>
      <c r="AT230" s="110"/>
      <c r="AU230" s="110"/>
      <c r="AV230" s="110"/>
      <c r="AW230" s="110"/>
      <c r="AX230" s="110"/>
      <c r="AY230" s="110"/>
      <c r="AZ230" s="110"/>
      <c r="BA230" s="110"/>
      <c r="BB230" s="110"/>
    </row>
    <row r="231" ht="15.75"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110"/>
      <c r="AB231" s="110"/>
      <c r="AC231" s="110"/>
      <c r="AD231" s="110"/>
      <c r="AE231" s="110"/>
      <c r="AF231" s="110"/>
      <c r="AG231" s="110"/>
      <c r="AH231" s="110"/>
      <c r="AI231" s="110"/>
      <c r="AJ231" s="110"/>
      <c r="AK231" s="110"/>
      <c r="AL231" s="110"/>
      <c r="AM231" s="110"/>
      <c r="AN231" s="110"/>
      <c r="AO231" s="110"/>
      <c r="AP231" s="110"/>
      <c r="AQ231" s="110"/>
      <c r="AR231" s="110"/>
      <c r="AS231" s="110"/>
      <c r="AT231" s="110"/>
      <c r="AU231" s="110"/>
      <c r="AV231" s="110"/>
      <c r="AW231" s="110"/>
      <c r="AX231" s="110"/>
      <c r="AY231" s="110"/>
      <c r="AZ231" s="110"/>
      <c r="BA231" s="110"/>
      <c r="BB231" s="110"/>
    </row>
    <row r="232" ht="15.75"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110"/>
      <c r="AB232" s="110"/>
      <c r="AC232" s="110"/>
      <c r="AD232" s="110"/>
      <c r="AE232" s="110"/>
      <c r="AF232" s="110"/>
      <c r="AG232" s="110"/>
      <c r="AH232" s="110"/>
      <c r="AI232" s="110"/>
      <c r="AJ232" s="110"/>
      <c r="AK232" s="110"/>
      <c r="AL232" s="110"/>
      <c r="AM232" s="110"/>
      <c r="AN232" s="110"/>
      <c r="AO232" s="110"/>
      <c r="AP232" s="110"/>
      <c r="AQ232" s="110"/>
      <c r="AR232" s="110"/>
      <c r="AS232" s="110"/>
      <c r="AT232" s="110"/>
      <c r="AU232" s="110"/>
      <c r="AV232" s="110"/>
      <c r="AW232" s="110"/>
      <c r="AX232" s="110"/>
      <c r="AY232" s="110"/>
      <c r="AZ232" s="110"/>
      <c r="BA232" s="110"/>
      <c r="BB232" s="110"/>
    </row>
    <row r="233" ht="15.75"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110"/>
      <c r="AB233" s="110"/>
      <c r="AC233" s="110"/>
      <c r="AD233" s="110"/>
      <c r="AE233" s="110"/>
      <c r="AF233" s="110"/>
      <c r="AG233" s="110"/>
      <c r="AH233" s="110"/>
      <c r="AI233" s="110"/>
      <c r="AJ233" s="110"/>
      <c r="AK233" s="110"/>
      <c r="AL233" s="110"/>
      <c r="AM233" s="110"/>
      <c r="AN233" s="110"/>
      <c r="AO233" s="110"/>
      <c r="AP233" s="110"/>
      <c r="AQ233" s="110"/>
      <c r="AR233" s="110"/>
      <c r="AS233" s="110"/>
      <c r="AT233" s="110"/>
      <c r="AU233" s="110"/>
      <c r="AV233" s="110"/>
      <c r="AW233" s="110"/>
      <c r="AX233" s="110"/>
      <c r="AY233" s="110"/>
      <c r="AZ233" s="110"/>
      <c r="BA233" s="110"/>
      <c r="BB233" s="110"/>
    </row>
    <row r="234" ht="15.75"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c r="AB234" s="110"/>
      <c r="AC234" s="110"/>
      <c r="AD234" s="110"/>
      <c r="AE234" s="110"/>
      <c r="AF234" s="110"/>
      <c r="AG234" s="110"/>
      <c r="AH234" s="110"/>
      <c r="AI234" s="110"/>
      <c r="AJ234" s="110"/>
      <c r="AK234" s="110"/>
      <c r="AL234" s="110"/>
      <c r="AM234" s="110"/>
      <c r="AN234" s="110"/>
      <c r="AO234" s="110"/>
      <c r="AP234" s="110"/>
      <c r="AQ234" s="110"/>
      <c r="AR234" s="110"/>
      <c r="AS234" s="110"/>
      <c r="AT234" s="110"/>
      <c r="AU234" s="110"/>
      <c r="AV234" s="110"/>
      <c r="AW234" s="110"/>
      <c r="AX234" s="110"/>
      <c r="AY234" s="110"/>
      <c r="AZ234" s="110"/>
      <c r="BA234" s="110"/>
      <c r="BB234" s="110"/>
    </row>
    <row r="235" ht="15.75"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c r="AD235" s="110"/>
      <c r="AE235" s="110"/>
      <c r="AF235" s="110"/>
      <c r="AG235" s="110"/>
      <c r="AH235" s="110"/>
      <c r="AI235" s="110"/>
      <c r="AJ235" s="110"/>
      <c r="AK235" s="110"/>
      <c r="AL235" s="110"/>
      <c r="AM235" s="110"/>
      <c r="AN235" s="110"/>
      <c r="AO235" s="110"/>
      <c r="AP235" s="110"/>
      <c r="AQ235" s="110"/>
      <c r="AR235" s="110"/>
      <c r="AS235" s="110"/>
      <c r="AT235" s="110"/>
      <c r="AU235" s="110"/>
      <c r="AV235" s="110"/>
      <c r="AW235" s="110"/>
      <c r="AX235" s="110"/>
      <c r="AY235" s="110"/>
      <c r="AZ235" s="110"/>
      <c r="BA235" s="110"/>
      <c r="BB235" s="110"/>
    </row>
    <row r="236" ht="15.75"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110"/>
      <c r="AB236" s="110"/>
      <c r="AC236" s="110"/>
      <c r="AD236" s="110"/>
      <c r="AE236" s="110"/>
      <c r="AF236" s="110"/>
      <c r="AG236" s="110"/>
      <c r="AH236" s="110"/>
      <c r="AI236" s="110"/>
      <c r="AJ236" s="110"/>
      <c r="AK236" s="110"/>
      <c r="AL236" s="110"/>
      <c r="AM236" s="110"/>
      <c r="AN236" s="110"/>
      <c r="AO236" s="110"/>
      <c r="AP236" s="110"/>
      <c r="AQ236" s="110"/>
      <c r="AR236" s="110"/>
      <c r="AS236" s="110"/>
      <c r="AT236" s="110"/>
      <c r="AU236" s="110"/>
      <c r="AV236" s="110"/>
      <c r="AW236" s="110"/>
      <c r="AX236" s="110"/>
      <c r="AY236" s="110"/>
      <c r="AZ236" s="110"/>
      <c r="BA236" s="110"/>
      <c r="BB236" s="110"/>
    </row>
    <row r="237" ht="15.75"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c r="AB237" s="110"/>
      <c r="AC237" s="110"/>
      <c r="AD237" s="110"/>
      <c r="AE237" s="110"/>
      <c r="AF237" s="110"/>
      <c r="AG237" s="110"/>
      <c r="AH237" s="110"/>
      <c r="AI237" s="110"/>
      <c r="AJ237" s="110"/>
      <c r="AK237" s="110"/>
      <c r="AL237" s="110"/>
      <c r="AM237" s="110"/>
      <c r="AN237" s="110"/>
      <c r="AO237" s="110"/>
      <c r="AP237" s="110"/>
      <c r="AQ237" s="110"/>
      <c r="AR237" s="110"/>
      <c r="AS237" s="110"/>
      <c r="AT237" s="110"/>
      <c r="AU237" s="110"/>
      <c r="AV237" s="110"/>
      <c r="AW237" s="110"/>
      <c r="AX237" s="110"/>
      <c r="AY237" s="110"/>
      <c r="AZ237" s="110"/>
      <c r="BA237" s="110"/>
      <c r="BB237" s="110"/>
    </row>
    <row r="238" ht="15.75"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c r="AB238" s="110"/>
      <c r="AC238" s="110"/>
      <c r="AD238" s="110"/>
      <c r="AE238" s="110"/>
      <c r="AF238" s="110"/>
      <c r="AG238" s="110"/>
      <c r="AH238" s="110"/>
      <c r="AI238" s="110"/>
      <c r="AJ238" s="110"/>
      <c r="AK238" s="110"/>
      <c r="AL238" s="110"/>
      <c r="AM238" s="110"/>
      <c r="AN238" s="110"/>
      <c r="AO238" s="110"/>
      <c r="AP238" s="110"/>
      <c r="AQ238" s="110"/>
      <c r="AR238" s="110"/>
      <c r="AS238" s="110"/>
      <c r="AT238" s="110"/>
      <c r="AU238" s="110"/>
      <c r="AV238" s="110"/>
      <c r="AW238" s="110"/>
      <c r="AX238" s="110"/>
      <c r="AY238" s="110"/>
      <c r="AZ238" s="110"/>
      <c r="BA238" s="110"/>
      <c r="BB238" s="110"/>
    </row>
    <row r="239" ht="15.75"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c r="AB239" s="110"/>
      <c r="AC239" s="110"/>
      <c r="AD239" s="110"/>
      <c r="AE239" s="110"/>
      <c r="AF239" s="110"/>
      <c r="AG239" s="110"/>
      <c r="AH239" s="110"/>
      <c r="AI239" s="110"/>
      <c r="AJ239" s="110"/>
      <c r="AK239" s="110"/>
      <c r="AL239" s="110"/>
      <c r="AM239" s="110"/>
      <c r="AN239" s="110"/>
      <c r="AO239" s="110"/>
      <c r="AP239" s="110"/>
      <c r="AQ239" s="110"/>
      <c r="AR239" s="110"/>
      <c r="AS239" s="110"/>
      <c r="AT239" s="110"/>
      <c r="AU239" s="110"/>
      <c r="AV239" s="110"/>
      <c r="AW239" s="110"/>
      <c r="AX239" s="110"/>
      <c r="AY239" s="110"/>
      <c r="AZ239" s="110"/>
      <c r="BA239" s="110"/>
      <c r="BB239" s="110"/>
    </row>
    <row r="240" ht="15.75"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c r="AB240" s="110"/>
      <c r="AC240" s="110"/>
      <c r="AD240" s="110"/>
      <c r="AE240" s="110"/>
      <c r="AF240" s="110"/>
      <c r="AG240" s="110"/>
      <c r="AH240" s="110"/>
      <c r="AI240" s="110"/>
      <c r="AJ240" s="110"/>
      <c r="AK240" s="110"/>
      <c r="AL240" s="110"/>
      <c r="AM240" s="110"/>
      <c r="AN240" s="110"/>
      <c r="AO240" s="110"/>
      <c r="AP240" s="110"/>
      <c r="AQ240" s="110"/>
      <c r="AR240" s="110"/>
      <c r="AS240" s="110"/>
      <c r="AT240" s="110"/>
      <c r="AU240" s="110"/>
      <c r="AV240" s="110"/>
      <c r="AW240" s="110"/>
      <c r="AX240" s="110"/>
      <c r="AY240" s="110"/>
      <c r="AZ240" s="110"/>
      <c r="BA240" s="110"/>
      <c r="BB240" s="110"/>
    </row>
    <row r="241" ht="15.75"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110"/>
      <c r="AG241" s="110"/>
      <c r="AH241" s="110"/>
      <c r="AI241" s="110"/>
      <c r="AJ241" s="110"/>
      <c r="AK241" s="110"/>
      <c r="AL241" s="110"/>
      <c r="AM241" s="110"/>
      <c r="AN241" s="110"/>
      <c r="AO241" s="110"/>
      <c r="AP241" s="110"/>
      <c r="AQ241" s="110"/>
      <c r="AR241" s="110"/>
      <c r="AS241" s="110"/>
      <c r="AT241" s="110"/>
      <c r="AU241" s="110"/>
      <c r="AV241" s="110"/>
      <c r="AW241" s="110"/>
      <c r="AX241" s="110"/>
      <c r="AY241" s="110"/>
      <c r="AZ241" s="110"/>
      <c r="BA241" s="110"/>
      <c r="BB241" s="110"/>
    </row>
    <row r="242" ht="15.75"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c r="AB242" s="110"/>
      <c r="AC242" s="110"/>
      <c r="AD242" s="110"/>
      <c r="AE242" s="110"/>
      <c r="AF242" s="110"/>
      <c r="AG242" s="110"/>
      <c r="AH242" s="110"/>
      <c r="AI242" s="110"/>
      <c r="AJ242" s="110"/>
      <c r="AK242" s="110"/>
      <c r="AL242" s="110"/>
      <c r="AM242" s="110"/>
      <c r="AN242" s="110"/>
      <c r="AO242" s="110"/>
      <c r="AP242" s="110"/>
      <c r="AQ242" s="110"/>
      <c r="AR242" s="110"/>
      <c r="AS242" s="110"/>
      <c r="AT242" s="110"/>
      <c r="AU242" s="110"/>
      <c r="AV242" s="110"/>
      <c r="AW242" s="110"/>
      <c r="AX242" s="110"/>
      <c r="AY242" s="110"/>
      <c r="AZ242" s="110"/>
      <c r="BA242" s="110"/>
      <c r="BB242" s="110"/>
    </row>
    <row r="243" ht="15.75"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c r="AB243" s="110"/>
      <c r="AC243" s="110"/>
      <c r="AD243" s="110"/>
      <c r="AE243" s="110"/>
      <c r="AF243" s="110"/>
      <c r="AG243" s="110"/>
      <c r="AH243" s="110"/>
      <c r="AI243" s="110"/>
      <c r="AJ243" s="110"/>
      <c r="AK243" s="110"/>
      <c r="AL243" s="110"/>
      <c r="AM243" s="110"/>
      <c r="AN243" s="110"/>
      <c r="AO243" s="110"/>
      <c r="AP243" s="110"/>
      <c r="AQ243" s="110"/>
      <c r="AR243" s="110"/>
      <c r="AS243" s="110"/>
      <c r="AT243" s="110"/>
      <c r="AU243" s="110"/>
      <c r="AV243" s="110"/>
      <c r="AW243" s="110"/>
      <c r="AX243" s="110"/>
      <c r="AY243" s="110"/>
      <c r="AZ243" s="110"/>
      <c r="BA243" s="110"/>
      <c r="BB243" s="110"/>
    </row>
    <row r="244" ht="15.75"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c r="AB244" s="110"/>
      <c r="AC244" s="110"/>
      <c r="AD244" s="110"/>
      <c r="AE244" s="110"/>
      <c r="AF244" s="110"/>
      <c r="AG244" s="110"/>
      <c r="AH244" s="110"/>
      <c r="AI244" s="110"/>
      <c r="AJ244" s="110"/>
      <c r="AK244" s="110"/>
      <c r="AL244" s="110"/>
      <c r="AM244" s="110"/>
      <c r="AN244" s="110"/>
      <c r="AO244" s="110"/>
      <c r="AP244" s="110"/>
      <c r="AQ244" s="110"/>
      <c r="AR244" s="110"/>
      <c r="AS244" s="110"/>
      <c r="AT244" s="110"/>
      <c r="AU244" s="110"/>
      <c r="AV244" s="110"/>
      <c r="AW244" s="110"/>
      <c r="AX244" s="110"/>
      <c r="AY244" s="110"/>
      <c r="AZ244" s="110"/>
      <c r="BA244" s="110"/>
      <c r="BB244" s="110"/>
    </row>
    <row r="245" ht="15.75"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c r="AB245" s="110"/>
      <c r="AC245" s="110"/>
      <c r="AD245" s="110"/>
      <c r="AE245" s="110"/>
      <c r="AF245" s="110"/>
      <c r="AG245" s="110"/>
      <c r="AH245" s="110"/>
      <c r="AI245" s="110"/>
      <c r="AJ245" s="110"/>
      <c r="AK245" s="110"/>
      <c r="AL245" s="110"/>
      <c r="AM245" s="110"/>
      <c r="AN245" s="110"/>
      <c r="AO245" s="110"/>
      <c r="AP245" s="110"/>
      <c r="AQ245" s="110"/>
      <c r="AR245" s="110"/>
      <c r="AS245" s="110"/>
      <c r="AT245" s="110"/>
      <c r="AU245" s="110"/>
      <c r="AV245" s="110"/>
      <c r="AW245" s="110"/>
      <c r="AX245" s="110"/>
      <c r="AY245" s="110"/>
      <c r="AZ245" s="110"/>
      <c r="BA245" s="110"/>
      <c r="BB245" s="110"/>
    </row>
    <row r="246" ht="15.75"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c r="AB246" s="110"/>
      <c r="AC246" s="110"/>
      <c r="AD246" s="110"/>
      <c r="AE246" s="110"/>
      <c r="AF246" s="110"/>
      <c r="AG246" s="110"/>
      <c r="AH246" s="110"/>
      <c r="AI246" s="110"/>
      <c r="AJ246" s="110"/>
      <c r="AK246" s="110"/>
      <c r="AL246" s="110"/>
      <c r="AM246" s="110"/>
      <c r="AN246" s="110"/>
      <c r="AO246" s="110"/>
      <c r="AP246" s="110"/>
      <c r="AQ246" s="110"/>
      <c r="AR246" s="110"/>
      <c r="AS246" s="110"/>
      <c r="AT246" s="110"/>
      <c r="AU246" s="110"/>
      <c r="AV246" s="110"/>
      <c r="AW246" s="110"/>
      <c r="AX246" s="110"/>
      <c r="AY246" s="110"/>
      <c r="AZ246" s="110"/>
      <c r="BA246" s="110"/>
      <c r="BB246" s="110"/>
    </row>
    <row r="247" ht="15.75"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c r="AB247" s="110"/>
      <c r="AC247" s="110"/>
      <c r="AD247" s="110"/>
      <c r="AE247" s="110"/>
      <c r="AF247" s="110"/>
      <c r="AG247" s="110"/>
      <c r="AH247" s="110"/>
      <c r="AI247" s="110"/>
      <c r="AJ247" s="110"/>
      <c r="AK247" s="110"/>
      <c r="AL247" s="110"/>
      <c r="AM247" s="110"/>
      <c r="AN247" s="110"/>
      <c r="AO247" s="110"/>
      <c r="AP247" s="110"/>
      <c r="AQ247" s="110"/>
      <c r="AR247" s="110"/>
      <c r="AS247" s="110"/>
      <c r="AT247" s="110"/>
      <c r="AU247" s="110"/>
      <c r="AV247" s="110"/>
      <c r="AW247" s="110"/>
      <c r="AX247" s="110"/>
      <c r="AY247" s="110"/>
      <c r="AZ247" s="110"/>
      <c r="BA247" s="110"/>
      <c r="BB247" s="110"/>
    </row>
    <row r="248" ht="15.75"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c r="AB248" s="110"/>
      <c r="AC248" s="110"/>
      <c r="AD248" s="110"/>
      <c r="AE248" s="110"/>
      <c r="AF248" s="110"/>
      <c r="AG248" s="110"/>
      <c r="AH248" s="110"/>
      <c r="AI248" s="110"/>
      <c r="AJ248" s="110"/>
      <c r="AK248" s="110"/>
      <c r="AL248" s="110"/>
      <c r="AM248" s="110"/>
      <c r="AN248" s="110"/>
      <c r="AO248" s="110"/>
      <c r="AP248" s="110"/>
      <c r="AQ248" s="110"/>
      <c r="AR248" s="110"/>
      <c r="AS248" s="110"/>
      <c r="AT248" s="110"/>
      <c r="AU248" s="110"/>
      <c r="AV248" s="110"/>
      <c r="AW248" s="110"/>
      <c r="AX248" s="110"/>
      <c r="AY248" s="110"/>
      <c r="AZ248" s="110"/>
      <c r="BA248" s="110"/>
      <c r="BB248" s="110"/>
    </row>
    <row r="249" ht="15.75"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c r="AB249" s="110"/>
      <c r="AC249" s="110"/>
      <c r="AD249" s="110"/>
      <c r="AE249" s="110"/>
      <c r="AF249" s="110"/>
      <c r="AG249" s="110"/>
      <c r="AH249" s="110"/>
      <c r="AI249" s="110"/>
      <c r="AJ249" s="110"/>
      <c r="AK249" s="110"/>
      <c r="AL249" s="110"/>
      <c r="AM249" s="110"/>
      <c r="AN249" s="110"/>
      <c r="AO249" s="110"/>
      <c r="AP249" s="110"/>
      <c r="AQ249" s="110"/>
      <c r="AR249" s="110"/>
      <c r="AS249" s="110"/>
      <c r="AT249" s="110"/>
      <c r="AU249" s="110"/>
      <c r="AV249" s="110"/>
      <c r="AW249" s="110"/>
      <c r="AX249" s="110"/>
      <c r="AY249" s="110"/>
      <c r="AZ249" s="110"/>
      <c r="BA249" s="110"/>
      <c r="BB249" s="110"/>
    </row>
    <row r="250" ht="15.75"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c r="AB250" s="110"/>
      <c r="AC250" s="110"/>
      <c r="AD250" s="110"/>
      <c r="AE250" s="110"/>
      <c r="AF250" s="110"/>
      <c r="AG250" s="110"/>
      <c r="AH250" s="110"/>
      <c r="AI250" s="110"/>
      <c r="AJ250" s="110"/>
      <c r="AK250" s="110"/>
      <c r="AL250" s="110"/>
      <c r="AM250" s="110"/>
      <c r="AN250" s="110"/>
      <c r="AO250" s="110"/>
      <c r="AP250" s="110"/>
      <c r="AQ250" s="110"/>
      <c r="AR250" s="110"/>
      <c r="AS250" s="110"/>
      <c r="AT250" s="110"/>
      <c r="AU250" s="110"/>
      <c r="AV250" s="110"/>
      <c r="AW250" s="110"/>
      <c r="AX250" s="110"/>
      <c r="AY250" s="110"/>
      <c r="AZ250" s="110"/>
      <c r="BA250" s="110"/>
      <c r="BB250" s="110"/>
    </row>
    <row r="251" ht="15.75"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c r="AB251" s="110"/>
      <c r="AC251" s="110"/>
      <c r="AD251" s="110"/>
      <c r="AE251" s="110"/>
      <c r="AF251" s="110"/>
      <c r="AG251" s="110"/>
      <c r="AH251" s="110"/>
      <c r="AI251" s="110"/>
      <c r="AJ251" s="110"/>
      <c r="AK251" s="110"/>
      <c r="AL251" s="110"/>
      <c r="AM251" s="110"/>
      <c r="AN251" s="110"/>
      <c r="AO251" s="110"/>
      <c r="AP251" s="110"/>
      <c r="AQ251" s="110"/>
      <c r="AR251" s="110"/>
      <c r="AS251" s="110"/>
      <c r="AT251" s="110"/>
      <c r="AU251" s="110"/>
      <c r="AV251" s="110"/>
      <c r="AW251" s="110"/>
      <c r="AX251" s="110"/>
      <c r="AY251" s="110"/>
      <c r="AZ251" s="110"/>
      <c r="BA251" s="110"/>
      <c r="BB251" s="110"/>
    </row>
    <row r="252" ht="15.75"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c r="AB252" s="110"/>
      <c r="AC252" s="110"/>
      <c r="AD252" s="110"/>
      <c r="AE252" s="110"/>
      <c r="AF252" s="110"/>
      <c r="AG252" s="110"/>
      <c r="AH252" s="110"/>
      <c r="AI252" s="110"/>
      <c r="AJ252" s="110"/>
      <c r="AK252" s="110"/>
      <c r="AL252" s="110"/>
      <c r="AM252" s="110"/>
      <c r="AN252" s="110"/>
      <c r="AO252" s="110"/>
      <c r="AP252" s="110"/>
      <c r="AQ252" s="110"/>
      <c r="AR252" s="110"/>
      <c r="AS252" s="110"/>
      <c r="AT252" s="110"/>
      <c r="AU252" s="110"/>
      <c r="AV252" s="110"/>
      <c r="AW252" s="110"/>
      <c r="AX252" s="110"/>
      <c r="AY252" s="110"/>
      <c r="AZ252" s="110"/>
      <c r="BA252" s="110"/>
      <c r="BB252" s="110"/>
    </row>
    <row r="253" ht="15.75"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c r="AB253" s="110"/>
      <c r="AC253" s="110"/>
      <c r="AD253" s="110"/>
      <c r="AE253" s="110"/>
      <c r="AF253" s="110"/>
      <c r="AG253" s="110"/>
      <c r="AH253" s="110"/>
      <c r="AI253" s="110"/>
      <c r="AJ253" s="110"/>
      <c r="AK253" s="110"/>
      <c r="AL253" s="110"/>
      <c r="AM253" s="110"/>
      <c r="AN253" s="110"/>
      <c r="AO253" s="110"/>
      <c r="AP253" s="110"/>
      <c r="AQ253" s="110"/>
      <c r="AR253" s="110"/>
      <c r="AS253" s="110"/>
      <c r="AT253" s="110"/>
      <c r="AU253" s="110"/>
      <c r="AV253" s="110"/>
      <c r="AW253" s="110"/>
      <c r="AX253" s="110"/>
      <c r="AY253" s="110"/>
      <c r="AZ253" s="110"/>
      <c r="BA253" s="110"/>
      <c r="BB253" s="110"/>
    </row>
    <row r="254" ht="15.75"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c r="AB254" s="110"/>
      <c r="AC254" s="110"/>
      <c r="AD254" s="110"/>
      <c r="AE254" s="110"/>
      <c r="AF254" s="110"/>
      <c r="AG254" s="110"/>
      <c r="AH254" s="110"/>
      <c r="AI254" s="110"/>
      <c r="AJ254" s="110"/>
      <c r="AK254" s="110"/>
      <c r="AL254" s="110"/>
      <c r="AM254" s="110"/>
      <c r="AN254" s="110"/>
      <c r="AO254" s="110"/>
      <c r="AP254" s="110"/>
      <c r="AQ254" s="110"/>
      <c r="AR254" s="110"/>
      <c r="AS254" s="110"/>
      <c r="AT254" s="110"/>
      <c r="AU254" s="110"/>
      <c r="AV254" s="110"/>
      <c r="AW254" s="110"/>
      <c r="AX254" s="110"/>
      <c r="AY254" s="110"/>
      <c r="AZ254" s="110"/>
      <c r="BA254" s="110"/>
      <c r="BB254" s="110"/>
    </row>
    <row r="255" ht="15.75"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c r="AB255" s="110"/>
      <c r="AC255" s="110"/>
      <c r="AD255" s="110"/>
      <c r="AE255" s="110"/>
      <c r="AF255" s="110"/>
      <c r="AG255" s="110"/>
      <c r="AH255" s="110"/>
      <c r="AI255" s="110"/>
      <c r="AJ255" s="110"/>
      <c r="AK255" s="110"/>
      <c r="AL255" s="110"/>
      <c r="AM255" s="110"/>
      <c r="AN255" s="110"/>
      <c r="AO255" s="110"/>
      <c r="AP255" s="110"/>
      <c r="AQ255" s="110"/>
      <c r="AR255" s="110"/>
      <c r="AS255" s="110"/>
      <c r="AT255" s="110"/>
      <c r="AU255" s="110"/>
      <c r="AV255" s="110"/>
      <c r="AW255" s="110"/>
      <c r="AX255" s="110"/>
      <c r="AY255" s="110"/>
      <c r="AZ255" s="110"/>
      <c r="BA255" s="110"/>
      <c r="BB255" s="110"/>
    </row>
    <row r="256" ht="15.75"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c r="AB256" s="110"/>
      <c r="AC256" s="110"/>
      <c r="AD256" s="110"/>
      <c r="AE256" s="110"/>
      <c r="AF256" s="110"/>
      <c r="AG256" s="110"/>
      <c r="AH256" s="110"/>
      <c r="AI256" s="110"/>
      <c r="AJ256" s="110"/>
      <c r="AK256" s="110"/>
      <c r="AL256" s="110"/>
      <c r="AM256" s="110"/>
      <c r="AN256" s="110"/>
      <c r="AO256" s="110"/>
      <c r="AP256" s="110"/>
      <c r="AQ256" s="110"/>
      <c r="AR256" s="110"/>
      <c r="AS256" s="110"/>
      <c r="AT256" s="110"/>
      <c r="AU256" s="110"/>
      <c r="AV256" s="110"/>
      <c r="AW256" s="110"/>
      <c r="AX256" s="110"/>
      <c r="AY256" s="110"/>
      <c r="AZ256" s="110"/>
      <c r="BA256" s="110"/>
      <c r="BB256" s="110"/>
    </row>
    <row r="257" ht="15.75"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c r="AB257" s="110"/>
      <c r="AC257" s="110"/>
      <c r="AD257" s="110"/>
      <c r="AE257" s="110"/>
      <c r="AF257" s="110"/>
      <c r="AG257" s="110"/>
      <c r="AH257" s="110"/>
      <c r="AI257" s="110"/>
      <c r="AJ257" s="110"/>
      <c r="AK257" s="110"/>
      <c r="AL257" s="110"/>
      <c r="AM257" s="110"/>
      <c r="AN257" s="110"/>
      <c r="AO257" s="110"/>
      <c r="AP257" s="110"/>
      <c r="AQ257" s="110"/>
      <c r="AR257" s="110"/>
      <c r="AS257" s="110"/>
      <c r="AT257" s="110"/>
      <c r="AU257" s="110"/>
      <c r="AV257" s="110"/>
      <c r="AW257" s="110"/>
      <c r="AX257" s="110"/>
      <c r="AY257" s="110"/>
      <c r="AZ257" s="110"/>
      <c r="BA257" s="110"/>
      <c r="BB257" s="110"/>
    </row>
    <row r="258" ht="15.75"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0"/>
      <c r="AC258" s="110"/>
      <c r="AD258" s="110"/>
      <c r="AE258" s="110"/>
      <c r="AF258" s="110"/>
      <c r="AG258" s="110"/>
      <c r="AH258" s="110"/>
      <c r="AI258" s="110"/>
      <c r="AJ258" s="110"/>
      <c r="AK258" s="110"/>
      <c r="AL258" s="110"/>
      <c r="AM258" s="110"/>
      <c r="AN258" s="110"/>
      <c r="AO258" s="110"/>
      <c r="AP258" s="110"/>
      <c r="AQ258" s="110"/>
      <c r="AR258" s="110"/>
      <c r="AS258" s="110"/>
      <c r="AT258" s="110"/>
      <c r="AU258" s="110"/>
      <c r="AV258" s="110"/>
      <c r="AW258" s="110"/>
      <c r="AX258" s="110"/>
      <c r="AY258" s="110"/>
      <c r="AZ258" s="110"/>
      <c r="BA258" s="110"/>
      <c r="BB258" s="110"/>
    </row>
    <row r="259" ht="15.75"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c r="AB259" s="110"/>
      <c r="AC259" s="110"/>
      <c r="AD259" s="110"/>
      <c r="AE259" s="110"/>
      <c r="AF259" s="110"/>
      <c r="AG259" s="110"/>
      <c r="AH259" s="110"/>
      <c r="AI259" s="110"/>
      <c r="AJ259" s="110"/>
      <c r="AK259" s="110"/>
      <c r="AL259" s="110"/>
      <c r="AM259" s="110"/>
      <c r="AN259" s="110"/>
      <c r="AO259" s="110"/>
      <c r="AP259" s="110"/>
      <c r="AQ259" s="110"/>
      <c r="AR259" s="110"/>
      <c r="AS259" s="110"/>
      <c r="AT259" s="110"/>
      <c r="AU259" s="110"/>
      <c r="AV259" s="110"/>
      <c r="AW259" s="110"/>
      <c r="AX259" s="110"/>
      <c r="AY259" s="110"/>
      <c r="AZ259" s="110"/>
      <c r="BA259" s="110"/>
      <c r="BB259" s="110"/>
    </row>
    <row r="260" ht="15.75"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c r="AB260" s="110"/>
      <c r="AC260" s="110"/>
      <c r="AD260" s="110"/>
      <c r="AE260" s="110"/>
      <c r="AF260" s="110"/>
      <c r="AG260" s="110"/>
      <c r="AH260" s="110"/>
      <c r="AI260" s="110"/>
      <c r="AJ260" s="110"/>
      <c r="AK260" s="110"/>
      <c r="AL260" s="110"/>
      <c r="AM260" s="110"/>
      <c r="AN260" s="110"/>
      <c r="AO260" s="110"/>
      <c r="AP260" s="110"/>
      <c r="AQ260" s="110"/>
      <c r="AR260" s="110"/>
      <c r="AS260" s="110"/>
      <c r="AT260" s="110"/>
      <c r="AU260" s="110"/>
      <c r="AV260" s="110"/>
      <c r="AW260" s="110"/>
      <c r="AX260" s="110"/>
      <c r="AY260" s="110"/>
      <c r="AZ260" s="110"/>
      <c r="BA260" s="110"/>
      <c r="BB260" s="110"/>
    </row>
    <row r="261" ht="15.75"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c r="AB261" s="110"/>
      <c r="AC261" s="110"/>
      <c r="AD261" s="110"/>
      <c r="AE261" s="110"/>
      <c r="AF261" s="110"/>
      <c r="AG261" s="110"/>
      <c r="AH261" s="110"/>
      <c r="AI261" s="110"/>
      <c r="AJ261" s="110"/>
      <c r="AK261" s="110"/>
      <c r="AL261" s="110"/>
      <c r="AM261" s="110"/>
      <c r="AN261" s="110"/>
      <c r="AO261" s="110"/>
      <c r="AP261" s="110"/>
      <c r="AQ261" s="110"/>
      <c r="AR261" s="110"/>
      <c r="AS261" s="110"/>
      <c r="AT261" s="110"/>
      <c r="AU261" s="110"/>
      <c r="AV261" s="110"/>
      <c r="AW261" s="110"/>
      <c r="AX261" s="110"/>
      <c r="AY261" s="110"/>
      <c r="AZ261" s="110"/>
      <c r="BA261" s="110"/>
      <c r="BB261" s="110"/>
    </row>
    <row r="262" ht="15.75"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c r="AB262" s="110"/>
      <c r="AC262" s="110"/>
      <c r="AD262" s="110"/>
      <c r="AE262" s="110"/>
      <c r="AF262" s="110"/>
      <c r="AG262" s="110"/>
      <c r="AH262" s="110"/>
      <c r="AI262" s="110"/>
      <c r="AJ262" s="110"/>
      <c r="AK262" s="110"/>
      <c r="AL262" s="110"/>
      <c r="AM262" s="110"/>
      <c r="AN262" s="110"/>
      <c r="AO262" s="110"/>
      <c r="AP262" s="110"/>
      <c r="AQ262" s="110"/>
      <c r="AR262" s="110"/>
      <c r="AS262" s="110"/>
      <c r="AT262" s="110"/>
      <c r="AU262" s="110"/>
      <c r="AV262" s="110"/>
      <c r="AW262" s="110"/>
      <c r="AX262" s="110"/>
      <c r="AY262" s="110"/>
      <c r="AZ262" s="110"/>
      <c r="BA262" s="110"/>
      <c r="BB262" s="110"/>
    </row>
    <row r="263" ht="15.75"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c r="AB263" s="110"/>
      <c r="AC263" s="110"/>
      <c r="AD263" s="110"/>
      <c r="AE263" s="110"/>
      <c r="AF263" s="110"/>
      <c r="AG263" s="110"/>
      <c r="AH263" s="110"/>
      <c r="AI263" s="110"/>
      <c r="AJ263" s="110"/>
      <c r="AK263" s="110"/>
      <c r="AL263" s="110"/>
      <c r="AM263" s="110"/>
      <c r="AN263" s="110"/>
      <c r="AO263" s="110"/>
      <c r="AP263" s="110"/>
      <c r="AQ263" s="110"/>
      <c r="AR263" s="110"/>
      <c r="AS263" s="110"/>
      <c r="AT263" s="110"/>
      <c r="AU263" s="110"/>
      <c r="AV263" s="110"/>
      <c r="AW263" s="110"/>
      <c r="AX263" s="110"/>
      <c r="AY263" s="110"/>
      <c r="AZ263" s="110"/>
      <c r="BA263" s="110"/>
      <c r="BB263" s="110"/>
    </row>
    <row r="264" ht="15.75"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c r="AB264" s="110"/>
      <c r="AC264" s="110"/>
      <c r="AD264" s="110"/>
      <c r="AE264" s="110"/>
      <c r="AF264" s="110"/>
      <c r="AG264" s="110"/>
      <c r="AH264" s="110"/>
      <c r="AI264" s="110"/>
      <c r="AJ264" s="110"/>
      <c r="AK264" s="110"/>
      <c r="AL264" s="110"/>
      <c r="AM264" s="110"/>
      <c r="AN264" s="110"/>
      <c r="AO264" s="110"/>
      <c r="AP264" s="110"/>
      <c r="AQ264" s="110"/>
      <c r="AR264" s="110"/>
      <c r="AS264" s="110"/>
      <c r="AT264" s="110"/>
      <c r="AU264" s="110"/>
      <c r="AV264" s="110"/>
      <c r="AW264" s="110"/>
      <c r="AX264" s="110"/>
      <c r="AY264" s="110"/>
      <c r="AZ264" s="110"/>
      <c r="BA264" s="110"/>
      <c r="BB264" s="110"/>
    </row>
    <row r="265" ht="15.75"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c r="AB265" s="110"/>
      <c r="AC265" s="110"/>
      <c r="AD265" s="110"/>
      <c r="AE265" s="110"/>
      <c r="AF265" s="110"/>
      <c r="AG265" s="110"/>
      <c r="AH265" s="110"/>
      <c r="AI265" s="110"/>
      <c r="AJ265" s="110"/>
      <c r="AK265" s="110"/>
      <c r="AL265" s="110"/>
      <c r="AM265" s="110"/>
      <c r="AN265" s="110"/>
      <c r="AO265" s="110"/>
      <c r="AP265" s="110"/>
      <c r="AQ265" s="110"/>
      <c r="AR265" s="110"/>
      <c r="AS265" s="110"/>
      <c r="AT265" s="110"/>
      <c r="AU265" s="110"/>
      <c r="AV265" s="110"/>
      <c r="AW265" s="110"/>
      <c r="AX265" s="110"/>
      <c r="AY265" s="110"/>
      <c r="AZ265" s="110"/>
      <c r="BA265" s="110"/>
      <c r="BB265" s="110"/>
    </row>
    <row r="266" ht="15.75"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c r="AB266" s="110"/>
      <c r="AC266" s="110"/>
      <c r="AD266" s="110"/>
      <c r="AE266" s="110"/>
      <c r="AF266" s="110"/>
      <c r="AG266" s="110"/>
      <c r="AH266" s="110"/>
      <c r="AI266" s="110"/>
      <c r="AJ266" s="110"/>
      <c r="AK266" s="110"/>
      <c r="AL266" s="110"/>
      <c r="AM266" s="110"/>
      <c r="AN266" s="110"/>
      <c r="AO266" s="110"/>
      <c r="AP266" s="110"/>
      <c r="AQ266" s="110"/>
      <c r="AR266" s="110"/>
      <c r="AS266" s="110"/>
      <c r="AT266" s="110"/>
      <c r="AU266" s="110"/>
      <c r="AV266" s="110"/>
      <c r="AW266" s="110"/>
      <c r="AX266" s="110"/>
      <c r="AY266" s="110"/>
      <c r="AZ266" s="110"/>
      <c r="BA266" s="110"/>
      <c r="BB266" s="110"/>
    </row>
    <row r="267" ht="15.75"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c r="AB267" s="110"/>
      <c r="AC267" s="110"/>
      <c r="AD267" s="110"/>
      <c r="AE267" s="110"/>
      <c r="AF267" s="110"/>
      <c r="AG267" s="110"/>
      <c r="AH267" s="110"/>
      <c r="AI267" s="110"/>
      <c r="AJ267" s="110"/>
      <c r="AK267" s="110"/>
      <c r="AL267" s="110"/>
      <c r="AM267" s="110"/>
      <c r="AN267" s="110"/>
      <c r="AO267" s="110"/>
      <c r="AP267" s="110"/>
      <c r="AQ267" s="110"/>
      <c r="AR267" s="110"/>
      <c r="AS267" s="110"/>
      <c r="AT267" s="110"/>
      <c r="AU267" s="110"/>
      <c r="AV267" s="110"/>
      <c r="AW267" s="110"/>
      <c r="AX267" s="110"/>
      <c r="AY267" s="110"/>
      <c r="AZ267" s="110"/>
      <c r="BA267" s="110"/>
      <c r="BB267" s="110"/>
    </row>
    <row r="268" ht="15.75"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c r="AB268" s="110"/>
      <c r="AC268" s="110"/>
      <c r="AD268" s="110"/>
      <c r="AE268" s="110"/>
      <c r="AF268" s="110"/>
      <c r="AG268" s="110"/>
      <c r="AH268" s="110"/>
      <c r="AI268" s="110"/>
      <c r="AJ268" s="110"/>
      <c r="AK268" s="110"/>
      <c r="AL268" s="110"/>
      <c r="AM268" s="110"/>
      <c r="AN268" s="110"/>
      <c r="AO268" s="110"/>
      <c r="AP268" s="110"/>
      <c r="AQ268" s="110"/>
      <c r="AR268" s="110"/>
      <c r="AS268" s="110"/>
      <c r="AT268" s="110"/>
      <c r="AU268" s="110"/>
      <c r="AV268" s="110"/>
      <c r="AW268" s="110"/>
      <c r="AX268" s="110"/>
      <c r="AY268" s="110"/>
      <c r="AZ268" s="110"/>
      <c r="BA268" s="110"/>
      <c r="BB268" s="110"/>
    </row>
    <row r="269" ht="15.75"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c r="AB269" s="110"/>
      <c r="AC269" s="110"/>
      <c r="AD269" s="110"/>
      <c r="AE269" s="110"/>
      <c r="AF269" s="110"/>
      <c r="AG269" s="110"/>
      <c r="AH269" s="110"/>
      <c r="AI269" s="110"/>
      <c r="AJ269" s="110"/>
      <c r="AK269" s="110"/>
      <c r="AL269" s="110"/>
      <c r="AM269" s="110"/>
      <c r="AN269" s="110"/>
      <c r="AO269" s="110"/>
      <c r="AP269" s="110"/>
      <c r="AQ269" s="110"/>
      <c r="AR269" s="110"/>
      <c r="AS269" s="110"/>
      <c r="AT269" s="110"/>
      <c r="AU269" s="110"/>
      <c r="AV269" s="110"/>
      <c r="AW269" s="110"/>
      <c r="AX269" s="110"/>
      <c r="AY269" s="110"/>
      <c r="AZ269" s="110"/>
      <c r="BA269" s="110"/>
      <c r="BB269" s="110"/>
    </row>
    <row r="270" ht="15.75"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c r="AB270" s="110"/>
      <c r="AC270" s="110"/>
      <c r="AD270" s="110"/>
      <c r="AE270" s="110"/>
      <c r="AF270" s="110"/>
      <c r="AG270" s="110"/>
      <c r="AH270" s="110"/>
      <c r="AI270" s="110"/>
      <c r="AJ270" s="110"/>
      <c r="AK270" s="110"/>
      <c r="AL270" s="110"/>
      <c r="AM270" s="110"/>
      <c r="AN270" s="110"/>
      <c r="AO270" s="110"/>
      <c r="AP270" s="110"/>
      <c r="AQ270" s="110"/>
      <c r="AR270" s="110"/>
      <c r="AS270" s="110"/>
      <c r="AT270" s="110"/>
      <c r="AU270" s="110"/>
      <c r="AV270" s="110"/>
      <c r="AW270" s="110"/>
      <c r="AX270" s="110"/>
      <c r="AY270" s="110"/>
      <c r="AZ270" s="110"/>
      <c r="BA270" s="110"/>
      <c r="BB270" s="110"/>
    </row>
    <row r="271" ht="15.75"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c r="AB271" s="110"/>
      <c r="AC271" s="110"/>
      <c r="AD271" s="110"/>
      <c r="AE271" s="110"/>
      <c r="AF271" s="110"/>
      <c r="AG271" s="110"/>
      <c r="AH271" s="110"/>
      <c r="AI271" s="110"/>
      <c r="AJ271" s="110"/>
      <c r="AK271" s="110"/>
      <c r="AL271" s="110"/>
      <c r="AM271" s="110"/>
      <c r="AN271" s="110"/>
      <c r="AO271" s="110"/>
      <c r="AP271" s="110"/>
      <c r="AQ271" s="110"/>
      <c r="AR271" s="110"/>
      <c r="AS271" s="110"/>
      <c r="AT271" s="110"/>
      <c r="AU271" s="110"/>
      <c r="AV271" s="110"/>
      <c r="AW271" s="110"/>
      <c r="AX271" s="110"/>
      <c r="AY271" s="110"/>
      <c r="AZ271" s="110"/>
      <c r="BA271" s="110"/>
      <c r="BB271" s="110"/>
    </row>
    <row r="272" ht="15.75"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c r="AB272" s="110"/>
      <c r="AC272" s="110"/>
      <c r="AD272" s="110"/>
      <c r="AE272" s="110"/>
      <c r="AF272" s="110"/>
      <c r="AG272" s="110"/>
      <c r="AH272" s="110"/>
      <c r="AI272" s="110"/>
      <c r="AJ272" s="110"/>
      <c r="AK272" s="110"/>
      <c r="AL272" s="110"/>
      <c r="AM272" s="110"/>
      <c r="AN272" s="110"/>
      <c r="AO272" s="110"/>
      <c r="AP272" s="110"/>
      <c r="AQ272" s="110"/>
      <c r="AR272" s="110"/>
      <c r="AS272" s="110"/>
      <c r="AT272" s="110"/>
      <c r="AU272" s="110"/>
      <c r="AV272" s="110"/>
      <c r="AW272" s="110"/>
      <c r="AX272" s="110"/>
      <c r="AY272" s="110"/>
      <c r="AZ272" s="110"/>
      <c r="BA272" s="110"/>
      <c r="BB272" s="110"/>
    </row>
    <row r="273" ht="15.75"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c r="AB273" s="110"/>
      <c r="AC273" s="110"/>
      <c r="AD273" s="110"/>
      <c r="AE273" s="110"/>
      <c r="AF273" s="110"/>
      <c r="AG273" s="110"/>
      <c r="AH273" s="110"/>
      <c r="AI273" s="110"/>
      <c r="AJ273" s="110"/>
      <c r="AK273" s="110"/>
      <c r="AL273" s="110"/>
      <c r="AM273" s="110"/>
      <c r="AN273" s="110"/>
      <c r="AO273" s="110"/>
      <c r="AP273" s="110"/>
      <c r="AQ273" s="110"/>
      <c r="AR273" s="110"/>
      <c r="AS273" s="110"/>
      <c r="AT273" s="110"/>
      <c r="AU273" s="110"/>
      <c r="AV273" s="110"/>
      <c r="AW273" s="110"/>
      <c r="AX273" s="110"/>
      <c r="AY273" s="110"/>
      <c r="AZ273" s="110"/>
      <c r="BA273" s="110"/>
      <c r="BB273" s="110"/>
    </row>
    <row r="274" ht="15.75"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c r="AB274" s="110"/>
      <c r="AC274" s="110"/>
      <c r="AD274" s="110"/>
      <c r="AE274" s="110"/>
      <c r="AF274" s="110"/>
      <c r="AG274" s="110"/>
      <c r="AH274" s="110"/>
      <c r="AI274" s="110"/>
      <c r="AJ274" s="110"/>
      <c r="AK274" s="110"/>
      <c r="AL274" s="110"/>
      <c r="AM274" s="110"/>
      <c r="AN274" s="110"/>
      <c r="AO274" s="110"/>
      <c r="AP274" s="110"/>
      <c r="AQ274" s="110"/>
      <c r="AR274" s="110"/>
      <c r="AS274" s="110"/>
      <c r="AT274" s="110"/>
      <c r="AU274" s="110"/>
      <c r="AV274" s="110"/>
      <c r="AW274" s="110"/>
      <c r="AX274" s="110"/>
      <c r="AY274" s="110"/>
      <c r="AZ274" s="110"/>
      <c r="BA274" s="110"/>
      <c r="BB274" s="110"/>
    </row>
    <row r="275" ht="15.75"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c r="AB275" s="110"/>
      <c r="AC275" s="110"/>
      <c r="AD275" s="110"/>
      <c r="AE275" s="110"/>
      <c r="AF275" s="110"/>
      <c r="AG275" s="110"/>
      <c r="AH275" s="110"/>
      <c r="AI275" s="110"/>
      <c r="AJ275" s="110"/>
      <c r="AK275" s="110"/>
      <c r="AL275" s="110"/>
      <c r="AM275" s="110"/>
      <c r="AN275" s="110"/>
      <c r="AO275" s="110"/>
      <c r="AP275" s="110"/>
      <c r="AQ275" s="110"/>
      <c r="AR275" s="110"/>
      <c r="AS275" s="110"/>
      <c r="AT275" s="110"/>
      <c r="AU275" s="110"/>
      <c r="AV275" s="110"/>
      <c r="AW275" s="110"/>
      <c r="AX275" s="110"/>
      <c r="AY275" s="110"/>
      <c r="AZ275" s="110"/>
      <c r="BA275" s="110"/>
      <c r="BB275" s="110"/>
    </row>
    <row r="276" ht="15.75"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c r="AB276" s="110"/>
      <c r="AC276" s="110"/>
      <c r="AD276" s="110"/>
      <c r="AE276" s="110"/>
      <c r="AF276" s="110"/>
      <c r="AG276" s="110"/>
      <c r="AH276" s="110"/>
      <c r="AI276" s="110"/>
      <c r="AJ276" s="110"/>
      <c r="AK276" s="110"/>
      <c r="AL276" s="110"/>
      <c r="AM276" s="110"/>
      <c r="AN276" s="110"/>
      <c r="AO276" s="110"/>
      <c r="AP276" s="110"/>
      <c r="AQ276" s="110"/>
      <c r="AR276" s="110"/>
      <c r="AS276" s="110"/>
      <c r="AT276" s="110"/>
      <c r="AU276" s="110"/>
      <c r="AV276" s="110"/>
      <c r="AW276" s="110"/>
      <c r="AX276" s="110"/>
      <c r="AY276" s="110"/>
      <c r="AZ276" s="110"/>
      <c r="BA276" s="110"/>
      <c r="BB276" s="110"/>
    </row>
    <row r="277" ht="15.75"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c r="AB277" s="110"/>
      <c r="AC277" s="110"/>
      <c r="AD277" s="110"/>
      <c r="AE277" s="110"/>
      <c r="AF277" s="110"/>
      <c r="AG277" s="110"/>
      <c r="AH277" s="110"/>
      <c r="AI277" s="110"/>
      <c r="AJ277" s="110"/>
      <c r="AK277" s="110"/>
      <c r="AL277" s="110"/>
      <c r="AM277" s="110"/>
      <c r="AN277" s="110"/>
      <c r="AO277" s="110"/>
      <c r="AP277" s="110"/>
      <c r="AQ277" s="110"/>
      <c r="AR277" s="110"/>
      <c r="AS277" s="110"/>
      <c r="AT277" s="110"/>
      <c r="AU277" s="110"/>
      <c r="AV277" s="110"/>
      <c r="AW277" s="110"/>
      <c r="AX277" s="110"/>
      <c r="AY277" s="110"/>
      <c r="AZ277" s="110"/>
      <c r="BA277" s="110"/>
      <c r="BB277" s="110"/>
    </row>
    <row r="278" ht="15.75"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c r="AB278" s="110"/>
      <c r="AC278" s="110"/>
      <c r="AD278" s="110"/>
      <c r="AE278" s="110"/>
      <c r="AF278" s="110"/>
      <c r="AG278" s="110"/>
      <c r="AH278" s="110"/>
      <c r="AI278" s="110"/>
      <c r="AJ278" s="110"/>
      <c r="AK278" s="110"/>
      <c r="AL278" s="110"/>
      <c r="AM278" s="110"/>
      <c r="AN278" s="110"/>
      <c r="AO278" s="110"/>
      <c r="AP278" s="110"/>
      <c r="AQ278" s="110"/>
      <c r="AR278" s="110"/>
      <c r="AS278" s="110"/>
      <c r="AT278" s="110"/>
      <c r="AU278" s="110"/>
      <c r="AV278" s="110"/>
      <c r="AW278" s="110"/>
      <c r="AX278" s="110"/>
      <c r="AY278" s="110"/>
      <c r="AZ278" s="110"/>
      <c r="BA278" s="110"/>
      <c r="BB278" s="110"/>
    </row>
    <row r="279" ht="15.75"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c r="AB279" s="110"/>
      <c r="AC279" s="110"/>
      <c r="AD279" s="110"/>
      <c r="AE279" s="110"/>
      <c r="AF279" s="110"/>
      <c r="AG279" s="110"/>
      <c r="AH279" s="110"/>
      <c r="AI279" s="110"/>
      <c r="AJ279" s="110"/>
      <c r="AK279" s="110"/>
      <c r="AL279" s="110"/>
      <c r="AM279" s="110"/>
      <c r="AN279" s="110"/>
      <c r="AO279" s="110"/>
      <c r="AP279" s="110"/>
      <c r="AQ279" s="110"/>
      <c r="AR279" s="110"/>
      <c r="AS279" s="110"/>
      <c r="AT279" s="110"/>
      <c r="AU279" s="110"/>
      <c r="AV279" s="110"/>
      <c r="AW279" s="110"/>
      <c r="AX279" s="110"/>
      <c r="AY279" s="110"/>
      <c r="AZ279" s="110"/>
      <c r="BA279" s="110"/>
      <c r="BB279" s="110"/>
    </row>
    <row r="280" ht="15.75"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c r="AB280" s="110"/>
      <c r="AC280" s="110"/>
      <c r="AD280" s="110"/>
      <c r="AE280" s="110"/>
      <c r="AF280" s="110"/>
      <c r="AG280" s="110"/>
      <c r="AH280" s="110"/>
      <c r="AI280" s="110"/>
      <c r="AJ280" s="110"/>
      <c r="AK280" s="110"/>
      <c r="AL280" s="110"/>
      <c r="AM280" s="110"/>
      <c r="AN280" s="110"/>
      <c r="AO280" s="110"/>
      <c r="AP280" s="110"/>
      <c r="AQ280" s="110"/>
      <c r="AR280" s="110"/>
      <c r="AS280" s="110"/>
      <c r="AT280" s="110"/>
      <c r="AU280" s="110"/>
      <c r="AV280" s="110"/>
      <c r="AW280" s="110"/>
      <c r="AX280" s="110"/>
      <c r="AY280" s="110"/>
      <c r="AZ280" s="110"/>
      <c r="BA280" s="110"/>
      <c r="BB280" s="110"/>
    </row>
    <row r="281" ht="15.75"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c r="AB281" s="110"/>
      <c r="AC281" s="110"/>
      <c r="AD281" s="110"/>
      <c r="AE281" s="110"/>
      <c r="AF281" s="110"/>
      <c r="AG281" s="110"/>
      <c r="AH281" s="110"/>
      <c r="AI281" s="110"/>
      <c r="AJ281" s="110"/>
      <c r="AK281" s="110"/>
      <c r="AL281" s="110"/>
      <c r="AM281" s="110"/>
      <c r="AN281" s="110"/>
      <c r="AO281" s="110"/>
      <c r="AP281" s="110"/>
      <c r="AQ281" s="110"/>
      <c r="AR281" s="110"/>
      <c r="AS281" s="110"/>
      <c r="AT281" s="110"/>
      <c r="AU281" s="110"/>
      <c r="AV281" s="110"/>
      <c r="AW281" s="110"/>
      <c r="AX281" s="110"/>
      <c r="AY281" s="110"/>
      <c r="AZ281" s="110"/>
      <c r="BA281" s="110"/>
      <c r="BB281" s="110"/>
    </row>
    <row r="282" ht="15.75"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c r="AB282" s="110"/>
      <c r="AC282" s="110"/>
      <c r="AD282" s="110"/>
      <c r="AE282" s="110"/>
      <c r="AF282" s="110"/>
      <c r="AG282" s="110"/>
      <c r="AH282" s="110"/>
      <c r="AI282" s="110"/>
      <c r="AJ282" s="110"/>
      <c r="AK282" s="110"/>
      <c r="AL282" s="110"/>
      <c r="AM282" s="110"/>
      <c r="AN282" s="110"/>
      <c r="AO282" s="110"/>
      <c r="AP282" s="110"/>
      <c r="AQ282" s="110"/>
      <c r="AR282" s="110"/>
      <c r="AS282" s="110"/>
      <c r="AT282" s="110"/>
      <c r="AU282" s="110"/>
      <c r="AV282" s="110"/>
      <c r="AW282" s="110"/>
      <c r="AX282" s="110"/>
      <c r="AY282" s="110"/>
      <c r="AZ282" s="110"/>
      <c r="BA282" s="110"/>
      <c r="BB282" s="110"/>
    </row>
    <row r="283" ht="15.75"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c r="AB283" s="110"/>
      <c r="AC283" s="110"/>
      <c r="AD283" s="110"/>
      <c r="AE283" s="110"/>
      <c r="AF283" s="110"/>
      <c r="AG283" s="110"/>
      <c r="AH283" s="110"/>
      <c r="AI283" s="110"/>
      <c r="AJ283" s="110"/>
      <c r="AK283" s="110"/>
      <c r="AL283" s="110"/>
      <c r="AM283" s="110"/>
      <c r="AN283" s="110"/>
      <c r="AO283" s="110"/>
      <c r="AP283" s="110"/>
      <c r="AQ283" s="110"/>
      <c r="AR283" s="110"/>
      <c r="AS283" s="110"/>
      <c r="AT283" s="110"/>
      <c r="AU283" s="110"/>
      <c r="AV283" s="110"/>
      <c r="AW283" s="110"/>
      <c r="AX283" s="110"/>
      <c r="AY283" s="110"/>
      <c r="AZ283" s="110"/>
      <c r="BA283" s="110"/>
      <c r="BB283" s="110"/>
    </row>
    <row r="284" ht="15.75"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c r="AB284" s="110"/>
      <c r="AC284" s="110"/>
      <c r="AD284" s="110"/>
      <c r="AE284" s="110"/>
      <c r="AF284" s="110"/>
      <c r="AG284" s="110"/>
      <c r="AH284" s="110"/>
      <c r="AI284" s="110"/>
      <c r="AJ284" s="110"/>
      <c r="AK284" s="110"/>
      <c r="AL284" s="110"/>
      <c r="AM284" s="110"/>
      <c r="AN284" s="110"/>
      <c r="AO284" s="110"/>
      <c r="AP284" s="110"/>
      <c r="AQ284" s="110"/>
      <c r="AR284" s="110"/>
      <c r="AS284" s="110"/>
      <c r="AT284" s="110"/>
      <c r="AU284" s="110"/>
      <c r="AV284" s="110"/>
      <c r="AW284" s="110"/>
      <c r="AX284" s="110"/>
      <c r="AY284" s="110"/>
      <c r="AZ284" s="110"/>
      <c r="BA284" s="110"/>
      <c r="BB284" s="110"/>
    </row>
    <row r="285" ht="15.75"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c r="AB285" s="110"/>
      <c r="AC285" s="110"/>
      <c r="AD285" s="110"/>
      <c r="AE285" s="110"/>
      <c r="AF285" s="110"/>
      <c r="AG285" s="110"/>
      <c r="AH285" s="110"/>
      <c r="AI285" s="110"/>
      <c r="AJ285" s="110"/>
      <c r="AK285" s="110"/>
      <c r="AL285" s="110"/>
      <c r="AM285" s="110"/>
      <c r="AN285" s="110"/>
      <c r="AO285" s="110"/>
      <c r="AP285" s="110"/>
      <c r="AQ285" s="110"/>
      <c r="AR285" s="110"/>
      <c r="AS285" s="110"/>
      <c r="AT285" s="110"/>
      <c r="AU285" s="110"/>
      <c r="AV285" s="110"/>
      <c r="AW285" s="110"/>
      <c r="AX285" s="110"/>
      <c r="AY285" s="110"/>
      <c r="AZ285" s="110"/>
      <c r="BA285" s="110"/>
      <c r="BB285" s="110"/>
    </row>
    <row r="286" ht="15.75" customHeight="1">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0"/>
      <c r="AC286" s="110"/>
      <c r="AD286" s="110"/>
      <c r="AE286" s="110"/>
      <c r="AF286" s="110"/>
      <c r="AG286" s="110"/>
      <c r="AH286" s="110"/>
      <c r="AI286" s="110"/>
      <c r="AJ286" s="110"/>
      <c r="AK286" s="110"/>
      <c r="AL286" s="110"/>
      <c r="AM286" s="110"/>
      <c r="AN286" s="110"/>
      <c r="AO286" s="110"/>
      <c r="AP286" s="110"/>
      <c r="AQ286" s="110"/>
      <c r="AR286" s="110"/>
      <c r="AS286" s="110"/>
      <c r="AT286" s="110"/>
      <c r="AU286" s="110"/>
      <c r="AV286" s="110"/>
      <c r="AW286" s="110"/>
      <c r="AX286" s="110"/>
      <c r="AY286" s="110"/>
      <c r="AZ286" s="110"/>
      <c r="BA286" s="110"/>
      <c r="BB286" s="110"/>
    </row>
    <row r="287" ht="15.75" customHeight="1">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c r="AB287" s="110"/>
      <c r="AC287" s="110"/>
      <c r="AD287" s="110"/>
      <c r="AE287" s="110"/>
      <c r="AF287" s="110"/>
      <c r="AG287" s="110"/>
      <c r="AH287" s="110"/>
      <c r="AI287" s="110"/>
      <c r="AJ287" s="110"/>
      <c r="AK287" s="110"/>
      <c r="AL287" s="110"/>
      <c r="AM287" s="110"/>
      <c r="AN287" s="110"/>
      <c r="AO287" s="110"/>
      <c r="AP287" s="110"/>
      <c r="AQ287" s="110"/>
      <c r="AR287" s="110"/>
      <c r="AS287" s="110"/>
      <c r="AT287" s="110"/>
      <c r="AU287" s="110"/>
      <c r="AV287" s="110"/>
      <c r="AW287" s="110"/>
      <c r="AX287" s="110"/>
      <c r="AY287" s="110"/>
      <c r="AZ287" s="110"/>
      <c r="BA287" s="110"/>
      <c r="BB287" s="110"/>
    </row>
    <row r="288" ht="15.75" customHeight="1">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c r="AA288" s="110"/>
      <c r="AB288" s="110"/>
      <c r="AC288" s="110"/>
      <c r="AD288" s="110"/>
      <c r="AE288" s="110"/>
      <c r="AF288" s="110"/>
      <c r="AG288" s="110"/>
      <c r="AH288" s="110"/>
      <c r="AI288" s="110"/>
      <c r="AJ288" s="110"/>
      <c r="AK288" s="110"/>
      <c r="AL288" s="110"/>
      <c r="AM288" s="110"/>
      <c r="AN288" s="110"/>
      <c r="AO288" s="110"/>
      <c r="AP288" s="110"/>
      <c r="AQ288" s="110"/>
      <c r="AR288" s="110"/>
      <c r="AS288" s="110"/>
      <c r="AT288" s="110"/>
      <c r="AU288" s="110"/>
      <c r="AV288" s="110"/>
      <c r="AW288" s="110"/>
      <c r="AX288" s="110"/>
      <c r="AY288" s="110"/>
      <c r="AZ288" s="110"/>
      <c r="BA288" s="110"/>
      <c r="BB288" s="110"/>
    </row>
    <row r="289" ht="15.75" customHeight="1">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c r="AA289" s="110"/>
      <c r="AB289" s="110"/>
      <c r="AC289" s="110"/>
      <c r="AD289" s="110"/>
      <c r="AE289" s="110"/>
      <c r="AF289" s="110"/>
      <c r="AG289" s="110"/>
      <c r="AH289" s="110"/>
      <c r="AI289" s="110"/>
      <c r="AJ289" s="110"/>
      <c r="AK289" s="110"/>
      <c r="AL289" s="110"/>
      <c r="AM289" s="110"/>
      <c r="AN289" s="110"/>
      <c r="AO289" s="110"/>
      <c r="AP289" s="110"/>
      <c r="AQ289" s="110"/>
      <c r="AR289" s="110"/>
      <c r="AS289" s="110"/>
      <c r="AT289" s="110"/>
      <c r="AU289" s="110"/>
      <c r="AV289" s="110"/>
      <c r="AW289" s="110"/>
      <c r="AX289" s="110"/>
      <c r="AY289" s="110"/>
      <c r="AZ289" s="110"/>
      <c r="BA289" s="110"/>
      <c r="BB289" s="110"/>
    </row>
    <row r="290" ht="15.75" customHeight="1">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c r="AA290" s="110"/>
      <c r="AB290" s="110"/>
      <c r="AC290" s="110"/>
      <c r="AD290" s="110"/>
      <c r="AE290" s="110"/>
      <c r="AF290" s="110"/>
      <c r="AG290" s="110"/>
      <c r="AH290" s="110"/>
      <c r="AI290" s="110"/>
      <c r="AJ290" s="110"/>
      <c r="AK290" s="110"/>
      <c r="AL290" s="110"/>
      <c r="AM290" s="110"/>
      <c r="AN290" s="110"/>
      <c r="AO290" s="110"/>
      <c r="AP290" s="110"/>
      <c r="AQ290" s="110"/>
      <c r="AR290" s="110"/>
      <c r="AS290" s="110"/>
      <c r="AT290" s="110"/>
      <c r="AU290" s="110"/>
      <c r="AV290" s="110"/>
      <c r="AW290" s="110"/>
      <c r="AX290" s="110"/>
      <c r="AY290" s="110"/>
      <c r="AZ290" s="110"/>
      <c r="BA290" s="110"/>
      <c r="BB290" s="110"/>
    </row>
    <row r="291" ht="15.75" customHeight="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c r="AA291" s="110"/>
      <c r="AB291" s="110"/>
      <c r="AC291" s="110"/>
      <c r="AD291" s="110"/>
      <c r="AE291" s="110"/>
      <c r="AF291" s="110"/>
      <c r="AG291" s="110"/>
      <c r="AH291" s="110"/>
      <c r="AI291" s="110"/>
      <c r="AJ291" s="110"/>
      <c r="AK291" s="110"/>
      <c r="AL291" s="110"/>
      <c r="AM291" s="110"/>
      <c r="AN291" s="110"/>
      <c r="AO291" s="110"/>
      <c r="AP291" s="110"/>
      <c r="AQ291" s="110"/>
      <c r="AR291" s="110"/>
      <c r="AS291" s="110"/>
      <c r="AT291" s="110"/>
      <c r="AU291" s="110"/>
      <c r="AV291" s="110"/>
      <c r="AW291" s="110"/>
      <c r="AX291" s="110"/>
      <c r="AY291" s="110"/>
      <c r="AZ291" s="110"/>
      <c r="BA291" s="110"/>
      <c r="BB291" s="110"/>
    </row>
    <row r="292" ht="15.75" customHeight="1">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c r="AA292" s="110"/>
      <c r="AB292" s="110"/>
      <c r="AC292" s="110"/>
      <c r="AD292" s="110"/>
      <c r="AE292" s="110"/>
      <c r="AF292" s="110"/>
      <c r="AG292" s="110"/>
      <c r="AH292" s="110"/>
      <c r="AI292" s="110"/>
      <c r="AJ292" s="110"/>
      <c r="AK292" s="110"/>
      <c r="AL292" s="110"/>
      <c r="AM292" s="110"/>
      <c r="AN292" s="110"/>
      <c r="AO292" s="110"/>
      <c r="AP292" s="110"/>
      <c r="AQ292" s="110"/>
      <c r="AR292" s="110"/>
      <c r="AS292" s="110"/>
      <c r="AT292" s="110"/>
      <c r="AU292" s="110"/>
      <c r="AV292" s="110"/>
      <c r="AW292" s="110"/>
      <c r="AX292" s="110"/>
      <c r="AY292" s="110"/>
      <c r="AZ292" s="110"/>
      <c r="BA292" s="110"/>
      <c r="BB292" s="110"/>
    </row>
    <row r="293" ht="15.75" customHeight="1">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c r="AA293" s="110"/>
      <c r="AB293" s="110"/>
      <c r="AC293" s="110"/>
      <c r="AD293" s="110"/>
      <c r="AE293" s="110"/>
      <c r="AF293" s="110"/>
      <c r="AG293" s="110"/>
      <c r="AH293" s="110"/>
      <c r="AI293" s="110"/>
      <c r="AJ293" s="110"/>
      <c r="AK293" s="110"/>
      <c r="AL293" s="110"/>
      <c r="AM293" s="110"/>
      <c r="AN293" s="110"/>
      <c r="AO293" s="110"/>
      <c r="AP293" s="110"/>
      <c r="AQ293" s="110"/>
      <c r="AR293" s="110"/>
      <c r="AS293" s="110"/>
      <c r="AT293" s="110"/>
      <c r="AU293" s="110"/>
      <c r="AV293" s="110"/>
      <c r="AW293" s="110"/>
      <c r="AX293" s="110"/>
      <c r="AY293" s="110"/>
      <c r="AZ293" s="110"/>
      <c r="BA293" s="110"/>
      <c r="BB293" s="110"/>
    </row>
    <row r="294" ht="15.75" customHeight="1">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c r="AA294" s="110"/>
      <c r="AB294" s="110"/>
      <c r="AC294" s="110"/>
      <c r="AD294" s="110"/>
      <c r="AE294" s="110"/>
      <c r="AF294" s="110"/>
      <c r="AG294" s="110"/>
      <c r="AH294" s="110"/>
      <c r="AI294" s="110"/>
      <c r="AJ294" s="110"/>
      <c r="AK294" s="110"/>
      <c r="AL294" s="110"/>
      <c r="AM294" s="110"/>
      <c r="AN294" s="110"/>
      <c r="AO294" s="110"/>
      <c r="AP294" s="110"/>
      <c r="AQ294" s="110"/>
      <c r="AR294" s="110"/>
      <c r="AS294" s="110"/>
      <c r="AT294" s="110"/>
      <c r="AU294" s="110"/>
      <c r="AV294" s="110"/>
      <c r="AW294" s="110"/>
      <c r="AX294" s="110"/>
      <c r="AY294" s="110"/>
      <c r="AZ294" s="110"/>
      <c r="BA294" s="110"/>
      <c r="BB294" s="110"/>
    </row>
    <row r="295" ht="15.75" customHeight="1">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c r="AA295" s="110"/>
      <c r="AB295" s="110"/>
      <c r="AC295" s="110"/>
      <c r="AD295" s="110"/>
      <c r="AE295" s="110"/>
      <c r="AF295" s="110"/>
      <c r="AG295" s="110"/>
      <c r="AH295" s="110"/>
      <c r="AI295" s="110"/>
      <c r="AJ295" s="110"/>
      <c r="AK295" s="110"/>
      <c r="AL295" s="110"/>
      <c r="AM295" s="110"/>
      <c r="AN295" s="110"/>
      <c r="AO295" s="110"/>
      <c r="AP295" s="110"/>
      <c r="AQ295" s="110"/>
      <c r="AR295" s="110"/>
      <c r="AS295" s="110"/>
      <c r="AT295" s="110"/>
      <c r="AU295" s="110"/>
      <c r="AV295" s="110"/>
      <c r="AW295" s="110"/>
      <c r="AX295" s="110"/>
      <c r="AY295" s="110"/>
      <c r="AZ295" s="110"/>
      <c r="BA295" s="110"/>
      <c r="BB295" s="110"/>
    </row>
    <row r="296" ht="15.75" customHeight="1">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c r="AA296" s="110"/>
      <c r="AB296" s="110"/>
      <c r="AC296" s="110"/>
      <c r="AD296" s="110"/>
      <c r="AE296" s="110"/>
      <c r="AF296" s="110"/>
      <c r="AG296" s="110"/>
      <c r="AH296" s="110"/>
      <c r="AI296" s="110"/>
      <c r="AJ296" s="110"/>
      <c r="AK296" s="110"/>
      <c r="AL296" s="110"/>
      <c r="AM296" s="110"/>
      <c r="AN296" s="110"/>
      <c r="AO296" s="110"/>
      <c r="AP296" s="110"/>
      <c r="AQ296" s="110"/>
      <c r="AR296" s="110"/>
      <c r="AS296" s="110"/>
      <c r="AT296" s="110"/>
      <c r="AU296" s="110"/>
      <c r="AV296" s="110"/>
      <c r="AW296" s="110"/>
      <c r="AX296" s="110"/>
      <c r="AY296" s="110"/>
      <c r="AZ296" s="110"/>
      <c r="BA296" s="110"/>
      <c r="BB296" s="110"/>
    </row>
    <row r="297" ht="15.75" customHeight="1">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c r="AA297" s="110"/>
      <c r="AB297" s="110"/>
      <c r="AC297" s="110"/>
      <c r="AD297" s="110"/>
      <c r="AE297" s="110"/>
      <c r="AF297" s="110"/>
      <c r="AG297" s="110"/>
      <c r="AH297" s="110"/>
      <c r="AI297" s="110"/>
      <c r="AJ297" s="110"/>
      <c r="AK297" s="110"/>
      <c r="AL297" s="110"/>
      <c r="AM297" s="110"/>
      <c r="AN297" s="110"/>
      <c r="AO297" s="110"/>
      <c r="AP297" s="110"/>
      <c r="AQ297" s="110"/>
      <c r="AR297" s="110"/>
      <c r="AS297" s="110"/>
      <c r="AT297" s="110"/>
      <c r="AU297" s="110"/>
      <c r="AV297" s="110"/>
      <c r="AW297" s="110"/>
      <c r="AX297" s="110"/>
      <c r="AY297" s="110"/>
      <c r="AZ297" s="110"/>
      <c r="BA297" s="110"/>
      <c r="BB297" s="110"/>
    </row>
    <row r="298" ht="15.75" customHeight="1">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c r="AA298" s="110"/>
      <c r="AB298" s="110"/>
      <c r="AC298" s="110"/>
      <c r="AD298" s="110"/>
      <c r="AE298" s="110"/>
      <c r="AF298" s="110"/>
      <c r="AG298" s="110"/>
      <c r="AH298" s="110"/>
      <c r="AI298" s="110"/>
      <c r="AJ298" s="110"/>
      <c r="AK298" s="110"/>
      <c r="AL298" s="110"/>
      <c r="AM298" s="110"/>
      <c r="AN298" s="110"/>
      <c r="AO298" s="110"/>
      <c r="AP298" s="110"/>
      <c r="AQ298" s="110"/>
      <c r="AR298" s="110"/>
      <c r="AS298" s="110"/>
      <c r="AT298" s="110"/>
      <c r="AU298" s="110"/>
      <c r="AV298" s="110"/>
      <c r="AW298" s="110"/>
      <c r="AX298" s="110"/>
      <c r="AY298" s="110"/>
      <c r="AZ298" s="110"/>
      <c r="BA298" s="110"/>
      <c r="BB298" s="110"/>
    </row>
    <row r="299" ht="15.75" customHeight="1">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c r="AA299" s="110"/>
      <c r="AB299" s="110"/>
      <c r="AC299" s="110"/>
      <c r="AD299" s="110"/>
      <c r="AE299" s="110"/>
      <c r="AF299" s="110"/>
      <c r="AG299" s="110"/>
      <c r="AH299" s="110"/>
      <c r="AI299" s="110"/>
      <c r="AJ299" s="110"/>
      <c r="AK299" s="110"/>
      <c r="AL299" s="110"/>
      <c r="AM299" s="110"/>
      <c r="AN299" s="110"/>
      <c r="AO299" s="110"/>
      <c r="AP299" s="110"/>
      <c r="AQ299" s="110"/>
      <c r="AR299" s="110"/>
      <c r="AS299" s="110"/>
      <c r="AT299" s="110"/>
      <c r="AU299" s="110"/>
      <c r="AV299" s="110"/>
      <c r="AW299" s="110"/>
      <c r="AX299" s="110"/>
      <c r="AY299" s="110"/>
      <c r="AZ299" s="110"/>
      <c r="BA299" s="110"/>
      <c r="BB299" s="110"/>
    </row>
    <row r="300" ht="15.75" customHeight="1">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c r="AA300" s="110"/>
      <c r="AB300" s="110"/>
      <c r="AC300" s="110"/>
      <c r="AD300" s="110"/>
      <c r="AE300" s="110"/>
      <c r="AF300" s="110"/>
      <c r="AG300" s="110"/>
      <c r="AH300" s="110"/>
      <c r="AI300" s="110"/>
      <c r="AJ300" s="110"/>
      <c r="AK300" s="110"/>
      <c r="AL300" s="110"/>
      <c r="AM300" s="110"/>
      <c r="AN300" s="110"/>
      <c r="AO300" s="110"/>
      <c r="AP300" s="110"/>
      <c r="AQ300" s="110"/>
      <c r="AR300" s="110"/>
      <c r="AS300" s="110"/>
      <c r="AT300" s="110"/>
      <c r="AU300" s="110"/>
      <c r="AV300" s="110"/>
      <c r="AW300" s="110"/>
      <c r="AX300" s="110"/>
      <c r="AY300" s="110"/>
      <c r="AZ300" s="110"/>
      <c r="BA300" s="110"/>
      <c r="BB300" s="110"/>
    </row>
    <row r="301" ht="15.75" customHeight="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c r="AA301" s="110"/>
      <c r="AB301" s="110"/>
      <c r="AC301" s="110"/>
      <c r="AD301" s="110"/>
      <c r="AE301" s="110"/>
      <c r="AF301" s="110"/>
      <c r="AG301" s="110"/>
      <c r="AH301" s="110"/>
      <c r="AI301" s="110"/>
      <c r="AJ301" s="110"/>
      <c r="AK301" s="110"/>
      <c r="AL301" s="110"/>
      <c r="AM301" s="110"/>
      <c r="AN301" s="110"/>
      <c r="AO301" s="110"/>
      <c r="AP301" s="110"/>
      <c r="AQ301" s="110"/>
      <c r="AR301" s="110"/>
      <c r="AS301" s="110"/>
      <c r="AT301" s="110"/>
      <c r="AU301" s="110"/>
      <c r="AV301" s="110"/>
      <c r="AW301" s="110"/>
      <c r="AX301" s="110"/>
      <c r="AY301" s="110"/>
      <c r="AZ301" s="110"/>
      <c r="BA301" s="110"/>
      <c r="BB301" s="110"/>
    </row>
    <row r="302" ht="15.75" customHeight="1">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c r="AA302" s="110"/>
      <c r="AB302" s="110"/>
      <c r="AC302" s="110"/>
      <c r="AD302" s="110"/>
      <c r="AE302" s="110"/>
      <c r="AF302" s="110"/>
      <c r="AG302" s="110"/>
      <c r="AH302" s="110"/>
      <c r="AI302" s="110"/>
      <c r="AJ302" s="110"/>
      <c r="AK302" s="110"/>
      <c r="AL302" s="110"/>
      <c r="AM302" s="110"/>
      <c r="AN302" s="110"/>
      <c r="AO302" s="110"/>
      <c r="AP302" s="110"/>
      <c r="AQ302" s="110"/>
      <c r="AR302" s="110"/>
      <c r="AS302" s="110"/>
      <c r="AT302" s="110"/>
      <c r="AU302" s="110"/>
      <c r="AV302" s="110"/>
      <c r="AW302" s="110"/>
      <c r="AX302" s="110"/>
      <c r="AY302" s="110"/>
      <c r="AZ302" s="110"/>
      <c r="BA302" s="110"/>
      <c r="BB302" s="110"/>
    </row>
    <row r="303" ht="15.75" customHeight="1">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c r="AA303" s="110"/>
      <c r="AB303" s="110"/>
      <c r="AC303" s="110"/>
      <c r="AD303" s="110"/>
      <c r="AE303" s="110"/>
      <c r="AF303" s="110"/>
      <c r="AG303" s="110"/>
      <c r="AH303" s="110"/>
      <c r="AI303" s="110"/>
      <c r="AJ303" s="110"/>
      <c r="AK303" s="110"/>
      <c r="AL303" s="110"/>
      <c r="AM303" s="110"/>
      <c r="AN303" s="110"/>
      <c r="AO303" s="110"/>
      <c r="AP303" s="110"/>
      <c r="AQ303" s="110"/>
      <c r="AR303" s="110"/>
      <c r="AS303" s="110"/>
      <c r="AT303" s="110"/>
      <c r="AU303" s="110"/>
      <c r="AV303" s="110"/>
      <c r="AW303" s="110"/>
      <c r="AX303" s="110"/>
      <c r="AY303" s="110"/>
      <c r="AZ303" s="110"/>
      <c r="BA303" s="110"/>
      <c r="BB303" s="110"/>
    </row>
    <row r="304" ht="15.75" customHeight="1">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c r="AA304" s="110"/>
      <c r="AB304" s="110"/>
      <c r="AC304" s="110"/>
      <c r="AD304" s="110"/>
      <c r="AE304" s="110"/>
      <c r="AF304" s="110"/>
      <c r="AG304" s="110"/>
      <c r="AH304" s="110"/>
      <c r="AI304" s="110"/>
      <c r="AJ304" s="110"/>
      <c r="AK304" s="110"/>
      <c r="AL304" s="110"/>
      <c r="AM304" s="110"/>
      <c r="AN304" s="110"/>
      <c r="AO304" s="110"/>
      <c r="AP304" s="110"/>
      <c r="AQ304" s="110"/>
      <c r="AR304" s="110"/>
      <c r="AS304" s="110"/>
      <c r="AT304" s="110"/>
      <c r="AU304" s="110"/>
      <c r="AV304" s="110"/>
      <c r="AW304" s="110"/>
      <c r="AX304" s="110"/>
      <c r="AY304" s="110"/>
      <c r="AZ304" s="110"/>
      <c r="BA304" s="110"/>
      <c r="BB304" s="110"/>
    </row>
    <row r="305" ht="15.75" customHeight="1">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c r="AA305" s="110"/>
      <c r="AB305" s="110"/>
      <c r="AC305" s="110"/>
      <c r="AD305" s="110"/>
      <c r="AE305" s="110"/>
      <c r="AF305" s="110"/>
      <c r="AG305" s="110"/>
      <c r="AH305" s="110"/>
      <c r="AI305" s="110"/>
      <c r="AJ305" s="110"/>
      <c r="AK305" s="110"/>
      <c r="AL305" s="110"/>
      <c r="AM305" s="110"/>
      <c r="AN305" s="110"/>
      <c r="AO305" s="110"/>
      <c r="AP305" s="110"/>
      <c r="AQ305" s="110"/>
      <c r="AR305" s="110"/>
      <c r="AS305" s="110"/>
      <c r="AT305" s="110"/>
      <c r="AU305" s="110"/>
      <c r="AV305" s="110"/>
      <c r="AW305" s="110"/>
      <c r="AX305" s="110"/>
      <c r="AY305" s="110"/>
      <c r="AZ305" s="110"/>
      <c r="BA305" s="110"/>
      <c r="BB305" s="110"/>
    </row>
    <row r="306" ht="15.75" customHeight="1">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c r="AA306" s="110"/>
      <c r="AB306" s="110"/>
      <c r="AC306" s="110"/>
      <c r="AD306" s="110"/>
      <c r="AE306" s="110"/>
      <c r="AF306" s="110"/>
      <c r="AG306" s="110"/>
      <c r="AH306" s="110"/>
      <c r="AI306" s="110"/>
      <c r="AJ306" s="110"/>
      <c r="AK306" s="110"/>
      <c r="AL306" s="110"/>
      <c r="AM306" s="110"/>
      <c r="AN306" s="110"/>
      <c r="AO306" s="110"/>
      <c r="AP306" s="110"/>
      <c r="AQ306" s="110"/>
      <c r="AR306" s="110"/>
      <c r="AS306" s="110"/>
      <c r="AT306" s="110"/>
      <c r="AU306" s="110"/>
      <c r="AV306" s="110"/>
      <c r="AW306" s="110"/>
      <c r="AX306" s="110"/>
      <c r="AY306" s="110"/>
      <c r="AZ306" s="110"/>
      <c r="BA306" s="110"/>
      <c r="BB306" s="110"/>
    </row>
    <row r="307" ht="15.75" customHeight="1">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c r="AA307" s="110"/>
      <c r="AB307" s="110"/>
      <c r="AC307" s="110"/>
      <c r="AD307" s="110"/>
      <c r="AE307" s="110"/>
      <c r="AF307" s="110"/>
      <c r="AG307" s="110"/>
      <c r="AH307" s="110"/>
      <c r="AI307" s="110"/>
      <c r="AJ307" s="110"/>
      <c r="AK307" s="110"/>
      <c r="AL307" s="110"/>
      <c r="AM307" s="110"/>
      <c r="AN307" s="110"/>
      <c r="AO307" s="110"/>
      <c r="AP307" s="110"/>
      <c r="AQ307" s="110"/>
      <c r="AR307" s="110"/>
      <c r="AS307" s="110"/>
      <c r="AT307" s="110"/>
      <c r="AU307" s="110"/>
      <c r="AV307" s="110"/>
      <c r="AW307" s="110"/>
      <c r="AX307" s="110"/>
      <c r="AY307" s="110"/>
      <c r="AZ307" s="110"/>
      <c r="BA307" s="110"/>
      <c r="BB307" s="110"/>
    </row>
    <row r="308" ht="15.75" customHeight="1">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c r="AA308" s="110"/>
      <c r="AB308" s="110"/>
      <c r="AC308" s="110"/>
      <c r="AD308" s="110"/>
      <c r="AE308" s="110"/>
      <c r="AF308" s="110"/>
      <c r="AG308" s="110"/>
      <c r="AH308" s="110"/>
      <c r="AI308" s="110"/>
      <c r="AJ308" s="110"/>
      <c r="AK308" s="110"/>
      <c r="AL308" s="110"/>
      <c r="AM308" s="110"/>
      <c r="AN308" s="110"/>
      <c r="AO308" s="110"/>
      <c r="AP308" s="110"/>
      <c r="AQ308" s="110"/>
      <c r="AR308" s="110"/>
      <c r="AS308" s="110"/>
      <c r="AT308" s="110"/>
      <c r="AU308" s="110"/>
      <c r="AV308" s="110"/>
      <c r="AW308" s="110"/>
      <c r="AX308" s="110"/>
      <c r="AY308" s="110"/>
      <c r="AZ308" s="110"/>
      <c r="BA308" s="110"/>
      <c r="BB308" s="110"/>
    </row>
    <row r="309" ht="15.75" customHeight="1">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c r="AA309" s="110"/>
      <c r="AB309" s="110"/>
      <c r="AC309" s="110"/>
      <c r="AD309" s="110"/>
      <c r="AE309" s="110"/>
      <c r="AF309" s="110"/>
      <c r="AG309" s="110"/>
      <c r="AH309" s="110"/>
      <c r="AI309" s="110"/>
      <c r="AJ309" s="110"/>
      <c r="AK309" s="110"/>
      <c r="AL309" s="110"/>
      <c r="AM309" s="110"/>
      <c r="AN309" s="110"/>
      <c r="AO309" s="110"/>
      <c r="AP309" s="110"/>
      <c r="AQ309" s="110"/>
      <c r="AR309" s="110"/>
      <c r="AS309" s="110"/>
      <c r="AT309" s="110"/>
      <c r="AU309" s="110"/>
      <c r="AV309" s="110"/>
      <c r="AW309" s="110"/>
      <c r="AX309" s="110"/>
      <c r="AY309" s="110"/>
      <c r="AZ309" s="110"/>
      <c r="BA309" s="110"/>
      <c r="BB309" s="110"/>
    </row>
    <row r="310" ht="15.75" customHeight="1">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c r="AA310" s="110"/>
      <c r="AB310" s="110"/>
      <c r="AC310" s="110"/>
      <c r="AD310" s="110"/>
      <c r="AE310" s="110"/>
      <c r="AF310" s="110"/>
      <c r="AG310" s="110"/>
      <c r="AH310" s="110"/>
      <c r="AI310" s="110"/>
      <c r="AJ310" s="110"/>
      <c r="AK310" s="110"/>
      <c r="AL310" s="110"/>
      <c r="AM310" s="110"/>
      <c r="AN310" s="110"/>
      <c r="AO310" s="110"/>
      <c r="AP310" s="110"/>
      <c r="AQ310" s="110"/>
      <c r="AR310" s="110"/>
      <c r="AS310" s="110"/>
      <c r="AT310" s="110"/>
      <c r="AU310" s="110"/>
      <c r="AV310" s="110"/>
      <c r="AW310" s="110"/>
      <c r="AX310" s="110"/>
      <c r="AY310" s="110"/>
      <c r="AZ310" s="110"/>
      <c r="BA310" s="110"/>
      <c r="BB310" s="110"/>
    </row>
    <row r="311" ht="15.75" customHeight="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c r="AA311" s="110"/>
      <c r="AB311" s="110"/>
      <c r="AC311" s="110"/>
      <c r="AD311" s="110"/>
      <c r="AE311" s="110"/>
      <c r="AF311" s="110"/>
      <c r="AG311" s="110"/>
      <c r="AH311" s="110"/>
      <c r="AI311" s="110"/>
      <c r="AJ311" s="110"/>
      <c r="AK311" s="110"/>
      <c r="AL311" s="110"/>
      <c r="AM311" s="110"/>
      <c r="AN311" s="110"/>
      <c r="AO311" s="110"/>
      <c r="AP311" s="110"/>
      <c r="AQ311" s="110"/>
      <c r="AR311" s="110"/>
      <c r="AS311" s="110"/>
      <c r="AT311" s="110"/>
      <c r="AU311" s="110"/>
      <c r="AV311" s="110"/>
      <c r="AW311" s="110"/>
      <c r="AX311" s="110"/>
      <c r="AY311" s="110"/>
      <c r="AZ311" s="110"/>
      <c r="BA311" s="110"/>
      <c r="BB311" s="110"/>
    </row>
    <row r="312" ht="15.75" customHeight="1">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c r="AA312" s="110"/>
      <c r="AB312" s="110"/>
      <c r="AC312" s="110"/>
      <c r="AD312" s="110"/>
      <c r="AE312" s="110"/>
      <c r="AF312" s="110"/>
      <c r="AG312" s="110"/>
      <c r="AH312" s="110"/>
      <c r="AI312" s="110"/>
      <c r="AJ312" s="110"/>
      <c r="AK312" s="110"/>
      <c r="AL312" s="110"/>
      <c r="AM312" s="110"/>
      <c r="AN312" s="110"/>
      <c r="AO312" s="110"/>
      <c r="AP312" s="110"/>
      <c r="AQ312" s="110"/>
      <c r="AR312" s="110"/>
      <c r="AS312" s="110"/>
      <c r="AT312" s="110"/>
      <c r="AU312" s="110"/>
      <c r="AV312" s="110"/>
      <c r="AW312" s="110"/>
      <c r="AX312" s="110"/>
      <c r="AY312" s="110"/>
      <c r="AZ312" s="110"/>
      <c r="BA312" s="110"/>
      <c r="BB312" s="110"/>
    </row>
    <row r="313" ht="15.75" customHeight="1">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c r="AA313" s="110"/>
      <c r="AB313" s="110"/>
      <c r="AC313" s="110"/>
      <c r="AD313" s="110"/>
      <c r="AE313" s="110"/>
      <c r="AF313" s="110"/>
      <c r="AG313" s="110"/>
      <c r="AH313" s="110"/>
      <c r="AI313" s="110"/>
      <c r="AJ313" s="110"/>
      <c r="AK313" s="110"/>
      <c r="AL313" s="110"/>
      <c r="AM313" s="110"/>
      <c r="AN313" s="110"/>
      <c r="AO313" s="110"/>
      <c r="AP313" s="110"/>
      <c r="AQ313" s="110"/>
      <c r="AR313" s="110"/>
      <c r="AS313" s="110"/>
      <c r="AT313" s="110"/>
      <c r="AU313" s="110"/>
      <c r="AV313" s="110"/>
      <c r="AW313" s="110"/>
      <c r="AX313" s="110"/>
      <c r="AY313" s="110"/>
      <c r="AZ313" s="110"/>
      <c r="BA313" s="110"/>
      <c r="BB313" s="110"/>
    </row>
    <row r="314" ht="15.75" customHeight="1">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c r="AA314" s="110"/>
      <c r="AB314" s="110"/>
      <c r="AC314" s="110"/>
      <c r="AD314" s="110"/>
      <c r="AE314" s="110"/>
      <c r="AF314" s="110"/>
      <c r="AG314" s="110"/>
      <c r="AH314" s="110"/>
      <c r="AI314" s="110"/>
      <c r="AJ314" s="110"/>
      <c r="AK314" s="110"/>
      <c r="AL314" s="110"/>
      <c r="AM314" s="110"/>
      <c r="AN314" s="110"/>
      <c r="AO314" s="110"/>
      <c r="AP314" s="110"/>
      <c r="AQ314" s="110"/>
      <c r="AR314" s="110"/>
      <c r="AS314" s="110"/>
      <c r="AT314" s="110"/>
      <c r="AU314" s="110"/>
      <c r="AV314" s="110"/>
      <c r="AW314" s="110"/>
      <c r="AX314" s="110"/>
      <c r="AY314" s="110"/>
      <c r="AZ314" s="110"/>
      <c r="BA314" s="110"/>
      <c r="BB314" s="110"/>
    </row>
    <row r="315" ht="15.75" customHeight="1">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c r="AA315" s="110"/>
      <c r="AB315" s="110"/>
      <c r="AC315" s="110"/>
      <c r="AD315" s="110"/>
      <c r="AE315" s="110"/>
      <c r="AF315" s="110"/>
      <c r="AG315" s="110"/>
      <c r="AH315" s="110"/>
      <c r="AI315" s="110"/>
      <c r="AJ315" s="110"/>
      <c r="AK315" s="110"/>
      <c r="AL315" s="110"/>
      <c r="AM315" s="110"/>
      <c r="AN315" s="110"/>
      <c r="AO315" s="110"/>
      <c r="AP315" s="110"/>
      <c r="AQ315" s="110"/>
      <c r="AR315" s="110"/>
      <c r="AS315" s="110"/>
      <c r="AT315" s="110"/>
      <c r="AU315" s="110"/>
      <c r="AV315" s="110"/>
      <c r="AW315" s="110"/>
      <c r="AX315" s="110"/>
      <c r="AY315" s="110"/>
      <c r="AZ315" s="110"/>
      <c r="BA315" s="110"/>
      <c r="BB315" s="110"/>
    </row>
    <row r="316" ht="15.75" customHeight="1">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c r="AA316" s="110"/>
      <c r="AB316" s="110"/>
      <c r="AC316" s="110"/>
      <c r="AD316" s="110"/>
      <c r="AE316" s="110"/>
      <c r="AF316" s="110"/>
      <c r="AG316" s="110"/>
      <c r="AH316" s="110"/>
      <c r="AI316" s="110"/>
      <c r="AJ316" s="110"/>
      <c r="AK316" s="110"/>
      <c r="AL316" s="110"/>
      <c r="AM316" s="110"/>
      <c r="AN316" s="110"/>
      <c r="AO316" s="110"/>
      <c r="AP316" s="110"/>
      <c r="AQ316" s="110"/>
      <c r="AR316" s="110"/>
      <c r="AS316" s="110"/>
      <c r="AT316" s="110"/>
      <c r="AU316" s="110"/>
      <c r="AV316" s="110"/>
      <c r="AW316" s="110"/>
      <c r="AX316" s="110"/>
      <c r="AY316" s="110"/>
      <c r="AZ316" s="110"/>
      <c r="BA316" s="110"/>
      <c r="BB316" s="110"/>
    </row>
    <row r="317" ht="15.75" customHeight="1">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c r="AA317" s="110"/>
      <c r="AB317" s="110"/>
      <c r="AC317" s="110"/>
      <c r="AD317" s="110"/>
      <c r="AE317" s="110"/>
      <c r="AF317" s="110"/>
      <c r="AG317" s="110"/>
      <c r="AH317" s="110"/>
      <c r="AI317" s="110"/>
      <c r="AJ317" s="110"/>
      <c r="AK317" s="110"/>
      <c r="AL317" s="110"/>
      <c r="AM317" s="110"/>
      <c r="AN317" s="110"/>
      <c r="AO317" s="110"/>
      <c r="AP317" s="110"/>
      <c r="AQ317" s="110"/>
      <c r="AR317" s="110"/>
      <c r="AS317" s="110"/>
      <c r="AT317" s="110"/>
      <c r="AU317" s="110"/>
      <c r="AV317" s="110"/>
      <c r="AW317" s="110"/>
      <c r="AX317" s="110"/>
      <c r="AY317" s="110"/>
      <c r="AZ317" s="110"/>
      <c r="BA317" s="110"/>
      <c r="BB317" s="110"/>
    </row>
    <row r="318" ht="15.75" customHeight="1">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c r="AA318" s="110"/>
      <c r="AB318" s="110"/>
      <c r="AC318" s="110"/>
      <c r="AD318" s="110"/>
      <c r="AE318" s="110"/>
      <c r="AF318" s="110"/>
      <c r="AG318" s="110"/>
      <c r="AH318" s="110"/>
      <c r="AI318" s="110"/>
      <c r="AJ318" s="110"/>
      <c r="AK318" s="110"/>
      <c r="AL318" s="110"/>
      <c r="AM318" s="110"/>
      <c r="AN318" s="110"/>
      <c r="AO318" s="110"/>
      <c r="AP318" s="110"/>
      <c r="AQ318" s="110"/>
      <c r="AR318" s="110"/>
      <c r="AS318" s="110"/>
      <c r="AT318" s="110"/>
      <c r="AU318" s="110"/>
      <c r="AV318" s="110"/>
      <c r="AW318" s="110"/>
      <c r="AX318" s="110"/>
      <c r="AY318" s="110"/>
      <c r="AZ318" s="110"/>
      <c r="BA318" s="110"/>
      <c r="BB318" s="110"/>
    </row>
    <row r="319" ht="15.75" customHeight="1">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c r="AA319" s="110"/>
      <c r="AB319" s="110"/>
      <c r="AC319" s="110"/>
      <c r="AD319" s="110"/>
      <c r="AE319" s="110"/>
      <c r="AF319" s="110"/>
      <c r="AG319" s="110"/>
      <c r="AH319" s="110"/>
      <c r="AI319" s="110"/>
      <c r="AJ319" s="110"/>
      <c r="AK319" s="110"/>
      <c r="AL319" s="110"/>
      <c r="AM319" s="110"/>
      <c r="AN319" s="110"/>
      <c r="AO319" s="110"/>
      <c r="AP319" s="110"/>
      <c r="AQ319" s="110"/>
      <c r="AR319" s="110"/>
      <c r="AS319" s="110"/>
      <c r="AT319" s="110"/>
      <c r="AU319" s="110"/>
      <c r="AV319" s="110"/>
      <c r="AW319" s="110"/>
      <c r="AX319" s="110"/>
      <c r="AY319" s="110"/>
      <c r="AZ319" s="110"/>
      <c r="BA319" s="110"/>
      <c r="BB319" s="110"/>
    </row>
    <row r="320" ht="15.75" customHeight="1">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c r="AA320" s="110"/>
      <c r="AB320" s="110"/>
      <c r="AC320" s="110"/>
      <c r="AD320" s="110"/>
      <c r="AE320" s="110"/>
      <c r="AF320" s="110"/>
      <c r="AG320" s="110"/>
      <c r="AH320" s="110"/>
      <c r="AI320" s="110"/>
      <c r="AJ320" s="110"/>
      <c r="AK320" s="110"/>
      <c r="AL320" s="110"/>
      <c r="AM320" s="110"/>
      <c r="AN320" s="110"/>
      <c r="AO320" s="110"/>
      <c r="AP320" s="110"/>
      <c r="AQ320" s="110"/>
      <c r="AR320" s="110"/>
      <c r="AS320" s="110"/>
      <c r="AT320" s="110"/>
      <c r="AU320" s="110"/>
      <c r="AV320" s="110"/>
      <c r="AW320" s="110"/>
      <c r="AX320" s="110"/>
      <c r="AY320" s="110"/>
      <c r="AZ320" s="110"/>
      <c r="BA320" s="110"/>
      <c r="BB320" s="110"/>
    </row>
    <row r="321" ht="15.75" customHeight="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c r="AA321" s="110"/>
      <c r="AB321" s="110"/>
      <c r="AC321" s="110"/>
      <c r="AD321" s="110"/>
      <c r="AE321" s="110"/>
      <c r="AF321" s="110"/>
      <c r="AG321" s="110"/>
      <c r="AH321" s="110"/>
      <c r="AI321" s="110"/>
      <c r="AJ321" s="110"/>
      <c r="AK321" s="110"/>
      <c r="AL321" s="110"/>
      <c r="AM321" s="110"/>
      <c r="AN321" s="110"/>
      <c r="AO321" s="110"/>
      <c r="AP321" s="110"/>
      <c r="AQ321" s="110"/>
      <c r="AR321" s="110"/>
      <c r="AS321" s="110"/>
      <c r="AT321" s="110"/>
      <c r="AU321" s="110"/>
      <c r="AV321" s="110"/>
      <c r="AW321" s="110"/>
      <c r="AX321" s="110"/>
      <c r="AY321" s="110"/>
      <c r="AZ321" s="110"/>
      <c r="BA321" s="110"/>
      <c r="BB321" s="110"/>
    </row>
    <row r="322" ht="15.75" customHeight="1">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c r="AA322" s="110"/>
      <c r="AB322" s="110"/>
      <c r="AC322" s="110"/>
      <c r="AD322" s="110"/>
      <c r="AE322" s="110"/>
      <c r="AF322" s="110"/>
      <c r="AG322" s="110"/>
      <c r="AH322" s="110"/>
      <c r="AI322" s="110"/>
      <c r="AJ322" s="110"/>
      <c r="AK322" s="110"/>
      <c r="AL322" s="110"/>
      <c r="AM322" s="110"/>
      <c r="AN322" s="110"/>
      <c r="AO322" s="110"/>
      <c r="AP322" s="110"/>
      <c r="AQ322" s="110"/>
      <c r="AR322" s="110"/>
      <c r="AS322" s="110"/>
      <c r="AT322" s="110"/>
      <c r="AU322" s="110"/>
      <c r="AV322" s="110"/>
      <c r="AW322" s="110"/>
      <c r="AX322" s="110"/>
      <c r="AY322" s="110"/>
      <c r="AZ322" s="110"/>
      <c r="BA322" s="110"/>
      <c r="BB322" s="110"/>
    </row>
    <row r="323" ht="15.75" customHeight="1">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c r="AA323" s="110"/>
      <c r="AB323" s="110"/>
      <c r="AC323" s="110"/>
      <c r="AD323" s="110"/>
      <c r="AE323" s="110"/>
      <c r="AF323" s="110"/>
      <c r="AG323" s="110"/>
      <c r="AH323" s="110"/>
      <c r="AI323" s="110"/>
      <c r="AJ323" s="110"/>
      <c r="AK323" s="110"/>
      <c r="AL323" s="110"/>
      <c r="AM323" s="110"/>
      <c r="AN323" s="110"/>
      <c r="AO323" s="110"/>
      <c r="AP323" s="110"/>
      <c r="AQ323" s="110"/>
      <c r="AR323" s="110"/>
      <c r="AS323" s="110"/>
      <c r="AT323" s="110"/>
      <c r="AU323" s="110"/>
      <c r="AV323" s="110"/>
      <c r="AW323" s="110"/>
      <c r="AX323" s="110"/>
      <c r="AY323" s="110"/>
      <c r="AZ323" s="110"/>
      <c r="BA323" s="110"/>
      <c r="BB323" s="110"/>
    </row>
    <row r="324" ht="15.75" customHeight="1">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c r="AA324" s="110"/>
      <c r="AB324" s="110"/>
      <c r="AC324" s="110"/>
      <c r="AD324" s="110"/>
      <c r="AE324" s="110"/>
      <c r="AF324" s="110"/>
      <c r="AG324" s="110"/>
      <c r="AH324" s="110"/>
      <c r="AI324" s="110"/>
      <c r="AJ324" s="110"/>
      <c r="AK324" s="110"/>
      <c r="AL324" s="110"/>
      <c r="AM324" s="110"/>
      <c r="AN324" s="110"/>
      <c r="AO324" s="110"/>
      <c r="AP324" s="110"/>
      <c r="AQ324" s="110"/>
      <c r="AR324" s="110"/>
      <c r="AS324" s="110"/>
      <c r="AT324" s="110"/>
      <c r="AU324" s="110"/>
      <c r="AV324" s="110"/>
      <c r="AW324" s="110"/>
      <c r="AX324" s="110"/>
      <c r="AY324" s="110"/>
      <c r="AZ324" s="110"/>
      <c r="BA324" s="110"/>
      <c r="BB324" s="110"/>
    </row>
    <row r="325" ht="15.75" customHeight="1">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c r="AA325" s="110"/>
      <c r="AB325" s="110"/>
      <c r="AC325" s="110"/>
      <c r="AD325" s="110"/>
      <c r="AE325" s="110"/>
      <c r="AF325" s="110"/>
      <c r="AG325" s="110"/>
      <c r="AH325" s="110"/>
      <c r="AI325" s="110"/>
      <c r="AJ325" s="110"/>
      <c r="AK325" s="110"/>
      <c r="AL325" s="110"/>
      <c r="AM325" s="110"/>
      <c r="AN325" s="110"/>
      <c r="AO325" s="110"/>
      <c r="AP325" s="110"/>
      <c r="AQ325" s="110"/>
      <c r="AR325" s="110"/>
      <c r="AS325" s="110"/>
      <c r="AT325" s="110"/>
      <c r="AU325" s="110"/>
      <c r="AV325" s="110"/>
      <c r="AW325" s="110"/>
      <c r="AX325" s="110"/>
      <c r="AY325" s="110"/>
      <c r="AZ325" s="110"/>
      <c r="BA325" s="110"/>
      <c r="BB325" s="110"/>
    </row>
    <row r="326" ht="15.75" customHeight="1">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c r="AA326" s="110"/>
      <c r="AB326" s="110"/>
      <c r="AC326" s="110"/>
      <c r="AD326" s="110"/>
      <c r="AE326" s="110"/>
      <c r="AF326" s="110"/>
      <c r="AG326" s="110"/>
      <c r="AH326" s="110"/>
      <c r="AI326" s="110"/>
      <c r="AJ326" s="110"/>
      <c r="AK326" s="110"/>
      <c r="AL326" s="110"/>
      <c r="AM326" s="110"/>
      <c r="AN326" s="110"/>
      <c r="AO326" s="110"/>
      <c r="AP326" s="110"/>
      <c r="AQ326" s="110"/>
      <c r="AR326" s="110"/>
      <c r="AS326" s="110"/>
      <c r="AT326" s="110"/>
      <c r="AU326" s="110"/>
      <c r="AV326" s="110"/>
      <c r="AW326" s="110"/>
      <c r="AX326" s="110"/>
      <c r="AY326" s="110"/>
      <c r="AZ326" s="110"/>
      <c r="BA326" s="110"/>
      <c r="BB326" s="110"/>
    </row>
    <row r="327" ht="15.75" customHeight="1">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c r="AA327" s="110"/>
      <c r="AB327" s="110"/>
      <c r="AC327" s="110"/>
      <c r="AD327" s="110"/>
      <c r="AE327" s="110"/>
      <c r="AF327" s="110"/>
      <c r="AG327" s="110"/>
      <c r="AH327" s="110"/>
      <c r="AI327" s="110"/>
      <c r="AJ327" s="110"/>
      <c r="AK327" s="110"/>
      <c r="AL327" s="110"/>
      <c r="AM327" s="110"/>
      <c r="AN327" s="110"/>
      <c r="AO327" s="110"/>
      <c r="AP327" s="110"/>
      <c r="AQ327" s="110"/>
      <c r="AR327" s="110"/>
      <c r="AS327" s="110"/>
      <c r="AT327" s="110"/>
      <c r="AU327" s="110"/>
      <c r="AV327" s="110"/>
      <c r="AW327" s="110"/>
      <c r="AX327" s="110"/>
      <c r="AY327" s="110"/>
      <c r="AZ327" s="110"/>
      <c r="BA327" s="110"/>
      <c r="BB327" s="110"/>
    </row>
    <row r="328" ht="15.75" customHeight="1">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c r="AA328" s="110"/>
      <c r="AB328" s="110"/>
      <c r="AC328" s="110"/>
      <c r="AD328" s="110"/>
      <c r="AE328" s="110"/>
      <c r="AF328" s="110"/>
      <c r="AG328" s="110"/>
      <c r="AH328" s="110"/>
      <c r="AI328" s="110"/>
      <c r="AJ328" s="110"/>
      <c r="AK328" s="110"/>
      <c r="AL328" s="110"/>
      <c r="AM328" s="110"/>
      <c r="AN328" s="110"/>
      <c r="AO328" s="110"/>
      <c r="AP328" s="110"/>
      <c r="AQ328" s="110"/>
      <c r="AR328" s="110"/>
      <c r="AS328" s="110"/>
      <c r="AT328" s="110"/>
      <c r="AU328" s="110"/>
      <c r="AV328" s="110"/>
      <c r="AW328" s="110"/>
      <c r="AX328" s="110"/>
      <c r="AY328" s="110"/>
      <c r="AZ328" s="110"/>
      <c r="BA328" s="110"/>
      <c r="BB328" s="110"/>
    </row>
    <row r="329" ht="15.75" customHeight="1">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c r="AA329" s="110"/>
      <c r="AB329" s="110"/>
      <c r="AC329" s="110"/>
      <c r="AD329" s="110"/>
      <c r="AE329" s="110"/>
      <c r="AF329" s="110"/>
      <c r="AG329" s="110"/>
      <c r="AH329" s="110"/>
      <c r="AI329" s="110"/>
      <c r="AJ329" s="110"/>
      <c r="AK329" s="110"/>
      <c r="AL329" s="110"/>
      <c r="AM329" s="110"/>
      <c r="AN329" s="110"/>
      <c r="AO329" s="110"/>
      <c r="AP329" s="110"/>
      <c r="AQ329" s="110"/>
      <c r="AR329" s="110"/>
      <c r="AS329" s="110"/>
      <c r="AT329" s="110"/>
      <c r="AU329" s="110"/>
      <c r="AV329" s="110"/>
      <c r="AW329" s="110"/>
      <c r="AX329" s="110"/>
      <c r="AY329" s="110"/>
      <c r="AZ329" s="110"/>
      <c r="BA329" s="110"/>
      <c r="BB329" s="110"/>
    </row>
    <row r="330" ht="15.75" customHeight="1">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c r="AA330" s="110"/>
      <c r="AB330" s="110"/>
      <c r="AC330" s="110"/>
      <c r="AD330" s="110"/>
      <c r="AE330" s="110"/>
      <c r="AF330" s="110"/>
      <c r="AG330" s="110"/>
      <c r="AH330" s="110"/>
      <c r="AI330" s="110"/>
      <c r="AJ330" s="110"/>
      <c r="AK330" s="110"/>
      <c r="AL330" s="110"/>
      <c r="AM330" s="110"/>
      <c r="AN330" s="110"/>
      <c r="AO330" s="110"/>
      <c r="AP330" s="110"/>
      <c r="AQ330" s="110"/>
      <c r="AR330" s="110"/>
      <c r="AS330" s="110"/>
      <c r="AT330" s="110"/>
      <c r="AU330" s="110"/>
      <c r="AV330" s="110"/>
      <c r="AW330" s="110"/>
      <c r="AX330" s="110"/>
      <c r="AY330" s="110"/>
      <c r="AZ330" s="110"/>
      <c r="BA330" s="110"/>
      <c r="BB330" s="110"/>
    </row>
    <row r="331" ht="15.75" customHeight="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c r="AA331" s="110"/>
      <c r="AB331" s="110"/>
      <c r="AC331" s="110"/>
      <c r="AD331" s="110"/>
      <c r="AE331" s="110"/>
      <c r="AF331" s="110"/>
      <c r="AG331" s="110"/>
      <c r="AH331" s="110"/>
      <c r="AI331" s="110"/>
      <c r="AJ331" s="110"/>
      <c r="AK331" s="110"/>
      <c r="AL331" s="110"/>
      <c r="AM331" s="110"/>
      <c r="AN331" s="110"/>
      <c r="AO331" s="110"/>
      <c r="AP331" s="110"/>
      <c r="AQ331" s="110"/>
      <c r="AR331" s="110"/>
      <c r="AS331" s="110"/>
      <c r="AT331" s="110"/>
      <c r="AU331" s="110"/>
      <c r="AV331" s="110"/>
      <c r="AW331" s="110"/>
      <c r="AX331" s="110"/>
      <c r="AY331" s="110"/>
      <c r="AZ331" s="110"/>
      <c r="BA331" s="110"/>
      <c r="BB331" s="110"/>
    </row>
    <row r="332" ht="15.75" customHeight="1">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c r="AA332" s="110"/>
      <c r="AB332" s="110"/>
      <c r="AC332" s="110"/>
      <c r="AD332" s="110"/>
      <c r="AE332" s="110"/>
      <c r="AF332" s="110"/>
      <c r="AG332" s="110"/>
      <c r="AH332" s="110"/>
      <c r="AI332" s="110"/>
      <c r="AJ332" s="110"/>
      <c r="AK332" s="110"/>
      <c r="AL332" s="110"/>
      <c r="AM332" s="110"/>
      <c r="AN332" s="110"/>
      <c r="AO332" s="110"/>
      <c r="AP332" s="110"/>
      <c r="AQ332" s="110"/>
      <c r="AR332" s="110"/>
      <c r="AS332" s="110"/>
      <c r="AT332" s="110"/>
      <c r="AU332" s="110"/>
      <c r="AV332" s="110"/>
      <c r="AW332" s="110"/>
      <c r="AX332" s="110"/>
      <c r="AY332" s="110"/>
      <c r="AZ332" s="110"/>
      <c r="BA332" s="110"/>
      <c r="BB332" s="110"/>
    </row>
    <row r="333" ht="15.75" customHeight="1">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c r="AB333" s="110"/>
      <c r="AC333" s="110"/>
      <c r="AD333" s="110"/>
      <c r="AE333" s="110"/>
      <c r="AF333" s="110"/>
      <c r="AG333" s="110"/>
      <c r="AH333" s="110"/>
      <c r="AI333" s="110"/>
      <c r="AJ333" s="110"/>
      <c r="AK333" s="110"/>
      <c r="AL333" s="110"/>
      <c r="AM333" s="110"/>
      <c r="AN333" s="110"/>
      <c r="AO333" s="110"/>
      <c r="AP333" s="110"/>
      <c r="AQ333" s="110"/>
      <c r="AR333" s="110"/>
      <c r="AS333" s="110"/>
      <c r="AT333" s="110"/>
      <c r="AU333" s="110"/>
      <c r="AV333" s="110"/>
      <c r="AW333" s="110"/>
      <c r="AX333" s="110"/>
      <c r="AY333" s="110"/>
      <c r="AZ333" s="110"/>
      <c r="BA333" s="110"/>
      <c r="BB333" s="110"/>
    </row>
    <row r="334" ht="15.75" customHeight="1">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c r="AB334" s="110"/>
      <c r="AC334" s="110"/>
      <c r="AD334" s="110"/>
      <c r="AE334" s="110"/>
      <c r="AF334" s="110"/>
      <c r="AG334" s="110"/>
      <c r="AH334" s="110"/>
      <c r="AI334" s="110"/>
      <c r="AJ334" s="110"/>
      <c r="AK334" s="110"/>
      <c r="AL334" s="110"/>
      <c r="AM334" s="110"/>
      <c r="AN334" s="110"/>
      <c r="AO334" s="110"/>
      <c r="AP334" s="110"/>
      <c r="AQ334" s="110"/>
      <c r="AR334" s="110"/>
      <c r="AS334" s="110"/>
      <c r="AT334" s="110"/>
      <c r="AU334" s="110"/>
      <c r="AV334" s="110"/>
      <c r="AW334" s="110"/>
      <c r="AX334" s="110"/>
      <c r="AY334" s="110"/>
      <c r="AZ334" s="110"/>
      <c r="BA334" s="110"/>
      <c r="BB334" s="110"/>
    </row>
    <row r="335" ht="15.75" customHeight="1">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c r="AA335" s="110"/>
      <c r="AB335" s="110"/>
      <c r="AC335" s="110"/>
      <c r="AD335" s="110"/>
      <c r="AE335" s="110"/>
      <c r="AF335" s="110"/>
      <c r="AG335" s="110"/>
      <c r="AH335" s="110"/>
      <c r="AI335" s="110"/>
      <c r="AJ335" s="110"/>
      <c r="AK335" s="110"/>
      <c r="AL335" s="110"/>
      <c r="AM335" s="110"/>
      <c r="AN335" s="110"/>
      <c r="AO335" s="110"/>
      <c r="AP335" s="110"/>
      <c r="AQ335" s="110"/>
      <c r="AR335" s="110"/>
      <c r="AS335" s="110"/>
      <c r="AT335" s="110"/>
      <c r="AU335" s="110"/>
      <c r="AV335" s="110"/>
      <c r="AW335" s="110"/>
      <c r="AX335" s="110"/>
      <c r="AY335" s="110"/>
      <c r="AZ335" s="110"/>
      <c r="BA335" s="110"/>
      <c r="BB335" s="110"/>
    </row>
    <row r="336" ht="15.75" customHeight="1">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c r="AA336" s="110"/>
      <c r="AB336" s="110"/>
      <c r="AC336" s="110"/>
      <c r="AD336" s="110"/>
      <c r="AE336" s="110"/>
      <c r="AF336" s="110"/>
      <c r="AG336" s="110"/>
      <c r="AH336" s="110"/>
      <c r="AI336" s="110"/>
      <c r="AJ336" s="110"/>
      <c r="AK336" s="110"/>
      <c r="AL336" s="110"/>
      <c r="AM336" s="110"/>
      <c r="AN336" s="110"/>
      <c r="AO336" s="110"/>
      <c r="AP336" s="110"/>
      <c r="AQ336" s="110"/>
      <c r="AR336" s="110"/>
      <c r="AS336" s="110"/>
      <c r="AT336" s="110"/>
      <c r="AU336" s="110"/>
      <c r="AV336" s="110"/>
      <c r="AW336" s="110"/>
      <c r="AX336" s="110"/>
      <c r="AY336" s="110"/>
      <c r="AZ336" s="110"/>
      <c r="BA336" s="110"/>
      <c r="BB336" s="110"/>
    </row>
    <row r="337" ht="15.75" customHeight="1">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c r="AA337" s="110"/>
      <c r="AB337" s="110"/>
      <c r="AC337" s="110"/>
      <c r="AD337" s="110"/>
      <c r="AE337" s="110"/>
      <c r="AF337" s="110"/>
      <c r="AG337" s="110"/>
      <c r="AH337" s="110"/>
      <c r="AI337" s="110"/>
      <c r="AJ337" s="110"/>
      <c r="AK337" s="110"/>
      <c r="AL337" s="110"/>
      <c r="AM337" s="110"/>
      <c r="AN337" s="110"/>
      <c r="AO337" s="110"/>
      <c r="AP337" s="110"/>
      <c r="AQ337" s="110"/>
      <c r="AR337" s="110"/>
      <c r="AS337" s="110"/>
      <c r="AT337" s="110"/>
      <c r="AU337" s="110"/>
      <c r="AV337" s="110"/>
      <c r="AW337" s="110"/>
      <c r="AX337" s="110"/>
      <c r="AY337" s="110"/>
      <c r="AZ337" s="110"/>
      <c r="BA337" s="110"/>
      <c r="BB337" s="110"/>
    </row>
    <row r="338" ht="15.75" customHeight="1">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c r="AA338" s="110"/>
      <c r="AB338" s="110"/>
      <c r="AC338" s="110"/>
      <c r="AD338" s="110"/>
      <c r="AE338" s="110"/>
      <c r="AF338" s="110"/>
      <c r="AG338" s="110"/>
      <c r="AH338" s="110"/>
      <c r="AI338" s="110"/>
      <c r="AJ338" s="110"/>
      <c r="AK338" s="110"/>
      <c r="AL338" s="110"/>
      <c r="AM338" s="110"/>
      <c r="AN338" s="110"/>
      <c r="AO338" s="110"/>
      <c r="AP338" s="110"/>
      <c r="AQ338" s="110"/>
      <c r="AR338" s="110"/>
      <c r="AS338" s="110"/>
      <c r="AT338" s="110"/>
      <c r="AU338" s="110"/>
      <c r="AV338" s="110"/>
      <c r="AW338" s="110"/>
      <c r="AX338" s="110"/>
      <c r="AY338" s="110"/>
      <c r="AZ338" s="110"/>
      <c r="BA338" s="110"/>
      <c r="BB338" s="110"/>
    </row>
    <row r="339" ht="15.75" customHeight="1">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c r="AA339" s="110"/>
      <c r="AB339" s="110"/>
      <c r="AC339" s="110"/>
      <c r="AD339" s="110"/>
      <c r="AE339" s="110"/>
      <c r="AF339" s="110"/>
      <c r="AG339" s="110"/>
      <c r="AH339" s="110"/>
      <c r="AI339" s="110"/>
      <c r="AJ339" s="110"/>
      <c r="AK339" s="110"/>
      <c r="AL339" s="110"/>
      <c r="AM339" s="110"/>
      <c r="AN339" s="110"/>
      <c r="AO339" s="110"/>
      <c r="AP339" s="110"/>
      <c r="AQ339" s="110"/>
      <c r="AR339" s="110"/>
      <c r="AS339" s="110"/>
      <c r="AT339" s="110"/>
      <c r="AU339" s="110"/>
      <c r="AV339" s="110"/>
      <c r="AW339" s="110"/>
      <c r="AX339" s="110"/>
      <c r="AY339" s="110"/>
      <c r="AZ339" s="110"/>
      <c r="BA339" s="110"/>
      <c r="BB339" s="110"/>
    </row>
    <row r="340" ht="15.75" customHeight="1">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c r="AA340" s="110"/>
      <c r="AB340" s="110"/>
      <c r="AC340" s="110"/>
      <c r="AD340" s="110"/>
      <c r="AE340" s="110"/>
      <c r="AF340" s="110"/>
      <c r="AG340" s="110"/>
      <c r="AH340" s="110"/>
      <c r="AI340" s="110"/>
      <c r="AJ340" s="110"/>
      <c r="AK340" s="110"/>
      <c r="AL340" s="110"/>
      <c r="AM340" s="110"/>
      <c r="AN340" s="110"/>
      <c r="AO340" s="110"/>
      <c r="AP340" s="110"/>
      <c r="AQ340" s="110"/>
      <c r="AR340" s="110"/>
      <c r="AS340" s="110"/>
      <c r="AT340" s="110"/>
      <c r="AU340" s="110"/>
      <c r="AV340" s="110"/>
      <c r="AW340" s="110"/>
      <c r="AX340" s="110"/>
      <c r="AY340" s="110"/>
      <c r="AZ340" s="110"/>
      <c r="BA340" s="110"/>
      <c r="BB340" s="110"/>
    </row>
    <row r="341" ht="15.75" customHeight="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c r="AA341" s="110"/>
      <c r="AB341" s="110"/>
      <c r="AC341" s="110"/>
      <c r="AD341" s="110"/>
      <c r="AE341" s="110"/>
      <c r="AF341" s="110"/>
      <c r="AG341" s="110"/>
      <c r="AH341" s="110"/>
      <c r="AI341" s="110"/>
      <c r="AJ341" s="110"/>
      <c r="AK341" s="110"/>
      <c r="AL341" s="110"/>
      <c r="AM341" s="110"/>
      <c r="AN341" s="110"/>
      <c r="AO341" s="110"/>
      <c r="AP341" s="110"/>
      <c r="AQ341" s="110"/>
      <c r="AR341" s="110"/>
      <c r="AS341" s="110"/>
      <c r="AT341" s="110"/>
      <c r="AU341" s="110"/>
      <c r="AV341" s="110"/>
      <c r="AW341" s="110"/>
      <c r="AX341" s="110"/>
      <c r="AY341" s="110"/>
      <c r="AZ341" s="110"/>
      <c r="BA341" s="110"/>
      <c r="BB341" s="110"/>
    </row>
    <row r="342" ht="15.75" customHeight="1">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c r="AA342" s="110"/>
      <c r="AB342" s="110"/>
      <c r="AC342" s="110"/>
      <c r="AD342" s="110"/>
      <c r="AE342" s="110"/>
      <c r="AF342" s="110"/>
      <c r="AG342" s="110"/>
      <c r="AH342" s="110"/>
      <c r="AI342" s="110"/>
      <c r="AJ342" s="110"/>
      <c r="AK342" s="110"/>
      <c r="AL342" s="110"/>
      <c r="AM342" s="110"/>
      <c r="AN342" s="110"/>
      <c r="AO342" s="110"/>
      <c r="AP342" s="110"/>
      <c r="AQ342" s="110"/>
      <c r="AR342" s="110"/>
      <c r="AS342" s="110"/>
      <c r="AT342" s="110"/>
      <c r="AU342" s="110"/>
      <c r="AV342" s="110"/>
      <c r="AW342" s="110"/>
      <c r="AX342" s="110"/>
      <c r="AY342" s="110"/>
      <c r="AZ342" s="110"/>
      <c r="BA342" s="110"/>
      <c r="BB342" s="110"/>
    </row>
    <row r="343" ht="15.75" customHeight="1">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c r="AA343" s="110"/>
      <c r="AB343" s="110"/>
      <c r="AC343" s="110"/>
      <c r="AD343" s="110"/>
      <c r="AE343" s="110"/>
      <c r="AF343" s="110"/>
      <c r="AG343" s="110"/>
      <c r="AH343" s="110"/>
      <c r="AI343" s="110"/>
      <c r="AJ343" s="110"/>
      <c r="AK343" s="110"/>
      <c r="AL343" s="110"/>
      <c r="AM343" s="110"/>
      <c r="AN343" s="110"/>
      <c r="AO343" s="110"/>
      <c r="AP343" s="110"/>
      <c r="AQ343" s="110"/>
      <c r="AR343" s="110"/>
      <c r="AS343" s="110"/>
      <c r="AT343" s="110"/>
      <c r="AU343" s="110"/>
      <c r="AV343" s="110"/>
      <c r="AW343" s="110"/>
      <c r="AX343" s="110"/>
      <c r="AY343" s="110"/>
      <c r="AZ343" s="110"/>
      <c r="BA343" s="110"/>
      <c r="BB343" s="110"/>
    </row>
    <row r="344" ht="15.75" customHeight="1">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c r="AA344" s="110"/>
      <c r="AB344" s="110"/>
      <c r="AC344" s="110"/>
      <c r="AD344" s="110"/>
      <c r="AE344" s="110"/>
      <c r="AF344" s="110"/>
      <c r="AG344" s="110"/>
      <c r="AH344" s="110"/>
      <c r="AI344" s="110"/>
      <c r="AJ344" s="110"/>
      <c r="AK344" s="110"/>
      <c r="AL344" s="110"/>
      <c r="AM344" s="110"/>
      <c r="AN344" s="110"/>
      <c r="AO344" s="110"/>
      <c r="AP344" s="110"/>
      <c r="AQ344" s="110"/>
      <c r="AR344" s="110"/>
      <c r="AS344" s="110"/>
      <c r="AT344" s="110"/>
      <c r="AU344" s="110"/>
      <c r="AV344" s="110"/>
      <c r="AW344" s="110"/>
      <c r="AX344" s="110"/>
      <c r="AY344" s="110"/>
      <c r="AZ344" s="110"/>
      <c r="BA344" s="110"/>
      <c r="BB344" s="110"/>
    </row>
    <row r="345" ht="15.75" customHeight="1">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c r="AA345" s="110"/>
      <c r="AB345" s="110"/>
      <c r="AC345" s="110"/>
      <c r="AD345" s="110"/>
      <c r="AE345" s="110"/>
      <c r="AF345" s="110"/>
      <c r="AG345" s="110"/>
      <c r="AH345" s="110"/>
      <c r="AI345" s="110"/>
      <c r="AJ345" s="110"/>
      <c r="AK345" s="110"/>
      <c r="AL345" s="110"/>
      <c r="AM345" s="110"/>
      <c r="AN345" s="110"/>
      <c r="AO345" s="110"/>
      <c r="AP345" s="110"/>
      <c r="AQ345" s="110"/>
      <c r="AR345" s="110"/>
      <c r="AS345" s="110"/>
      <c r="AT345" s="110"/>
      <c r="AU345" s="110"/>
      <c r="AV345" s="110"/>
      <c r="AW345" s="110"/>
      <c r="AX345" s="110"/>
      <c r="AY345" s="110"/>
      <c r="AZ345" s="110"/>
      <c r="BA345" s="110"/>
      <c r="BB345" s="110"/>
    </row>
    <row r="346" ht="15.75" customHeight="1">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c r="AA346" s="110"/>
      <c r="AB346" s="110"/>
      <c r="AC346" s="110"/>
      <c r="AD346" s="110"/>
      <c r="AE346" s="110"/>
      <c r="AF346" s="110"/>
      <c r="AG346" s="110"/>
      <c r="AH346" s="110"/>
      <c r="AI346" s="110"/>
      <c r="AJ346" s="110"/>
      <c r="AK346" s="110"/>
      <c r="AL346" s="110"/>
      <c r="AM346" s="110"/>
      <c r="AN346" s="110"/>
      <c r="AO346" s="110"/>
      <c r="AP346" s="110"/>
      <c r="AQ346" s="110"/>
      <c r="AR346" s="110"/>
      <c r="AS346" s="110"/>
      <c r="AT346" s="110"/>
      <c r="AU346" s="110"/>
      <c r="AV346" s="110"/>
      <c r="AW346" s="110"/>
      <c r="AX346" s="110"/>
      <c r="AY346" s="110"/>
      <c r="AZ346" s="110"/>
      <c r="BA346" s="110"/>
      <c r="BB346" s="110"/>
    </row>
    <row r="347" ht="15.75" customHeight="1">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c r="AA347" s="110"/>
      <c r="AB347" s="110"/>
      <c r="AC347" s="110"/>
      <c r="AD347" s="110"/>
      <c r="AE347" s="110"/>
      <c r="AF347" s="110"/>
      <c r="AG347" s="110"/>
      <c r="AH347" s="110"/>
      <c r="AI347" s="110"/>
      <c r="AJ347" s="110"/>
      <c r="AK347" s="110"/>
      <c r="AL347" s="110"/>
      <c r="AM347" s="110"/>
      <c r="AN347" s="110"/>
      <c r="AO347" s="110"/>
      <c r="AP347" s="110"/>
      <c r="AQ347" s="110"/>
      <c r="AR347" s="110"/>
      <c r="AS347" s="110"/>
      <c r="AT347" s="110"/>
      <c r="AU347" s="110"/>
      <c r="AV347" s="110"/>
      <c r="AW347" s="110"/>
      <c r="AX347" s="110"/>
      <c r="AY347" s="110"/>
      <c r="AZ347" s="110"/>
      <c r="BA347" s="110"/>
      <c r="BB347" s="110"/>
    </row>
    <row r="348" ht="15.75" customHeight="1">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c r="AA348" s="110"/>
      <c r="AB348" s="110"/>
      <c r="AC348" s="110"/>
      <c r="AD348" s="110"/>
      <c r="AE348" s="110"/>
      <c r="AF348" s="110"/>
      <c r="AG348" s="110"/>
      <c r="AH348" s="110"/>
      <c r="AI348" s="110"/>
      <c r="AJ348" s="110"/>
      <c r="AK348" s="110"/>
      <c r="AL348" s="110"/>
      <c r="AM348" s="110"/>
      <c r="AN348" s="110"/>
      <c r="AO348" s="110"/>
      <c r="AP348" s="110"/>
      <c r="AQ348" s="110"/>
      <c r="AR348" s="110"/>
      <c r="AS348" s="110"/>
      <c r="AT348" s="110"/>
      <c r="AU348" s="110"/>
      <c r="AV348" s="110"/>
      <c r="AW348" s="110"/>
      <c r="AX348" s="110"/>
      <c r="AY348" s="110"/>
      <c r="AZ348" s="110"/>
      <c r="BA348" s="110"/>
      <c r="BB348" s="110"/>
    </row>
    <row r="349" ht="15.75" customHeight="1">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c r="AA349" s="110"/>
      <c r="AB349" s="110"/>
      <c r="AC349" s="110"/>
      <c r="AD349" s="110"/>
      <c r="AE349" s="110"/>
      <c r="AF349" s="110"/>
      <c r="AG349" s="110"/>
      <c r="AH349" s="110"/>
      <c r="AI349" s="110"/>
      <c r="AJ349" s="110"/>
      <c r="AK349" s="110"/>
      <c r="AL349" s="110"/>
      <c r="AM349" s="110"/>
      <c r="AN349" s="110"/>
      <c r="AO349" s="110"/>
      <c r="AP349" s="110"/>
      <c r="AQ349" s="110"/>
      <c r="AR349" s="110"/>
      <c r="AS349" s="110"/>
      <c r="AT349" s="110"/>
      <c r="AU349" s="110"/>
      <c r="AV349" s="110"/>
      <c r="AW349" s="110"/>
      <c r="AX349" s="110"/>
      <c r="AY349" s="110"/>
      <c r="AZ349" s="110"/>
      <c r="BA349" s="110"/>
      <c r="BB349" s="110"/>
    </row>
    <row r="350" ht="15.75" customHeight="1">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c r="AA350" s="110"/>
      <c r="AB350" s="110"/>
      <c r="AC350" s="110"/>
      <c r="AD350" s="110"/>
      <c r="AE350" s="110"/>
      <c r="AF350" s="110"/>
      <c r="AG350" s="110"/>
      <c r="AH350" s="110"/>
      <c r="AI350" s="110"/>
      <c r="AJ350" s="110"/>
      <c r="AK350" s="110"/>
      <c r="AL350" s="110"/>
      <c r="AM350" s="110"/>
      <c r="AN350" s="110"/>
      <c r="AO350" s="110"/>
      <c r="AP350" s="110"/>
      <c r="AQ350" s="110"/>
      <c r="AR350" s="110"/>
      <c r="AS350" s="110"/>
      <c r="AT350" s="110"/>
      <c r="AU350" s="110"/>
      <c r="AV350" s="110"/>
      <c r="AW350" s="110"/>
      <c r="AX350" s="110"/>
      <c r="AY350" s="110"/>
      <c r="AZ350" s="110"/>
      <c r="BA350" s="110"/>
      <c r="BB350" s="110"/>
    </row>
    <row r="351" ht="15.75" customHeight="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c r="AA351" s="110"/>
      <c r="AB351" s="110"/>
      <c r="AC351" s="110"/>
      <c r="AD351" s="110"/>
      <c r="AE351" s="110"/>
      <c r="AF351" s="110"/>
      <c r="AG351" s="110"/>
      <c r="AH351" s="110"/>
      <c r="AI351" s="110"/>
      <c r="AJ351" s="110"/>
      <c r="AK351" s="110"/>
      <c r="AL351" s="110"/>
      <c r="AM351" s="110"/>
      <c r="AN351" s="110"/>
      <c r="AO351" s="110"/>
      <c r="AP351" s="110"/>
      <c r="AQ351" s="110"/>
      <c r="AR351" s="110"/>
      <c r="AS351" s="110"/>
      <c r="AT351" s="110"/>
      <c r="AU351" s="110"/>
      <c r="AV351" s="110"/>
      <c r="AW351" s="110"/>
      <c r="AX351" s="110"/>
      <c r="AY351" s="110"/>
      <c r="AZ351" s="110"/>
      <c r="BA351" s="110"/>
      <c r="BB351" s="110"/>
    </row>
    <row r="352" ht="15.75" customHeight="1">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c r="AA352" s="110"/>
      <c r="AB352" s="110"/>
      <c r="AC352" s="110"/>
      <c r="AD352" s="110"/>
      <c r="AE352" s="110"/>
      <c r="AF352" s="110"/>
      <c r="AG352" s="110"/>
      <c r="AH352" s="110"/>
      <c r="AI352" s="110"/>
      <c r="AJ352" s="110"/>
      <c r="AK352" s="110"/>
      <c r="AL352" s="110"/>
      <c r="AM352" s="110"/>
      <c r="AN352" s="110"/>
      <c r="AO352" s="110"/>
      <c r="AP352" s="110"/>
      <c r="AQ352" s="110"/>
      <c r="AR352" s="110"/>
      <c r="AS352" s="110"/>
      <c r="AT352" s="110"/>
      <c r="AU352" s="110"/>
      <c r="AV352" s="110"/>
      <c r="AW352" s="110"/>
      <c r="AX352" s="110"/>
      <c r="AY352" s="110"/>
      <c r="AZ352" s="110"/>
      <c r="BA352" s="110"/>
      <c r="BB352" s="110"/>
    </row>
    <row r="353" ht="15.75" customHeight="1">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c r="AA353" s="110"/>
      <c r="AB353" s="110"/>
      <c r="AC353" s="110"/>
      <c r="AD353" s="110"/>
      <c r="AE353" s="110"/>
      <c r="AF353" s="110"/>
      <c r="AG353" s="110"/>
      <c r="AH353" s="110"/>
      <c r="AI353" s="110"/>
      <c r="AJ353" s="110"/>
      <c r="AK353" s="110"/>
      <c r="AL353" s="110"/>
      <c r="AM353" s="110"/>
      <c r="AN353" s="110"/>
      <c r="AO353" s="110"/>
      <c r="AP353" s="110"/>
      <c r="AQ353" s="110"/>
      <c r="AR353" s="110"/>
      <c r="AS353" s="110"/>
      <c r="AT353" s="110"/>
      <c r="AU353" s="110"/>
      <c r="AV353" s="110"/>
      <c r="AW353" s="110"/>
      <c r="AX353" s="110"/>
      <c r="AY353" s="110"/>
      <c r="AZ353" s="110"/>
      <c r="BA353" s="110"/>
      <c r="BB353" s="110"/>
    </row>
    <row r="354" ht="15.75" customHeight="1">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c r="AA354" s="110"/>
      <c r="AB354" s="110"/>
      <c r="AC354" s="110"/>
      <c r="AD354" s="110"/>
      <c r="AE354" s="110"/>
      <c r="AF354" s="110"/>
      <c r="AG354" s="110"/>
      <c r="AH354" s="110"/>
      <c r="AI354" s="110"/>
      <c r="AJ354" s="110"/>
      <c r="AK354" s="110"/>
      <c r="AL354" s="110"/>
      <c r="AM354" s="110"/>
      <c r="AN354" s="110"/>
      <c r="AO354" s="110"/>
      <c r="AP354" s="110"/>
      <c r="AQ354" s="110"/>
      <c r="AR354" s="110"/>
      <c r="AS354" s="110"/>
      <c r="AT354" s="110"/>
      <c r="AU354" s="110"/>
      <c r="AV354" s="110"/>
      <c r="AW354" s="110"/>
      <c r="AX354" s="110"/>
      <c r="AY354" s="110"/>
      <c r="AZ354" s="110"/>
      <c r="BA354" s="110"/>
      <c r="BB354" s="110"/>
    </row>
    <row r="355" ht="15.75" customHeight="1">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c r="AA355" s="110"/>
      <c r="AB355" s="110"/>
      <c r="AC355" s="110"/>
      <c r="AD355" s="110"/>
      <c r="AE355" s="110"/>
      <c r="AF355" s="110"/>
      <c r="AG355" s="110"/>
      <c r="AH355" s="110"/>
      <c r="AI355" s="110"/>
      <c r="AJ355" s="110"/>
      <c r="AK355" s="110"/>
      <c r="AL355" s="110"/>
      <c r="AM355" s="110"/>
      <c r="AN355" s="110"/>
      <c r="AO355" s="110"/>
      <c r="AP355" s="110"/>
      <c r="AQ355" s="110"/>
      <c r="AR355" s="110"/>
      <c r="AS355" s="110"/>
      <c r="AT355" s="110"/>
      <c r="AU355" s="110"/>
      <c r="AV355" s="110"/>
      <c r="AW355" s="110"/>
      <c r="AX355" s="110"/>
      <c r="AY355" s="110"/>
      <c r="AZ355" s="110"/>
      <c r="BA355" s="110"/>
      <c r="BB355" s="110"/>
    </row>
    <row r="356" ht="15.75" customHeight="1">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c r="AA356" s="110"/>
      <c r="AB356" s="110"/>
      <c r="AC356" s="110"/>
      <c r="AD356" s="110"/>
      <c r="AE356" s="110"/>
      <c r="AF356" s="110"/>
      <c r="AG356" s="110"/>
      <c r="AH356" s="110"/>
      <c r="AI356" s="110"/>
      <c r="AJ356" s="110"/>
      <c r="AK356" s="110"/>
      <c r="AL356" s="110"/>
      <c r="AM356" s="110"/>
      <c r="AN356" s="110"/>
      <c r="AO356" s="110"/>
      <c r="AP356" s="110"/>
      <c r="AQ356" s="110"/>
      <c r="AR356" s="110"/>
      <c r="AS356" s="110"/>
      <c r="AT356" s="110"/>
      <c r="AU356" s="110"/>
      <c r="AV356" s="110"/>
      <c r="AW356" s="110"/>
      <c r="AX356" s="110"/>
      <c r="AY356" s="110"/>
      <c r="AZ356" s="110"/>
      <c r="BA356" s="110"/>
      <c r="BB356" s="110"/>
    </row>
    <row r="357" ht="15.75" customHeight="1">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c r="AA357" s="110"/>
      <c r="AB357" s="110"/>
      <c r="AC357" s="110"/>
      <c r="AD357" s="110"/>
      <c r="AE357" s="110"/>
      <c r="AF357" s="110"/>
      <c r="AG357" s="110"/>
      <c r="AH357" s="110"/>
      <c r="AI357" s="110"/>
      <c r="AJ357" s="110"/>
      <c r="AK357" s="110"/>
      <c r="AL357" s="110"/>
      <c r="AM357" s="110"/>
      <c r="AN357" s="110"/>
      <c r="AO357" s="110"/>
      <c r="AP357" s="110"/>
      <c r="AQ357" s="110"/>
      <c r="AR357" s="110"/>
      <c r="AS357" s="110"/>
      <c r="AT357" s="110"/>
      <c r="AU357" s="110"/>
      <c r="AV357" s="110"/>
      <c r="AW357" s="110"/>
      <c r="AX357" s="110"/>
      <c r="AY357" s="110"/>
      <c r="AZ357" s="110"/>
      <c r="BA357" s="110"/>
      <c r="BB357" s="110"/>
    </row>
    <row r="358" ht="15.75" customHeight="1">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c r="AA358" s="110"/>
      <c r="AB358" s="110"/>
      <c r="AC358" s="110"/>
      <c r="AD358" s="110"/>
      <c r="AE358" s="110"/>
      <c r="AF358" s="110"/>
      <c r="AG358" s="110"/>
      <c r="AH358" s="110"/>
      <c r="AI358" s="110"/>
      <c r="AJ358" s="110"/>
      <c r="AK358" s="110"/>
      <c r="AL358" s="110"/>
      <c r="AM358" s="110"/>
      <c r="AN358" s="110"/>
      <c r="AO358" s="110"/>
      <c r="AP358" s="110"/>
      <c r="AQ358" s="110"/>
      <c r="AR358" s="110"/>
      <c r="AS358" s="110"/>
      <c r="AT358" s="110"/>
      <c r="AU358" s="110"/>
      <c r="AV358" s="110"/>
      <c r="AW358" s="110"/>
      <c r="AX358" s="110"/>
      <c r="AY358" s="110"/>
      <c r="AZ358" s="110"/>
      <c r="BA358" s="110"/>
      <c r="BB358" s="110"/>
    </row>
    <row r="359" ht="15.75" customHeight="1">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c r="AA359" s="110"/>
      <c r="AB359" s="110"/>
      <c r="AC359" s="110"/>
      <c r="AD359" s="110"/>
      <c r="AE359" s="110"/>
      <c r="AF359" s="110"/>
      <c r="AG359" s="110"/>
      <c r="AH359" s="110"/>
      <c r="AI359" s="110"/>
      <c r="AJ359" s="110"/>
      <c r="AK359" s="110"/>
      <c r="AL359" s="110"/>
      <c r="AM359" s="110"/>
      <c r="AN359" s="110"/>
      <c r="AO359" s="110"/>
      <c r="AP359" s="110"/>
      <c r="AQ359" s="110"/>
      <c r="AR359" s="110"/>
      <c r="AS359" s="110"/>
      <c r="AT359" s="110"/>
      <c r="AU359" s="110"/>
      <c r="AV359" s="110"/>
      <c r="AW359" s="110"/>
      <c r="AX359" s="110"/>
      <c r="AY359" s="110"/>
      <c r="AZ359" s="110"/>
      <c r="BA359" s="110"/>
      <c r="BB359" s="110"/>
    </row>
    <row r="360" ht="15.75" customHeight="1">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c r="AA360" s="110"/>
      <c r="AB360" s="110"/>
      <c r="AC360" s="110"/>
      <c r="AD360" s="110"/>
      <c r="AE360" s="110"/>
      <c r="AF360" s="110"/>
      <c r="AG360" s="110"/>
      <c r="AH360" s="110"/>
      <c r="AI360" s="110"/>
      <c r="AJ360" s="110"/>
      <c r="AK360" s="110"/>
      <c r="AL360" s="110"/>
      <c r="AM360" s="110"/>
      <c r="AN360" s="110"/>
      <c r="AO360" s="110"/>
      <c r="AP360" s="110"/>
      <c r="AQ360" s="110"/>
      <c r="AR360" s="110"/>
      <c r="AS360" s="110"/>
      <c r="AT360" s="110"/>
      <c r="AU360" s="110"/>
      <c r="AV360" s="110"/>
      <c r="AW360" s="110"/>
      <c r="AX360" s="110"/>
      <c r="AY360" s="110"/>
      <c r="AZ360" s="110"/>
      <c r="BA360" s="110"/>
      <c r="BB360" s="110"/>
    </row>
    <row r="361" ht="15.75" customHeight="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c r="AA361" s="110"/>
      <c r="AB361" s="110"/>
      <c r="AC361" s="110"/>
      <c r="AD361" s="110"/>
      <c r="AE361" s="110"/>
      <c r="AF361" s="110"/>
      <c r="AG361" s="110"/>
      <c r="AH361" s="110"/>
      <c r="AI361" s="110"/>
      <c r="AJ361" s="110"/>
      <c r="AK361" s="110"/>
      <c r="AL361" s="110"/>
      <c r="AM361" s="110"/>
      <c r="AN361" s="110"/>
      <c r="AO361" s="110"/>
      <c r="AP361" s="110"/>
      <c r="AQ361" s="110"/>
      <c r="AR361" s="110"/>
      <c r="AS361" s="110"/>
      <c r="AT361" s="110"/>
      <c r="AU361" s="110"/>
      <c r="AV361" s="110"/>
      <c r="AW361" s="110"/>
      <c r="AX361" s="110"/>
      <c r="AY361" s="110"/>
      <c r="AZ361" s="110"/>
      <c r="BA361" s="110"/>
      <c r="BB361" s="110"/>
    </row>
    <row r="362" ht="15.75" customHeight="1">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c r="AA362" s="110"/>
      <c r="AB362" s="110"/>
      <c r="AC362" s="110"/>
      <c r="AD362" s="110"/>
      <c r="AE362" s="110"/>
      <c r="AF362" s="110"/>
      <c r="AG362" s="110"/>
      <c r="AH362" s="110"/>
      <c r="AI362" s="110"/>
      <c r="AJ362" s="110"/>
      <c r="AK362" s="110"/>
      <c r="AL362" s="110"/>
      <c r="AM362" s="110"/>
      <c r="AN362" s="110"/>
      <c r="AO362" s="110"/>
      <c r="AP362" s="110"/>
      <c r="AQ362" s="110"/>
      <c r="AR362" s="110"/>
      <c r="AS362" s="110"/>
      <c r="AT362" s="110"/>
      <c r="AU362" s="110"/>
      <c r="AV362" s="110"/>
      <c r="AW362" s="110"/>
      <c r="AX362" s="110"/>
      <c r="AY362" s="110"/>
      <c r="AZ362" s="110"/>
      <c r="BA362" s="110"/>
      <c r="BB362" s="110"/>
    </row>
    <row r="363" ht="15.75" customHeight="1">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c r="AA363" s="110"/>
      <c r="AB363" s="110"/>
      <c r="AC363" s="110"/>
      <c r="AD363" s="110"/>
      <c r="AE363" s="110"/>
      <c r="AF363" s="110"/>
      <c r="AG363" s="110"/>
      <c r="AH363" s="110"/>
      <c r="AI363" s="110"/>
      <c r="AJ363" s="110"/>
      <c r="AK363" s="110"/>
      <c r="AL363" s="110"/>
      <c r="AM363" s="110"/>
      <c r="AN363" s="110"/>
      <c r="AO363" s="110"/>
      <c r="AP363" s="110"/>
      <c r="AQ363" s="110"/>
      <c r="AR363" s="110"/>
      <c r="AS363" s="110"/>
      <c r="AT363" s="110"/>
      <c r="AU363" s="110"/>
      <c r="AV363" s="110"/>
      <c r="AW363" s="110"/>
      <c r="AX363" s="110"/>
      <c r="AY363" s="110"/>
      <c r="AZ363" s="110"/>
      <c r="BA363" s="110"/>
      <c r="BB363" s="110"/>
    </row>
    <row r="364" ht="15.75" customHeight="1">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c r="AA364" s="110"/>
      <c r="AB364" s="110"/>
      <c r="AC364" s="110"/>
      <c r="AD364" s="110"/>
      <c r="AE364" s="110"/>
      <c r="AF364" s="110"/>
      <c r="AG364" s="110"/>
      <c r="AH364" s="110"/>
      <c r="AI364" s="110"/>
      <c r="AJ364" s="110"/>
      <c r="AK364" s="110"/>
      <c r="AL364" s="110"/>
      <c r="AM364" s="110"/>
      <c r="AN364" s="110"/>
      <c r="AO364" s="110"/>
      <c r="AP364" s="110"/>
      <c r="AQ364" s="110"/>
      <c r="AR364" s="110"/>
      <c r="AS364" s="110"/>
      <c r="AT364" s="110"/>
      <c r="AU364" s="110"/>
      <c r="AV364" s="110"/>
      <c r="AW364" s="110"/>
      <c r="AX364" s="110"/>
      <c r="AY364" s="110"/>
      <c r="AZ364" s="110"/>
      <c r="BA364" s="110"/>
      <c r="BB364" s="110"/>
    </row>
    <row r="365" ht="15.75" customHeight="1">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c r="AA365" s="110"/>
      <c r="AB365" s="110"/>
      <c r="AC365" s="110"/>
      <c r="AD365" s="110"/>
      <c r="AE365" s="110"/>
      <c r="AF365" s="110"/>
      <c r="AG365" s="110"/>
      <c r="AH365" s="110"/>
      <c r="AI365" s="110"/>
      <c r="AJ365" s="110"/>
      <c r="AK365" s="110"/>
      <c r="AL365" s="110"/>
      <c r="AM365" s="110"/>
      <c r="AN365" s="110"/>
      <c r="AO365" s="110"/>
      <c r="AP365" s="110"/>
      <c r="AQ365" s="110"/>
      <c r="AR365" s="110"/>
      <c r="AS365" s="110"/>
      <c r="AT365" s="110"/>
      <c r="AU365" s="110"/>
      <c r="AV365" s="110"/>
      <c r="AW365" s="110"/>
      <c r="AX365" s="110"/>
      <c r="AY365" s="110"/>
      <c r="AZ365" s="110"/>
      <c r="BA365" s="110"/>
      <c r="BB365" s="110"/>
    </row>
    <row r="366" ht="15.75" customHeight="1">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c r="AA366" s="110"/>
      <c r="AB366" s="110"/>
      <c r="AC366" s="110"/>
      <c r="AD366" s="110"/>
      <c r="AE366" s="110"/>
      <c r="AF366" s="110"/>
      <c r="AG366" s="110"/>
      <c r="AH366" s="110"/>
      <c r="AI366" s="110"/>
      <c r="AJ366" s="110"/>
      <c r="AK366" s="110"/>
      <c r="AL366" s="110"/>
      <c r="AM366" s="110"/>
      <c r="AN366" s="110"/>
      <c r="AO366" s="110"/>
      <c r="AP366" s="110"/>
      <c r="AQ366" s="110"/>
      <c r="AR366" s="110"/>
      <c r="AS366" s="110"/>
      <c r="AT366" s="110"/>
      <c r="AU366" s="110"/>
      <c r="AV366" s="110"/>
      <c r="AW366" s="110"/>
      <c r="AX366" s="110"/>
      <c r="AY366" s="110"/>
      <c r="AZ366" s="110"/>
      <c r="BA366" s="110"/>
      <c r="BB366" s="110"/>
    </row>
    <row r="367" ht="15.75" customHeight="1">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c r="AA367" s="110"/>
      <c r="AB367" s="110"/>
      <c r="AC367" s="110"/>
      <c r="AD367" s="110"/>
      <c r="AE367" s="110"/>
      <c r="AF367" s="110"/>
      <c r="AG367" s="110"/>
      <c r="AH367" s="110"/>
      <c r="AI367" s="110"/>
      <c r="AJ367" s="110"/>
      <c r="AK367" s="110"/>
      <c r="AL367" s="110"/>
      <c r="AM367" s="110"/>
      <c r="AN367" s="110"/>
      <c r="AO367" s="110"/>
      <c r="AP367" s="110"/>
      <c r="AQ367" s="110"/>
      <c r="AR367" s="110"/>
      <c r="AS367" s="110"/>
      <c r="AT367" s="110"/>
      <c r="AU367" s="110"/>
      <c r="AV367" s="110"/>
      <c r="AW367" s="110"/>
      <c r="AX367" s="110"/>
      <c r="AY367" s="110"/>
      <c r="AZ367" s="110"/>
      <c r="BA367" s="110"/>
      <c r="BB367" s="110"/>
    </row>
    <row r="368" ht="15.75" customHeight="1">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c r="AA368" s="110"/>
      <c r="AB368" s="110"/>
      <c r="AC368" s="110"/>
      <c r="AD368" s="110"/>
      <c r="AE368" s="110"/>
      <c r="AF368" s="110"/>
      <c r="AG368" s="110"/>
      <c r="AH368" s="110"/>
      <c r="AI368" s="110"/>
      <c r="AJ368" s="110"/>
      <c r="AK368" s="110"/>
      <c r="AL368" s="110"/>
      <c r="AM368" s="110"/>
      <c r="AN368" s="110"/>
      <c r="AO368" s="110"/>
      <c r="AP368" s="110"/>
      <c r="AQ368" s="110"/>
      <c r="AR368" s="110"/>
      <c r="AS368" s="110"/>
      <c r="AT368" s="110"/>
      <c r="AU368" s="110"/>
      <c r="AV368" s="110"/>
      <c r="AW368" s="110"/>
      <c r="AX368" s="110"/>
      <c r="AY368" s="110"/>
      <c r="AZ368" s="110"/>
      <c r="BA368" s="110"/>
      <c r="BB368" s="110"/>
    </row>
    <row r="369" ht="15.75" customHeight="1">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c r="AA369" s="110"/>
      <c r="AB369" s="110"/>
      <c r="AC369" s="110"/>
      <c r="AD369" s="110"/>
      <c r="AE369" s="110"/>
      <c r="AF369" s="110"/>
      <c r="AG369" s="110"/>
      <c r="AH369" s="110"/>
      <c r="AI369" s="110"/>
      <c r="AJ369" s="110"/>
      <c r="AK369" s="110"/>
      <c r="AL369" s="110"/>
      <c r="AM369" s="110"/>
      <c r="AN369" s="110"/>
      <c r="AO369" s="110"/>
      <c r="AP369" s="110"/>
      <c r="AQ369" s="110"/>
      <c r="AR369" s="110"/>
      <c r="AS369" s="110"/>
      <c r="AT369" s="110"/>
      <c r="AU369" s="110"/>
      <c r="AV369" s="110"/>
      <c r="AW369" s="110"/>
      <c r="AX369" s="110"/>
      <c r="AY369" s="110"/>
      <c r="AZ369" s="110"/>
      <c r="BA369" s="110"/>
      <c r="BB369" s="110"/>
    </row>
    <row r="370" ht="15.75" customHeight="1">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c r="AA370" s="110"/>
      <c r="AB370" s="110"/>
      <c r="AC370" s="110"/>
      <c r="AD370" s="110"/>
      <c r="AE370" s="110"/>
      <c r="AF370" s="110"/>
      <c r="AG370" s="110"/>
      <c r="AH370" s="110"/>
      <c r="AI370" s="110"/>
      <c r="AJ370" s="110"/>
      <c r="AK370" s="110"/>
      <c r="AL370" s="110"/>
      <c r="AM370" s="110"/>
      <c r="AN370" s="110"/>
      <c r="AO370" s="110"/>
      <c r="AP370" s="110"/>
      <c r="AQ370" s="110"/>
      <c r="AR370" s="110"/>
      <c r="AS370" s="110"/>
      <c r="AT370" s="110"/>
      <c r="AU370" s="110"/>
      <c r="AV370" s="110"/>
      <c r="AW370" s="110"/>
      <c r="AX370" s="110"/>
      <c r="AY370" s="110"/>
      <c r="AZ370" s="110"/>
      <c r="BA370" s="110"/>
      <c r="BB370" s="110"/>
    </row>
    <row r="371" ht="15.75" customHeight="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c r="AA371" s="110"/>
      <c r="AB371" s="110"/>
      <c r="AC371" s="110"/>
      <c r="AD371" s="110"/>
      <c r="AE371" s="110"/>
      <c r="AF371" s="110"/>
      <c r="AG371" s="110"/>
      <c r="AH371" s="110"/>
      <c r="AI371" s="110"/>
      <c r="AJ371" s="110"/>
      <c r="AK371" s="110"/>
      <c r="AL371" s="110"/>
      <c r="AM371" s="110"/>
      <c r="AN371" s="110"/>
      <c r="AO371" s="110"/>
      <c r="AP371" s="110"/>
      <c r="AQ371" s="110"/>
      <c r="AR371" s="110"/>
      <c r="AS371" s="110"/>
      <c r="AT371" s="110"/>
      <c r="AU371" s="110"/>
      <c r="AV371" s="110"/>
      <c r="AW371" s="110"/>
      <c r="AX371" s="110"/>
      <c r="AY371" s="110"/>
      <c r="AZ371" s="110"/>
      <c r="BA371" s="110"/>
      <c r="BB371" s="110"/>
    </row>
    <row r="372" ht="15.75" customHeight="1">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c r="AA372" s="110"/>
      <c r="AB372" s="110"/>
      <c r="AC372" s="110"/>
      <c r="AD372" s="110"/>
      <c r="AE372" s="110"/>
      <c r="AF372" s="110"/>
      <c r="AG372" s="110"/>
      <c r="AH372" s="110"/>
      <c r="AI372" s="110"/>
      <c r="AJ372" s="110"/>
      <c r="AK372" s="110"/>
      <c r="AL372" s="110"/>
      <c r="AM372" s="110"/>
      <c r="AN372" s="110"/>
      <c r="AO372" s="110"/>
      <c r="AP372" s="110"/>
      <c r="AQ372" s="110"/>
      <c r="AR372" s="110"/>
      <c r="AS372" s="110"/>
      <c r="AT372" s="110"/>
      <c r="AU372" s="110"/>
      <c r="AV372" s="110"/>
      <c r="AW372" s="110"/>
      <c r="AX372" s="110"/>
      <c r="AY372" s="110"/>
      <c r="AZ372" s="110"/>
      <c r="BA372" s="110"/>
      <c r="BB372" s="110"/>
    </row>
    <row r="373" ht="15.75" customHeight="1">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c r="AA373" s="110"/>
      <c r="AB373" s="110"/>
      <c r="AC373" s="110"/>
      <c r="AD373" s="110"/>
      <c r="AE373" s="110"/>
      <c r="AF373" s="110"/>
      <c r="AG373" s="110"/>
      <c r="AH373" s="110"/>
      <c r="AI373" s="110"/>
      <c r="AJ373" s="110"/>
      <c r="AK373" s="110"/>
      <c r="AL373" s="110"/>
      <c r="AM373" s="110"/>
      <c r="AN373" s="110"/>
      <c r="AO373" s="110"/>
      <c r="AP373" s="110"/>
      <c r="AQ373" s="110"/>
      <c r="AR373" s="110"/>
      <c r="AS373" s="110"/>
      <c r="AT373" s="110"/>
      <c r="AU373" s="110"/>
      <c r="AV373" s="110"/>
      <c r="AW373" s="110"/>
      <c r="AX373" s="110"/>
      <c r="AY373" s="110"/>
      <c r="AZ373" s="110"/>
      <c r="BA373" s="110"/>
      <c r="BB373" s="110"/>
    </row>
    <row r="374" ht="15.75" customHeight="1">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c r="AA374" s="110"/>
      <c r="AB374" s="110"/>
      <c r="AC374" s="110"/>
      <c r="AD374" s="110"/>
      <c r="AE374" s="110"/>
      <c r="AF374" s="110"/>
      <c r="AG374" s="110"/>
      <c r="AH374" s="110"/>
      <c r="AI374" s="110"/>
      <c r="AJ374" s="110"/>
      <c r="AK374" s="110"/>
      <c r="AL374" s="110"/>
      <c r="AM374" s="110"/>
      <c r="AN374" s="110"/>
      <c r="AO374" s="110"/>
      <c r="AP374" s="110"/>
      <c r="AQ374" s="110"/>
      <c r="AR374" s="110"/>
      <c r="AS374" s="110"/>
      <c r="AT374" s="110"/>
      <c r="AU374" s="110"/>
      <c r="AV374" s="110"/>
      <c r="AW374" s="110"/>
      <c r="AX374" s="110"/>
      <c r="AY374" s="110"/>
      <c r="AZ374" s="110"/>
      <c r="BA374" s="110"/>
      <c r="BB374" s="110"/>
    </row>
    <row r="375" ht="15.75" customHeight="1">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c r="AA375" s="110"/>
      <c r="AB375" s="110"/>
      <c r="AC375" s="110"/>
      <c r="AD375" s="110"/>
      <c r="AE375" s="110"/>
      <c r="AF375" s="110"/>
      <c r="AG375" s="110"/>
      <c r="AH375" s="110"/>
      <c r="AI375" s="110"/>
      <c r="AJ375" s="110"/>
      <c r="AK375" s="110"/>
      <c r="AL375" s="110"/>
      <c r="AM375" s="110"/>
      <c r="AN375" s="110"/>
      <c r="AO375" s="110"/>
      <c r="AP375" s="110"/>
      <c r="AQ375" s="110"/>
      <c r="AR375" s="110"/>
      <c r="AS375" s="110"/>
      <c r="AT375" s="110"/>
      <c r="AU375" s="110"/>
      <c r="AV375" s="110"/>
      <c r="AW375" s="110"/>
      <c r="AX375" s="110"/>
      <c r="AY375" s="110"/>
      <c r="AZ375" s="110"/>
      <c r="BA375" s="110"/>
      <c r="BB375" s="110"/>
    </row>
    <row r="376" ht="15.75" customHeight="1">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c r="AA376" s="110"/>
      <c r="AB376" s="110"/>
      <c r="AC376" s="110"/>
      <c r="AD376" s="110"/>
      <c r="AE376" s="110"/>
      <c r="AF376" s="110"/>
      <c r="AG376" s="110"/>
      <c r="AH376" s="110"/>
      <c r="AI376" s="110"/>
      <c r="AJ376" s="110"/>
      <c r="AK376" s="110"/>
      <c r="AL376" s="110"/>
      <c r="AM376" s="110"/>
      <c r="AN376" s="110"/>
      <c r="AO376" s="110"/>
      <c r="AP376" s="110"/>
      <c r="AQ376" s="110"/>
      <c r="AR376" s="110"/>
      <c r="AS376" s="110"/>
      <c r="AT376" s="110"/>
      <c r="AU376" s="110"/>
      <c r="AV376" s="110"/>
      <c r="AW376" s="110"/>
      <c r="AX376" s="110"/>
      <c r="AY376" s="110"/>
      <c r="AZ376" s="110"/>
      <c r="BA376" s="110"/>
      <c r="BB376" s="110"/>
    </row>
    <row r="377" ht="15.75" customHeight="1">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c r="AA377" s="110"/>
      <c r="AB377" s="110"/>
      <c r="AC377" s="110"/>
      <c r="AD377" s="110"/>
      <c r="AE377" s="110"/>
      <c r="AF377" s="110"/>
      <c r="AG377" s="110"/>
      <c r="AH377" s="110"/>
      <c r="AI377" s="110"/>
      <c r="AJ377" s="110"/>
      <c r="AK377" s="110"/>
      <c r="AL377" s="110"/>
      <c r="AM377" s="110"/>
      <c r="AN377" s="110"/>
      <c r="AO377" s="110"/>
      <c r="AP377" s="110"/>
      <c r="AQ377" s="110"/>
      <c r="AR377" s="110"/>
      <c r="AS377" s="110"/>
      <c r="AT377" s="110"/>
      <c r="AU377" s="110"/>
      <c r="AV377" s="110"/>
      <c r="AW377" s="110"/>
      <c r="AX377" s="110"/>
      <c r="AY377" s="110"/>
      <c r="AZ377" s="110"/>
      <c r="BA377" s="110"/>
      <c r="BB377" s="110"/>
    </row>
    <row r="378" ht="15.75" customHeight="1">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c r="AA378" s="110"/>
      <c r="AB378" s="110"/>
      <c r="AC378" s="110"/>
      <c r="AD378" s="110"/>
      <c r="AE378" s="110"/>
      <c r="AF378" s="110"/>
      <c r="AG378" s="110"/>
      <c r="AH378" s="110"/>
      <c r="AI378" s="110"/>
      <c r="AJ378" s="110"/>
      <c r="AK378" s="110"/>
      <c r="AL378" s="110"/>
      <c r="AM378" s="110"/>
      <c r="AN378" s="110"/>
      <c r="AO378" s="110"/>
      <c r="AP378" s="110"/>
      <c r="AQ378" s="110"/>
      <c r="AR378" s="110"/>
      <c r="AS378" s="110"/>
      <c r="AT378" s="110"/>
      <c r="AU378" s="110"/>
      <c r="AV378" s="110"/>
      <c r="AW378" s="110"/>
      <c r="AX378" s="110"/>
      <c r="AY378" s="110"/>
      <c r="AZ378" s="110"/>
      <c r="BA378" s="110"/>
      <c r="BB378" s="110"/>
    </row>
    <row r="379" ht="15.75" customHeight="1">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c r="AA379" s="110"/>
      <c r="AB379" s="110"/>
      <c r="AC379" s="110"/>
      <c r="AD379" s="110"/>
      <c r="AE379" s="110"/>
      <c r="AF379" s="110"/>
      <c r="AG379" s="110"/>
      <c r="AH379" s="110"/>
      <c r="AI379" s="110"/>
      <c r="AJ379" s="110"/>
      <c r="AK379" s="110"/>
      <c r="AL379" s="110"/>
      <c r="AM379" s="110"/>
      <c r="AN379" s="110"/>
      <c r="AO379" s="110"/>
      <c r="AP379" s="110"/>
      <c r="AQ379" s="110"/>
      <c r="AR379" s="110"/>
      <c r="AS379" s="110"/>
      <c r="AT379" s="110"/>
      <c r="AU379" s="110"/>
      <c r="AV379" s="110"/>
      <c r="AW379" s="110"/>
      <c r="AX379" s="110"/>
      <c r="AY379" s="110"/>
      <c r="AZ379" s="110"/>
      <c r="BA379" s="110"/>
      <c r="BB379" s="110"/>
    </row>
    <row r="380" ht="15.75" customHeight="1">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c r="AA380" s="110"/>
      <c r="AB380" s="110"/>
      <c r="AC380" s="110"/>
      <c r="AD380" s="110"/>
      <c r="AE380" s="110"/>
      <c r="AF380" s="110"/>
      <c r="AG380" s="110"/>
      <c r="AH380" s="110"/>
      <c r="AI380" s="110"/>
      <c r="AJ380" s="110"/>
      <c r="AK380" s="110"/>
      <c r="AL380" s="110"/>
      <c r="AM380" s="110"/>
      <c r="AN380" s="110"/>
      <c r="AO380" s="110"/>
      <c r="AP380" s="110"/>
      <c r="AQ380" s="110"/>
      <c r="AR380" s="110"/>
      <c r="AS380" s="110"/>
      <c r="AT380" s="110"/>
      <c r="AU380" s="110"/>
      <c r="AV380" s="110"/>
      <c r="AW380" s="110"/>
      <c r="AX380" s="110"/>
      <c r="AY380" s="110"/>
      <c r="AZ380" s="110"/>
      <c r="BA380" s="110"/>
      <c r="BB380" s="110"/>
    </row>
    <row r="381" ht="15.75" customHeight="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c r="AA381" s="110"/>
      <c r="AB381" s="110"/>
      <c r="AC381" s="110"/>
      <c r="AD381" s="110"/>
      <c r="AE381" s="110"/>
      <c r="AF381" s="110"/>
      <c r="AG381" s="110"/>
      <c r="AH381" s="110"/>
      <c r="AI381" s="110"/>
      <c r="AJ381" s="110"/>
      <c r="AK381" s="110"/>
      <c r="AL381" s="110"/>
      <c r="AM381" s="110"/>
      <c r="AN381" s="110"/>
      <c r="AO381" s="110"/>
      <c r="AP381" s="110"/>
      <c r="AQ381" s="110"/>
      <c r="AR381" s="110"/>
      <c r="AS381" s="110"/>
      <c r="AT381" s="110"/>
      <c r="AU381" s="110"/>
      <c r="AV381" s="110"/>
      <c r="AW381" s="110"/>
      <c r="AX381" s="110"/>
      <c r="AY381" s="110"/>
      <c r="AZ381" s="110"/>
      <c r="BA381" s="110"/>
      <c r="BB381" s="110"/>
    </row>
    <row r="382" ht="15.75" customHeight="1">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c r="AA382" s="110"/>
      <c r="AB382" s="110"/>
      <c r="AC382" s="110"/>
      <c r="AD382" s="110"/>
      <c r="AE382" s="110"/>
      <c r="AF382" s="110"/>
      <c r="AG382" s="110"/>
      <c r="AH382" s="110"/>
      <c r="AI382" s="110"/>
      <c r="AJ382" s="110"/>
      <c r="AK382" s="110"/>
      <c r="AL382" s="110"/>
      <c r="AM382" s="110"/>
      <c r="AN382" s="110"/>
      <c r="AO382" s="110"/>
      <c r="AP382" s="110"/>
      <c r="AQ382" s="110"/>
      <c r="AR382" s="110"/>
      <c r="AS382" s="110"/>
      <c r="AT382" s="110"/>
      <c r="AU382" s="110"/>
      <c r="AV382" s="110"/>
      <c r="AW382" s="110"/>
      <c r="AX382" s="110"/>
      <c r="AY382" s="110"/>
      <c r="AZ382" s="110"/>
      <c r="BA382" s="110"/>
      <c r="BB382" s="110"/>
    </row>
    <row r="383" ht="15.75" customHeight="1">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c r="AA383" s="110"/>
      <c r="AB383" s="110"/>
      <c r="AC383" s="110"/>
      <c r="AD383" s="110"/>
      <c r="AE383" s="110"/>
      <c r="AF383" s="110"/>
      <c r="AG383" s="110"/>
      <c r="AH383" s="110"/>
      <c r="AI383" s="110"/>
      <c r="AJ383" s="110"/>
      <c r="AK383" s="110"/>
      <c r="AL383" s="110"/>
      <c r="AM383" s="110"/>
      <c r="AN383" s="110"/>
      <c r="AO383" s="110"/>
      <c r="AP383" s="110"/>
      <c r="AQ383" s="110"/>
      <c r="AR383" s="110"/>
      <c r="AS383" s="110"/>
      <c r="AT383" s="110"/>
      <c r="AU383" s="110"/>
      <c r="AV383" s="110"/>
      <c r="AW383" s="110"/>
      <c r="AX383" s="110"/>
      <c r="AY383" s="110"/>
      <c r="AZ383" s="110"/>
      <c r="BA383" s="110"/>
      <c r="BB383" s="110"/>
    </row>
    <row r="384" ht="15.75" customHeight="1">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c r="AA384" s="110"/>
      <c r="AB384" s="110"/>
      <c r="AC384" s="110"/>
      <c r="AD384" s="110"/>
      <c r="AE384" s="110"/>
      <c r="AF384" s="110"/>
      <c r="AG384" s="110"/>
      <c r="AH384" s="110"/>
      <c r="AI384" s="110"/>
      <c r="AJ384" s="110"/>
      <c r="AK384" s="110"/>
      <c r="AL384" s="110"/>
      <c r="AM384" s="110"/>
      <c r="AN384" s="110"/>
      <c r="AO384" s="110"/>
      <c r="AP384" s="110"/>
      <c r="AQ384" s="110"/>
      <c r="AR384" s="110"/>
      <c r="AS384" s="110"/>
      <c r="AT384" s="110"/>
      <c r="AU384" s="110"/>
      <c r="AV384" s="110"/>
      <c r="AW384" s="110"/>
      <c r="AX384" s="110"/>
      <c r="AY384" s="110"/>
      <c r="AZ384" s="110"/>
      <c r="BA384" s="110"/>
      <c r="BB384" s="110"/>
    </row>
    <row r="385" ht="15.75" customHeight="1">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c r="AA385" s="110"/>
      <c r="AB385" s="110"/>
      <c r="AC385" s="110"/>
      <c r="AD385" s="110"/>
      <c r="AE385" s="110"/>
      <c r="AF385" s="110"/>
      <c r="AG385" s="110"/>
      <c r="AH385" s="110"/>
      <c r="AI385" s="110"/>
      <c r="AJ385" s="110"/>
      <c r="AK385" s="110"/>
      <c r="AL385" s="110"/>
      <c r="AM385" s="110"/>
      <c r="AN385" s="110"/>
      <c r="AO385" s="110"/>
      <c r="AP385" s="110"/>
      <c r="AQ385" s="110"/>
      <c r="AR385" s="110"/>
      <c r="AS385" s="110"/>
      <c r="AT385" s="110"/>
      <c r="AU385" s="110"/>
      <c r="AV385" s="110"/>
      <c r="AW385" s="110"/>
      <c r="AX385" s="110"/>
      <c r="AY385" s="110"/>
      <c r="AZ385" s="110"/>
      <c r="BA385" s="110"/>
      <c r="BB385" s="110"/>
    </row>
    <row r="386" ht="15.75" customHeight="1">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c r="AA386" s="110"/>
      <c r="AB386" s="110"/>
      <c r="AC386" s="110"/>
      <c r="AD386" s="110"/>
      <c r="AE386" s="110"/>
      <c r="AF386" s="110"/>
      <c r="AG386" s="110"/>
      <c r="AH386" s="110"/>
      <c r="AI386" s="110"/>
      <c r="AJ386" s="110"/>
      <c r="AK386" s="110"/>
      <c r="AL386" s="110"/>
      <c r="AM386" s="110"/>
      <c r="AN386" s="110"/>
      <c r="AO386" s="110"/>
      <c r="AP386" s="110"/>
      <c r="AQ386" s="110"/>
      <c r="AR386" s="110"/>
      <c r="AS386" s="110"/>
      <c r="AT386" s="110"/>
      <c r="AU386" s="110"/>
      <c r="AV386" s="110"/>
      <c r="AW386" s="110"/>
      <c r="AX386" s="110"/>
      <c r="AY386" s="110"/>
      <c r="AZ386" s="110"/>
      <c r="BA386" s="110"/>
      <c r="BB386" s="110"/>
    </row>
    <row r="387" ht="15.75" customHeight="1">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c r="AA387" s="110"/>
      <c r="AB387" s="110"/>
      <c r="AC387" s="110"/>
      <c r="AD387" s="110"/>
      <c r="AE387" s="110"/>
      <c r="AF387" s="110"/>
      <c r="AG387" s="110"/>
      <c r="AH387" s="110"/>
      <c r="AI387" s="110"/>
      <c r="AJ387" s="110"/>
      <c r="AK387" s="110"/>
      <c r="AL387" s="110"/>
      <c r="AM387" s="110"/>
      <c r="AN387" s="110"/>
      <c r="AO387" s="110"/>
      <c r="AP387" s="110"/>
      <c r="AQ387" s="110"/>
      <c r="AR387" s="110"/>
      <c r="AS387" s="110"/>
      <c r="AT387" s="110"/>
      <c r="AU387" s="110"/>
      <c r="AV387" s="110"/>
      <c r="AW387" s="110"/>
      <c r="AX387" s="110"/>
      <c r="AY387" s="110"/>
      <c r="AZ387" s="110"/>
      <c r="BA387" s="110"/>
      <c r="BB387" s="110"/>
    </row>
    <row r="388" ht="15.75" customHeight="1">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c r="AA388" s="110"/>
      <c r="AB388" s="110"/>
      <c r="AC388" s="110"/>
      <c r="AD388" s="110"/>
      <c r="AE388" s="110"/>
      <c r="AF388" s="110"/>
      <c r="AG388" s="110"/>
      <c r="AH388" s="110"/>
      <c r="AI388" s="110"/>
      <c r="AJ388" s="110"/>
      <c r="AK388" s="110"/>
      <c r="AL388" s="110"/>
      <c r="AM388" s="110"/>
      <c r="AN388" s="110"/>
      <c r="AO388" s="110"/>
      <c r="AP388" s="110"/>
      <c r="AQ388" s="110"/>
      <c r="AR388" s="110"/>
      <c r="AS388" s="110"/>
      <c r="AT388" s="110"/>
      <c r="AU388" s="110"/>
      <c r="AV388" s="110"/>
      <c r="AW388" s="110"/>
      <c r="AX388" s="110"/>
      <c r="AY388" s="110"/>
      <c r="AZ388" s="110"/>
      <c r="BA388" s="110"/>
      <c r="BB388" s="110"/>
    </row>
    <row r="389" ht="15.75" customHeight="1">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c r="AA389" s="110"/>
      <c r="AB389" s="110"/>
      <c r="AC389" s="110"/>
      <c r="AD389" s="110"/>
      <c r="AE389" s="110"/>
      <c r="AF389" s="110"/>
      <c r="AG389" s="110"/>
      <c r="AH389" s="110"/>
      <c r="AI389" s="110"/>
      <c r="AJ389" s="110"/>
      <c r="AK389" s="110"/>
      <c r="AL389" s="110"/>
      <c r="AM389" s="110"/>
      <c r="AN389" s="110"/>
      <c r="AO389" s="110"/>
      <c r="AP389" s="110"/>
      <c r="AQ389" s="110"/>
      <c r="AR389" s="110"/>
      <c r="AS389" s="110"/>
      <c r="AT389" s="110"/>
      <c r="AU389" s="110"/>
      <c r="AV389" s="110"/>
      <c r="AW389" s="110"/>
      <c r="AX389" s="110"/>
      <c r="AY389" s="110"/>
      <c r="AZ389" s="110"/>
      <c r="BA389" s="110"/>
      <c r="BB389" s="110"/>
    </row>
    <row r="390" ht="15.75" customHeight="1">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c r="AA390" s="110"/>
      <c r="AB390" s="110"/>
      <c r="AC390" s="110"/>
      <c r="AD390" s="110"/>
      <c r="AE390" s="110"/>
      <c r="AF390" s="110"/>
      <c r="AG390" s="110"/>
      <c r="AH390" s="110"/>
      <c r="AI390" s="110"/>
      <c r="AJ390" s="110"/>
      <c r="AK390" s="110"/>
      <c r="AL390" s="110"/>
      <c r="AM390" s="110"/>
      <c r="AN390" s="110"/>
      <c r="AO390" s="110"/>
      <c r="AP390" s="110"/>
      <c r="AQ390" s="110"/>
      <c r="AR390" s="110"/>
      <c r="AS390" s="110"/>
      <c r="AT390" s="110"/>
      <c r="AU390" s="110"/>
      <c r="AV390" s="110"/>
      <c r="AW390" s="110"/>
      <c r="AX390" s="110"/>
      <c r="AY390" s="110"/>
      <c r="AZ390" s="110"/>
      <c r="BA390" s="110"/>
      <c r="BB390" s="110"/>
    </row>
    <row r="391" ht="15.75" customHeight="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c r="AA391" s="110"/>
      <c r="AB391" s="110"/>
      <c r="AC391" s="110"/>
      <c r="AD391" s="110"/>
      <c r="AE391" s="110"/>
      <c r="AF391" s="110"/>
      <c r="AG391" s="110"/>
      <c r="AH391" s="110"/>
      <c r="AI391" s="110"/>
      <c r="AJ391" s="110"/>
      <c r="AK391" s="110"/>
      <c r="AL391" s="110"/>
      <c r="AM391" s="110"/>
      <c r="AN391" s="110"/>
      <c r="AO391" s="110"/>
      <c r="AP391" s="110"/>
      <c r="AQ391" s="110"/>
      <c r="AR391" s="110"/>
      <c r="AS391" s="110"/>
      <c r="AT391" s="110"/>
      <c r="AU391" s="110"/>
      <c r="AV391" s="110"/>
      <c r="AW391" s="110"/>
      <c r="AX391" s="110"/>
      <c r="AY391" s="110"/>
      <c r="AZ391" s="110"/>
      <c r="BA391" s="110"/>
      <c r="BB391" s="110"/>
    </row>
    <row r="392" ht="15.75" customHeight="1">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c r="AA392" s="110"/>
      <c r="AB392" s="110"/>
      <c r="AC392" s="110"/>
      <c r="AD392" s="110"/>
      <c r="AE392" s="110"/>
      <c r="AF392" s="110"/>
      <c r="AG392" s="110"/>
      <c r="AH392" s="110"/>
      <c r="AI392" s="110"/>
      <c r="AJ392" s="110"/>
      <c r="AK392" s="110"/>
      <c r="AL392" s="110"/>
      <c r="AM392" s="110"/>
      <c r="AN392" s="110"/>
      <c r="AO392" s="110"/>
      <c r="AP392" s="110"/>
      <c r="AQ392" s="110"/>
      <c r="AR392" s="110"/>
      <c r="AS392" s="110"/>
      <c r="AT392" s="110"/>
      <c r="AU392" s="110"/>
      <c r="AV392" s="110"/>
      <c r="AW392" s="110"/>
      <c r="AX392" s="110"/>
      <c r="AY392" s="110"/>
      <c r="AZ392" s="110"/>
      <c r="BA392" s="110"/>
      <c r="BB392" s="110"/>
    </row>
    <row r="393" ht="15.75" customHeight="1">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c r="AA393" s="110"/>
      <c r="AB393" s="110"/>
      <c r="AC393" s="110"/>
      <c r="AD393" s="110"/>
      <c r="AE393" s="110"/>
      <c r="AF393" s="110"/>
      <c r="AG393" s="110"/>
      <c r="AH393" s="110"/>
      <c r="AI393" s="110"/>
      <c r="AJ393" s="110"/>
      <c r="AK393" s="110"/>
      <c r="AL393" s="110"/>
      <c r="AM393" s="110"/>
      <c r="AN393" s="110"/>
      <c r="AO393" s="110"/>
      <c r="AP393" s="110"/>
      <c r="AQ393" s="110"/>
      <c r="AR393" s="110"/>
      <c r="AS393" s="110"/>
      <c r="AT393" s="110"/>
      <c r="AU393" s="110"/>
      <c r="AV393" s="110"/>
      <c r="AW393" s="110"/>
      <c r="AX393" s="110"/>
      <c r="AY393" s="110"/>
      <c r="AZ393" s="110"/>
      <c r="BA393" s="110"/>
      <c r="BB393" s="110"/>
    </row>
    <row r="394" ht="15.75" customHeight="1">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c r="AA394" s="110"/>
      <c r="AB394" s="110"/>
      <c r="AC394" s="110"/>
      <c r="AD394" s="110"/>
      <c r="AE394" s="110"/>
      <c r="AF394" s="110"/>
      <c r="AG394" s="110"/>
      <c r="AH394" s="110"/>
      <c r="AI394" s="110"/>
      <c r="AJ394" s="110"/>
      <c r="AK394" s="110"/>
      <c r="AL394" s="110"/>
      <c r="AM394" s="110"/>
      <c r="AN394" s="110"/>
      <c r="AO394" s="110"/>
      <c r="AP394" s="110"/>
      <c r="AQ394" s="110"/>
      <c r="AR394" s="110"/>
      <c r="AS394" s="110"/>
      <c r="AT394" s="110"/>
      <c r="AU394" s="110"/>
      <c r="AV394" s="110"/>
      <c r="AW394" s="110"/>
      <c r="AX394" s="110"/>
      <c r="AY394" s="110"/>
      <c r="AZ394" s="110"/>
      <c r="BA394" s="110"/>
      <c r="BB394" s="110"/>
    </row>
    <row r="395" ht="15.75" customHeight="1">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c r="AA395" s="110"/>
      <c r="AB395" s="110"/>
      <c r="AC395" s="110"/>
      <c r="AD395" s="110"/>
      <c r="AE395" s="110"/>
      <c r="AF395" s="110"/>
      <c r="AG395" s="110"/>
      <c r="AH395" s="110"/>
      <c r="AI395" s="110"/>
      <c r="AJ395" s="110"/>
      <c r="AK395" s="110"/>
      <c r="AL395" s="110"/>
      <c r="AM395" s="110"/>
      <c r="AN395" s="110"/>
      <c r="AO395" s="110"/>
      <c r="AP395" s="110"/>
      <c r="AQ395" s="110"/>
      <c r="AR395" s="110"/>
      <c r="AS395" s="110"/>
      <c r="AT395" s="110"/>
      <c r="AU395" s="110"/>
      <c r="AV395" s="110"/>
      <c r="AW395" s="110"/>
      <c r="AX395" s="110"/>
      <c r="AY395" s="110"/>
      <c r="AZ395" s="110"/>
      <c r="BA395" s="110"/>
      <c r="BB395" s="110"/>
    </row>
    <row r="396" ht="15.75" customHeight="1">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c r="AA396" s="110"/>
      <c r="AB396" s="110"/>
      <c r="AC396" s="110"/>
      <c r="AD396" s="110"/>
      <c r="AE396" s="110"/>
      <c r="AF396" s="110"/>
      <c r="AG396" s="110"/>
      <c r="AH396" s="110"/>
      <c r="AI396" s="110"/>
      <c r="AJ396" s="110"/>
      <c r="AK396" s="110"/>
      <c r="AL396" s="110"/>
      <c r="AM396" s="110"/>
      <c r="AN396" s="110"/>
      <c r="AO396" s="110"/>
      <c r="AP396" s="110"/>
      <c r="AQ396" s="110"/>
      <c r="AR396" s="110"/>
      <c r="AS396" s="110"/>
      <c r="AT396" s="110"/>
      <c r="AU396" s="110"/>
      <c r="AV396" s="110"/>
      <c r="AW396" s="110"/>
      <c r="AX396" s="110"/>
      <c r="AY396" s="110"/>
      <c r="AZ396" s="110"/>
      <c r="BA396" s="110"/>
      <c r="BB396" s="110"/>
    </row>
    <row r="397" ht="15.75" customHeight="1">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c r="AA397" s="110"/>
      <c r="AB397" s="110"/>
      <c r="AC397" s="110"/>
      <c r="AD397" s="110"/>
      <c r="AE397" s="110"/>
      <c r="AF397" s="110"/>
      <c r="AG397" s="110"/>
      <c r="AH397" s="110"/>
      <c r="AI397" s="110"/>
      <c r="AJ397" s="110"/>
      <c r="AK397" s="110"/>
      <c r="AL397" s="110"/>
      <c r="AM397" s="110"/>
      <c r="AN397" s="110"/>
      <c r="AO397" s="110"/>
      <c r="AP397" s="110"/>
      <c r="AQ397" s="110"/>
      <c r="AR397" s="110"/>
      <c r="AS397" s="110"/>
      <c r="AT397" s="110"/>
      <c r="AU397" s="110"/>
      <c r="AV397" s="110"/>
      <c r="AW397" s="110"/>
      <c r="AX397" s="110"/>
      <c r="AY397" s="110"/>
      <c r="AZ397" s="110"/>
      <c r="BA397" s="110"/>
      <c r="BB397" s="110"/>
    </row>
    <row r="398" ht="15.75" customHeight="1">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c r="AA398" s="110"/>
      <c r="AB398" s="110"/>
      <c r="AC398" s="110"/>
      <c r="AD398" s="110"/>
      <c r="AE398" s="110"/>
      <c r="AF398" s="110"/>
      <c r="AG398" s="110"/>
      <c r="AH398" s="110"/>
      <c r="AI398" s="110"/>
      <c r="AJ398" s="110"/>
      <c r="AK398" s="110"/>
      <c r="AL398" s="110"/>
      <c r="AM398" s="110"/>
      <c r="AN398" s="110"/>
      <c r="AO398" s="110"/>
      <c r="AP398" s="110"/>
      <c r="AQ398" s="110"/>
      <c r="AR398" s="110"/>
      <c r="AS398" s="110"/>
      <c r="AT398" s="110"/>
      <c r="AU398" s="110"/>
      <c r="AV398" s="110"/>
      <c r="AW398" s="110"/>
      <c r="AX398" s="110"/>
      <c r="AY398" s="110"/>
      <c r="AZ398" s="110"/>
      <c r="BA398" s="110"/>
      <c r="BB398" s="110"/>
    </row>
    <row r="399" ht="15.75" customHeight="1">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c r="AA399" s="110"/>
      <c r="AB399" s="110"/>
      <c r="AC399" s="110"/>
      <c r="AD399" s="110"/>
      <c r="AE399" s="110"/>
      <c r="AF399" s="110"/>
      <c r="AG399" s="110"/>
      <c r="AH399" s="110"/>
      <c r="AI399" s="110"/>
      <c r="AJ399" s="110"/>
      <c r="AK399" s="110"/>
      <c r="AL399" s="110"/>
      <c r="AM399" s="110"/>
      <c r="AN399" s="110"/>
      <c r="AO399" s="110"/>
      <c r="AP399" s="110"/>
      <c r="AQ399" s="110"/>
      <c r="AR399" s="110"/>
      <c r="AS399" s="110"/>
      <c r="AT399" s="110"/>
      <c r="AU399" s="110"/>
      <c r="AV399" s="110"/>
      <c r="AW399" s="110"/>
      <c r="AX399" s="110"/>
      <c r="AY399" s="110"/>
      <c r="AZ399" s="110"/>
      <c r="BA399" s="110"/>
      <c r="BB399" s="110"/>
    </row>
    <row r="400" ht="15.75" customHeight="1">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c r="AA400" s="110"/>
      <c r="AB400" s="110"/>
      <c r="AC400" s="110"/>
      <c r="AD400" s="110"/>
      <c r="AE400" s="110"/>
      <c r="AF400" s="110"/>
      <c r="AG400" s="110"/>
      <c r="AH400" s="110"/>
      <c r="AI400" s="110"/>
      <c r="AJ400" s="110"/>
      <c r="AK400" s="110"/>
      <c r="AL400" s="110"/>
      <c r="AM400" s="110"/>
      <c r="AN400" s="110"/>
      <c r="AO400" s="110"/>
      <c r="AP400" s="110"/>
      <c r="AQ400" s="110"/>
      <c r="AR400" s="110"/>
      <c r="AS400" s="110"/>
      <c r="AT400" s="110"/>
      <c r="AU400" s="110"/>
      <c r="AV400" s="110"/>
      <c r="AW400" s="110"/>
      <c r="AX400" s="110"/>
      <c r="AY400" s="110"/>
      <c r="AZ400" s="110"/>
      <c r="BA400" s="110"/>
      <c r="BB400" s="110"/>
    </row>
    <row r="401" ht="15.75" customHeight="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c r="AA401" s="110"/>
      <c r="AB401" s="110"/>
      <c r="AC401" s="110"/>
      <c r="AD401" s="110"/>
      <c r="AE401" s="110"/>
      <c r="AF401" s="110"/>
      <c r="AG401" s="110"/>
      <c r="AH401" s="110"/>
      <c r="AI401" s="110"/>
      <c r="AJ401" s="110"/>
      <c r="AK401" s="110"/>
      <c r="AL401" s="110"/>
      <c r="AM401" s="110"/>
      <c r="AN401" s="110"/>
      <c r="AO401" s="110"/>
      <c r="AP401" s="110"/>
      <c r="AQ401" s="110"/>
      <c r="AR401" s="110"/>
      <c r="AS401" s="110"/>
      <c r="AT401" s="110"/>
      <c r="AU401" s="110"/>
      <c r="AV401" s="110"/>
      <c r="AW401" s="110"/>
      <c r="AX401" s="110"/>
      <c r="AY401" s="110"/>
      <c r="AZ401" s="110"/>
      <c r="BA401" s="110"/>
      <c r="BB401" s="110"/>
    </row>
    <row r="402" ht="15.75" customHeight="1">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c r="AA402" s="110"/>
      <c r="AB402" s="110"/>
      <c r="AC402" s="110"/>
      <c r="AD402" s="110"/>
      <c r="AE402" s="110"/>
      <c r="AF402" s="110"/>
      <c r="AG402" s="110"/>
      <c r="AH402" s="110"/>
      <c r="AI402" s="110"/>
      <c r="AJ402" s="110"/>
      <c r="AK402" s="110"/>
      <c r="AL402" s="110"/>
      <c r="AM402" s="110"/>
      <c r="AN402" s="110"/>
      <c r="AO402" s="110"/>
      <c r="AP402" s="110"/>
      <c r="AQ402" s="110"/>
      <c r="AR402" s="110"/>
      <c r="AS402" s="110"/>
      <c r="AT402" s="110"/>
      <c r="AU402" s="110"/>
      <c r="AV402" s="110"/>
      <c r="AW402" s="110"/>
      <c r="AX402" s="110"/>
      <c r="AY402" s="110"/>
      <c r="AZ402" s="110"/>
      <c r="BA402" s="110"/>
      <c r="BB402" s="110"/>
    </row>
    <row r="403" ht="15.75" customHeight="1">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c r="AA403" s="110"/>
      <c r="AB403" s="110"/>
      <c r="AC403" s="110"/>
      <c r="AD403" s="110"/>
      <c r="AE403" s="110"/>
      <c r="AF403" s="110"/>
      <c r="AG403" s="110"/>
      <c r="AH403" s="110"/>
      <c r="AI403" s="110"/>
      <c r="AJ403" s="110"/>
      <c r="AK403" s="110"/>
      <c r="AL403" s="110"/>
      <c r="AM403" s="110"/>
      <c r="AN403" s="110"/>
      <c r="AO403" s="110"/>
      <c r="AP403" s="110"/>
      <c r="AQ403" s="110"/>
      <c r="AR403" s="110"/>
      <c r="AS403" s="110"/>
      <c r="AT403" s="110"/>
      <c r="AU403" s="110"/>
      <c r="AV403" s="110"/>
      <c r="AW403" s="110"/>
      <c r="AX403" s="110"/>
      <c r="AY403" s="110"/>
      <c r="AZ403" s="110"/>
      <c r="BA403" s="110"/>
      <c r="BB403" s="110"/>
    </row>
    <row r="404" ht="15.75" customHeight="1">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c r="AA404" s="110"/>
      <c r="AB404" s="110"/>
      <c r="AC404" s="110"/>
      <c r="AD404" s="110"/>
      <c r="AE404" s="110"/>
      <c r="AF404" s="110"/>
      <c r="AG404" s="110"/>
      <c r="AH404" s="110"/>
      <c r="AI404" s="110"/>
      <c r="AJ404" s="110"/>
      <c r="AK404" s="110"/>
      <c r="AL404" s="110"/>
      <c r="AM404" s="110"/>
      <c r="AN404" s="110"/>
      <c r="AO404" s="110"/>
      <c r="AP404" s="110"/>
      <c r="AQ404" s="110"/>
      <c r="AR404" s="110"/>
      <c r="AS404" s="110"/>
      <c r="AT404" s="110"/>
      <c r="AU404" s="110"/>
      <c r="AV404" s="110"/>
      <c r="AW404" s="110"/>
      <c r="AX404" s="110"/>
      <c r="AY404" s="110"/>
      <c r="AZ404" s="110"/>
      <c r="BA404" s="110"/>
      <c r="BB404" s="110"/>
    </row>
    <row r="405" ht="15.75" customHeight="1">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c r="AA405" s="110"/>
      <c r="AB405" s="110"/>
      <c r="AC405" s="110"/>
      <c r="AD405" s="110"/>
      <c r="AE405" s="110"/>
      <c r="AF405" s="110"/>
      <c r="AG405" s="110"/>
      <c r="AH405" s="110"/>
      <c r="AI405" s="110"/>
      <c r="AJ405" s="110"/>
      <c r="AK405" s="110"/>
      <c r="AL405" s="110"/>
      <c r="AM405" s="110"/>
      <c r="AN405" s="110"/>
      <c r="AO405" s="110"/>
      <c r="AP405" s="110"/>
      <c r="AQ405" s="110"/>
      <c r="AR405" s="110"/>
      <c r="AS405" s="110"/>
      <c r="AT405" s="110"/>
      <c r="AU405" s="110"/>
      <c r="AV405" s="110"/>
      <c r="AW405" s="110"/>
      <c r="AX405" s="110"/>
      <c r="AY405" s="110"/>
      <c r="AZ405" s="110"/>
      <c r="BA405" s="110"/>
      <c r="BB405" s="110"/>
    </row>
    <row r="406" ht="15.75" customHeight="1">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c r="AA406" s="110"/>
      <c r="AB406" s="110"/>
      <c r="AC406" s="110"/>
      <c r="AD406" s="110"/>
      <c r="AE406" s="110"/>
      <c r="AF406" s="110"/>
      <c r="AG406" s="110"/>
      <c r="AH406" s="110"/>
      <c r="AI406" s="110"/>
      <c r="AJ406" s="110"/>
      <c r="AK406" s="110"/>
      <c r="AL406" s="110"/>
      <c r="AM406" s="110"/>
      <c r="AN406" s="110"/>
      <c r="AO406" s="110"/>
      <c r="AP406" s="110"/>
      <c r="AQ406" s="110"/>
      <c r="AR406" s="110"/>
      <c r="AS406" s="110"/>
      <c r="AT406" s="110"/>
      <c r="AU406" s="110"/>
      <c r="AV406" s="110"/>
      <c r="AW406" s="110"/>
      <c r="AX406" s="110"/>
      <c r="AY406" s="110"/>
      <c r="AZ406" s="110"/>
      <c r="BA406" s="110"/>
      <c r="BB406" s="110"/>
    </row>
    <row r="407" ht="15.75" customHeight="1">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c r="AA407" s="110"/>
      <c r="AB407" s="110"/>
      <c r="AC407" s="110"/>
      <c r="AD407" s="110"/>
      <c r="AE407" s="110"/>
      <c r="AF407" s="110"/>
      <c r="AG407" s="110"/>
      <c r="AH407" s="110"/>
      <c r="AI407" s="110"/>
      <c r="AJ407" s="110"/>
      <c r="AK407" s="110"/>
      <c r="AL407" s="110"/>
      <c r="AM407" s="110"/>
      <c r="AN407" s="110"/>
      <c r="AO407" s="110"/>
      <c r="AP407" s="110"/>
      <c r="AQ407" s="110"/>
      <c r="AR407" s="110"/>
      <c r="AS407" s="110"/>
      <c r="AT407" s="110"/>
      <c r="AU407" s="110"/>
      <c r="AV407" s="110"/>
      <c r="AW407" s="110"/>
      <c r="AX407" s="110"/>
      <c r="AY407" s="110"/>
      <c r="AZ407" s="110"/>
      <c r="BA407" s="110"/>
      <c r="BB407" s="110"/>
    </row>
    <row r="408" ht="15.75" customHeight="1">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c r="AA408" s="110"/>
      <c r="AB408" s="110"/>
      <c r="AC408" s="110"/>
      <c r="AD408" s="110"/>
      <c r="AE408" s="110"/>
      <c r="AF408" s="110"/>
      <c r="AG408" s="110"/>
      <c r="AH408" s="110"/>
      <c r="AI408" s="110"/>
      <c r="AJ408" s="110"/>
      <c r="AK408" s="110"/>
      <c r="AL408" s="110"/>
      <c r="AM408" s="110"/>
      <c r="AN408" s="110"/>
      <c r="AO408" s="110"/>
      <c r="AP408" s="110"/>
      <c r="AQ408" s="110"/>
      <c r="AR408" s="110"/>
      <c r="AS408" s="110"/>
      <c r="AT408" s="110"/>
      <c r="AU408" s="110"/>
      <c r="AV408" s="110"/>
      <c r="AW408" s="110"/>
      <c r="AX408" s="110"/>
      <c r="AY408" s="110"/>
      <c r="AZ408" s="110"/>
      <c r="BA408" s="110"/>
      <c r="BB408" s="110"/>
    </row>
    <row r="409" ht="15.75" customHeight="1">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c r="AA409" s="110"/>
      <c r="AB409" s="110"/>
      <c r="AC409" s="110"/>
      <c r="AD409" s="110"/>
      <c r="AE409" s="110"/>
      <c r="AF409" s="110"/>
      <c r="AG409" s="110"/>
      <c r="AH409" s="110"/>
      <c r="AI409" s="110"/>
      <c r="AJ409" s="110"/>
      <c r="AK409" s="110"/>
      <c r="AL409" s="110"/>
      <c r="AM409" s="110"/>
      <c r="AN409" s="110"/>
      <c r="AO409" s="110"/>
      <c r="AP409" s="110"/>
      <c r="AQ409" s="110"/>
      <c r="AR409" s="110"/>
      <c r="AS409" s="110"/>
      <c r="AT409" s="110"/>
      <c r="AU409" s="110"/>
      <c r="AV409" s="110"/>
      <c r="AW409" s="110"/>
      <c r="AX409" s="110"/>
      <c r="AY409" s="110"/>
      <c r="AZ409" s="110"/>
      <c r="BA409" s="110"/>
      <c r="BB409" s="110"/>
    </row>
    <row r="410" ht="15.75" customHeight="1">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c r="AA410" s="110"/>
      <c r="AB410" s="110"/>
      <c r="AC410" s="110"/>
      <c r="AD410" s="110"/>
      <c r="AE410" s="110"/>
      <c r="AF410" s="110"/>
      <c r="AG410" s="110"/>
      <c r="AH410" s="110"/>
      <c r="AI410" s="110"/>
      <c r="AJ410" s="110"/>
      <c r="AK410" s="110"/>
      <c r="AL410" s="110"/>
      <c r="AM410" s="110"/>
      <c r="AN410" s="110"/>
      <c r="AO410" s="110"/>
      <c r="AP410" s="110"/>
      <c r="AQ410" s="110"/>
      <c r="AR410" s="110"/>
      <c r="AS410" s="110"/>
      <c r="AT410" s="110"/>
      <c r="AU410" s="110"/>
      <c r="AV410" s="110"/>
      <c r="AW410" s="110"/>
      <c r="AX410" s="110"/>
      <c r="AY410" s="110"/>
      <c r="AZ410" s="110"/>
      <c r="BA410" s="110"/>
      <c r="BB410" s="110"/>
    </row>
    <row r="411" ht="15.75" customHeight="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c r="AA411" s="110"/>
      <c r="AB411" s="110"/>
      <c r="AC411" s="110"/>
      <c r="AD411" s="110"/>
      <c r="AE411" s="110"/>
      <c r="AF411" s="110"/>
      <c r="AG411" s="110"/>
      <c r="AH411" s="110"/>
      <c r="AI411" s="110"/>
      <c r="AJ411" s="110"/>
      <c r="AK411" s="110"/>
      <c r="AL411" s="110"/>
      <c r="AM411" s="110"/>
      <c r="AN411" s="110"/>
      <c r="AO411" s="110"/>
      <c r="AP411" s="110"/>
      <c r="AQ411" s="110"/>
      <c r="AR411" s="110"/>
      <c r="AS411" s="110"/>
      <c r="AT411" s="110"/>
      <c r="AU411" s="110"/>
      <c r="AV411" s="110"/>
      <c r="AW411" s="110"/>
      <c r="AX411" s="110"/>
      <c r="AY411" s="110"/>
      <c r="AZ411" s="110"/>
      <c r="BA411" s="110"/>
      <c r="BB411" s="110"/>
    </row>
    <row r="412" ht="15.75" customHeight="1">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c r="AA412" s="110"/>
      <c r="AB412" s="110"/>
      <c r="AC412" s="110"/>
      <c r="AD412" s="110"/>
      <c r="AE412" s="110"/>
      <c r="AF412" s="110"/>
      <c r="AG412" s="110"/>
      <c r="AH412" s="110"/>
      <c r="AI412" s="110"/>
      <c r="AJ412" s="110"/>
      <c r="AK412" s="110"/>
      <c r="AL412" s="110"/>
      <c r="AM412" s="110"/>
      <c r="AN412" s="110"/>
      <c r="AO412" s="110"/>
      <c r="AP412" s="110"/>
      <c r="AQ412" s="110"/>
      <c r="AR412" s="110"/>
      <c r="AS412" s="110"/>
      <c r="AT412" s="110"/>
      <c r="AU412" s="110"/>
      <c r="AV412" s="110"/>
      <c r="AW412" s="110"/>
      <c r="AX412" s="110"/>
      <c r="AY412" s="110"/>
      <c r="AZ412" s="110"/>
      <c r="BA412" s="110"/>
      <c r="BB412" s="110"/>
    </row>
    <row r="413" ht="15.75" customHeight="1">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c r="AA413" s="110"/>
      <c r="AB413" s="110"/>
      <c r="AC413" s="110"/>
      <c r="AD413" s="110"/>
      <c r="AE413" s="110"/>
      <c r="AF413" s="110"/>
      <c r="AG413" s="110"/>
      <c r="AH413" s="110"/>
      <c r="AI413" s="110"/>
      <c r="AJ413" s="110"/>
      <c r="AK413" s="110"/>
      <c r="AL413" s="110"/>
      <c r="AM413" s="110"/>
      <c r="AN413" s="110"/>
      <c r="AO413" s="110"/>
      <c r="AP413" s="110"/>
      <c r="AQ413" s="110"/>
      <c r="AR413" s="110"/>
      <c r="AS413" s="110"/>
      <c r="AT413" s="110"/>
      <c r="AU413" s="110"/>
      <c r="AV413" s="110"/>
      <c r="AW413" s="110"/>
      <c r="AX413" s="110"/>
      <c r="AY413" s="110"/>
      <c r="AZ413" s="110"/>
      <c r="BA413" s="110"/>
      <c r="BB413" s="110"/>
    </row>
    <row r="414" ht="15.75" customHeight="1">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c r="AA414" s="110"/>
      <c r="AB414" s="110"/>
      <c r="AC414" s="110"/>
      <c r="AD414" s="110"/>
      <c r="AE414" s="110"/>
      <c r="AF414" s="110"/>
      <c r="AG414" s="110"/>
      <c r="AH414" s="110"/>
      <c r="AI414" s="110"/>
      <c r="AJ414" s="110"/>
      <c r="AK414" s="110"/>
      <c r="AL414" s="110"/>
      <c r="AM414" s="110"/>
      <c r="AN414" s="110"/>
      <c r="AO414" s="110"/>
      <c r="AP414" s="110"/>
      <c r="AQ414" s="110"/>
      <c r="AR414" s="110"/>
      <c r="AS414" s="110"/>
      <c r="AT414" s="110"/>
      <c r="AU414" s="110"/>
      <c r="AV414" s="110"/>
      <c r="AW414" s="110"/>
      <c r="AX414" s="110"/>
      <c r="AY414" s="110"/>
      <c r="AZ414" s="110"/>
      <c r="BA414" s="110"/>
      <c r="BB414" s="110"/>
    </row>
    <row r="415" ht="15.75" customHeight="1">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c r="AA415" s="110"/>
      <c r="AB415" s="110"/>
      <c r="AC415" s="110"/>
      <c r="AD415" s="110"/>
      <c r="AE415" s="110"/>
      <c r="AF415" s="110"/>
      <c r="AG415" s="110"/>
      <c r="AH415" s="110"/>
      <c r="AI415" s="110"/>
      <c r="AJ415" s="110"/>
      <c r="AK415" s="110"/>
      <c r="AL415" s="110"/>
      <c r="AM415" s="110"/>
      <c r="AN415" s="110"/>
      <c r="AO415" s="110"/>
      <c r="AP415" s="110"/>
      <c r="AQ415" s="110"/>
      <c r="AR415" s="110"/>
      <c r="AS415" s="110"/>
      <c r="AT415" s="110"/>
      <c r="AU415" s="110"/>
      <c r="AV415" s="110"/>
      <c r="AW415" s="110"/>
      <c r="AX415" s="110"/>
      <c r="AY415" s="110"/>
      <c r="AZ415" s="110"/>
      <c r="BA415" s="110"/>
      <c r="BB415" s="110"/>
    </row>
    <row r="416" ht="15.75" customHeight="1">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c r="AA416" s="110"/>
      <c r="AB416" s="110"/>
      <c r="AC416" s="110"/>
      <c r="AD416" s="110"/>
      <c r="AE416" s="110"/>
      <c r="AF416" s="110"/>
      <c r="AG416" s="110"/>
      <c r="AH416" s="110"/>
      <c r="AI416" s="110"/>
      <c r="AJ416" s="110"/>
      <c r="AK416" s="110"/>
      <c r="AL416" s="110"/>
      <c r="AM416" s="110"/>
      <c r="AN416" s="110"/>
      <c r="AO416" s="110"/>
      <c r="AP416" s="110"/>
      <c r="AQ416" s="110"/>
      <c r="AR416" s="110"/>
      <c r="AS416" s="110"/>
      <c r="AT416" s="110"/>
      <c r="AU416" s="110"/>
      <c r="AV416" s="110"/>
      <c r="AW416" s="110"/>
      <c r="AX416" s="110"/>
      <c r="AY416" s="110"/>
      <c r="AZ416" s="110"/>
      <c r="BA416" s="110"/>
      <c r="BB416" s="110"/>
    </row>
    <row r="417" ht="15.75" customHeight="1">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c r="AA417" s="110"/>
      <c r="AB417" s="110"/>
      <c r="AC417" s="110"/>
      <c r="AD417" s="110"/>
      <c r="AE417" s="110"/>
      <c r="AF417" s="110"/>
      <c r="AG417" s="110"/>
      <c r="AH417" s="110"/>
      <c r="AI417" s="110"/>
      <c r="AJ417" s="110"/>
      <c r="AK417" s="110"/>
      <c r="AL417" s="110"/>
      <c r="AM417" s="110"/>
      <c r="AN417" s="110"/>
      <c r="AO417" s="110"/>
      <c r="AP417" s="110"/>
      <c r="AQ417" s="110"/>
      <c r="AR417" s="110"/>
      <c r="AS417" s="110"/>
      <c r="AT417" s="110"/>
      <c r="AU417" s="110"/>
      <c r="AV417" s="110"/>
      <c r="AW417" s="110"/>
      <c r="AX417" s="110"/>
      <c r="AY417" s="110"/>
      <c r="AZ417" s="110"/>
      <c r="BA417" s="110"/>
      <c r="BB417" s="110"/>
    </row>
    <row r="418" ht="15.75" customHeight="1">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c r="AA418" s="110"/>
      <c r="AB418" s="110"/>
      <c r="AC418" s="110"/>
      <c r="AD418" s="110"/>
      <c r="AE418" s="110"/>
      <c r="AF418" s="110"/>
      <c r="AG418" s="110"/>
      <c r="AH418" s="110"/>
      <c r="AI418" s="110"/>
      <c r="AJ418" s="110"/>
      <c r="AK418" s="110"/>
      <c r="AL418" s="110"/>
      <c r="AM418" s="110"/>
      <c r="AN418" s="110"/>
      <c r="AO418" s="110"/>
      <c r="AP418" s="110"/>
      <c r="AQ418" s="110"/>
      <c r="AR418" s="110"/>
      <c r="AS418" s="110"/>
      <c r="AT418" s="110"/>
      <c r="AU418" s="110"/>
      <c r="AV418" s="110"/>
      <c r="AW418" s="110"/>
      <c r="AX418" s="110"/>
      <c r="AY418" s="110"/>
      <c r="AZ418" s="110"/>
      <c r="BA418" s="110"/>
      <c r="BB418" s="110"/>
    </row>
    <row r="419" ht="15.75" customHeight="1">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c r="AA419" s="110"/>
      <c r="AB419" s="110"/>
      <c r="AC419" s="110"/>
      <c r="AD419" s="110"/>
      <c r="AE419" s="110"/>
      <c r="AF419" s="110"/>
      <c r="AG419" s="110"/>
      <c r="AH419" s="110"/>
      <c r="AI419" s="110"/>
      <c r="AJ419" s="110"/>
      <c r="AK419" s="110"/>
      <c r="AL419" s="110"/>
      <c r="AM419" s="110"/>
      <c r="AN419" s="110"/>
      <c r="AO419" s="110"/>
      <c r="AP419" s="110"/>
      <c r="AQ419" s="110"/>
      <c r="AR419" s="110"/>
      <c r="AS419" s="110"/>
      <c r="AT419" s="110"/>
      <c r="AU419" s="110"/>
      <c r="AV419" s="110"/>
      <c r="AW419" s="110"/>
      <c r="AX419" s="110"/>
      <c r="AY419" s="110"/>
      <c r="AZ419" s="110"/>
      <c r="BA419" s="110"/>
      <c r="BB419" s="110"/>
    </row>
    <row r="420" ht="15.75" customHeight="1">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c r="AA420" s="110"/>
      <c r="AB420" s="110"/>
      <c r="AC420" s="110"/>
      <c r="AD420" s="110"/>
      <c r="AE420" s="110"/>
      <c r="AF420" s="110"/>
      <c r="AG420" s="110"/>
      <c r="AH420" s="110"/>
      <c r="AI420" s="110"/>
      <c r="AJ420" s="110"/>
      <c r="AK420" s="110"/>
      <c r="AL420" s="110"/>
      <c r="AM420" s="110"/>
      <c r="AN420" s="110"/>
      <c r="AO420" s="110"/>
      <c r="AP420" s="110"/>
      <c r="AQ420" s="110"/>
      <c r="AR420" s="110"/>
      <c r="AS420" s="110"/>
      <c r="AT420" s="110"/>
      <c r="AU420" s="110"/>
      <c r="AV420" s="110"/>
      <c r="AW420" s="110"/>
      <c r="AX420" s="110"/>
      <c r="AY420" s="110"/>
      <c r="AZ420" s="110"/>
      <c r="BA420" s="110"/>
      <c r="BB420" s="110"/>
    </row>
    <row r="421" ht="15.75" customHeight="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c r="AA421" s="110"/>
      <c r="AB421" s="110"/>
      <c r="AC421" s="110"/>
      <c r="AD421" s="110"/>
      <c r="AE421" s="110"/>
      <c r="AF421" s="110"/>
      <c r="AG421" s="110"/>
      <c r="AH421" s="110"/>
      <c r="AI421" s="110"/>
      <c r="AJ421" s="110"/>
      <c r="AK421" s="110"/>
      <c r="AL421" s="110"/>
      <c r="AM421" s="110"/>
      <c r="AN421" s="110"/>
      <c r="AO421" s="110"/>
      <c r="AP421" s="110"/>
      <c r="AQ421" s="110"/>
      <c r="AR421" s="110"/>
      <c r="AS421" s="110"/>
      <c r="AT421" s="110"/>
      <c r="AU421" s="110"/>
      <c r="AV421" s="110"/>
      <c r="AW421" s="110"/>
      <c r="AX421" s="110"/>
      <c r="AY421" s="110"/>
      <c r="AZ421" s="110"/>
      <c r="BA421" s="110"/>
      <c r="BB421" s="110"/>
    </row>
    <row r="422" ht="15.75" customHeight="1">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c r="AA422" s="110"/>
      <c r="AB422" s="110"/>
      <c r="AC422" s="110"/>
      <c r="AD422" s="110"/>
      <c r="AE422" s="110"/>
      <c r="AF422" s="110"/>
      <c r="AG422" s="110"/>
      <c r="AH422" s="110"/>
      <c r="AI422" s="110"/>
      <c r="AJ422" s="110"/>
      <c r="AK422" s="110"/>
      <c r="AL422" s="110"/>
      <c r="AM422" s="110"/>
      <c r="AN422" s="110"/>
      <c r="AO422" s="110"/>
      <c r="AP422" s="110"/>
      <c r="AQ422" s="110"/>
      <c r="AR422" s="110"/>
      <c r="AS422" s="110"/>
      <c r="AT422" s="110"/>
      <c r="AU422" s="110"/>
      <c r="AV422" s="110"/>
      <c r="AW422" s="110"/>
      <c r="AX422" s="110"/>
      <c r="AY422" s="110"/>
      <c r="AZ422" s="110"/>
      <c r="BA422" s="110"/>
      <c r="BB422" s="110"/>
    </row>
    <row r="423" ht="15.75" customHeight="1">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c r="AA423" s="110"/>
      <c r="AB423" s="110"/>
      <c r="AC423" s="110"/>
      <c r="AD423" s="110"/>
      <c r="AE423" s="110"/>
      <c r="AF423" s="110"/>
      <c r="AG423" s="110"/>
      <c r="AH423" s="110"/>
      <c r="AI423" s="110"/>
      <c r="AJ423" s="110"/>
      <c r="AK423" s="110"/>
      <c r="AL423" s="110"/>
      <c r="AM423" s="110"/>
      <c r="AN423" s="110"/>
      <c r="AO423" s="110"/>
      <c r="AP423" s="110"/>
      <c r="AQ423" s="110"/>
      <c r="AR423" s="110"/>
      <c r="AS423" s="110"/>
      <c r="AT423" s="110"/>
      <c r="AU423" s="110"/>
      <c r="AV423" s="110"/>
      <c r="AW423" s="110"/>
      <c r="AX423" s="110"/>
      <c r="AY423" s="110"/>
      <c r="AZ423" s="110"/>
      <c r="BA423" s="110"/>
      <c r="BB423" s="110"/>
    </row>
    <row r="424" ht="15.75" customHeight="1">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c r="AA424" s="110"/>
      <c r="AB424" s="110"/>
      <c r="AC424" s="110"/>
      <c r="AD424" s="110"/>
      <c r="AE424" s="110"/>
      <c r="AF424" s="110"/>
      <c r="AG424" s="110"/>
      <c r="AH424" s="110"/>
      <c r="AI424" s="110"/>
      <c r="AJ424" s="110"/>
      <c r="AK424" s="110"/>
      <c r="AL424" s="110"/>
      <c r="AM424" s="110"/>
      <c r="AN424" s="110"/>
      <c r="AO424" s="110"/>
      <c r="AP424" s="110"/>
      <c r="AQ424" s="110"/>
      <c r="AR424" s="110"/>
      <c r="AS424" s="110"/>
      <c r="AT424" s="110"/>
      <c r="AU424" s="110"/>
      <c r="AV424" s="110"/>
      <c r="AW424" s="110"/>
      <c r="AX424" s="110"/>
      <c r="AY424" s="110"/>
      <c r="AZ424" s="110"/>
      <c r="BA424" s="110"/>
      <c r="BB424" s="110"/>
    </row>
    <row r="425" ht="15.75" customHeight="1">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c r="AA425" s="110"/>
      <c r="AB425" s="110"/>
      <c r="AC425" s="110"/>
      <c r="AD425" s="110"/>
      <c r="AE425" s="110"/>
      <c r="AF425" s="110"/>
      <c r="AG425" s="110"/>
      <c r="AH425" s="110"/>
      <c r="AI425" s="110"/>
      <c r="AJ425" s="110"/>
      <c r="AK425" s="110"/>
      <c r="AL425" s="110"/>
      <c r="AM425" s="110"/>
      <c r="AN425" s="110"/>
      <c r="AO425" s="110"/>
      <c r="AP425" s="110"/>
      <c r="AQ425" s="110"/>
      <c r="AR425" s="110"/>
      <c r="AS425" s="110"/>
      <c r="AT425" s="110"/>
      <c r="AU425" s="110"/>
      <c r="AV425" s="110"/>
      <c r="AW425" s="110"/>
      <c r="AX425" s="110"/>
      <c r="AY425" s="110"/>
      <c r="AZ425" s="110"/>
      <c r="BA425" s="110"/>
      <c r="BB425" s="110"/>
    </row>
    <row r="426" ht="15.75" customHeight="1">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c r="AA426" s="110"/>
      <c r="AB426" s="110"/>
      <c r="AC426" s="110"/>
      <c r="AD426" s="110"/>
      <c r="AE426" s="110"/>
      <c r="AF426" s="110"/>
      <c r="AG426" s="110"/>
      <c r="AH426" s="110"/>
      <c r="AI426" s="110"/>
      <c r="AJ426" s="110"/>
      <c r="AK426" s="110"/>
      <c r="AL426" s="110"/>
      <c r="AM426" s="110"/>
      <c r="AN426" s="110"/>
      <c r="AO426" s="110"/>
      <c r="AP426" s="110"/>
      <c r="AQ426" s="110"/>
      <c r="AR426" s="110"/>
      <c r="AS426" s="110"/>
      <c r="AT426" s="110"/>
      <c r="AU426" s="110"/>
      <c r="AV426" s="110"/>
      <c r="AW426" s="110"/>
      <c r="AX426" s="110"/>
      <c r="AY426" s="110"/>
      <c r="AZ426" s="110"/>
      <c r="BA426" s="110"/>
      <c r="BB426" s="110"/>
    </row>
    <row r="427" ht="15.75" customHeight="1">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c r="AA427" s="110"/>
      <c r="AB427" s="110"/>
      <c r="AC427" s="110"/>
      <c r="AD427" s="110"/>
      <c r="AE427" s="110"/>
      <c r="AF427" s="110"/>
      <c r="AG427" s="110"/>
      <c r="AH427" s="110"/>
      <c r="AI427" s="110"/>
      <c r="AJ427" s="110"/>
      <c r="AK427" s="110"/>
      <c r="AL427" s="110"/>
      <c r="AM427" s="110"/>
      <c r="AN427" s="110"/>
      <c r="AO427" s="110"/>
      <c r="AP427" s="110"/>
      <c r="AQ427" s="110"/>
      <c r="AR427" s="110"/>
      <c r="AS427" s="110"/>
      <c r="AT427" s="110"/>
      <c r="AU427" s="110"/>
      <c r="AV427" s="110"/>
      <c r="AW427" s="110"/>
      <c r="AX427" s="110"/>
      <c r="AY427" s="110"/>
      <c r="AZ427" s="110"/>
      <c r="BA427" s="110"/>
      <c r="BB427" s="110"/>
    </row>
    <row r="428" ht="15.75" customHeight="1">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c r="AA428" s="110"/>
      <c r="AB428" s="110"/>
      <c r="AC428" s="110"/>
      <c r="AD428" s="110"/>
      <c r="AE428" s="110"/>
      <c r="AF428" s="110"/>
      <c r="AG428" s="110"/>
      <c r="AH428" s="110"/>
      <c r="AI428" s="110"/>
      <c r="AJ428" s="110"/>
      <c r="AK428" s="110"/>
      <c r="AL428" s="110"/>
      <c r="AM428" s="110"/>
      <c r="AN428" s="110"/>
      <c r="AO428" s="110"/>
      <c r="AP428" s="110"/>
      <c r="AQ428" s="110"/>
      <c r="AR428" s="110"/>
      <c r="AS428" s="110"/>
      <c r="AT428" s="110"/>
      <c r="AU428" s="110"/>
      <c r="AV428" s="110"/>
      <c r="AW428" s="110"/>
      <c r="AX428" s="110"/>
      <c r="AY428" s="110"/>
      <c r="AZ428" s="110"/>
      <c r="BA428" s="110"/>
      <c r="BB428" s="110"/>
    </row>
    <row r="429" ht="15.75" customHeight="1">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c r="AA429" s="110"/>
      <c r="AB429" s="110"/>
      <c r="AC429" s="110"/>
      <c r="AD429" s="110"/>
      <c r="AE429" s="110"/>
      <c r="AF429" s="110"/>
      <c r="AG429" s="110"/>
      <c r="AH429" s="110"/>
      <c r="AI429" s="110"/>
      <c r="AJ429" s="110"/>
      <c r="AK429" s="110"/>
      <c r="AL429" s="110"/>
      <c r="AM429" s="110"/>
      <c r="AN429" s="110"/>
      <c r="AO429" s="110"/>
      <c r="AP429" s="110"/>
      <c r="AQ429" s="110"/>
      <c r="AR429" s="110"/>
      <c r="AS429" s="110"/>
      <c r="AT429" s="110"/>
      <c r="AU429" s="110"/>
      <c r="AV429" s="110"/>
      <c r="AW429" s="110"/>
      <c r="AX429" s="110"/>
      <c r="AY429" s="110"/>
      <c r="AZ429" s="110"/>
      <c r="BA429" s="110"/>
      <c r="BB429" s="110"/>
    </row>
    <row r="430" ht="15.75" customHeight="1">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c r="AA430" s="110"/>
      <c r="AB430" s="110"/>
      <c r="AC430" s="110"/>
      <c r="AD430" s="110"/>
      <c r="AE430" s="110"/>
      <c r="AF430" s="110"/>
      <c r="AG430" s="110"/>
      <c r="AH430" s="110"/>
      <c r="AI430" s="110"/>
      <c r="AJ430" s="110"/>
      <c r="AK430" s="110"/>
      <c r="AL430" s="110"/>
      <c r="AM430" s="110"/>
      <c r="AN430" s="110"/>
      <c r="AO430" s="110"/>
      <c r="AP430" s="110"/>
      <c r="AQ430" s="110"/>
      <c r="AR430" s="110"/>
      <c r="AS430" s="110"/>
      <c r="AT430" s="110"/>
      <c r="AU430" s="110"/>
      <c r="AV430" s="110"/>
      <c r="AW430" s="110"/>
      <c r="AX430" s="110"/>
      <c r="AY430" s="110"/>
      <c r="AZ430" s="110"/>
      <c r="BA430" s="110"/>
      <c r="BB430" s="110"/>
    </row>
    <row r="431" ht="15.75" customHeight="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c r="AA431" s="110"/>
      <c r="AB431" s="110"/>
      <c r="AC431" s="110"/>
      <c r="AD431" s="110"/>
      <c r="AE431" s="110"/>
      <c r="AF431" s="110"/>
      <c r="AG431" s="110"/>
      <c r="AH431" s="110"/>
      <c r="AI431" s="110"/>
      <c r="AJ431" s="110"/>
      <c r="AK431" s="110"/>
      <c r="AL431" s="110"/>
      <c r="AM431" s="110"/>
      <c r="AN431" s="110"/>
      <c r="AO431" s="110"/>
      <c r="AP431" s="110"/>
      <c r="AQ431" s="110"/>
      <c r="AR431" s="110"/>
      <c r="AS431" s="110"/>
      <c r="AT431" s="110"/>
      <c r="AU431" s="110"/>
      <c r="AV431" s="110"/>
      <c r="AW431" s="110"/>
      <c r="AX431" s="110"/>
      <c r="AY431" s="110"/>
      <c r="AZ431" s="110"/>
      <c r="BA431" s="110"/>
      <c r="BB431" s="110"/>
    </row>
    <row r="432" ht="15.75" customHeight="1">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c r="AA432" s="110"/>
      <c r="AB432" s="110"/>
      <c r="AC432" s="110"/>
      <c r="AD432" s="110"/>
      <c r="AE432" s="110"/>
      <c r="AF432" s="110"/>
      <c r="AG432" s="110"/>
      <c r="AH432" s="110"/>
      <c r="AI432" s="110"/>
      <c r="AJ432" s="110"/>
      <c r="AK432" s="110"/>
      <c r="AL432" s="110"/>
      <c r="AM432" s="110"/>
      <c r="AN432" s="110"/>
      <c r="AO432" s="110"/>
      <c r="AP432" s="110"/>
      <c r="AQ432" s="110"/>
      <c r="AR432" s="110"/>
      <c r="AS432" s="110"/>
      <c r="AT432" s="110"/>
      <c r="AU432" s="110"/>
      <c r="AV432" s="110"/>
      <c r="AW432" s="110"/>
      <c r="AX432" s="110"/>
      <c r="AY432" s="110"/>
      <c r="AZ432" s="110"/>
      <c r="BA432" s="110"/>
      <c r="BB432" s="110"/>
    </row>
    <row r="433" ht="15.75" customHeight="1">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c r="AA433" s="110"/>
      <c r="AB433" s="110"/>
      <c r="AC433" s="110"/>
      <c r="AD433" s="110"/>
      <c r="AE433" s="110"/>
      <c r="AF433" s="110"/>
      <c r="AG433" s="110"/>
      <c r="AH433" s="110"/>
      <c r="AI433" s="110"/>
      <c r="AJ433" s="110"/>
      <c r="AK433" s="110"/>
      <c r="AL433" s="110"/>
      <c r="AM433" s="110"/>
      <c r="AN433" s="110"/>
      <c r="AO433" s="110"/>
      <c r="AP433" s="110"/>
      <c r="AQ433" s="110"/>
      <c r="AR433" s="110"/>
      <c r="AS433" s="110"/>
      <c r="AT433" s="110"/>
      <c r="AU433" s="110"/>
      <c r="AV433" s="110"/>
      <c r="AW433" s="110"/>
      <c r="AX433" s="110"/>
      <c r="AY433" s="110"/>
      <c r="AZ433" s="110"/>
      <c r="BA433" s="110"/>
      <c r="BB433" s="110"/>
    </row>
    <row r="434" ht="15.75" customHeight="1">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c r="AA434" s="110"/>
      <c r="AB434" s="110"/>
      <c r="AC434" s="110"/>
      <c r="AD434" s="110"/>
      <c r="AE434" s="110"/>
      <c r="AF434" s="110"/>
      <c r="AG434" s="110"/>
      <c r="AH434" s="110"/>
      <c r="AI434" s="110"/>
      <c r="AJ434" s="110"/>
      <c r="AK434" s="110"/>
      <c r="AL434" s="110"/>
      <c r="AM434" s="110"/>
      <c r="AN434" s="110"/>
      <c r="AO434" s="110"/>
      <c r="AP434" s="110"/>
      <c r="AQ434" s="110"/>
      <c r="AR434" s="110"/>
      <c r="AS434" s="110"/>
      <c r="AT434" s="110"/>
      <c r="AU434" s="110"/>
      <c r="AV434" s="110"/>
      <c r="AW434" s="110"/>
      <c r="AX434" s="110"/>
      <c r="AY434" s="110"/>
      <c r="AZ434" s="110"/>
      <c r="BA434" s="110"/>
      <c r="BB434" s="110"/>
    </row>
    <row r="435" ht="15.75" customHeight="1">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c r="AA435" s="110"/>
      <c r="AB435" s="110"/>
      <c r="AC435" s="110"/>
      <c r="AD435" s="110"/>
      <c r="AE435" s="110"/>
      <c r="AF435" s="110"/>
      <c r="AG435" s="110"/>
      <c r="AH435" s="110"/>
      <c r="AI435" s="110"/>
      <c r="AJ435" s="110"/>
      <c r="AK435" s="110"/>
      <c r="AL435" s="110"/>
      <c r="AM435" s="110"/>
      <c r="AN435" s="110"/>
      <c r="AO435" s="110"/>
      <c r="AP435" s="110"/>
      <c r="AQ435" s="110"/>
      <c r="AR435" s="110"/>
      <c r="AS435" s="110"/>
      <c r="AT435" s="110"/>
      <c r="AU435" s="110"/>
      <c r="AV435" s="110"/>
      <c r="AW435" s="110"/>
      <c r="AX435" s="110"/>
      <c r="AY435" s="110"/>
      <c r="AZ435" s="110"/>
      <c r="BA435" s="110"/>
      <c r="BB435" s="110"/>
    </row>
    <row r="436" ht="15.75" customHeight="1">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c r="AA436" s="110"/>
      <c r="AB436" s="110"/>
      <c r="AC436" s="110"/>
      <c r="AD436" s="110"/>
      <c r="AE436" s="110"/>
      <c r="AF436" s="110"/>
      <c r="AG436" s="110"/>
      <c r="AH436" s="110"/>
      <c r="AI436" s="110"/>
      <c r="AJ436" s="110"/>
      <c r="AK436" s="110"/>
      <c r="AL436" s="110"/>
      <c r="AM436" s="110"/>
      <c r="AN436" s="110"/>
      <c r="AO436" s="110"/>
      <c r="AP436" s="110"/>
      <c r="AQ436" s="110"/>
      <c r="AR436" s="110"/>
      <c r="AS436" s="110"/>
      <c r="AT436" s="110"/>
      <c r="AU436" s="110"/>
      <c r="AV436" s="110"/>
      <c r="AW436" s="110"/>
      <c r="AX436" s="110"/>
      <c r="AY436" s="110"/>
      <c r="AZ436" s="110"/>
      <c r="BA436" s="110"/>
      <c r="BB436" s="110"/>
    </row>
    <row r="437" ht="15.75" customHeight="1">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c r="AA437" s="110"/>
      <c r="AB437" s="110"/>
      <c r="AC437" s="110"/>
      <c r="AD437" s="110"/>
      <c r="AE437" s="110"/>
      <c r="AF437" s="110"/>
      <c r="AG437" s="110"/>
      <c r="AH437" s="110"/>
      <c r="AI437" s="110"/>
      <c r="AJ437" s="110"/>
      <c r="AK437" s="110"/>
      <c r="AL437" s="110"/>
      <c r="AM437" s="110"/>
      <c r="AN437" s="110"/>
      <c r="AO437" s="110"/>
      <c r="AP437" s="110"/>
      <c r="AQ437" s="110"/>
      <c r="AR437" s="110"/>
      <c r="AS437" s="110"/>
      <c r="AT437" s="110"/>
      <c r="AU437" s="110"/>
      <c r="AV437" s="110"/>
      <c r="AW437" s="110"/>
      <c r="AX437" s="110"/>
      <c r="AY437" s="110"/>
      <c r="AZ437" s="110"/>
      <c r="BA437" s="110"/>
      <c r="BB437" s="110"/>
    </row>
    <row r="438" ht="15.75" customHeight="1">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c r="AA438" s="110"/>
      <c r="AB438" s="110"/>
      <c r="AC438" s="110"/>
      <c r="AD438" s="110"/>
      <c r="AE438" s="110"/>
      <c r="AF438" s="110"/>
      <c r="AG438" s="110"/>
      <c r="AH438" s="110"/>
      <c r="AI438" s="110"/>
      <c r="AJ438" s="110"/>
      <c r="AK438" s="110"/>
      <c r="AL438" s="110"/>
      <c r="AM438" s="110"/>
      <c r="AN438" s="110"/>
      <c r="AO438" s="110"/>
      <c r="AP438" s="110"/>
      <c r="AQ438" s="110"/>
      <c r="AR438" s="110"/>
      <c r="AS438" s="110"/>
      <c r="AT438" s="110"/>
      <c r="AU438" s="110"/>
      <c r="AV438" s="110"/>
      <c r="AW438" s="110"/>
      <c r="AX438" s="110"/>
      <c r="AY438" s="110"/>
      <c r="AZ438" s="110"/>
      <c r="BA438" s="110"/>
      <c r="BB438" s="110"/>
    </row>
    <row r="439" ht="15.75" customHeight="1">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c r="AA439" s="110"/>
      <c r="AB439" s="110"/>
      <c r="AC439" s="110"/>
      <c r="AD439" s="110"/>
      <c r="AE439" s="110"/>
      <c r="AF439" s="110"/>
      <c r="AG439" s="110"/>
      <c r="AH439" s="110"/>
      <c r="AI439" s="110"/>
      <c r="AJ439" s="110"/>
      <c r="AK439" s="110"/>
      <c r="AL439" s="110"/>
      <c r="AM439" s="110"/>
      <c r="AN439" s="110"/>
      <c r="AO439" s="110"/>
      <c r="AP439" s="110"/>
      <c r="AQ439" s="110"/>
      <c r="AR439" s="110"/>
      <c r="AS439" s="110"/>
      <c r="AT439" s="110"/>
      <c r="AU439" s="110"/>
      <c r="AV439" s="110"/>
      <c r="AW439" s="110"/>
      <c r="AX439" s="110"/>
      <c r="AY439" s="110"/>
      <c r="AZ439" s="110"/>
      <c r="BA439" s="110"/>
      <c r="BB439" s="110"/>
    </row>
    <row r="440" ht="15.75" customHeight="1">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c r="AA440" s="110"/>
      <c r="AB440" s="110"/>
      <c r="AC440" s="110"/>
      <c r="AD440" s="110"/>
      <c r="AE440" s="110"/>
      <c r="AF440" s="110"/>
      <c r="AG440" s="110"/>
      <c r="AH440" s="110"/>
      <c r="AI440" s="110"/>
      <c r="AJ440" s="110"/>
      <c r="AK440" s="110"/>
      <c r="AL440" s="110"/>
      <c r="AM440" s="110"/>
      <c r="AN440" s="110"/>
      <c r="AO440" s="110"/>
      <c r="AP440" s="110"/>
      <c r="AQ440" s="110"/>
      <c r="AR440" s="110"/>
      <c r="AS440" s="110"/>
      <c r="AT440" s="110"/>
      <c r="AU440" s="110"/>
      <c r="AV440" s="110"/>
      <c r="AW440" s="110"/>
      <c r="AX440" s="110"/>
      <c r="AY440" s="110"/>
      <c r="AZ440" s="110"/>
      <c r="BA440" s="110"/>
      <c r="BB440" s="110"/>
    </row>
    <row r="441" ht="15.75" customHeight="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c r="AA441" s="110"/>
      <c r="AB441" s="110"/>
      <c r="AC441" s="110"/>
      <c r="AD441" s="110"/>
      <c r="AE441" s="110"/>
      <c r="AF441" s="110"/>
      <c r="AG441" s="110"/>
      <c r="AH441" s="110"/>
      <c r="AI441" s="110"/>
      <c r="AJ441" s="110"/>
      <c r="AK441" s="110"/>
      <c r="AL441" s="110"/>
      <c r="AM441" s="110"/>
      <c r="AN441" s="110"/>
      <c r="AO441" s="110"/>
      <c r="AP441" s="110"/>
      <c r="AQ441" s="110"/>
      <c r="AR441" s="110"/>
      <c r="AS441" s="110"/>
      <c r="AT441" s="110"/>
      <c r="AU441" s="110"/>
      <c r="AV441" s="110"/>
      <c r="AW441" s="110"/>
      <c r="AX441" s="110"/>
      <c r="AY441" s="110"/>
      <c r="AZ441" s="110"/>
      <c r="BA441" s="110"/>
      <c r="BB441" s="110"/>
    </row>
    <row r="442" ht="15.75" customHeight="1">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c r="AA442" s="110"/>
      <c r="AB442" s="110"/>
      <c r="AC442" s="110"/>
      <c r="AD442" s="110"/>
      <c r="AE442" s="110"/>
      <c r="AF442" s="110"/>
      <c r="AG442" s="110"/>
      <c r="AH442" s="110"/>
      <c r="AI442" s="110"/>
      <c r="AJ442" s="110"/>
      <c r="AK442" s="110"/>
      <c r="AL442" s="110"/>
      <c r="AM442" s="110"/>
      <c r="AN442" s="110"/>
      <c r="AO442" s="110"/>
      <c r="AP442" s="110"/>
      <c r="AQ442" s="110"/>
      <c r="AR442" s="110"/>
      <c r="AS442" s="110"/>
      <c r="AT442" s="110"/>
      <c r="AU442" s="110"/>
      <c r="AV442" s="110"/>
      <c r="AW442" s="110"/>
      <c r="AX442" s="110"/>
      <c r="AY442" s="110"/>
      <c r="AZ442" s="110"/>
      <c r="BA442" s="110"/>
      <c r="BB442" s="110"/>
    </row>
    <row r="443" ht="15.75" customHeight="1">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c r="AA443" s="110"/>
      <c r="AB443" s="110"/>
      <c r="AC443" s="110"/>
      <c r="AD443" s="110"/>
      <c r="AE443" s="110"/>
      <c r="AF443" s="110"/>
      <c r="AG443" s="110"/>
      <c r="AH443" s="110"/>
      <c r="AI443" s="110"/>
      <c r="AJ443" s="110"/>
      <c r="AK443" s="110"/>
      <c r="AL443" s="110"/>
      <c r="AM443" s="110"/>
      <c r="AN443" s="110"/>
      <c r="AO443" s="110"/>
      <c r="AP443" s="110"/>
      <c r="AQ443" s="110"/>
      <c r="AR443" s="110"/>
      <c r="AS443" s="110"/>
      <c r="AT443" s="110"/>
      <c r="AU443" s="110"/>
      <c r="AV443" s="110"/>
      <c r="AW443" s="110"/>
      <c r="AX443" s="110"/>
      <c r="AY443" s="110"/>
      <c r="AZ443" s="110"/>
      <c r="BA443" s="110"/>
      <c r="BB443" s="110"/>
    </row>
    <row r="444" ht="15.75" customHeight="1">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c r="AA444" s="110"/>
      <c r="AB444" s="110"/>
      <c r="AC444" s="110"/>
      <c r="AD444" s="110"/>
      <c r="AE444" s="110"/>
      <c r="AF444" s="110"/>
      <c r="AG444" s="110"/>
      <c r="AH444" s="110"/>
      <c r="AI444" s="110"/>
      <c r="AJ444" s="110"/>
      <c r="AK444" s="110"/>
      <c r="AL444" s="110"/>
      <c r="AM444" s="110"/>
      <c r="AN444" s="110"/>
      <c r="AO444" s="110"/>
      <c r="AP444" s="110"/>
      <c r="AQ444" s="110"/>
      <c r="AR444" s="110"/>
      <c r="AS444" s="110"/>
      <c r="AT444" s="110"/>
      <c r="AU444" s="110"/>
      <c r="AV444" s="110"/>
      <c r="AW444" s="110"/>
      <c r="AX444" s="110"/>
      <c r="AY444" s="110"/>
      <c r="AZ444" s="110"/>
      <c r="BA444" s="110"/>
      <c r="BB444" s="110"/>
    </row>
    <row r="445" ht="15.75" customHeight="1">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c r="AA445" s="110"/>
      <c r="AB445" s="110"/>
      <c r="AC445" s="110"/>
      <c r="AD445" s="110"/>
      <c r="AE445" s="110"/>
      <c r="AF445" s="110"/>
      <c r="AG445" s="110"/>
      <c r="AH445" s="110"/>
      <c r="AI445" s="110"/>
      <c r="AJ445" s="110"/>
      <c r="AK445" s="110"/>
      <c r="AL445" s="110"/>
      <c r="AM445" s="110"/>
      <c r="AN445" s="110"/>
      <c r="AO445" s="110"/>
      <c r="AP445" s="110"/>
      <c r="AQ445" s="110"/>
      <c r="AR445" s="110"/>
      <c r="AS445" s="110"/>
      <c r="AT445" s="110"/>
      <c r="AU445" s="110"/>
      <c r="AV445" s="110"/>
      <c r="AW445" s="110"/>
      <c r="AX445" s="110"/>
      <c r="AY445" s="110"/>
      <c r="AZ445" s="110"/>
      <c r="BA445" s="110"/>
      <c r="BB445" s="110"/>
    </row>
    <row r="446" ht="15.75" customHeight="1">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c r="AA446" s="110"/>
      <c r="AB446" s="110"/>
      <c r="AC446" s="110"/>
      <c r="AD446" s="110"/>
      <c r="AE446" s="110"/>
      <c r="AF446" s="110"/>
      <c r="AG446" s="110"/>
      <c r="AH446" s="110"/>
      <c r="AI446" s="110"/>
      <c r="AJ446" s="110"/>
      <c r="AK446" s="110"/>
      <c r="AL446" s="110"/>
      <c r="AM446" s="110"/>
      <c r="AN446" s="110"/>
      <c r="AO446" s="110"/>
      <c r="AP446" s="110"/>
      <c r="AQ446" s="110"/>
      <c r="AR446" s="110"/>
      <c r="AS446" s="110"/>
      <c r="AT446" s="110"/>
      <c r="AU446" s="110"/>
      <c r="AV446" s="110"/>
      <c r="AW446" s="110"/>
      <c r="AX446" s="110"/>
      <c r="AY446" s="110"/>
      <c r="AZ446" s="110"/>
      <c r="BA446" s="110"/>
      <c r="BB446" s="110"/>
    </row>
    <row r="447" ht="15.75" customHeight="1">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c r="AA447" s="110"/>
      <c r="AB447" s="110"/>
      <c r="AC447" s="110"/>
      <c r="AD447" s="110"/>
      <c r="AE447" s="110"/>
      <c r="AF447" s="110"/>
      <c r="AG447" s="110"/>
      <c r="AH447" s="110"/>
      <c r="AI447" s="110"/>
      <c r="AJ447" s="110"/>
      <c r="AK447" s="110"/>
      <c r="AL447" s="110"/>
      <c r="AM447" s="110"/>
      <c r="AN447" s="110"/>
      <c r="AO447" s="110"/>
      <c r="AP447" s="110"/>
      <c r="AQ447" s="110"/>
      <c r="AR447" s="110"/>
      <c r="AS447" s="110"/>
      <c r="AT447" s="110"/>
      <c r="AU447" s="110"/>
      <c r="AV447" s="110"/>
      <c r="AW447" s="110"/>
      <c r="AX447" s="110"/>
      <c r="AY447" s="110"/>
      <c r="AZ447" s="110"/>
      <c r="BA447" s="110"/>
      <c r="BB447" s="110"/>
    </row>
    <row r="448" ht="15.75" customHeight="1">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c r="AA448" s="110"/>
      <c r="AB448" s="110"/>
      <c r="AC448" s="110"/>
      <c r="AD448" s="110"/>
      <c r="AE448" s="110"/>
      <c r="AF448" s="110"/>
      <c r="AG448" s="110"/>
      <c r="AH448" s="110"/>
      <c r="AI448" s="110"/>
      <c r="AJ448" s="110"/>
      <c r="AK448" s="110"/>
      <c r="AL448" s="110"/>
      <c r="AM448" s="110"/>
      <c r="AN448" s="110"/>
      <c r="AO448" s="110"/>
      <c r="AP448" s="110"/>
      <c r="AQ448" s="110"/>
      <c r="AR448" s="110"/>
      <c r="AS448" s="110"/>
      <c r="AT448" s="110"/>
      <c r="AU448" s="110"/>
      <c r="AV448" s="110"/>
      <c r="AW448" s="110"/>
      <c r="AX448" s="110"/>
      <c r="AY448" s="110"/>
      <c r="AZ448" s="110"/>
      <c r="BA448" s="110"/>
      <c r="BB448" s="110"/>
    </row>
    <row r="449" ht="15.75" customHeight="1">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c r="AA449" s="110"/>
      <c r="AB449" s="110"/>
      <c r="AC449" s="110"/>
      <c r="AD449" s="110"/>
      <c r="AE449" s="110"/>
      <c r="AF449" s="110"/>
      <c r="AG449" s="110"/>
      <c r="AH449" s="110"/>
      <c r="AI449" s="110"/>
      <c r="AJ449" s="110"/>
      <c r="AK449" s="110"/>
      <c r="AL449" s="110"/>
      <c r="AM449" s="110"/>
      <c r="AN449" s="110"/>
      <c r="AO449" s="110"/>
      <c r="AP449" s="110"/>
      <c r="AQ449" s="110"/>
      <c r="AR449" s="110"/>
      <c r="AS449" s="110"/>
      <c r="AT449" s="110"/>
      <c r="AU449" s="110"/>
      <c r="AV449" s="110"/>
      <c r="AW449" s="110"/>
      <c r="AX449" s="110"/>
      <c r="AY449" s="110"/>
      <c r="AZ449" s="110"/>
      <c r="BA449" s="110"/>
      <c r="BB449" s="110"/>
    </row>
    <row r="450" ht="15.75" customHeight="1">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c r="AA450" s="110"/>
      <c r="AB450" s="110"/>
      <c r="AC450" s="110"/>
      <c r="AD450" s="110"/>
      <c r="AE450" s="110"/>
      <c r="AF450" s="110"/>
      <c r="AG450" s="110"/>
      <c r="AH450" s="110"/>
      <c r="AI450" s="110"/>
      <c r="AJ450" s="110"/>
      <c r="AK450" s="110"/>
      <c r="AL450" s="110"/>
      <c r="AM450" s="110"/>
      <c r="AN450" s="110"/>
      <c r="AO450" s="110"/>
      <c r="AP450" s="110"/>
      <c r="AQ450" s="110"/>
      <c r="AR450" s="110"/>
      <c r="AS450" s="110"/>
      <c r="AT450" s="110"/>
      <c r="AU450" s="110"/>
      <c r="AV450" s="110"/>
      <c r="AW450" s="110"/>
      <c r="AX450" s="110"/>
      <c r="AY450" s="110"/>
      <c r="AZ450" s="110"/>
      <c r="BA450" s="110"/>
      <c r="BB450" s="110"/>
    </row>
    <row r="451" ht="15.75" customHeight="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c r="AA451" s="110"/>
      <c r="AB451" s="110"/>
      <c r="AC451" s="110"/>
      <c r="AD451" s="110"/>
      <c r="AE451" s="110"/>
      <c r="AF451" s="110"/>
      <c r="AG451" s="110"/>
      <c r="AH451" s="110"/>
      <c r="AI451" s="110"/>
      <c r="AJ451" s="110"/>
      <c r="AK451" s="110"/>
      <c r="AL451" s="110"/>
      <c r="AM451" s="110"/>
      <c r="AN451" s="110"/>
      <c r="AO451" s="110"/>
      <c r="AP451" s="110"/>
      <c r="AQ451" s="110"/>
      <c r="AR451" s="110"/>
      <c r="AS451" s="110"/>
      <c r="AT451" s="110"/>
      <c r="AU451" s="110"/>
      <c r="AV451" s="110"/>
      <c r="AW451" s="110"/>
      <c r="AX451" s="110"/>
      <c r="AY451" s="110"/>
      <c r="AZ451" s="110"/>
      <c r="BA451" s="110"/>
      <c r="BB451" s="110"/>
    </row>
    <row r="452" ht="15.75" customHeight="1">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c r="AA452" s="110"/>
      <c r="AB452" s="110"/>
      <c r="AC452" s="110"/>
      <c r="AD452" s="110"/>
      <c r="AE452" s="110"/>
      <c r="AF452" s="110"/>
      <c r="AG452" s="110"/>
      <c r="AH452" s="110"/>
      <c r="AI452" s="110"/>
      <c r="AJ452" s="110"/>
      <c r="AK452" s="110"/>
      <c r="AL452" s="110"/>
      <c r="AM452" s="110"/>
      <c r="AN452" s="110"/>
      <c r="AO452" s="110"/>
      <c r="AP452" s="110"/>
      <c r="AQ452" s="110"/>
      <c r="AR452" s="110"/>
      <c r="AS452" s="110"/>
      <c r="AT452" s="110"/>
      <c r="AU452" s="110"/>
      <c r="AV452" s="110"/>
      <c r="AW452" s="110"/>
      <c r="AX452" s="110"/>
      <c r="AY452" s="110"/>
      <c r="AZ452" s="110"/>
      <c r="BA452" s="110"/>
      <c r="BB452" s="110"/>
    </row>
    <row r="453" ht="15.75" customHeight="1">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c r="AA453" s="110"/>
      <c r="AB453" s="110"/>
      <c r="AC453" s="110"/>
      <c r="AD453" s="110"/>
      <c r="AE453" s="110"/>
      <c r="AF453" s="110"/>
      <c r="AG453" s="110"/>
      <c r="AH453" s="110"/>
      <c r="AI453" s="110"/>
      <c r="AJ453" s="110"/>
      <c r="AK453" s="110"/>
      <c r="AL453" s="110"/>
      <c r="AM453" s="110"/>
      <c r="AN453" s="110"/>
      <c r="AO453" s="110"/>
      <c r="AP453" s="110"/>
      <c r="AQ453" s="110"/>
      <c r="AR453" s="110"/>
      <c r="AS453" s="110"/>
      <c r="AT453" s="110"/>
      <c r="AU453" s="110"/>
      <c r="AV453" s="110"/>
      <c r="AW453" s="110"/>
      <c r="AX453" s="110"/>
      <c r="AY453" s="110"/>
      <c r="AZ453" s="110"/>
      <c r="BA453" s="110"/>
      <c r="BB453" s="110"/>
    </row>
    <row r="454" ht="15.75" customHeight="1">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c r="AA454" s="110"/>
      <c r="AB454" s="110"/>
      <c r="AC454" s="110"/>
      <c r="AD454" s="110"/>
      <c r="AE454" s="110"/>
      <c r="AF454" s="110"/>
      <c r="AG454" s="110"/>
      <c r="AH454" s="110"/>
      <c r="AI454" s="110"/>
      <c r="AJ454" s="110"/>
      <c r="AK454" s="110"/>
      <c r="AL454" s="110"/>
      <c r="AM454" s="110"/>
      <c r="AN454" s="110"/>
      <c r="AO454" s="110"/>
      <c r="AP454" s="110"/>
      <c r="AQ454" s="110"/>
      <c r="AR454" s="110"/>
      <c r="AS454" s="110"/>
      <c r="AT454" s="110"/>
      <c r="AU454" s="110"/>
      <c r="AV454" s="110"/>
      <c r="AW454" s="110"/>
      <c r="AX454" s="110"/>
      <c r="AY454" s="110"/>
      <c r="AZ454" s="110"/>
      <c r="BA454" s="110"/>
      <c r="BB454" s="110"/>
    </row>
    <row r="455" ht="15.75" customHeight="1">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c r="AA455" s="110"/>
      <c r="AB455" s="110"/>
      <c r="AC455" s="110"/>
      <c r="AD455" s="110"/>
      <c r="AE455" s="110"/>
      <c r="AF455" s="110"/>
      <c r="AG455" s="110"/>
      <c r="AH455" s="110"/>
      <c r="AI455" s="110"/>
      <c r="AJ455" s="110"/>
      <c r="AK455" s="110"/>
      <c r="AL455" s="110"/>
      <c r="AM455" s="110"/>
      <c r="AN455" s="110"/>
      <c r="AO455" s="110"/>
      <c r="AP455" s="110"/>
      <c r="AQ455" s="110"/>
      <c r="AR455" s="110"/>
      <c r="AS455" s="110"/>
      <c r="AT455" s="110"/>
      <c r="AU455" s="110"/>
      <c r="AV455" s="110"/>
      <c r="AW455" s="110"/>
      <c r="AX455" s="110"/>
      <c r="AY455" s="110"/>
      <c r="AZ455" s="110"/>
      <c r="BA455" s="110"/>
      <c r="BB455" s="110"/>
    </row>
    <row r="456" ht="15.75" customHeight="1">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c r="AA456" s="110"/>
      <c r="AB456" s="110"/>
      <c r="AC456" s="110"/>
      <c r="AD456" s="110"/>
      <c r="AE456" s="110"/>
      <c r="AF456" s="110"/>
      <c r="AG456" s="110"/>
      <c r="AH456" s="110"/>
      <c r="AI456" s="110"/>
      <c r="AJ456" s="110"/>
      <c r="AK456" s="110"/>
      <c r="AL456" s="110"/>
      <c r="AM456" s="110"/>
      <c r="AN456" s="110"/>
      <c r="AO456" s="110"/>
      <c r="AP456" s="110"/>
      <c r="AQ456" s="110"/>
      <c r="AR456" s="110"/>
      <c r="AS456" s="110"/>
      <c r="AT456" s="110"/>
      <c r="AU456" s="110"/>
      <c r="AV456" s="110"/>
      <c r="AW456" s="110"/>
      <c r="AX456" s="110"/>
      <c r="AY456" s="110"/>
      <c r="AZ456" s="110"/>
      <c r="BA456" s="110"/>
      <c r="BB456" s="110"/>
    </row>
    <row r="457" ht="15.75" customHeight="1">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c r="AA457" s="110"/>
      <c r="AB457" s="110"/>
      <c r="AC457" s="110"/>
      <c r="AD457" s="110"/>
      <c r="AE457" s="110"/>
      <c r="AF457" s="110"/>
      <c r="AG457" s="110"/>
      <c r="AH457" s="110"/>
      <c r="AI457" s="110"/>
      <c r="AJ457" s="110"/>
      <c r="AK457" s="110"/>
      <c r="AL457" s="110"/>
      <c r="AM457" s="110"/>
      <c r="AN457" s="110"/>
      <c r="AO457" s="110"/>
      <c r="AP457" s="110"/>
      <c r="AQ457" s="110"/>
      <c r="AR457" s="110"/>
      <c r="AS457" s="110"/>
      <c r="AT457" s="110"/>
      <c r="AU457" s="110"/>
      <c r="AV457" s="110"/>
      <c r="AW457" s="110"/>
      <c r="AX457" s="110"/>
      <c r="AY457" s="110"/>
      <c r="AZ457" s="110"/>
      <c r="BA457" s="110"/>
      <c r="BB457" s="110"/>
    </row>
    <row r="458" ht="15.75" customHeight="1">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c r="AA458" s="110"/>
      <c r="AB458" s="110"/>
      <c r="AC458" s="110"/>
      <c r="AD458" s="110"/>
      <c r="AE458" s="110"/>
      <c r="AF458" s="110"/>
      <c r="AG458" s="110"/>
      <c r="AH458" s="110"/>
      <c r="AI458" s="110"/>
      <c r="AJ458" s="110"/>
      <c r="AK458" s="110"/>
      <c r="AL458" s="110"/>
      <c r="AM458" s="110"/>
      <c r="AN458" s="110"/>
      <c r="AO458" s="110"/>
      <c r="AP458" s="110"/>
      <c r="AQ458" s="110"/>
      <c r="AR458" s="110"/>
      <c r="AS458" s="110"/>
      <c r="AT458" s="110"/>
      <c r="AU458" s="110"/>
      <c r="AV458" s="110"/>
      <c r="AW458" s="110"/>
      <c r="AX458" s="110"/>
      <c r="AY458" s="110"/>
      <c r="AZ458" s="110"/>
      <c r="BA458" s="110"/>
      <c r="BB458" s="110"/>
    </row>
    <row r="459" ht="15.75" customHeight="1">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c r="AA459" s="110"/>
      <c r="AB459" s="110"/>
      <c r="AC459" s="110"/>
      <c r="AD459" s="110"/>
      <c r="AE459" s="110"/>
      <c r="AF459" s="110"/>
      <c r="AG459" s="110"/>
      <c r="AH459" s="110"/>
      <c r="AI459" s="110"/>
      <c r="AJ459" s="110"/>
      <c r="AK459" s="110"/>
      <c r="AL459" s="110"/>
      <c r="AM459" s="110"/>
      <c r="AN459" s="110"/>
      <c r="AO459" s="110"/>
      <c r="AP459" s="110"/>
      <c r="AQ459" s="110"/>
      <c r="AR459" s="110"/>
      <c r="AS459" s="110"/>
      <c r="AT459" s="110"/>
      <c r="AU459" s="110"/>
      <c r="AV459" s="110"/>
      <c r="AW459" s="110"/>
      <c r="AX459" s="110"/>
      <c r="AY459" s="110"/>
      <c r="AZ459" s="110"/>
      <c r="BA459" s="110"/>
      <c r="BB459" s="110"/>
    </row>
    <row r="460" ht="15.75" customHeight="1">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c r="AA460" s="110"/>
      <c r="AB460" s="110"/>
      <c r="AC460" s="110"/>
      <c r="AD460" s="110"/>
      <c r="AE460" s="110"/>
      <c r="AF460" s="110"/>
      <c r="AG460" s="110"/>
      <c r="AH460" s="110"/>
      <c r="AI460" s="110"/>
      <c r="AJ460" s="110"/>
      <c r="AK460" s="110"/>
      <c r="AL460" s="110"/>
      <c r="AM460" s="110"/>
      <c r="AN460" s="110"/>
      <c r="AO460" s="110"/>
      <c r="AP460" s="110"/>
      <c r="AQ460" s="110"/>
      <c r="AR460" s="110"/>
      <c r="AS460" s="110"/>
      <c r="AT460" s="110"/>
      <c r="AU460" s="110"/>
      <c r="AV460" s="110"/>
      <c r="AW460" s="110"/>
      <c r="AX460" s="110"/>
      <c r="AY460" s="110"/>
      <c r="AZ460" s="110"/>
      <c r="BA460" s="110"/>
      <c r="BB460" s="110"/>
    </row>
    <row r="461" ht="15.75" customHeight="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c r="AA461" s="110"/>
      <c r="AB461" s="110"/>
      <c r="AC461" s="110"/>
      <c r="AD461" s="110"/>
      <c r="AE461" s="110"/>
      <c r="AF461" s="110"/>
      <c r="AG461" s="110"/>
      <c r="AH461" s="110"/>
      <c r="AI461" s="110"/>
      <c r="AJ461" s="110"/>
      <c r="AK461" s="110"/>
      <c r="AL461" s="110"/>
      <c r="AM461" s="110"/>
      <c r="AN461" s="110"/>
      <c r="AO461" s="110"/>
      <c r="AP461" s="110"/>
      <c r="AQ461" s="110"/>
      <c r="AR461" s="110"/>
      <c r="AS461" s="110"/>
      <c r="AT461" s="110"/>
      <c r="AU461" s="110"/>
      <c r="AV461" s="110"/>
      <c r="AW461" s="110"/>
      <c r="AX461" s="110"/>
      <c r="AY461" s="110"/>
      <c r="AZ461" s="110"/>
      <c r="BA461" s="110"/>
      <c r="BB461" s="110"/>
    </row>
    <row r="462" ht="15.75" customHeight="1">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c r="AA462" s="110"/>
      <c r="AB462" s="110"/>
      <c r="AC462" s="110"/>
      <c r="AD462" s="110"/>
      <c r="AE462" s="110"/>
      <c r="AF462" s="110"/>
      <c r="AG462" s="110"/>
      <c r="AH462" s="110"/>
      <c r="AI462" s="110"/>
      <c r="AJ462" s="110"/>
      <c r="AK462" s="110"/>
      <c r="AL462" s="110"/>
      <c r="AM462" s="110"/>
      <c r="AN462" s="110"/>
      <c r="AO462" s="110"/>
      <c r="AP462" s="110"/>
      <c r="AQ462" s="110"/>
      <c r="AR462" s="110"/>
      <c r="AS462" s="110"/>
      <c r="AT462" s="110"/>
      <c r="AU462" s="110"/>
      <c r="AV462" s="110"/>
      <c r="AW462" s="110"/>
      <c r="AX462" s="110"/>
      <c r="AY462" s="110"/>
      <c r="AZ462" s="110"/>
      <c r="BA462" s="110"/>
      <c r="BB462" s="110"/>
    </row>
    <row r="463" ht="15.75" customHeight="1">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c r="AA463" s="110"/>
      <c r="AB463" s="110"/>
      <c r="AC463" s="110"/>
      <c r="AD463" s="110"/>
      <c r="AE463" s="110"/>
      <c r="AF463" s="110"/>
      <c r="AG463" s="110"/>
      <c r="AH463" s="110"/>
      <c r="AI463" s="110"/>
      <c r="AJ463" s="110"/>
      <c r="AK463" s="110"/>
      <c r="AL463" s="110"/>
      <c r="AM463" s="110"/>
      <c r="AN463" s="110"/>
      <c r="AO463" s="110"/>
      <c r="AP463" s="110"/>
      <c r="AQ463" s="110"/>
      <c r="AR463" s="110"/>
      <c r="AS463" s="110"/>
      <c r="AT463" s="110"/>
      <c r="AU463" s="110"/>
      <c r="AV463" s="110"/>
      <c r="AW463" s="110"/>
      <c r="AX463" s="110"/>
      <c r="AY463" s="110"/>
      <c r="AZ463" s="110"/>
      <c r="BA463" s="110"/>
      <c r="BB463" s="110"/>
    </row>
    <row r="464" ht="15.75" customHeight="1">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c r="AA464" s="110"/>
      <c r="AB464" s="110"/>
      <c r="AC464" s="110"/>
      <c r="AD464" s="110"/>
      <c r="AE464" s="110"/>
      <c r="AF464" s="110"/>
      <c r="AG464" s="110"/>
      <c r="AH464" s="110"/>
      <c r="AI464" s="110"/>
      <c r="AJ464" s="110"/>
      <c r="AK464" s="110"/>
      <c r="AL464" s="110"/>
      <c r="AM464" s="110"/>
      <c r="AN464" s="110"/>
      <c r="AO464" s="110"/>
      <c r="AP464" s="110"/>
      <c r="AQ464" s="110"/>
      <c r="AR464" s="110"/>
      <c r="AS464" s="110"/>
      <c r="AT464" s="110"/>
      <c r="AU464" s="110"/>
      <c r="AV464" s="110"/>
      <c r="AW464" s="110"/>
      <c r="AX464" s="110"/>
      <c r="AY464" s="110"/>
      <c r="AZ464" s="110"/>
      <c r="BA464" s="110"/>
      <c r="BB464" s="110"/>
    </row>
    <row r="465" ht="15.75" customHeight="1">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c r="AA465" s="110"/>
      <c r="AB465" s="110"/>
      <c r="AC465" s="110"/>
      <c r="AD465" s="110"/>
      <c r="AE465" s="110"/>
      <c r="AF465" s="110"/>
      <c r="AG465" s="110"/>
      <c r="AH465" s="110"/>
      <c r="AI465" s="110"/>
      <c r="AJ465" s="110"/>
      <c r="AK465" s="110"/>
      <c r="AL465" s="110"/>
      <c r="AM465" s="110"/>
      <c r="AN465" s="110"/>
      <c r="AO465" s="110"/>
      <c r="AP465" s="110"/>
      <c r="AQ465" s="110"/>
      <c r="AR465" s="110"/>
      <c r="AS465" s="110"/>
      <c r="AT465" s="110"/>
      <c r="AU465" s="110"/>
      <c r="AV465" s="110"/>
      <c r="AW465" s="110"/>
      <c r="AX465" s="110"/>
      <c r="AY465" s="110"/>
      <c r="AZ465" s="110"/>
      <c r="BA465" s="110"/>
      <c r="BB465" s="110"/>
    </row>
    <row r="466" ht="15.75" customHeight="1">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c r="AA466" s="110"/>
      <c r="AB466" s="110"/>
      <c r="AC466" s="110"/>
      <c r="AD466" s="110"/>
      <c r="AE466" s="110"/>
      <c r="AF466" s="110"/>
      <c r="AG466" s="110"/>
      <c r="AH466" s="110"/>
      <c r="AI466" s="110"/>
      <c r="AJ466" s="110"/>
      <c r="AK466" s="110"/>
      <c r="AL466" s="110"/>
      <c r="AM466" s="110"/>
      <c r="AN466" s="110"/>
      <c r="AO466" s="110"/>
      <c r="AP466" s="110"/>
      <c r="AQ466" s="110"/>
      <c r="AR466" s="110"/>
      <c r="AS466" s="110"/>
      <c r="AT466" s="110"/>
      <c r="AU466" s="110"/>
      <c r="AV466" s="110"/>
      <c r="AW466" s="110"/>
      <c r="AX466" s="110"/>
      <c r="AY466" s="110"/>
      <c r="AZ466" s="110"/>
      <c r="BA466" s="110"/>
      <c r="BB466" s="110"/>
    </row>
    <row r="467" ht="15.75" customHeight="1">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c r="AA467" s="110"/>
      <c r="AB467" s="110"/>
      <c r="AC467" s="110"/>
      <c r="AD467" s="110"/>
      <c r="AE467" s="110"/>
      <c r="AF467" s="110"/>
      <c r="AG467" s="110"/>
      <c r="AH467" s="110"/>
      <c r="AI467" s="110"/>
      <c r="AJ467" s="110"/>
      <c r="AK467" s="110"/>
      <c r="AL467" s="110"/>
      <c r="AM467" s="110"/>
      <c r="AN467" s="110"/>
      <c r="AO467" s="110"/>
      <c r="AP467" s="110"/>
      <c r="AQ467" s="110"/>
      <c r="AR467" s="110"/>
      <c r="AS467" s="110"/>
      <c r="AT467" s="110"/>
      <c r="AU467" s="110"/>
      <c r="AV467" s="110"/>
      <c r="AW467" s="110"/>
      <c r="AX467" s="110"/>
      <c r="AY467" s="110"/>
      <c r="AZ467" s="110"/>
      <c r="BA467" s="110"/>
      <c r="BB467" s="110"/>
    </row>
    <row r="468" ht="15.75" customHeight="1">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c r="AA468" s="110"/>
      <c r="AB468" s="110"/>
      <c r="AC468" s="110"/>
      <c r="AD468" s="110"/>
      <c r="AE468" s="110"/>
      <c r="AF468" s="110"/>
      <c r="AG468" s="110"/>
      <c r="AH468" s="110"/>
      <c r="AI468" s="110"/>
      <c r="AJ468" s="110"/>
      <c r="AK468" s="110"/>
      <c r="AL468" s="110"/>
      <c r="AM468" s="110"/>
      <c r="AN468" s="110"/>
      <c r="AO468" s="110"/>
      <c r="AP468" s="110"/>
      <c r="AQ468" s="110"/>
      <c r="AR468" s="110"/>
      <c r="AS468" s="110"/>
      <c r="AT468" s="110"/>
      <c r="AU468" s="110"/>
      <c r="AV468" s="110"/>
      <c r="AW468" s="110"/>
      <c r="AX468" s="110"/>
      <c r="AY468" s="110"/>
      <c r="AZ468" s="110"/>
      <c r="BA468" s="110"/>
      <c r="BB468" s="110"/>
    </row>
    <row r="469" ht="15.75" customHeight="1">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c r="AA469" s="110"/>
      <c r="AB469" s="110"/>
      <c r="AC469" s="110"/>
      <c r="AD469" s="110"/>
      <c r="AE469" s="110"/>
      <c r="AF469" s="110"/>
      <c r="AG469" s="110"/>
      <c r="AH469" s="110"/>
      <c r="AI469" s="110"/>
      <c r="AJ469" s="110"/>
      <c r="AK469" s="110"/>
      <c r="AL469" s="110"/>
      <c r="AM469" s="110"/>
      <c r="AN469" s="110"/>
      <c r="AO469" s="110"/>
      <c r="AP469" s="110"/>
      <c r="AQ469" s="110"/>
      <c r="AR469" s="110"/>
      <c r="AS469" s="110"/>
      <c r="AT469" s="110"/>
      <c r="AU469" s="110"/>
      <c r="AV469" s="110"/>
      <c r="AW469" s="110"/>
      <c r="AX469" s="110"/>
      <c r="AY469" s="110"/>
      <c r="AZ469" s="110"/>
      <c r="BA469" s="110"/>
      <c r="BB469" s="110"/>
    </row>
    <row r="470" ht="15.75" customHeight="1">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c r="AA470" s="110"/>
      <c r="AB470" s="110"/>
      <c r="AC470" s="110"/>
      <c r="AD470" s="110"/>
      <c r="AE470" s="110"/>
      <c r="AF470" s="110"/>
      <c r="AG470" s="110"/>
      <c r="AH470" s="110"/>
      <c r="AI470" s="110"/>
      <c r="AJ470" s="110"/>
      <c r="AK470" s="110"/>
      <c r="AL470" s="110"/>
      <c r="AM470" s="110"/>
      <c r="AN470" s="110"/>
      <c r="AO470" s="110"/>
      <c r="AP470" s="110"/>
      <c r="AQ470" s="110"/>
      <c r="AR470" s="110"/>
      <c r="AS470" s="110"/>
      <c r="AT470" s="110"/>
      <c r="AU470" s="110"/>
      <c r="AV470" s="110"/>
      <c r="AW470" s="110"/>
      <c r="AX470" s="110"/>
      <c r="AY470" s="110"/>
      <c r="AZ470" s="110"/>
      <c r="BA470" s="110"/>
      <c r="BB470" s="110"/>
    </row>
    <row r="471" ht="15.75" customHeight="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c r="AA471" s="110"/>
      <c r="AB471" s="110"/>
      <c r="AC471" s="110"/>
      <c r="AD471" s="110"/>
      <c r="AE471" s="110"/>
      <c r="AF471" s="110"/>
      <c r="AG471" s="110"/>
      <c r="AH471" s="110"/>
      <c r="AI471" s="110"/>
      <c r="AJ471" s="110"/>
      <c r="AK471" s="110"/>
      <c r="AL471" s="110"/>
      <c r="AM471" s="110"/>
      <c r="AN471" s="110"/>
      <c r="AO471" s="110"/>
      <c r="AP471" s="110"/>
      <c r="AQ471" s="110"/>
      <c r="AR471" s="110"/>
      <c r="AS471" s="110"/>
      <c r="AT471" s="110"/>
      <c r="AU471" s="110"/>
      <c r="AV471" s="110"/>
      <c r="AW471" s="110"/>
      <c r="AX471" s="110"/>
      <c r="AY471" s="110"/>
      <c r="AZ471" s="110"/>
      <c r="BA471" s="110"/>
      <c r="BB471" s="110"/>
    </row>
    <row r="472" ht="15.75" customHeight="1">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c r="AA472" s="110"/>
      <c r="AB472" s="110"/>
      <c r="AC472" s="110"/>
      <c r="AD472" s="110"/>
      <c r="AE472" s="110"/>
      <c r="AF472" s="110"/>
      <c r="AG472" s="110"/>
      <c r="AH472" s="110"/>
      <c r="AI472" s="110"/>
      <c r="AJ472" s="110"/>
      <c r="AK472" s="110"/>
      <c r="AL472" s="110"/>
      <c r="AM472" s="110"/>
      <c r="AN472" s="110"/>
      <c r="AO472" s="110"/>
      <c r="AP472" s="110"/>
      <c r="AQ472" s="110"/>
      <c r="AR472" s="110"/>
      <c r="AS472" s="110"/>
      <c r="AT472" s="110"/>
      <c r="AU472" s="110"/>
      <c r="AV472" s="110"/>
      <c r="AW472" s="110"/>
      <c r="AX472" s="110"/>
      <c r="AY472" s="110"/>
      <c r="AZ472" s="110"/>
      <c r="BA472" s="110"/>
      <c r="BB472" s="110"/>
    </row>
    <row r="473" ht="15.75" customHeight="1">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c r="AA473" s="110"/>
      <c r="AB473" s="110"/>
      <c r="AC473" s="110"/>
      <c r="AD473" s="110"/>
      <c r="AE473" s="110"/>
      <c r="AF473" s="110"/>
      <c r="AG473" s="110"/>
      <c r="AH473" s="110"/>
      <c r="AI473" s="110"/>
      <c r="AJ473" s="110"/>
      <c r="AK473" s="110"/>
      <c r="AL473" s="110"/>
      <c r="AM473" s="110"/>
      <c r="AN473" s="110"/>
      <c r="AO473" s="110"/>
      <c r="AP473" s="110"/>
      <c r="AQ473" s="110"/>
      <c r="AR473" s="110"/>
      <c r="AS473" s="110"/>
      <c r="AT473" s="110"/>
      <c r="AU473" s="110"/>
      <c r="AV473" s="110"/>
      <c r="AW473" s="110"/>
      <c r="AX473" s="110"/>
      <c r="AY473" s="110"/>
      <c r="AZ473" s="110"/>
      <c r="BA473" s="110"/>
      <c r="BB473" s="110"/>
    </row>
    <row r="474" ht="15.75" customHeight="1">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c r="AA474" s="110"/>
      <c r="AB474" s="110"/>
      <c r="AC474" s="110"/>
      <c r="AD474" s="110"/>
      <c r="AE474" s="110"/>
      <c r="AF474" s="110"/>
      <c r="AG474" s="110"/>
      <c r="AH474" s="110"/>
      <c r="AI474" s="110"/>
      <c r="AJ474" s="110"/>
      <c r="AK474" s="110"/>
      <c r="AL474" s="110"/>
      <c r="AM474" s="110"/>
      <c r="AN474" s="110"/>
      <c r="AO474" s="110"/>
      <c r="AP474" s="110"/>
      <c r="AQ474" s="110"/>
      <c r="AR474" s="110"/>
      <c r="AS474" s="110"/>
      <c r="AT474" s="110"/>
      <c r="AU474" s="110"/>
      <c r="AV474" s="110"/>
      <c r="AW474" s="110"/>
      <c r="AX474" s="110"/>
      <c r="AY474" s="110"/>
      <c r="AZ474" s="110"/>
      <c r="BA474" s="110"/>
      <c r="BB474" s="110"/>
    </row>
    <row r="475" ht="15.75" customHeight="1">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c r="AA475" s="110"/>
      <c r="AB475" s="110"/>
      <c r="AC475" s="110"/>
      <c r="AD475" s="110"/>
      <c r="AE475" s="110"/>
      <c r="AF475" s="110"/>
      <c r="AG475" s="110"/>
      <c r="AH475" s="110"/>
      <c r="AI475" s="110"/>
      <c r="AJ475" s="110"/>
      <c r="AK475" s="110"/>
      <c r="AL475" s="110"/>
      <c r="AM475" s="110"/>
      <c r="AN475" s="110"/>
      <c r="AO475" s="110"/>
      <c r="AP475" s="110"/>
      <c r="AQ475" s="110"/>
      <c r="AR475" s="110"/>
      <c r="AS475" s="110"/>
      <c r="AT475" s="110"/>
      <c r="AU475" s="110"/>
      <c r="AV475" s="110"/>
      <c r="AW475" s="110"/>
      <c r="AX475" s="110"/>
      <c r="AY475" s="110"/>
      <c r="AZ475" s="110"/>
      <c r="BA475" s="110"/>
      <c r="BB475" s="110"/>
    </row>
    <row r="476" ht="15.75" customHeight="1">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c r="AA476" s="110"/>
      <c r="AB476" s="110"/>
      <c r="AC476" s="110"/>
      <c r="AD476" s="110"/>
      <c r="AE476" s="110"/>
      <c r="AF476" s="110"/>
      <c r="AG476" s="110"/>
      <c r="AH476" s="110"/>
      <c r="AI476" s="110"/>
      <c r="AJ476" s="110"/>
      <c r="AK476" s="110"/>
      <c r="AL476" s="110"/>
      <c r="AM476" s="110"/>
      <c r="AN476" s="110"/>
      <c r="AO476" s="110"/>
      <c r="AP476" s="110"/>
      <c r="AQ476" s="110"/>
      <c r="AR476" s="110"/>
      <c r="AS476" s="110"/>
      <c r="AT476" s="110"/>
      <c r="AU476" s="110"/>
      <c r="AV476" s="110"/>
      <c r="AW476" s="110"/>
      <c r="AX476" s="110"/>
      <c r="AY476" s="110"/>
      <c r="AZ476" s="110"/>
      <c r="BA476" s="110"/>
      <c r="BB476" s="110"/>
    </row>
    <row r="477" ht="15.75" customHeight="1">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c r="AA477" s="110"/>
      <c r="AB477" s="110"/>
      <c r="AC477" s="110"/>
      <c r="AD477" s="110"/>
      <c r="AE477" s="110"/>
      <c r="AF477" s="110"/>
      <c r="AG477" s="110"/>
      <c r="AH477" s="110"/>
      <c r="AI477" s="110"/>
      <c r="AJ477" s="110"/>
      <c r="AK477" s="110"/>
      <c r="AL477" s="110"/>
      <c r="AM477" s="110"/>
      <c r="AN477" s="110"/>
      <c r="AO477" s="110"/>
      <c r="AP477" s="110"/>
      <c r="AQ477" s="110"/>
      <c r="AR477" s="110"/>
      <c r="AS477" s="110"/>
      <c r="AT477" s="110"/>
      <c r="AU477" s="110"/>
      <c r="AV477" s="110"/>
      <c r="AW477" s="110"/>
      <c r="AX477" s="110"/>
      <c r="AY477" s="110"/>
      <c r="AZ477" s="110"/>
      <c r="BA477" s="110"/>
      <c r="BB477" s="110"/>
    </row>
    <row r="478" ht="15.75" customHeight="1">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c r="AA478" s="110"/>
      <c r="AB478" s="110"/>
      <c r="AC478" s="110"/>
      <c r="AD478" s="110"/>
      <c r="AE478" s="110"/>
      <c r="AF478" s="110"/>
      <c r="AG478" s="110"/>
      <c r="AH478" s="110"/>
      <c r="AI478" s="110"/>
      <c r="AJ478" s="110"/>
      <c r="AK478" s="110"/>
      <c r="AL478" s="110"/>
      <c r="AM478" s="110"/>
      <c r="AN478" s="110"/>
      <c r="AO478" s="110"/>
      <c r="AP478" s="110"/>
      <c r="AQ478" s="110"/>
      <c r="AR478" s="110"/>
      <c r="AS478" s="110"/>
      <c r="AT478" s="110"/>
      <c r="AU478" s="110"/>
      <c r="AV478" s="110"/>
      <c r="AW478" s="110"/>
      <c r="AX478" s="110"/>
      <c r="AY478" s="110"/>
      <c r="AZ478" s="110"/>
      <c r="BA478" s="110"/>
      <c r="BB478" s="110"/>
    </row>
    <row r="479" ht="15.75" customHeight="1">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c r="AA479" s="110"/>
      <c r="AB479" s="110"/>
      <c r="AC479" s="110"/>
      <c r="AD479" s="110"/>
      <c r="AE479" s="110"/>
      <c r="AF479" s="110"/>
      <c r="AG479" s="110"/>
      <c r="AH479" s="110"/>
      <c r="AI479" s="110"/>
      <c r="AJ479" s="110"/>
      <c r="AK479" s="110"/>
      <c r="AL479" s="110"/>
      <c r="AM479" s="110"/>
      <c r="AN479" s="110"/>
      <c r="AO479" s="110"/>
      <c r="AP479" s="110"/>
      <c r="AQ479" s="110"/>
      <c r="AR479" s="110"/>
      <c r="AS479" s="110"/>
      <c r="AT479" s="110"/>
      <c r="AU479" s="110"/>
      <c r="AV479" s="110"/>
      <c r="AW479" s="110"/>
      <c r="AX479" s="110"/>
      <c r="AY479" s="110"/>
      <c r="AZ479" s="110"/>
      <c r="BA479" s="110"/>
      <c r="BB479" s="110"/>
    </row>
    <row r="480" ht="15.75" customHeight="1">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c r="AA480" s="110"/>
      <c r="AB480" s="110"/>
      <c r="AC480" s="110"/>
      <c r="AD480" s="110"/>
      <c r="AE480" s="110"/>
      <c r="AF480" s="110"/>
      <c r="AG480" s="110"/>
      <c r="AH480" s="110"/>
      <c r="AI480" s="110"/>
      <c r="AJ480" s="110"/>
      <c r="AK480" s="110"/>
      <c r="AL480" s="110"/>
      <c r="AM480" s="110"/>
      <c r="AN480" s="110"/>
      <c r="AO480" s="110"/>
      <c r="AP480" s="110"/>
      <c r="AQ480" s="110"/>
      <c r="AR480" s="110"/>
      <c r="AS480" s="110"/>
      <c r="AT480" s="110"/>
      <c r="AU480" s="110"/>
      <c r="AV480" s="110"/>
      <c r="AW480" s="110"/>
      <c r="AX480" s="110"/>
      <c r="AY480" s="110"/>
      <c r="AZ480" s="110"/>
      <c r="BA480" s="110"/>
      <c r="BB480" s="110"/>
    </row>
    <row r="481" ht="15.75" customHeight="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c r="AA481" s="110"/>
      <c r="AB481" s="110"/>
      <c r="AC481" s="110"/>
      <c r="AD481" s="110"/>
      <c r="AE481" s="110"/>
      <c r="AF481" s="110"/>
      <c r="AG481" s="110"/>
      <c r="AH481" s="110"/>
      <c r="AI481" s="110"/>
      <c r="AJ481" s="110"/>
      <c r="AK481" s="110"/>
      <c r="AL481" s="110"/>
      <c r="AM481" s="110"/>
      <c r="AN481" s="110"/>
      <c r="AO481" s="110"/>
      <c r="AP481" s="110"/>
      <c r="AQ481" s="110"/>
      <c r="AR481" s="110"/>
      <c r="AS481" s="110"/>
      <c r="AT481" s="110"/>
      <c r="AU481" s="110"/>
      <c r="AV481" s="110"/>
      <c r="AW481" s="110"/>
      <c r="AX481" s="110"/>
      <c r="AY481" s="110"/>
      <c r="AZ481" s="110"/>
      <c r="BA481" s="110"/>
      <c r="BB481" s="110"/>
    </row>
    <row r="482" ht="15.75" customHeight="1">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c r="AA482" s="110"/>
      <c r="AB482" s="110"/>
      <c r="AC482" s="110"/>
      <c r="AD482" s="110"/>
      <c r="AE482" s="110"/>
      <c r="AF482" s="110"/>
      <c r="AG482" s="110"/>
      <c r="AH482" s="110"/>
      <c r="AI482" s="110"/>
      <c r="AJ482" s="110"/>
      <c r="AK482" s="110"/>
      <c r="AL482" s="110"/>
      <c r="AM482" s="110"/>
      <c r="AN482" s="110"/>
      <c r="AO482" s="110"/>
      <c r="AP482" s="110"/>
      <c r="AQ482" s="110"/>
      <c r="AR482" s="110"/>
      <c r="AS482" s="110"/>
      <c r="AT482" s="110"/>
      <c r="AU482" s="110"/>
      <c r="AV482" s="110"/>
      <c r="AW482" s="110"/>
      <c r="AX482" s="110"/>
      <c r="AY482" s="110"/>
      <c r="AZ482" s="110"/>
      <c r="BA482" s="110"/>
      <c r="BB482" s="110"/>
    </row>
    <row r="483" ht="15.75" customHeight="1">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c r="AA483" s="110"/>
      <c r="AB483" s="110"/>
      <c r="AC483" s="110"/>
      <c r="AD483" s="110"/>
      <c r="AE483" s="110"/>
      <c r="AF483" s="110"/>
      <c r="AG483" s="110"/>
      <c r="AH483" s="110"/>
      <c r="AI483" s="110"/>
      <c r="AJ483" s="110"/>
      <c r="AK483" s="110"/>
      <c r="AL483" s="110"/>
      <c r="AM483" s="110"/>
      <c r="AN483" s="110"/>
      <c r="AO483" s="110"/>
      <c r="AP483" s="110"/>
      <c r="AQ483" s="110"/>
      <c r="AR483" s="110"/>
      <c r="AS483" s="110"/>
      <c r="AT483" s="110"/>
      <c r="AU483" s="110"/>
      <c r="AV483" s="110"/>
      <c r="AW483" s="110"/>
      <c r="AX483" s="110"/>
      <c r="AY483" s="110"/>
      <c r="AZ483" s="110"/>
      <c r="BA483" s="110"/>
      <c r="BB483" s="110"/>
    </row>
    <row r="484" ht="15.75" customHeight="1">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c r="AA484" s="110"/>
      <c r="AB484" s="110"/>
      <c r="AC484" s="110"/>
      <c r="AD484" s="110"/>
      <c r="AE484" s="110"/>
      <c r="AF484" s="110"/>
      <c r="AG484" s="110"/>
      <c r="AH484" s="110"/>
      <c r="AI484" s="110"/>
      <c r="AJ484" s="110"/>
      <c r="AK484" s="110"/>
      <c r="AL484" s="110"/>
      <c r="AM484" s="110"/>
      <c r="AN484" s="110"/>
      <c r="AO484" s="110"/>
      <c r="AP484" s="110"/>
      <c r="AQ484" s="110"/>
      <c r="AR484" s="110"/>
      <c r="AS484" s="110"/>
      <c r="AT484" s="110"/>
      <c r="AU484" s="110"/>
      <c r="AV484" s="110"/>
      <c r="AW484" s="110"/>
      <c r="AX484" s="110"/>
      <c r="AY484" s="110"/>
      <c r="AZ484" s="110"/>
      <c r="BA484" s="110"/>
      <c r="BB484" s="110"/>
    </row>
    <row r="485" ht="15.75" customHeight="1">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c r="AA485" s="110"/>
      <c r="AB485" s="110"/>
      <c r="AC485" s="110"/>
      <c r="AD485" s="110"/>
      <c r="AE485" s="110"/>
      <c r="AF485" s="110"/>
      <c r="AG485" s="110"/>
      <c r="AH485" s="110"/>
      <c r="AI485" s="110"/>
      <c r="AJ485" s="110"/>
      <c r="AK485" s="110"/>
      <c r="AL485" s="110"/>
      <c r="AM485" s="110"/>
      <c r="AN485" s="110"/>
      <c r="AO485" s="110"/>
      <c r="AP485" s="110"/>
      <c r="AQ485" s="110"/>
      <c r="AR485" s="110"/>
      <c r="AS485" s="110"/>
      <c r="AT485" s="110"/>
      <c r="AU485" s="110"/>
      <c r="AV485" s="110"/>
      <c r="AW485" s="110"/>
      <c r="AX485" s="110"/>
      <c r="AY485" s="110"/>
      <c r="AZ485" s="110"/>
      <c r="BA485" s="110"/>
      <c r="BB485" s="110"/>
    </row>
    <row r="486" ht="15.75" customHeight="1">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c r="AA486" s="110"/>
      <c r="AB486" s="110"/>
      <c r="AC486" s="110"/>
      <c r="AD486" s="110"/>
      <c r="AE486" s="110"/>
      <c r="AF486" s="110"/>
      <c r="AG486" s="110"/>
      <c r="AH486" s="110"/>
      <c r="AI486" s="110"/>
      <c r="AJ486" s="110"/>
      <c r="AK486" s="110"/>
      <c r="AL486" s="110"/>
      <c r="AM486" s="110"/>
      <c r="AN486" s="110"/>
      <c r="AO486" s="110"/>
      <c r="AP486" s="110"/>
      <c r="AQ486" s="110"/>
      <c r="AR486" s="110"/>
      <c r="AS486" s="110"/>
      <c r="AT486" s="110"/>
      <c r="AU486" s="110"/>
      <c r="AV486" s="110"/>
      <c r="AW486" s="110"/>
      <c r="AX486" s="110"/>
      <c r="AY486" s="110"/>
      <c r="AZ486" s="110"/>
      <c r="BA486" s="110"/>
      <c r="BB486" s="110"/>
    </row>
    <row r="487" ht="15.75" customHeight="1">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c r="AA487" s="110"/>
      <c r="AB487" s="110"/>
      <c r="AC487" s="110"/>
      <c r="AD487" s="110"/>
      <c r="AE487" s="110"/>
      <c r="AF487" s="110"/>
      <c r="AG487" s="110"/>
      <c r="AH487" s="110"/>
      <c r="AI487" s="110"/>
      <c r="AJ487" s="110"/>
      <c r="AK487" s="110"/>
      <c r="AL487" s="110"/>
      <c r="AM487" s="110"/>
      <c r="AN487" s="110"/>
      <c r="AO487" s="110"/>
      <c r="AP487" s="110"/>
      <c r="AQ487" s="110"/>
      <c r="AR487" s="110"/>
      <c r="AS487" s="110"/>
      <c r="AT487" s="110"/>
      <c r="AU487" s="110"/>
      <c r="AV487" s="110"/>
      <c r="AW487" s="110"/>
      <c r="AX487" s="110"/>
      <c r="AY487" s="110"/>
      <c r="AZ487" s="110"/>
      <c r="BA487" s="110"/>
      <c r="BB487" s="110"/>
    </row>
    <row r="488" ht="15.75" customHeight="1">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c r="AA488" s="110"/>
      <c r="AB488" s="110"/>
      <c r="AC488" s="110"/>
      <c r="AD488" s="110"/>
      <c r="AE488" s="110"/>
      <c r="AF488" s="110"/>
      <c r="AG488" s="110"/>
      <c r="AH488" s="110"/>
      <c r="AI488" s="110"/>
      <c r="AJ488" s="110"/>
      <c r="AK488" s="110"/>
      <c r="AL488" s="110"/>
      <c r="AM488" s="110"/>
      <c r="AN488" s="110"/>
      <c r="AO488" s="110"/>
      <c r="AP488" s="110"/>
      <c r="AQ488" s="110"/>
      <c r="AR488" s="110"/>
      <c r="AS488" s="110"/>
      <c r="AT488" s="110"/>
      <c r="AU488" s="110"/>
      <c r="AV488" s="110"/>
      <c r="AW488" s="110"/>
      <c r="AX488" s="110"/>
      <c r="AY488" s="110"/>
      <c r="AZ488" s="110"/>
      <c r="BA488" s="110"/>
      <c r="BB488" s="110"/>
    </row>
    <row r="489" ht="15.75" customHeight="1">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c r="AA489" s="110"/>
      <c r="AB489" s="110"/>
      <c r="AC489" s="110"/>
      <c r="AD489" s="110"/>
      <c r="AE489" s="110"/>
      <c r="AF489" s="110"/>
      <c r="AG489" s="110"/>
      <c r="AH489" s="110"/>
      <c r="AI489" s="110"/>
      <c r="AJ489" s="110"/>
      <c r="AK489" s="110"/>
      <c r="AL489" s="110"/>
      <c r="AM489" s="110"/>
      <c r="AN489" s="110"/>
      <c r="AO489" s="110"/>
      <c r="AP489" s="110"/>
      <c r="AQ489" s="110"/>
      <c r="AR489" s="110"/>
      <c r="AS489" s="110"/>
      <c r="AT489" s="110"/>
      <c r="AU489" s="110"/>
      <c r="AV489" s="110"/>
      <c r="AW489" s="110"/>
      <c r="AX489" s="110"/>
      <c r="AY489" s="110"/>
      <c r="AZ489" s="110"/>
      <c r="BA489" s="110"/>
      <c r="BB489" s="110"/>
    </row>
    <row r="490" ht="15.75" customHeight="1">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c r="AA490" s="110"/>
      <c r="AB490" s="110"/>
      <c r="AC490" s="110"/>
      <c r="AD490" s="110"/>
      <c r="AE490" s="110"/>
      <c r="AF490" s="110"/>
      <c r="AG490" s="110"/>
      <c r="AH490" s="110"/>
      <c r="AI490" s="110"/>
      <c r="AJ490" s="110"/>
      <c r="AK490" s="110"/>
      <c r="AL490" s="110"/>
      <c r="AM490" s="110"/>
      <c r="AN490" s="110"/>
      <c r="AO490" s="110"/>
      <c r="AP490" s="110"/>
      <c r="AQ490" s="110"/>
      <c r="AR490" s="110"/>
      <c r="AS490" s="110"/>
      <c r="AT490" s="110"/>
      <c r="AU490" s="110"/>
      <c r="AV490" s="110"/>
      <c r="AW490" s="110"/>
      <c r="AX490" s="110"/>
      <c r="AY490" s="110"/>
      <c r="AZ490" s="110"/>
      <c r="BA490" s="110"/>
      <c r="BB490" s="110"/>
    </row>
    <row r="491" ht="15.75" customHeight="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c r="AA491" s="110"/>
      <c r="AB491" s="110"/>
      <c r="AC491" s="110"/>
      <c r="AD491" s="110"/>
      <c r="AE491" s="110"/>
      <c r="AF491" s="110"/>
      <c r="AG491" s="110"/>
      <c r="AH491" s="110"/>
      <c r="AI491" s="110"/>
      <c r="AJ491" s="110"/>
      <c r="AK491" s="110"/>
      <c r="AL491" s="110"/>
      <c r="AM491" s="110"/>
      <c r="AN491" s="110"/>
      <c r="AO491" s="110"/>
      <c r="AP491" s="110"/>
      <c r="AQ491" s="110"/>
      <c r="AR491" s="110"/>
      <c r="AS491" s="110"/>
      <c r="AT491" s="110"/>
      <c r="AU491" s="110"/>
      <c r="AV491" s="110"/>
      <c r="AW491" s="110"/>
      <c r="AX491" s="110"/>
      <c r="AY491" s="110"/>
      <c r="AZ491" s="110"/>
      <c r="BA491" s="110"/>
      <c r="BB491" s="110"/>
    </row>
    <row r="492" ht="15.75" customHeight="1">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c r="AA492" s="110"/>
      <c r="AB492" s="110"/>
      <c r="AC492" s="110"/>
      <c r="AD492" s="110"/>
      <c r="AE492" s="110"/>
      <c r="AF492" s="110"/>
      <c r="AG492" s="110"/>
      <c r="AH492" s="110"/>
      <c r="AI492" s="110"/>
      <c r="AJ492" s="110"/>
      <c r="AK492" s="110"/>
      <c r="AL492" s="110"/>
      <c r="AM492" s="110"/>
      <c r="AN492" s="110"/>
      <c r="AO492" s="110"/>
      <c r="AP492" s="110"/>
      <c r="AQ492" s="110"/>
      <c r="AR492" s="110"/>
      <c r="AS492" s="110"/>
      <c r="AT492" s="110"/>
      <c r="AU492" s="110"/>
      <c r="AV492" s="110"/>
      <c r="AW492" s="110"/>
      <c r="AX492" s="110"/>
      <c r="AY492" s="110"/>
      <c r="AZ492" s="110"/>
      <c r="BA492" s="110"/>
      <c r="BB492" s="110"/>
    </row>
    <row r="493" ht="15.75" customHeight="1">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c r="AA493" s="110"/>
      <c r="AB493" s="110"/>
      <c r="AC493" s="110"/>
      <c r="AD493" s="110"/>
      <c r="AE493" s="110"/>
      <c r="AF493" s="110"/>
      <c r="AG493" s="110"/>
      <c r="AH493" s="110"/>
      <c r="AI493" s="110"/>
      <c r="AJ493" s="110"/>
      <c r="AK493" s="110"/>
      <c r="AL493" s="110"/>
      <c r="AM493" s="110"/>
      <c r="AN493" s="110"/>
      <c r="AO493" s="110"/>
      <c r="AP493" s="110"/>
      <c r="AQ493" s="110"/>
      <c r="AR493" s="110"/>
      <c r="AS493" s="110"/>
      <c r="AT493" s="110"/>
      <c r="AU493" s="110"/>
      <c r="AV493" s="110"/>
      <c r="AW493" s="110"/>
      <c r="AX493" s="110"/>
      <c r="AY493" s="110"/>
      <c r="AZ493" s="110"/>
      <c r="BA493" s="110"/>
      <c r="BB493" s="110"/>
    </row>
    <row r="494" ht="15.75" customHeight="1">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c r="AA494" s="110"/>
      <c r="AB494" s="110"/>
      <c r="AC494" s="110"/>
      <c r="AD494" s="110"/>
      <c r="AE494" s="110"/>
      <c r="AF494" s="110"/>
      <c r="AG494" s="110"/>
      <c r="AH494" s="110"/>
      <c r="AI494" s="110"/>
      <c r="AJ494" s="110"/>
      <c r="AK494" s="110"/>
      <c r="AL494" s="110"/>
      <c r="AM494" s="110"/>
      <c r="AN494" s="110"/>
      <c r="AO494" s="110"/>
      <c r="AP494" s="110"/>
      <c r="AQ494" s="110"/>
      <c r="AR494" s="110"/>
      <c r="AS494" s="110"/>
      <c r="AT494" s="110"/>
      <c r="AU494" s="110"/>
      <c r="AV494" s="110"/>
      <c r="AW494" s="110"/>
      <c r="AX494" s="110"/>
      <c r="AY494" s="110"/>
      <c r="AZ494" s="110"/>
      <c r="BA494" s="110"/>
      <c r="BB494" s="110"/>
    </row>
    <row r="495" ht="15.75" customHeight="1">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c r="AA495" s="110"/>
      <c r="AB495" s="110"/>
      <c r="AC495" s="110"/>
      <c r="AD495" s="110"/>
      <c r="AE495" s="110"/>
      <c r="AF495" s="110"/>
      <c r="AG495" s="110"/>
      <c r="AH495" s="110"/>
      <c r="AI495" s="110"/>
      <c r="AJ495" s="110"/>
      <c r="AK495" s="110"/>
      <c r="AL495" s="110"/>
      <c r="AM495" s="110"/>
      <c r="AN495" s="110"/>
      <c r="AO495" s="110"/>
      <c r="AP495" s="110"/>
      <c r="AQ495" s="110"/>
      <c r="AR495" s="110"/>
      <c r="AS495" s="110"/>
      <c r="AT495" s="110"/>
      <c r="AU495" s="110"/>
      <c r="AV495" s="110"/>
      <c r="AW495" s="110"/>
      <c r="AX495" s="110"/>
      <c r="AY495" s="110"/>
      <c r="AZ495" s="110"/>
      <c r="BA495" s="110"/>
      <c r="BB495" s="110"/>
    </row>
    <row r="496" ht="15.75" customHeight="1">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c r="AA496" s="110"/>
      <c r="AB496" s="110"/>
      <c r="AC496" s="110"/>
      <c r="AD496" s="110"/>
      <c r="AE496" s="110"/>
      <c r="AF496" s="110"/>
      <c r="AG496" s="110"/>
      <c r="AH496" s="110"/>
      <c r="AI496" s="110"/>
      <c r="AJ496" s="110"/>
      <c r="AK496" s="110"/>
      <c r="AL496" s="110"/>
      <c r="AM496" s="110"/>
      <c r="AN496" s="110"/>
      <c r="AO496" s="110"/>
      <c r="AP496" s="110"/>
      <c r="AQ496" s="110"/>
      <c r="AR496" s="110"/>
      <c r="AS496" s="110"/>
      <c r="AT496" s="110"/>
      <c r="AU496" s="110"/>
      <c r="AV496" s="110"/>
      <c r="AW496" s="110"/>
      <c r="AX496" s="110"/>
      <c r="AY496" s="110"/>
      <c r="AZ496" s="110"/>
      <c r="BA496" s="110"/>
      <c r="BB496" s="110"/>
    </row>
    <row r="497" ht="15.75" customHeight="1">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c r="AA497" s="110"/>
      <c r="AB497" s="110"/>
      <c r="AC497" s="110"/>
      <c r="AD497" s="110"/>
      <c r="AE497" s="110"/>
      <c r="AF497" s="110"/>
      <c r="AG497" s="110"/>
      <c r="AH497" s="110"/>
      <c r="AI497" s="110"/>
      <c r="AJ497" s="110"/>
      <c r="AK497" s="110"/>
      <c r="AL497" s="110"/>
      <c r="AM497" s="110"/>
      <c r="AN497" s="110"/>
      <c r="AO497" s="110"/>
      <c r="AP497" s="110"/>
      <c r="AQ497" s="110"/>
      <c r="AR497" s="110"/>
      <c r="AS497" s="110"/>
      <c r="AT497" s="110"/>
      <c r="AU497" s="110"/>
      <c r="AV497" s="110"/>
      <c r="AW497" s="110"/>
      <c r="AX497" s="110"/>
      <c r="AY497" s="110"/>
      <c r="AZ497" s="110"/>
      <c r="BA497" s="110"/>
      <c r="BB497" s="110"/>
    </row>
    <row r="498" ht="15.75" customHeight="1">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c r="AA498" s="110"/>
      <c r="AB498" s="110"/>
      <c r="AC498" s="110"/>
      <c r="AD498" s="110"/>
      <c r="AE498" s="110"/>
      <c r="AF498" s="110"/>
      <c r="AG498" s="110"/>
      <c r="AH498" s="110"/>
      <c r="AI498" s="110"/>
      <c r="AJ498" s="110"/>
      <c r="AK498" s="110"/>
      <c r="AL498" s="110"/>
      <c r="AM498" s="110"/>
      <c r="AN498" s="110"/>
      <c r="AO498" s="110"/>
      <c r="AP498" s="110"/>
      <c r="AQ498" s="110"/>
      <c r="AR498" s="110"/>
      <c r="AS498" s="110"/>
      <c r="AT498" s="110"/>
      <c r="AU498" s="110"/>
      <c r="AV498" s="110"/>
      <c r="AW498" s="110"/>
      <c r="AX498" s="110"/>
      <c r="AY498" s="110"/>
      <c r="AZ498" s="110"/>
      <c r="BA498" s="110"/>
      <c r="BB498" s="110"/>
    </row>
    <row r="499" ht="15.75" customHeight="1">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c r="AA499" s="110"/>
      <c r="AB499" s="110"/>
      <c r="AC499" s="110"/>
      <c r="AD499" s="110"/>
      <c r="AE499" s="110"/>
      <c r="AF499" s="110"/>
      <c r="AG499" s="110"/>
      <c r="AH499" s="110"/>
      <c r="AI499" s="110"/>
      <c r="AJ499" s="110"/>
      <c r="AK499" s="110"/>
      <c r="AL499" s="110"/>
      <c r="AM499" s="110"/>
      <c r="AN499" s="110"/>
      <c r="AO499" s="110"/>
      <c r="AP499" s="110"/>
      <c r="AQ499" s="110"/>
      <c r="AR499" s="110"/>
      <c r="AS499" s="110"/>
      <c r="AT499" s="110"/>
      <c r="AU499" s="110"/>
      <c r="AV499" s="110"/>
      <c r="AW499" s="110"/>
      <c r="AX499" s="110"/>
      <c r="AY499" s="110"/>
      <c r="AZ499" s="110"/>
      <c r="BA499" s="110"/>
      <c r="BB499" s="110"/>
    </row>
    <row r="500" ht="15.75" customHeight="1">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c r="AA500" s="110"/>
      <c r="AB500" s="110"/>
      <c r="AC500" s="110"/>
      <c r="AD500" s="110"/>
      <c r="AE500" s="110"/>
      <c r="AF500" s="110"/>
      <c r="AG500" s="110"/>
      <c r="AH500" s="110"/>
      <c r="AI500" s="110"/>
      <c r="AJ500" s="110"/>
      <c r="AK500" s="110"/>
      <c r="AL500" s="110"/>
      <c r="AM500" s="110"/>
      <c r="AN500" s="110"/>
      <c r="AO500" s="110"/>
      <c r="AP500" s="110"/>
      <c r="AQ500" s="110"/>
      <c r="AR500" s="110"/>
      <c r="AS500" s="110"/>
      <c r="AT500" s="110"/>
      <c r="AU500" s="110"/>
      <c r="AV500" s="110"/>
      <c r="AW500" s="110"/>
      <c r="AX500" s="110"/>
      <c r="AY500" s="110"/>
      <c r="AZ500" s="110"/>
      <c r="BA500" s="110"/>
      <c r="BB500" s="110"/>
    </row>
    <row r="501" ht="15.75" customHeight="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c r="AA501" s="110"/>
      <c r="AB501" s="110"/>
      <c r="AC501" s="110"/>
      <c r="AD501" s="110"/>
      <c r="AE501" s="110"/>
      <c r="AF501" s="110"/>
      <c r="AG501" s="110"/>
      <c r="AH501" s="110"/>
      <c r="AI501" s="110"/>
      <c r="AJ501" s="110"/>
      <c r="AK501" s="110"/>
      <c r="AL501" s="110"/>
      <c r="AM501" s="110"/>
      <c r="AN501" s="110"/>
      <c r="AO501" s="110"/>
      <c r="AP501" s="110"/>
      <c r="AQ501" s="110"/>
      <c r="AR501" s="110"/>
      <c r="AS501" s="110"/>
      <c r="AT501" s="110"/>
      <c r="AU501" s="110"/>
      <c r="AV501" s="110"/>
      <c r="AW501" s="110"/>
      <c r="AX501" s="110"/>
      <c r="AY501" s="110"/>
      <c r="AZ501" s="110"/>
      <c r="BA501" s="110"/>
      <c r="BB501" s="110"/>
    </row>
    <row r="502" ht="15.75" customHeight="1">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c r="AA502" s="110"/>
      <c r="AB502" s="110"/>
      <c r="AC502" s="110"/>
      <c r="AD502" s="110"/>
      <c r="AE502" s="110"/>
      <c r="AF502" s="110"/>
      <c r="AG502" s="110"/>
      <c r="AH502" s="110"/>
      <c r="AI502" s="110"/>
      <c r="AJ502" s="110"/>
      <c r="AK502" s="110"/>
      <c r="AL502" s="110"/>
      <c r="AM502" s="110"/>
      <c r="AN502" s="110"/>
      <c r="AO502" s="110"/>
      <c r="AP502" s="110"/>
      <c r="AQ502" s="110"/>
      <c r="AR502" s="110"/>
      <c r="AS502" s="110"/>
      <c r="AT502" s="110"/>
      <c r="AU502" s="110"/>
      <c r="AV502" s="110"/>
      <c r="AW502" s="110"/>
      <c r="AX502" s="110"/>
      <c r="AY502" s="110"/>
      <c r="AZ502" s="110"/>
      <c r="BA502" s="110"/>
      <c r="BB502" s="110"/>
    </row>
    <row r="503" ht="15.75" customHeight="1">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c r="AA503" s="110"/>
      <c r="AB503" s="110"/>
      <c r="AC503" s="110"/>
      <c r="AD503" s="110"/>
      <c r="AE503" s="110"/>
      <c r="AF503" s="110"/>
      <c r="AG503" s="110"/>
      <c r="AH503" s="110"/>
      <c r="AI503" s="110"/>
      <c r="AJ503" s="110"/>
      <c r="AK503" s="110"/>
      <c r="AL503" s="110"/>
      <c r="AM503" s="110"/>
      <c r="AN503" s="110"/>
      <c r="AO503" s="110"/>
      <c r="AP503" s="110"/>
      <c r="AQ503" s="110"/>
      <c r="AR503" s="110"/>
      <c r="AS503" s="110"/>
      <c r="AT503" s="110"/>
      <c r="AU503" s="110"/>
      <c r="AV503" s="110"/>
      <c r="AW503" s="110"/>
      <c r="AX503" s="110"/>
      <c r="AY503" s="110"/>
      <c r="AZ503" s="110"/>
      <c r="BA503" s="110"/>
      <c r="BB503" s="110"/>
    </row>
    <row r="504" ht="15.75" customHeight="1">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c r="AA504" s="110"/>
      <c r="AB504" s="110"/>
      <c r="AC504" s="110"/>
      <c r="AD504" s="110"/>
      <c r="AE504" s="110"/>
      <c r="AF504" s="110"/>
      <c r="AG504" s="110"/>
      <c r="AH504" s="110"/>
      <c r="AI504" s="110"/>
      <c r="AJ504" s="110"/>
      <c r="AK504" s="110"/>
      <c r="AL504" s="110"/>
      <c r="AM504" s="110"/>
      <c r="AN504" s="110"/>
      <c r="AO504" s="110"/>
      <c r="AP504" s="110"/>
      <c r="AQ504" s="110"/>
      <c r="AR504" s="110"/>
      <c r="AS504" s="110"/>
      <c r="AT504" s="110"/>
      <c r="AU504" s="110"/>
      <c r="AV504" s="110"/>
      <c r="AW504" s="110"/>
      <c r="AX504" s="110"/>
      <c r="AY504" s="110"/>
      <c r="AZ504" s="110"/>
      <c r="BA504" s="110"/>
      <c r="BB504" s="110"/>
    </row>
    <row r="505" ht="15.75" customHeight="1">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c r="AA505" s="110"/>
      <c r="AB505" s="110"/>
      <c r="AC505" s="110"/>
      <c r="AD505" s="110"/>
      <c r="AE505" s="110"/>
      <c r="AF505" s="110"/>
      <c r="AG505" s="110"/>
      <c r="AH505" s="110"/>
      <c r="AI505" s="110"/>
      <c r="AJ505" s="110"/>
      <c r="AK505" s="110"/>
      <c r="AL505" s="110"/>
      <c r="AM505" s="110"/>
      <c r="AN505" s="110"/>
      <c r="AO505" s="110"/>
      <c r="AP505" s="110"/>
      <c r="AQ505" s="110"/>
      <c r="AR505" s="110"/>
      <c r="AS505" s="110"/>
      <c r="AT505" s="110"/>
      <c r="AU505" s="110"/>
      <c r="AV505" s="110"/>
      <c r="AW505" s="110"/>
      <c r="AX505" s="110"/>
      <c r="AY505" s="110"/>
      <c r="AZ505" s="110"/>
      <c r="BA505" s="110"/>
      <c r="BB505" s="110"/>
    </row>
    <row r="506" ht="15.75" customHeight="1">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c r="AA506" s="110"/>
      <c r="AB506" s="110"/>
      <c r="AC506" s="110"/>
      <c r="AD506" s="110"/>
      <c r="AE506" s="110"/>
      <c r="AF506" s="110"/>
      <c r="AG506" s="110"/>
      <c r="AH506" s="110"/>
      <c r="AI506" s="110"/>
      <c r="AJ506" s="110"/>
      <c r="AK506" s="110"/>
      <c r="AL506" s="110"/>
      <c r="AM506" s="110"/>
      <c r="AN506" s="110"/>
      <c r="AO506" s="110"/>
      <c r="AP506" s="110"/>
      <c r="AQ506" s="110"/>
      <c r="AR506" s="110"/>
      <c r="AS506" s="110"/>
      <c r="AT506" s="110"/>
      <c r="AU506" s="110"/>
      <c r="AV506" s="110"/>
      <c r="AW506" s="110"/>
      <c r="AX506" s="110"/>
      <c r="AY506" s="110"/>
      <c r="AZ506" s="110"/>
      <c r="BA506" s="110"/>
      <c r="BB506" s="110"/>
    </row>
    <row r="507" ht="15.75" customHeight="1">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c r="AA507" s="110"/>
      <c r="AB507" s="110"/>
      <c r="AC507" s="110"/>
      <c r="AD507" s="110"/>
      <c r="AE507" s="110"/>
      <c r="AF507" s="110"/>
      <c r="AG507" s="110"/>
      <c r="AH507" s="110"/>
      <c r="AI507" s="110"/>
      <c r="AJ507" s="110"/>
      <c r="AK507" s="110"/>
      <c r="AL507" s="110"/>
      <c r="AM507" s="110"/>
      <c r="AN507" s="110"/>
      <c r="AO507" s="110"/>
      <c r="AP507" s="110"/>
      <c r="AQ507" s="110"/>
      <c r="AR507" s="110"/>
      <c r="AS507" s="110"/>
      <c r="AT507" s="110"/>
      <c r="AU507" s="110"/>
      <c r="AV507" s="110"/>
      <c r="AW507" s="110"/>
      <c r="AX507" s="110"/>
      <c r="AY507" s="110"/>
      <c r="AZ507" s="110"/>
      <c r="BA507" s="110"/>
      <c r="BB507" s="110"/>
    </row>
    <row r="508" ht="15.75" customHeight="1">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c r="AA508" s="110"/>
      <c r="AB508" s="110"/>
      <c r="AC508" s="110"/>
      <c r="AD508" s="110"/>
      <c r="AE508" s="110"/>
      <c r="AF508" s="110"/>
      <c r="AG508" s="110"/>
      <c r="AH508" s="110"/>
      <c r="AI508" s="110"/>
      <c r="AJ508" s="110"/>
      <c r="AK508" s="110"/>
      <c r="AL508" s="110"/>
      <c r="AM508" s="110"/>
      <c r="AN508" s="110"/>
      <c r="AO508" s="110"/>
      <c r="AP508" s="110"/>
      <c r="AQ508" s="110"/>
      <c r="AR508" s="110"/>
      <c r="AS508" s="110"/>
      <c r="AT508" s="110"/>
      <c r="AU508" s="110"/>
      <c r="AV508" s="110"/>
      <c r="AW508" s="110"/>
      <c r="AX508" s="110"/>
      <c r="AY508" s="110"/>
      <c r="AZ508" s="110"/>
      <c r="BA508" s="110"/>
      <c r="BB508" s="110"/>
    </row>
    <row r="509" ht="15.75" customHeight="1">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c r="AA509" s="110"/>
      <c r="AB509" s="110"/>
      <c r="AC509" s="110"/>
      <c r="AD509" s="110"/>
      <c r="AE509" s="110"/>
      <c r="AF509" s="110"/>
      <c r="AG509" s="110"/>
      <c r="AH509" s="110"/>
      <c r="AI509" s="110"/>
      <c r="AJ509" s="110"/>
      <c r="AK509" s="110"/>
      <c r="AL509" s="110"/>
      <c r="AM509" s="110"/>
      <c r="AN509" s="110"/>
      <c r="AO509" s="110"/>
      <c r="AP509" s="110"/>
      <c r="AQ509" s="110"/>
      <c r="AR509" s="110"/>
      <c r="AS509" s="110"/>
      <c r="AT509" s="110"/>
      <c r="AU509" s="110"/>
      <c r="AV509" s="110"/>
      <c r="AW509" s="110"/>
      <c r="AX509" s="110"/>
      <c r="AY509" s="110"/>
      <c r="AZ509" s="110"/>
      <c r="BA509" s="110"/>
      <c r="BB509" s="110"/>
    </row>
    <row r="510" ht="15.75" customHeight="1">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c r="AA510" s="110"/>
      <c r="AB510" s="110"/>
      <c r="AC510" s="110"/>
      <c r="AD510" s="110"/>
      <c r="AE510" s="110"/>
      <c r="AF510" s="110"/>
      <c r="AG510" s="110"/>
      <c r="AH510" s="110"/>
      <c r="AI510" s="110"/>
      <c r="AJ510" s="110"/>
      <c r="AK510" s="110"/>
      <c r="AL510" s="110"/>
      <c r="AM510" s="110"/>
      <c r="AN510" s="110"/>
      <c r="AO510" s="110"/>
      <c r="AP510" s="110"/>
      <c r="AQ510" s="110"/>
      <c r="AR510" s="110"/>
      <c r="AS510" s="110"/>
      <c r="AT510" s="110"/>
      <c r="AU510" s="110"/>
      <c r="AV510" s="110"/>
      <c r="AW510" s="110"/>
      <c r="AX510" s="110"/>
      <c r="AY510" s="110"/>
      <c r="AZ510" s="110"/>
      <c r="BA510" s="110"/>
      <c r="BB510" s="110"/>
    </row>
    <row r="511" ht="15.75" customHeight="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c r="AA511" s="110"/>
      <c r="AB511" s="110"/>
      <c r="AC511" s="110"/>
      <c r="AD511" s="110"/>
      <c r="AE511" s="110"/>
      <c r="AF511" s="110"/>
      <c r="AG511" s="110"/>
      <c r="AH511" s="110"/>
      <c r="AI511" s="110"/>
      <c r="AJ511" s="110"/>
      <c r="AK511" s="110"/>
      <c r="AL511" s="110"/>
      <c r="AM511" s="110"/>
      <c r="AN511" s="110"/>
      <c r="AO511" s="110"/>
      <c r="AP511" s="110"/>
      <c r="AQ511" s="110"/>
      <c r="AR511" s="110"/>
      <c r="AS511" s="110"/>
      <c r="AT511" s="110"/>
      <c r="AU511" s="110"/>
      <c r="AV511" s="110"/>
      <c r="AW511" s="110"/>
      <c r="AX511" s="110"/>
      <c r="AY511" s="110"/>
      <c r="AZ511" s="110"/>
      <c r="BA511" s="110"/>
      <c r="BB511" s="110"/>
    </row>
    <row r="512" ht="15.75" customHeight="1">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c r="AA512" s="110"/>
      <c r="AB512" s="110"/>
      <c r="AC512" s="110"/>
      <c r="AD512" s="110"/>
      <c r="AE512" s="110"/>
      <c r="AF512" s="110"/>
      <c r="AG512" s="110"/>
      <c r="AH512" s="110"/>
      <c r="AI512" s="110"/>
      <c r="AJ512" s="110"/>
      <c r="AK512" s="110"/>
      <c r="AL512" s="110"/>
      <c r="AM512" s="110"/>
      <c r="AN512" s="110"/>
      <c r="AO512" s="110"/>
      <c r="AP512" s="110"/>
      <c r="AQ512" s="110"/>
      <c r="AR512" s="110"/>
      <c r="AS512" s="110"/>
      <c r="AT512" s="110"/>
      <c r="AU512" s="110"/>
      <c r="AV512" s="110"/>
      <c r="AW512" s="110"/>
      <c r="AX512" s="110"/>
      <c r="AY512" s="110"/>
      <c r="AZ512" s="110"/>
      <c r="BA512" s="110"/>
      <c r="BB512" s="110"/>
    </row>
    <row r="513" ht="15.75" customHeight="1">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c r="AA513" s="110"/>
      <c r="AB513" s="110"/>
      <c r="AC513" s="110"/>
      <c r="AD513" s="110"/>
      <c r="AE513" s="110"/>
      <c r="AF513" s="110"/>
      <c r="AG513" s="110"/>
      <c r="AH513" s="110"/>
      <c r="AI513" s="110"/>
      <c r="AJ513" s="110"/>
      <c r="AK513" s="110"/>
      <c r="AL513" s="110"/>
      <c r="AM513" s="110"/>
      <c r="AN513" s="110"/>
      <c r="AO513" s="110"/>
      <c r="AP513" s="110"/>
      <c r="AQ513" s="110"/>
      <c r="AR513" s="110"/>
      <c r="AS513" s="110"/>
      <c r="AT513" s="110"/>
      <c r="AU513" s="110"/>
      <c r="AV513" s="110"/>
      <c r="AW513" s="110"/>
      <c r="AX513" s="110"/>
      <c r="AY513" s="110"/>
      <c r="AZ513" s="110"/>
      <c r="BA513" s="110"/>
      <c r="BB513" s="110"/>
    </row>
    <row r="514" ht="15.75" customHeight="1">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c r="AA514" s="110"/>
      <c r="AB514" s="110"/>
      <c r="AC514" s="110"/>
      <c r="AD514" s="110"/>
      <c r="AE514" s="110"/>
      <c r="AF514" s="110"/>
      <c r="AG514" s="110"/>
      <c r="AH514" s="110"/>
      <c r="AI514" s="110"/>
      <c r="AJ514" s="110"/>
      <c r="AK514" s="110"/>
      <c r="AL514" s="110"/>
      <c r="AM514" s="110"/>
      <c r="AN514" s="110"/>
      <c r="AO514" s="110"/>
      <c r="AP514" s="110"/>
      <c r="AQ514" s="110"/>
      <c r="AR514" s="110"/>
      <c r="AS514" s="110"/>
      <c r="AT514" s="110"/>
      <c r="AU514" s="110"/>
      <c r="AV514" s="110"/>
      <c r="AW514" s="110"/>
      <c r="AX514" s="110"/>
      <c r="AY514" s="110"/>
      <c r="AZ514" s="110"/>
      <c r="BA514" s="110"/>
      <c r="BB514" s="110"/>
    </row>
    <row r="515" ht="15.75" customHeight="1">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c r="AA515" s="110"/>
      <c r="AB515" s="110"/>
      <c r="AC515" s="110"/>
      <c r="AD515" s="110"/>
      <c r="AE515" s="110"/>
      <c r="AF515" s="110"/>
      <c r="AG515" s="110"/>
      <c r="AH515" s="110"/>
      <c r="AI515" s="110"/>
      <c r="AJ515" s="110"/>
      <c r="AK515" s="110"/>
      <c r="AL515" s="110"/>
      <c r="AM515" s="110"/>
      <c r="AN515" s="110"/>
      <c r="AO515" s="110"/>
      <c r="AP515" s="110"/>
      <c r="AQ515" s="110"/>
      <c r="AR515" s="110"/>
      <c r="AS515" s="110"/>
      <c r="AT515" s="110"/>
      <c r="AU515" s="110"/>
      <c r="AV515" s="110"/>
      <c r="AW515" s="110"/>
      <c r="AX515" s="110"/>
      <c r="AY515" s="110"/>
      <c r="AZ515" s="110"/>
      <c r="BA515" s="110"/>
      <c r="BB515" s="110"/>
    </row>
    <row r="516" ht="15.75" customHeight="1">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c r="AA516" s="110"/>
      <c r="AB516" s="110"/>
      <c r="AC516" s="110"/>
      <c r="AD516" s="110"/>
      <c r="AE516" s="110"/>
      <c r="AF516" s="110"/>
      <c r="AG516" s="110"/>
      <c r="AH516" s="110"/>
      <c r="AI516" s="110"/>
      <c r="AJ516" s="110"/>
      <c r="AK516" s="110"/>
      <c r="AL516" s="110"/>
      <c r="AM516" s="110"/>
      <c r="AN516" s="110"/>
      <c r="AO516" s="110"/>
      <c r="AP516" s="110"/>
      <c r="AQ516" s="110"/>
      <c r="AR516" s="110"/>
      <c r="AS516" s="110"/>
      <c r="AT516" s="110"/>
      <c r="AU516" s="110"/>
      <c r="AV516" s="110"/>
      <c r="AW516" s="110"/>
      <c r="AX516" s="110"/>
      <c r="AY516" s="110"/>
      <c r="AZ516" s="110"/>
      <c r="BA516" s="110"/>
      <c r="BB516" s="110"/>
    </row>
    <row r="517" ht="15.75" customHeight="1">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c r="AA517" s="110"/>
      <c r="AB517" s="110"/>
      <c r="AC517" s="110"/>
      <c r="AD517" s="110"/>
      <c r="AE517" s="110"/>
      <c r="AF517" s="110"/>
      <c r="AG517" s="110"/>
      <c r="AH517" s="110"/>
      <c r="AI517" s="110"/>
      <c r="AJ517" s="110"/>
      <c r="AK517" s="110"/>
      <c r="AL517" s="110"/>
      <c r="AM517" s="110"/>
      <c r="AN517" s="110"/>
      <c r="AO517" s="110"/>
      <c r="AP517" s="110"/>
      <c r="AQ517" s="110"/>
      <c r="AR517" s="110"/>
      <c r="AS517" s="110"/>
      <c r="AT517" s="110"/>
      <c r="AU517" s="110"/>
      <c r="AV517" s="110"/>
      <c r="AW517" s="110"/>
      <c r="AX517" s="110"/>
      <c r="AY517" s="110"/>
      <c r="AZ517" s="110"/>
      <c r="BA517" s="110"/>
      <c r="BB517" s="110"/>
    </row>
    <row r="518" ht="15.75" customHeight="1">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c r="AA518" s="110"/>
      <c r="AB518" s="110"/>
      <c r="AC518" s="110"/>
      <c r="AD518" s="110"/>
      <c r="AE518" s="110"/>
      <c r="AF518" s="110"/>
      <c r="AG518" s="110"/>
      <c r="AH518" s="110"/>
      <c r="AI518" s="110"/>
      <c r="AJ518" s="110"/>
      <c r="AK518" s="110"/>
      <c r="AL518" s="110"/>
      <c r="AM518" s="110"/>
      <c r="AN518" s="110"/>
      <c r="AO518" s="110"/>
      <c r="AP518" s="110"/>
      <c r="AQ518" s="110"/>
      <c r="AR518" s="110"/>
      <c r="AS518" s="110"/>
      <c r="AT518" s="110"/>
      <c r="AU518" s="110"/>
      <c r="AV518" s="110"/>
      <c r="AW518" s="110"/>
      <c r="AX518" s="110"/>
      <c r="AY518" s="110"/>
      <c r="AZ518" s="110"/>
      <c r="BA518" s="110"/>
      <c r="BB518" s="110"/>
    </row>
    <row r="519" ht="15.75" customHeight="1">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c r="AA519" s="110"/>
      <c r="AB519" s="110"/>
      <c r="AC519" s="110"/>
      <c r="AD519" s="110"/>
      <c r="AE519" s="110"/>
      <c r="AF519" s="110"/>
      <c r="AG519" s="110"/>
      <c r="AH519" s="110"/>
      <c r="AI519" s="110"/>
      <c r="AJ519" s="110"/>
      <c r="AK519" s="110"/>
      <c r="AL519" s="110"/>
      <c r="AM519" s="110"/>
      <c r="AN519" s="110"/>
      <c r="AO519" s="110"/>
      <c r="AP519" s="110"/>
      <c r="AQ519" s="110"/>
      <c r="AR519" s="110"/>
      <c r="AS519" s="110"/>
      <c r="AT519" s="110"/>
      <c r="AU519" s="110"/>
      <c r="AV519" s="110"/>
      <c r="AW519" s="110"/>
      <c r="AX519" s="110"/>
      <c r="AY519" s="110"/>
      <c r="AZ519" s="110"/>
      <c r="BA519" s="110"/>
      <c r="BB519" s="110"/>
    </row>
    <row r="520" ht="15.75" customHeight="1">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c r="AA520" s="110"/>
      <c r="AB520" s="110"/>
      <c r="AC520" s="110"/>
      <c r="AD520" s="110"/>
      <c r="AE520" s="110"/>
      <c r="AF520" s="110"/>
      <c r="AG520" s="110"/>
      <c r="AH520" s="110"/>
      <c r="AI520" s="110"/>
      <c r="AJ520" s="110"/>
      <c r="AK520" s="110"/>
      <c r="AL520" s="110"/>
      <c r="AM520" s="110"/>
      <c r="AN520" s="110"/>
      <c r="AO520" s="110"/>
      <c r="AP520" s="110"/>
      <c r="AQ520" s="110"/>
      <c r="AR520" s="110"/>
      <c r="AS520" s="110"/>
      <c r="AT520" s="110"/>
      <c r="AU520" s="110"/>
      <c r="AV520" s="110"/>
      <c r="AW520" s="110"/>
      <c r="AX520" s="110"/>
      <c r="AY520" s="110"/>
      <c r="AZ520" s="110"/>
      <c r="BA520" s="110"/>
      <c r="BB520" s="110"/>
    </row>
    <row r="521" ht="15.75" customHeight="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c r="AA521" s="110"/>
      <c r="AB521" s="110"/>
      <c r="AC521" s="110"/>
      <c r="AD521" s="110"/>
      <c r="AE521" s="110"/>
      <c r="AF521" s="110"/>
      <c r="AG521" s="110"/>
      <c r="AH521" s="110"/>
      <c r="AI521" s="110"/>
      <c r="AJ521" s="110"/>
      <c r="AK521" s="110"/>
      <c r="AL521" s="110"/>
      <c r="AM521" s="110"/>
      <c r="AN521" s="110"/>
      <c r="AO521" s="110"/>
      <c r="AP521" s="110"/>
      <c r="AQ521" s="110"/>
      <c r="AR521" s="110"/>
      <c r="AS521" s="110"/>
      <c r="AT521" s="110"/>
      <c r="AU521" s="110"/>
      <c r="AV521" s="110"/>
      <c r="AW521" s="110"/>
      <c r="AX521" s="110"/>
      <c r="AY521" s="110"/>
      <c r="AZ521" s="110"/>
      <c r="BA521" s="110"/>
      <c r="BB521" s="110"/>
    </row>
    <row r="522" ht="15.75" customHeight="1">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c r="AA522" s="110"/>
      <c r="AB522" s="110"/>
      <c r="AC522" s="110"/>
      <c r="AD522" s="110"/>
      <c r="AE522" s="110"/>
      <c r="AF522" s="110"/>
      <c r="AG522" s="110"/>
      <c r="AH522" s="110"/>
      <c r="AI522" s="110"/>
      <c r="AJ522" s="110"/>
      <c r="AK522" s="110"/>
      <c r="AL522" s="110"/>
      <c r="AM522" s="110"/>
      <c r="AN522" s="110"/>
      <c r="AO522" s="110"/>
      <c r="AP522" s="110"/>
      <c r="AQ522" s="110"/>
      <c r="AR522" s="110"/>
      <c r="AS522" s="110"/>
      <c r="AT522" s="110"/>
      <c r="AU522" s="110"/>
      <c r="AV522" s="110"/>
      <c r="AW522" s="110"/>
      <c r="AX522" s="110"/>
      <c r="AY522" s="110"/>
      <c r="AZ522" s="110"/>
      <c r="BA522" s="110"/>
      <c r="BB522" s="110"/>
    </row>
    <row r="523" ht="15.75" customHeight="1">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c r="AA523" s="110"/>
      <c r="AB523" s="110"/>
      <c r="AC523" s="110"/>
      <c r="AD523" s="110"/>
      <c r="AE523" s="110"/>
      <c r="AF523" s="110"/>
      <c r="AG523" s="110"/>
      <c r="AH523" s="110"/>
      <c r="AI523" s="110"/>
      <c r="AJ523" s="110"/>
      <c r="AK523" s="110"/>
      <c r="AL523" s="110"/>
      <c r="AM523" s="110"/>
      <c r="AN523" s="110"/>
      <c r="AO523" s="110"/>
      <c r="AP523" s="110"/>
      <c r="AQ523" s="110"/>
      <c r="AR523" s="110"/>
      <c r="AS523" s="110"/>
      <c r="AT523" s="110"/>
      <c r="AU523" s="110"/>
      <c r="AV523" s="110"/>
      <c r="AW523" s="110"/>
      <c r="AX523" s="110"/>
      <c r="AY523" s="110"/>
      <c r="AZ523" s="110"/>
      <c r="BA523" s="110"/>
      <c r="BB523" s="110"/>
    </row>
    <row r="524" ht="15.75" customHeight="1">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c r="AA524" s="110"/>
      <c r="AB524" s="110"/>
      <c r="AC524" s="110"/>
      <c r="AD524" s="110"/>
      <c r="AE524" s="110"/>
      <c r="AF524" s="110"/>
      <c r="AG524" s="110"/>
      <c r="AH524" s="110"/>
      <c r="AI524" s="110"/>
      <c r="AJ524" s="110"/>
      <c r="AK524" s="110"/>
      <c r="AL524" s="110"/>
      <c r="AM524" s="110"/>
      <c r="AN524" s="110"/>
      <c r="AO524" s="110"/>
      <c r="AP524" s="110"/>
      <c r="AQ524" s="110"/>
      <c r="AR524" s="110"/>
      <c r="AS524" s="110"/>
      <c r="AT524" s="110"/>
      <c r="AU524" s="110"/>
      <c r="AV524" s="110"/>
      <c r="AW524" s="110"/>
      <c r="AX524" s="110"/>
      <c r="AY524" s="110"/>
      <c r="AZ524" s="110"/>
      <c r="BA524" s="110"/>
      <c r="BB524" s="110"/>
    </row>
    <row r="525" ht="15.75" customHeight="1">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c r="AA525" s="110"/>
      <c r="AB525" s="110"/>
      <c r="AC525" s="110"/>
      <c r="AD525" s="110"/>
      <c r="AE525" s="110"/>
      <c r="AF525" s="110"/>
      <c r="AG525" s="110"/>
      <c r="AH525" s="110"/>
      <c r="AI525" s="110"/>
      <c r="AJ525" s="110"/>
      <c r="AK525" s="110"/>
      <c r="AL525" s="110"/>
      <c r="AM525" s="110"/>
      <c r="AN525" s="110"/>
      <c r="AO525" s="110"/>
      <c r="AP525" s="110"/>
      <c r="AQ525" s="110"/>
      <c r="AR525" s="110"/>
      <c r="AS525" s="110"/>
      <c r="AT525" s="110"/>
      <c r="AU525" s="110"/>
      <c r="AV525" s="110"/>
      <c r="AW525" s="110"/>
      <c r="AX525" s="110"/>
      <c r="AY525" s="110"/>
      <c r="AZ525" s="110"/>
      <c r="BA525" s="110"/>
      <c r="BB525" s="110"/>
    </row>
    <row r="526" ht="15.75" customHeight="1">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c r="AA526" s="110"/>
      <c r="AB526" s="110"/>
      <c r="AC526" s="110"/>
      <c r="AD526" s="110"/>
      <c r="AE526" s="110"/>
      <c r="AF526" s="110"/>
      <c r="AG526" s="110"/>
      <c r="AH526" s="110"/>
      <c r="AI526" s="110"/>
      <c r="AJ526" s="110"/>
      <c r="AK526" s="110"/>
      <c r="AL526" s="110"/>
      <c r="AM526" s="110"/>
      <c r="AN526" s="110"/>
      <c r="AO526" s="110"/>
      <c r="AP526" s="110"/>
      <c r="AQ526" s="110"/>
      <c r="AR526" s="110"/>
      <c r="AS526" s="110"/>
      <c r="AT526" s="110"/>
      <c r="AU526" s="110"/>
      <c r="AV526" s="110"/>
      <c r="AW526" s="110"/>
      <c r="AX526" s="110"/>
      <c r="AY526" s="110"/>
      <c r="AZ526" s="110"/>
      <c r="BA526" s="110"/>
      <c r="BB526" s="110"/>
    </row>
    <row r="527" ht="15.75" customHeight="1">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c r="AA527" s="110"/>
      <c r="AB527" s="110"/>
      <c r="AC527" s="110"/>
      <c r="AD527" s="110"/>
      <c r="AE527" s="110"/>
      <c r="AF527" s="110"/>
      <c r="AG527" s="110"/>
      <c r="AH527" s="110"/>
      <c r="AI527" s="110"/>
      <c r="AJ527" s="110"/>
      <c r="AK527" s="110"/>
      <c r="AL527" s="110"/>
      <c r="AM527" s="110"/>
      <c r="AN527" s="110"/>
      <c r="AO527" s="110"/>
      <c r="AP527" s="110"/>
      <c r="AQ527" s="110"/>
      <c r="AR527" s="110"/>
      <c r="AS527" s="110"/>
      <c r="AT527" s="110"/>
      <c r="AU527" s="110"/>
      <c r="AV527" s="110"/>
      <c r="AW527" s="110"/>
      <c r="AX527" s="110"/>
      <c r="AY527" s="110"/>
      <c r="AZ527" s="110"/>
      <c r="BA527" s="110"/>
      <c r="BB527" s="110"/>
    </row>
    <row r="528" ht="15.75" customHeight="1">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c r="AA528" s="110"/>
      <c r="AB528" s="110"/>
      <c r="AC528" s="110"/>
      <c r="AD528" s="110"/>
      <c r="AE528" s="110"/>
      <c r="AF528" s="110"/>
      <c r="AG528" s="110"/>
      <c r="AH528" s="110"/>
      <c r="AI528" s="110"/>
      <c r="AJ528" s="110"/>
      <c r="AK528" s="110"/>
      <c r="AL528" s="110"/>
      <c r="AM528" s="110"/>
      <c r="AN528" s="110"/>
      <c r="AO528" s="110"/>
      <c r="AP528" s="110"/>
      <c r="AQ528" s="110"/>
      <c r="AR528" s="110"/>
      <c r="AS528" s="110"/>
      <c r="AT528" s="110"/>
      <c r="AU528" s="110"/>
      <c r="AV528" s="110"/>
      <c r="AW528" s="110"/>
      <c r="AX528" s="110"/>
      <c r="AY528" s="110"/>
      <c r="AZ528" s="110"/>
      <c r="BA528" s="110"/>
      <c r="BB528" s="110"/>
    </row>
    <row r="529" ht="15.75" customHeight="1">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c r="AA529" s="110"/>
      <c r="AB529" s="110"/>
      <c r="AC529" s="110"/>
      <c r="AD529" s="110"/>
      <c r="AE529" s="110"/>
      <c r="AF529" s="110"/>
      <c r="AG529" s="110"/>
      <c r="AH529" s="110"/>
      <c r="AI529" s="110"/>
      <c r="AJ529" s="110"/>
      <c r="AK529" s="110"/>
      <c r="AL529" s="110"/>
      <c r="AM529" s="110"/>
      <c r="AN529" s="110"/>
      <c r="AO529" s="110"/>
      <c r="AP529" s="110"/>
      <c r="AQ529" s="110"/>
      <c r="AR529" s="110"/>
      <c r="AS529" s="110"/>
      <c r="AT529" s="110"/>
      <c r="AU529" s="110"/>
      <c r="AV529" s="110"/>
      <c r="AW529" s="110"/>
      <c r="AX529" s="110"/>
      <c r="AY529" s="110"/>
      <c r="AZ529" s="110"/>
      <c r="BA529" s="110"/>
      <c r="BB529" s="110"/>
    </row>
    <row r="530" ht="15.75" customHeight="1">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c r="AA530" s="110"/>
      <c r="AB530" s="110"/>
      <c r="AC530" s="110"/>
      <c r="AD530" s="110"/>
      <c r="AE530" s="110"/>
      <c r="AF530" s="110"/>
      <c r="AG530" s="110"/>
      <c r="AH530" s="110"/>
      <c r="AI530" s="110"/>
      <c r="AJ530" s="110"/>
      <c r="AK530" s="110"/>
      <c r="AL530" s="110"/>
      <c r="AM530" s="110"/>
      <c r="AN530" s="110"/>
      <c r="AO530" s="110"/>
      <c r="AP530" s="110"/>
      <c r="AQ530" s="110"/>
      <c r="AR530" s="110"/>
      <c r="AS530" s="110"/>
      <c r="AT530" s="110"/>
      <c r="AU530" s="110"/>
      <c r="AV530" s="110"/>
      <c r="AW530" s="110"/>
      <c r="AX530" s="110"/>
      <c r="AY530" s="110"/>
      <c r="AZ530" s="110"/>
      <c r="BA530" s="110"/>
      <c r="BB530" s="110"/>
    </row>
    <row r="531" ht="15.75" customHeight="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c r="AA531" s="110"/>
      <c r="AB531" s="110"/>
      <c r="AC531" s="110"/>
      <c r="AD531" s="110"/>
      <c r="AE531" s="110"/>
      <c r="AF531" s="110"/>
      <c r="AG531" s="110"/>
      <c r="AH531" s="110"/>
      <c r="AI531" s="110"/>
      <c r="AJ531" s="110"/>
      <c r="AK531" s="110"/>
      <c r="AL531" s="110"/>
      <c r="AM531" s="110"/>
      <c r="AN531" s="110"/>
      <c r="AO531" s="110"/>
      <c r="AP531" s="110"/>
      <c r="AQ531" s="110"/>
      <c r="AR531" s="110"/>
      <c r="AS531" s="110"/>
      <c r="AT531" s="110"/>
      <c r="AU531" s="110"/>
      <c r="AV531" s="110"/>
      <c r="AW531" s="110"/>
      <c r="AX531" s="110"/>
      <c r="AY531" s="110"/>
      <c r="AZ531" s="110"/>
      <c r="BA531" s="110"/>
      <c r="BB531" s="110"/>
    </row>
    <row r="532" ht="15.75" customHeight="1">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c r="AA532" s="110"/>
      <c r="AB532" s="110"/>
      <c r="AC532" s="110"/>
      <c r="AD532" s="110"/>
      <c r="AE532" s="110"/>
      <c r="AF532" s="110"/>
      <c r="AG532" s="110"/>
      <c r="AH532" s="110"/>
      <c r="AI532" s="110"/>
      <c r="AJ532" s="110"/>
      <c r="AK532" s="110"/>
      <c r="AL532" s="110"/>
      <c r="AM532" s="110"/>
      <c r="AN532" s="110"/>
      <c r="AO532" s="110"/>
      <c r="AP532" s="110"/>
      <c r="AQ532" s="110"/>
      <c r="AR532" s="110"/>
      <c r="AS532" s="110"/>
      <c r="AT532" s="110"/>
      <c r="AU532" s="110"/>
      <c r="AV532" s="110"/>
      <c r="AW532" s="110"/>
      <c r="AX532" s="110"/>
      <c r="AY532" s="110"/>
      <c r="AZ532" s="110"/>
      <c r="BA532" s="110"/>
      <c r="BB532" s="110"/>
    </row>
    <row r="533" ht="15.75" customHeight="1">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c r="AA533" s="110"/>
      <c r="AB533" s="110"/>
      <c r="AC533" s="110"/>
      <c r="AD533" s="110"/>
      <c r="AE533" s="110"/>
      <c r="AF533" s="110"/>
      <c r="AG533" s="110"/>
      <c r="AH533" s="110"/>
      <c r="AI533" s="110"/>
      <c r="AJ533" s="110"/>
      <c r="AK533" s="110"/>
      <c r="AL533" s="110"/>
      <c r="AM533" s="110"/>
      <c r="AN533" s="110"/>
      <c r="AO533" s="110"/>
      <c r="AP533" s="110"/>
      <c r="AQ533" s="110"/>
      <c r="AR533" s="110"/>
      <c r="AS533" s="110"/>
      <c r="AT533" s="110"/>
      <c r="AU533" s="110"/>
      <c r="AV533" s="110"/>
      <c r="AW533" s="110"/>
      <c r="AX533" s="110"/>
      <c r="AY533" s="110"/>
      <c r="AZ533" s="110"/>
      <c r="BA533" s="110"/>
      <c r="BB533" s="110"/>
    </row>
    <row r="534" ht="15.75" customHeight="1">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c r="AA534" s="110"/>
      <c r="AB534" s="110"/>
      <c r="AC534" s="110"/>
      <c r="AD534" s="110"/>
      <c r="AE534" s="110"/>
      <c r="AF534" s="110"/>
      <c r="AG534" s="110"/>
      <c r="AH534" s="110"/>
      <c r="AI534" s="110"/>
      <c r="AJ534" s="110"/>
      <c r="AK534" s="110"/>
      <c r="AL534" s="110"/>
      <c r="AM534" s="110"/>
      <c r="AN534" s="110"/>
      <c r="AO534" s="110"/>
      <c r="AP534" s="110"/>
      <c r="AQ534" s="110"/>
      <c r="AR534" s="110"/>
      <c r="AS534" s="110"/>
      <c r="AT534" s="110"/>
      <c r="AU534" s="110"/>
      <c r="AV534" s="110"/>
      <c r="AW534" s="110"/>
      <c r="AX534" s="110"/>
      <c r="AY534" s="110"/>
      <c r="AZ534" s="110"/>
      <c r="BA534" s="110"/>
      <c r="BB534" s="110"/>
    </row>
    <row r="535" ht="15.75" customHeight="1">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c r="AA535" s="110"/>
      <c r="AB535" s="110"/>
      <c r="AC535" s="110"/>
      <c r="AD535" s="110"/>
      <c r="AE535" s="110"/>
      <c r="AF535" s="110"/>
      <c r="AG535" s="110"/>
      <c r="AH535" s="110"/>
      <c r="AI535" s="110"/>
      <c r="AJ535" s="110"/>
      <c r="AK535" s="110"/>
      <c r="AL535" s="110"/>
      <c r="AM535" s="110"/>
      <c r="AN535" s="110"/>
      <c r="AO535" s="110"/>
      <c r="AP535" s="110"/>
      <c r="AQ535" s="110"/>
      <c r="AR535" s="110"/>
      <c r="AS535" s="110"/>
      <c r="AT535" s="110"/>
      <c r="AU535" s="110"/>
      <c r="AV535" s="110"/>
      <c r="AW535" s="110"/>
      <c r="AX535" s="110"/>
      <c r="AY535" s="110"/>
      <c r="AZ535" s="110"/>
      <c r="BA535" s="110"/>
      <c r="BB535" s="110"/>
    </row>
    <row r="536" ht="15.75" customHeight="1">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c r="AA536" s="110"/>
      <c r="AB536" s="110"/>
      <c r="AC536" s="110"/>
      <c r="AD536" s="110"/>
      <c r="AE536" s="110"/>
      <c r="AF536" s="110"/>
      <c r="AG536" s="110"/>
      <c r="AH536" s="110"/>
      <c r="AI536" s="110"/>
      <c r="AJ536" s="110"/>
      <c r="AK536" s="110"/>
      <c r="AL536" s="110"/>
      <c r="AM536" s="110"/>
      <c r="AN536" s="110"/>
      <c r="AO536" s="110"/>
      <c r="AP536" s="110"/>
      <c r="AQ536" s="110"/>
      <c r="AR536" s="110"/>
      <c r="AS536" s="110"/>
      <c r="AT536" s="110"/>
      <c r="AU536" s="110"/>
      <c r="AV536" s="110"/>
      <c r="AW536" s="110"/>
      <c r="AX536" s="110"/>
      <c r="AY536" s="110"/>
      <c r="AZ536" s="110"/>
      <c r="BA536" s="110"/>
      <c r="BB536" s="110"/>
    </row>
    <row r="537" ht="15.75" customHeight="1">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c r="AA537" s="110"/>
      <c r="AB537" s="110"/>
      <c r="AC537" s="110"/>
      <c r="AD537" s="110"/>
      <c r="AE537" s="110"/>
      <c r="AF537" s="110"/>
      <c r="AG537" s="110"/>
      <c r="AH537" s="110"/>
      <c r="AI537" s="110"/>
      <c r="AJ537" s="110"/>
      <c r="AK537" s="110"/>
      <c r="AL537" s="110"/>
      <c r="AM537" s="110"/>
      <c r="AN537" s="110"/>
      <c r="AO537" s="110"/>
      <c r="AP537" s="110"/>
      <c r="AQ537" s="110"/>
      <c r="AR537" s="110"/>
      <c r="AS537" s="110"/>
      <c r="AT537" s="110"/>
      <c r="AU537" s="110"/>
      <c r="AV537" s="110"/>
      <c r="AW537" s="110"/>
      <c r="AX537" s="110"/>
      <c r="AY537" s="110"/>
      <c r="AZ537" s="110"/>
      <c r="BA537" s="110"/>
      <c r="BB537" s="110"/>
    </row>
    <row r="538" ht="15.75" customHeight="1">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c r="AA538" s="110"/>
      <c r="AB538" s="110"/>
      <c r="AC538" s="110"/>
      <c r="AD538" s="110"/>
      <c r="AE538" s="110"/>
      <c r="AF538" s="110"/>
      <c r="AG538" s="110"/>
      <c r="AH538" s="110"/>
      <c r="AI538" s="110"/>
      <c r="AJ538" s="110"/>
      <c r="AK538" s="110"/>
      <c r="AL538" s="110"/>
      <c r="AM538" s="110"/>
      <c r="AN538" s="110"/>
      <c r="AO538" s="110"/>
      <c r="AP538" s="110"/>
      <c r="AQ538" s="110"/>
      <c r="AR538" s="110"/>
      <c r="AS538" s="110"/>
      <c r="AT538" s="110"/>
      <c r="AU538" s="110"/>
      <c r="AV538" s="110"/>
      <c r="AW538" s="110"/>
      <c r="AX538" s="110"/>
      <c r="AY538" s="110"/>
      <c r="AZ538" s="110"/>
      <c r="BA538" s="110"/>
      <c r="BB538" s="110"/>
    </row>
    <row r="539" ht="15.75" customHeight="1">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c r="AA539" s="110"/>
      <c r="AB539" s="110"/>
      <c r="AC539" s="110"/>
      <c r="AD539" s="110"/>
      <c r="AE539" s="110"/>
      <c r="AF539" s="110"/>
      <c r="AG539" s="110"/>
      <c r="AH539" s="110"/>
      <c r="AI539" s="110"/>
      <c r="AJ539" s="110"/>
      <c r="AK539" s="110"/>
      <c r="AL539" s="110"/>
      <c r="AM539" s="110"/>
      <c r="AN539" s="110"/>
      <c r="AO539" s="110"/>
      <c r="AP539" s="110"/>
      <c r="AQ539" s="110"/>
      <c r="AR539" s="110"/>
      <c r="AS539" s="110"/>
      <c r="AT539" s="110"/>
      <c r="AU539" s="110"/>
      <c r="AV539" s="110"/>
      <c r="AW539" s="110"/>
      <c r="AX539" s="110"/>
      <c r="AY539" s="110"/>
      <c r="AZ539" s="110"/>
      <c r="BA539" s="110"/>
      <c r="BB539" s="110"/>
    </row>
    <row r="540" ht="15.75" customHeight="1">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c r="AA540" s="110"/>
      <c r="AB540" s="110"/>
      <c r="AC540" s="110"/>
      <c r="AD540" s="110"/>
      <c r="AE540" s="110"/>
      <c r="AF540" s="110"/>
      <c r="AG540" s="110"/>
      <c r="AH540" s="110"/>
      <c r="AI540" s="110"/>
      <c r="AJ540" s="110"/>
      <c r="AK540" s="110"/>
      <c r="AL540" s="110"/>
      <c r="AM540" s="110"/>
      <c r="AN540" s="110"/>
      <c r="AO540" s="110"/>
      <c r="AP540" s="110"/>
      <c r="AQ540" s="110"/>
      <c r="AR540" s="110"/>
      <c r="AS540" s="110"/>
      <c r="AT540" s="110"/>
      <c r="AU540" s="110"/>
      <c r="AV540" s="110"/>
      <c r="AW540" s="110"/>
      <c r="AX540" s="110"/>
      <c r="AY540" s="110"/>
      <c r="AZ540" s="110"/>
      <c r="BA540" s="110"/>
      <c r="BB540" s="110"/>
    </row>
    <row r="541" ht="15.75" customHeight="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c r="AA541" s="110"/>
      <c r="AB541" s="110"/>
      <c r="AC541" s="110"/>
      <c r="AD541" s="110"/>
      <c r="AE541" s="110"/>
      <c r="AF541" s="110"/>
      <c r="AG541" s="110"/>
      <c r="AH541" s="110"/>
      <c r="AI541" s="110"/>
      <c r="AJ541" s="110"/>
      <c r="AK541" s="110"/>
      <c r="AL541" s="110"/>
      <c r="AM541" s="110"/>
      <c r="AN541" s="110"/>
      <c r="AO541" s="110"/>
      <c r="AP541" s="110"/>
      <c r="AQ541" s="110"/>
      <c r="AR541" s="110"/>
      <c r="AS541" s="110"/>
      <c r="AT541" s="110"/>
      <c r="AU541" s="110"/>
      <c r="AV541" s="110"/>
      <c r="AW541" s="110"/>
      <c r="AX541" s="110"/>
      <c r="AY541" s="110"/>
      <c r="AZ541" s="110"/>
      <c r="BA541" s="110"/>
      <c r="BB541" s="110"/>
    </row>
    <row r="542" ht="15.75" customHeight="1">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c r="AA542" s="110"/>
      <c r="AB542" s="110"/>
      <c r="AC542" s="110"/>
      <c r="AD542" s="110"/>
      <c r="AE542" s="110"/>
      <c r="AF542" s="110"/>
      <c r="AG542" s="110"/>
      <c r="AH542" s="110"/>
      <c r="AI542" s="110"/>
      <c r="AJ542" s="110"/>
      <c r="AK542" s="110"/>
      <c r="AL542" s="110"/>
      <c r="AM542" s="110"/>
      <c r="AN542" s="110"/>
      <c r="AO542" s="110"/>
      <c r="AP542" s="110"/>
      <c r="AQ542" s="110"/>
      <c r="AR542" s="110"/>
      <c r="AS542" s="110"/>
      <c r="AT542" s="110"/>
      <c r="AU542" s="110"/>
      <c r="AV542" s="110"/>
      <c r="AW542" s="110"/>
      <c r="AX542" s="110"/>
      <c r="AY542" s="110"/>
      <c r="AZ542" s="110"/>
      <c r="BA542" s="110"/>
      <c r="BB542" s="110"/>
    </row>
    <row r="543" ht="15.75" customHeight="1">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c r="AA543" s="110"/>
      <c r="AB543" s="110"/>
      <c r="AC543" s="110"/>
      <c r="AD543" s="110"/>
      <c r="AE543" s="110"/>
      <c r="AF543" s="110"/>
      <c r="AG543" s="110"/>
      <c r="AH543" s="110"/>
      <c r="AI543" s="110"/>
      <c r="AJ543" s="110"/>
      <c r="AK543" s="110"/>
      <c r="AL543" s="110"/>
      <c r="AM543" s="110"/>
      <c r="AN543" s="110"/>
      <c r="AO543" s="110"/>
      <c r="AP543" s="110"/>
      <c r="AQ543" s="110"/>
      <c r="AR543" s="110"/>
      <c r="AS543" s="110"/>
      <c r="AT543" s="110"/>
      <c r="AU543" s="110"/>
      <c r="AV543" s="110"/>
      <c r="AW543" s="110"/>
      <c r="AX543" s="110"/>
      <c r="AY543" s="110"/>
      <c r="AZ543" s="110"/>
      <c r="BA543" s="110"/>
      <c r="BB543" s="110"/>
    </row>
    <row r="544" ht="15.75" customHeight="1">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c r="AA544" s="110"/>
      <c r="AB544" s="110"/>
      <c r="AC544" s="110"/>
      <c r="AD544" s="110"/>
      <c r="AE544" s="110"/>
      <c r="AF544" s="110"/>
      <c r="AG544" s="110"/>
      <c r="AH544" s="110"/>
      <c r="AI544" s="110"/>
      <c r="AJ544" s="110"/>
      <c r="AK544" s="110"/>
      <c r="AL544" s="110"/>
      <c r="AM544" s="110"/>
      <c r="AN544" s="110"/>
      <c r="AO544" s="110"/>
      <c r="AP544" s="110"/>
      <c r="AQ544" s="110"/>
      <c r="AR544" s="110"/>
      <c r="AS544" s="110"/>
      <c r="AT544" s="110"/>
      <c r="AU544" s="110"/>
      <c r="AV544" s="110"/>
      <c r="AW544" s="110"/>
      <c r="AX544" s="110"/>
      <c r="AY544" s="110"/>
      <c r="AZ544" s="110"/>
      <c r="BA544" s="110"/>
      <c r="BB544" s="110"/>
    </row>
    <row r="545" ht="15.75" customHeight="1">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c r="AA545" s="110"/>
      <c r="AB545" s="110"/>
      <c r="AC545" s="110"/>
      <c r="AD545" s="110"/>
      <c r="AE545" s="110"/>
      <c r="AF545" s="110"/>
      <c r="AG545" s="110"/>
      <c r="AH545" s="110"/>
      <c r="AI545" s="110"/>
      <c r="AJ545" s="110"/>
      <c r="AK545" s="110"/>
      <c r="AL545" s="110"/>
      <c r="AM545" s="110"/>
      <c r="AN545" s="110"/>
      <c r="AO545" s="110"/>
      <c r="AP545" s="110"/>
      <c r="AQ545" s="110"/>
      <c r="AR545" s="110"/>
      <c r="AS545" s="110"/>
      <c r="AT545" s="110"/>
      <c r="AU545" s="110"/>
      <c r="AV545" s="110"/>
      <c r="AW545" s="110"/>
      <c r="AX545" s="110"/>
      <c r="AY545" s="110"/>
      <c r="AZ545" s="110"/>
      <c r="BA545" s="110"/>
      <c r="BB545" s="110"/>
    </row>
    <row r="546" ht="15.75" customHeight="1">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c r="AA546" s="110"/>
      <c r="AB546" s="110"/>
      <c r="AC546" s="110"/>
      <c r="AD546" s="110"/>
      <c r="AE546" s="110"/>
      <c r="AF546" s="110"/>
      <c r="AG546" s="110"/>
      <c r="AH546" s="110"/>
      <c r="AI546" s="110"/>
      <c r="AJ546" s="110"/>
      <c r="AK546" s="110"/>
      <c r="AL546" s="110"/>
      <c r="AM546" s="110"/>
      <c r="AN546" s="110"/>
      <c r="AO546" s="110"/>
      <c r="AP546" s="110"/>
      <c r="AQ546" s="110"/>
      <c r="AR546" s="110"/>
      <c r="AS546" s="110"/>
      <c r="AT546" s="110"/>
      <c r="AU546" s="110"/>
      <c r="AV546" s="110"/>
      <c r="AW546" s="110"/>
      <c r="AX546" s="110"/>
      <c r="AY546" s="110"/>
      <c r="AZ546" s="110"/>
      <c r="BA546" s="110"/>
      <c r="BB546" s="110"/>
    </row>
    <row r="547" ht="15.75" customHeight="1">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c r="AA547" s="110"/>
      <c r="AB547" s="110"/>
      <c r="AC547" s="110"/>
      <c r="AD547" s="110"/>
      <c r="AE547" s="110"/>
      <c r="AF547" s="110"/>
      <c r="AG547" s="110"/>
      <c r="AH547" s="110"/>
      <c r="AI547" s="110"/>
      <c r="AJ547" s="110"/>
      <c r="AK547" s="110"/>
      <c r="AL547" s="110"/>
      <c r="AM547" s="110"/>
      <c r="AN547" s="110"/>
      <c r="AO547" s="110"/>
      <c r="AP547" s="110"/>
      <c r="AQ547" s="110"/>
      <c r="AR547" s="110"/>
      <c r="AS547" s="110"/>
      <c r="AT547" s="110"/>
      <c r="AU547" s="110"/>
      <c r="AV547" s="110"/>
      <c r="AW547" s="110"/>
      <c r="AX547" s="110"/>
      <c r="AY547" s="110"/>
      <c r="AZ547" s="110"/>
      <c r="BA547" s="110"/>
      <c r="BB547" s="110"/>
    </row>
    <row r="548" ht="15.75" customHeight="1">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c r="AA548" s="110"/>
      <c r="AB548" s="110"/>
      <c r="AC548" s="110"/>
      <c r="AD548" s="110"/>
      <c r="AE548" s="110"/>
      <c r="AF548" s="110"/>
      <c r="AG548" s="110"/>
      <c r="AH548" s="110"/>
      <c r="AI548" s="110"/>
      <c r="AJ548" s="110"/>
      <c r="AK548" s="110"/>
      <c r="AL548" s="110"/>
      <c r="AM548" s="110"/>
      <c r="AN548" s="110"/>
      <c r="AO548" s="110"/>
      <c r="AP548" s="110"/>
      <c r="AQ548" s="110"/>
      <c r="AR548" s="110"/>
      <c r="AS548" s="110"/>
      <c r="AT548" s="110"/>
      <c r="AU548" s="110"/>
      <c r="AV548" s="110"/>
      <c r="AW548" s="110"/>
      <c r="AX548" s="110"/>
      <c r="AY548" s="110"/>
      <c r="AZ548" s="110"/>
      <c r="BA548" s="110"/>
      <c r="BB548" s="110"/>
    </row>
    <row r="549" ht="15.75" customHeight="1">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c r="AA549" s="110"/>
      <c r="AB549" s="110"/>
      <c r="AC549" s="110"/>
      <c r="AD549" s="110"/>
      <c r="AE549" s="110"/>
      <c r="AF549" s="110"/>
      <c r="AG549" s="110"/>
      <c r="AH549" s="110"/>
      <c r="AI549" s="110"/>
      <c r="AJ549" s="110"/>
      <c r="AK549" s="110"/>
      <c r="AL549" s="110"/>
      <c r="AM549" s="110"/>
      <c r="AN549" s="110"/>
      <c r="AO549" s="110"/>
      <c r="AP549" s="110"/>
      <c r="AQ549" s="110"/>
      <c r="AR549" s="110"/>
      <c r="AS549" s="110"/>
      <c r="AT549" s="110"/>
      <c r="AU549" s="110"/>
      <c r="AV549" s="110"/>
      <c r="AW549" s="110"/>
      <c r="AX549" s="110"/>
      <c r="AY549" s="110"/>
      <c r="AZ549" s="110"/>
      <c r="BA549" s="110"/>
      <c r="BB549" s="110"/>
    </row>
    <row r="550" ht="15.75" customHeight="1">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c r="AA550" s="110"/>
      <c r="AB550" s="110"/>
      <c r="AC550" s="110"/>
      <c r="AD550" s="110"/>
      <c r="AE550" s="110"/>
      <c r="AF550" s="110"/>
      <c r="AG550" s="110"/>
      <c r="AH550" s="110"/>
      <c r="AI550" s="110"/>
      <c r="AJ550" s="110"/>
      <c r="AK550" s="110"/>
      <c r="AL550" s="110"/>
      <c r="AM550" s="110"/>
      <c r="AN550" s="110"/>
      <c r="AO550" s="110"/>
      <c r="AP550" s="110"/>
      <c r="AQ550" s="110"/>
      <c r="AR550" s="110"/>
      <c r="AS550" s="110"/>
      <c r="AT550" s="110"/>
      <c r="AU550" s="110"/>
      <c r="AV550" s="110"/>
      <c r="AW550" s="110"/>
      <c r="AX550" s="110"/>
      <c r="AY550" s="110"/>
      <c r="AZ550" s="110"/>
      <c r="BA550" s="110"/>
      <c r="BB550" s="110"/>
    </row>
    <row r="551" ht="15.75" customHeight="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c r="AA551" s="110"/>
      <c r="AB551" s="110"/>
      <c r="AC551" s="110"/>
      <c r="AD551" s="110"/>
      <c r="AE551" s="110"/>
      <c r="AF551" s="110"/>
      <c r="AG551" s="110"/>
      <c r="AH551" s="110"/>
      <c r="AI551" s="110"/>
      <c r="AJ551" s="110"/>
      <c r="AK551" s="110"/>
      <c r="AL551" s="110"/>
      <c r="AM551" s="110"/>
      <c r="AN551" s="110"/>
      <c r="AO551" s="110"/>
      <c r="AP551" s="110"/>
      <c r="AQ551" s="110"/>
      <c r="AR551" s="110"/>
      <c r="AS551" s="110"/>
      <c r="AT551" s="110"/>
      <c r="AU551" s="110"/>
      <c r="AV551" s="110"/>
      <c r="AW551" s="110"/>
      <c r="AX551" s="110"/>
      <c r="AY551" s="110"/>
      <c r="AZ551" s="110"/>
      <c r="BA551" s="110"/>
      <c r="BB551" s="110"/>
    </row>
    <row r="552" ht="15.75" customHeight="1">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c r="AA552" s="110"/>
      <c r="AB552" s="110"/>
      <c r="AC552" s="110"/>
      <c r="AD552" s="110"/>
      <c r="AE552" s="110"/>
      <c r="AF552" s="110"/>
      <c r="AG552" s="110"/>
      <c r="AH552" s="110"/>
      <c r="AI552" s="110"/>
      <c r="AJ552" s="110"/>
      <c r="AK552" s="110"/>
      <c r="AL552" s="110"/>
      <c r="AM552" s="110"/>
      <c r="AN552" s="110"/>
      <c r="AO552" s="110"/>
      <c r="AP552" s="110"/>
      <c r="AQ552" s="110"/>
      <c r="AR552" s="110"/>
      <c r="AS552" s="110"/>
      <c r="AT552" s="110"/>
      <c r="AU552" s="110"/>
      <c r="AV552" s="110"/>
      <c r="AW552" s="110"/>
      <c r="AX552" s="110"/>
      <c r="AY552" s="110"/>
      <c r="AZ552" s="110"/>
      <c r="BA552" s="110"/>
      <c r="BB552" s="110"/>
    </row>
    <row r="553" ht="15.75" customHeight="1">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c r="AA553" s="110"/>
      <c r="AB553" s="110"/>
      <c r="AC553" s="110"/>
      <c r="AD553" s="110"/>
      <c r="AE553" s="110"/>
      <c r="AF553" s="110"/>
      <c r="AG553" s="110"/>
      <c r="AH553" s="110"/>
      <c r="AI553" s="110"/>
      <c r="AJ553" s="110"/>
      <c r="AK553" s="110"/>
      <c r="AL553" s="110"/>
      <c r="AM553" s="110"/>
      <c r="AN553" s="110"/>
      <c r="AO553" s="110"/>
      <c r="AP553" s="110"/>
      <c r="AQ553" s="110"/>
      <c r="AR553" s="110"/>
      <c r="AS553" s="110"/>
      <c r="AT553" s="110"/>
      <c r="AU553" s="110"/>
      <c r="AV553" s="110"/>
      <c r="AW553" s="110"/>
      <c r="AX553" s="110"/>
      <c r="AY553" s="110"/>
      <c r="AZ553" s="110"/>
      <c r="BA553" s="110"/>
      <c r="BB553" s="110"/>
    </row>
    <row r="554" ht="15.75" customHeight="1">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c r="AA554" s="110"/>
      <c r="AB554" s="110"/>
      <c r="AC554" s="110"/>
      <c r="AD554" s="110"/>
      <c r="AE554" s="110"/>
      <c r="AF554" s="110"/>
      <c r="AG554" s="110"/>
      <c r="AH554" s="110"/>
      <c r="AI554" s="110"/>
      <c r="AJ554" s="110"/>
      <c r="AK554" s="110"/>
      <c r="AL554" s="110"/>
      <c r="AM554" s="110"/>
      <c r="AN554" s="110"/>
      <c r="AO554" s="110"/>
      <c r="AP554" s="110"/>
      <c r="AQ554" s="110"/>
      <c r="AR554" s="110"/>
      <c r="AS554" s="110"/>
      <c r="AT554" s="110"/>
      <c r="AU554" s="110"/>
      <c r="AV554" s="110"/>
      <c r="AW554" s="110"/>
      <c r="AX554" s="110"/>
      <c r="AY554" s="110"/>
      <c r="AZ554" s="110"/>
      <c r="BA554" s="110"/>
      <c r="BB554" s="110"/>
    </row>
    <row r="555" ht="15.75" customHeight="1">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c r="AA555" s="110"/>
      <c r="AB555" s="110"/>
      <c r="AC555" s="110"/>
      <c r="AD555" s="110"/>
      <c r="AE555" s="110"/>
      <c r="AF555" s="110"/>
      <c r="AG555" s="110"/>
      <c r="AH555" s="110"/>
      <c r="AI555" s="110"/>
      <c r="AJ555" s="110"/>
      <c r="AK555" s="110"/>
      <c r="AL555" s="110"/>
      <c r="AM555" s="110"/>
      <c r="AN555" s="110"/>
      <c r="AO555" s="110"/>
      <c r="AP555" s="110"/>
      <c r="AQ555" s="110"/>
      <c r="AR555" s="110"/>
      <c r="AS555" s="110"/>
      <c r="AT555" s="110"/>
      <c r="AU555" s="110"/>
      <c r="AV555" s="110"/>
      <c r="AW555" s="110"/>
      <c r="AX555" s="110"/>
      <c r="AY555" s="110"/>
      <c r="AZ555" s="110"/>
      <c r="BA555" s="110"/>
      <c r="BB555" s="110"/>
    </row>
    <row r="556" ht="15.75" customHeight="1">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c r="AA556" s="110"/>
      <c r="AB556" s="110"/>
      <c r="AC556" s="110"/>
      <c r="AD556" s="110"/>
      <c r="AE556" s="110"/>
      <c r="AF556" s="110"/>
      <c r="AG556" s="110"/>
      <c r="AH556" s="110"/>
      <c r="AI556" s="110"/>
      <c r="AJ556" s="110"/>
      <c r="AK556" s="110"/>
      <c r="AL556" s="110"/>
      <c r="AM556" s="110"/>
      <c r="AN556" s="110"/>
      <c r="AO556" s="110"/>
      <c r="AP556" s="110"/>
      <c r="AQ556" s="110"/>
      <c r="AR556" s="110"/>
      <c r="AS556" s="110"/>
      <c r="AT556" s="110"/>
      <c r="AU556" s="110"/>
      <c r="AV556" s="110"/>
      <c r="AW556" s="110"/>
      <c r="AX556" s="110"/>
      <c r="AY556" s="110"/>
      <c r="AZ556" s="110"/>
      <c r="BA556" s="110"/>
      <c r="BB556" s="110"/>
    </row>
    <row r="557" ht="15.75" customHeight="1">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c r="AA557" s="110"/>
      <c r="AB557" s="110"/>
      <c r="AC557" s="110"/>
      <c r="AD557" s="110"/>
      <c r="AE557" s="110"/>
      <c r="AF557" s="110"/>
      <c r="AG557" s="110"/>
      <c r="AH557" s="110"/>
      <c r="AI557" s="110"/>
      <c r="AJ557" s="110"/>
      <c r="AK557" s="110"/>
      <c r="AL557" s="110"/>
      <c r="AM557" s="110"/>
      <c r="AN557" s="110"/>
      <c r="AO557" s="110"/>
      <c r="AP557" s="110"/>
      <c r="AQ557" s="110"/>
      <c r="AR557" s="110"/>
      <c r="AS557" s="110"/>
      <c r="AT557" s="110"/>
      <c r="AU557" s="110"/>
      <c r="AV557" s="110"/>
      <c r="AW557" s="110"/>
      <c r="AX557" s="110"/>
      <c r="AY557" s="110"/>
      <c r="AZ557" s="110"/>
      <c r="BA557" s="110"/>
      <c r="BB557" s="110"/>
    </row>
    <row r="558" ht="15.75" customHeight="1">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c r="AA558" s="110"/>
      <c r="AB558" s="110"/>
      <c r="AC558" s="110"/>
      <c r="AD558" s="110"/>
      <c r="AE558" s="110"/>
      <c r="AF558" s="110"/>
      <c r="AG558" s="110"/>
      <c r="AH558" s="110"/>
      <c r="AI558" s="110"/>
      <c r="AJ558" s="110"/>
      <c r="AK558" s="110"/>
      <c r="AL558" s="110"/>
      <c r="AM558" s="110"/>
      <c r="AN558" s="110"/>
      <c r="AO558" s="110"/>
      <c r="AP558" s="110"/>
      <c r="AQ558" s="110"/>
      <c r="AR558" s="110"/>
      <c r="AS558" s="110"/>
      <c r="AT558" s="110"/>
      <c r="AU558" s="110"/>
      <c r="AV558" s="110"/>
      <c r="AW558" s="110"/>
      <c r="AX558" s="110"/>
      <c r="AY558" s="110"/>
      <c r="AZ558" s="110"/>
      <c r="BA558" s="110"/>
      <c r="BB558" s="110"/>
    </row>
    <row r="559" ht="15.75" customHeight="1">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c r="AA559" s="110"/>
      <c r="AB559" s="110"/>
      <c r="AC559" s="110"/>
      <c r="AD559" s="110"/>
      <c r="AE559" s="110"/>
      <c r="AF559" s="110"/>
      <c r="AG559" s="110"/>
      <c r="AH559" s="110"/>
      <c r="AI559" s="110"/>
      <c r="AJ559" s="110"/>
      <c r="AK559" s="110"/>
      <c r="AL559" s="110"/>
      <c r="AM559" s="110"/>
      <c r="AN559" s="110"/>
      <c r="AO559" s="110"/>
      <c r="AP559" s="110"/>
      <c r="AQ559" s="110"/>
      <c r="AR559" s="110"/>
      <c r="AS559" s="110"/>
      <c r="AT559" s="110"/>
      <c r="AU559" s="110"/>
      <c r="AV559" s="110"/>
      <c r="AW559" s="110"/>
      <c r="AX559" s="110"/>
      <c r="AY559" s="110"/>
      <c r="AZ559" s="110"/>
      <c r="BA559" s="110"/>
      <c r="BB559" s="110"/>
    </row>
    <row r="560" ht="15.75" customHeight="1">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c r="AA560" s="110"/>
      <c r="AB560" s="110"/>
      <c r="AC560" s="110"/>
      <c r="AD560" s="110"/>
      <c r="AE560" s="110"/>
      <c r="AF560" s="110"/>
      <c r="AG560" s="110"/>
      <c r="AH560" s="110"/>
      <c r="AI560" s="110"/>
      <c r="AJ560" s="110"/>
      <c r="AK560" s="110"/>
      <c r="AL560" s="110"/>
      <c r="AM560" s="110"/>
      <c r="AN560" s="110"/>
      <c r="AO560" s="110"/>
      <c r="AP560" s="110"/>
      <c r="AQ560" s="110"/>
      <c r="AR560" s="110"/>
      <c r="AS560" s="110"/>
      <c r="AT560" s="110"/>
      <c r="AU560" s="110"/>
      <c r="AV560" s="110"/>
      <c r="AW560" s="110"/>
      <c r="AX560" s="110"/>
      <c r="AY560" s="110"/>
      <c r="AZ560" s="110"/>
      <c r="BA560" s="110"/>
      <c r="BB560" s="110"/>
    </row>
    <row r="561" ht="15.75" customHeight="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c r="AA561" s="110"/>
      <c r="AB561" s="110"/>
      <c r="AC561" s="110"/>
      <c r="AD561" s="110"/>
      <c r="AE561" s="110"/>
      <c r="AF561" s="110"/>
      <c r="AG561" s="110"/>
      <c r="AH561" s="110"/>
      <c r="AI561" s="110"/>
      <c r="AJ561" s="110"/>
      <c r="AK561" s="110"/>
      <c r="AL561" s="110"/>
      <c r="AM561" s="110"/>
      <c r="AN561" s="110"/>
      <c r="AO561" s="110"/>
      <c r="AP561" s="110"/>
      <c r="AQ561" s="110"/>
      <c r="AR561" s="110"/>
      <c r="AS561" s="110"/>
      <c r="AT561" s="110"/>
      <c r="AU561" s="110"/>
      <c r="AV561" s="110"/>
      <c r="AW561" s="110"/>
      <c r="AX561" s="110"/>
      <c r="AY561" s="110"/>
      <c r="AZ561" s="110"/>
      <c r="BA561" s="110"/>
      <c r="BB561" s="110"/>
    </row>
    <row r="562" ht="15.75" customHeight="1">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c r="AA562" s="110"/>
      <c r="AB562" s="110"/>
      <c r="AC562" s="110"/>
      <c r="AD562" s="110"/>
      <c r="AE562" s="110"/>
      <c r="AF562" s="110"/>
      <c r="AG562" s="110"/>
      <c r="AH562" s="110"/>
      <c r="AI562" s="110"/>
      <c r="AJ562" s="110"/>
      <c r="AK562" s="110"/>
      <c r="AL562" s="110"/>
      <c r="AM562" s="110"/>
      <c r="AN562" s="110"/>
      <c r="AO562" s="110"/>
      <c r="AP562" s="110"/>
      <c r="AQ562" s="110"/>
      <c r="AR562" s="110"/>
      <c r="AS562" s="110"/>
      <c r="AT562" s="110"/>
      <c r="AU562" s="110"/>
      <c r="AV562" s="110"/>
      <c r="AW562" s="110"/>
      <c r="AX562" s="110"/>
      <c r="AY562" s="110"/>
      <c r="AZ562" s="110"/>
      <c r="BA562" s="110"/>
      <c r="BB562" s="110"/>
    </row>
    <row r="563" ht="15.75" customHeight="1">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c r="AA563" s="110"/>
      <c r="AB563" s="110"/>
      <c r="AC563" s="110"/>
      <c r="AD563" s="110"/>
      <c r="AE563" s="110"/>
      <c r="AF563" s="110"/>
      <c r="AG563" s="110"/>
      <c r="AH563" s="110"/>
      <c r="AI563" s="110"/>
      <c r="AJ563" s="110"/>
      <c r="AK563" s="110"/>
      <c r="AL563" s="110"/>
      <c r="AM563" s="110"/>
      <c r="AN563" s="110"/>
      <c r="AO563" s="110"/>
      <c r="AP563" s="110"/>
      <c r="AQ563" s="110"/>
      <c r="AR563" s="110"/>
      <c r="AS563" s="110"/>
      <c r="AT563" s="110"/>
      <c r="AU563" s="110"/>
      <c r="AV563" s="110"/>
      <c r="AW563" s="110"/>
      <c r="AX563" s="110"/>
      <c r="AY563" s="110"/>
      <c r="AZ563" s="110"/>
      <c r="BA563" s="110"/>
      <c r="BB563" s="110"/>
    </row>
    <row r="564" ht="15.75" customHeight="1">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c r="AA564" s="110"/>
      <c r="AB564" s="110"/>
      <c r="AC564" s="110"/>
      <c r="AD564" s="110"/>
      <c r="AE564" s="110"/>
      <c r="AF564" s="110"/>
      <c r="AG564" s="110"/>
      <c r="AH564" s="110"/>
      <c r="AI564" s="110"/>
      <c r="AJ564" s="110"/>
      <c r="AK564" s="110"/>
      <c r="AL564" s="110"/>
      <c r="AM564" s="110"/>
      <c r="AN564" s="110"/>
      <c r="AO564" s="110"/>
      <c r="AP564" s="110"/>
      <c r="AQ564" s="110"/>
      <c r="AR564" s="110"/>
      <c r="AS564" s="110"/>
      <c r="AT564" s="110"/>
      <c r="AU564" s="110"/>
      <c r="AV564" s="110"/>
      <c r="AW564" s="110"/>
      <c r="AX564" s="110"/>
      <c r="AY564" s="110"/>
      <c r="AZ564" s="110"/>
      <c r="BA564" s="110"/>
      <c r="BB564" s="110"/>
    </row>
    <row r="565" ht="15.75" customHeight="1">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c r="AA565" s="110"/>
      <c r="AB565" s="110"/>
      <c r="AC565" s="110"/>
      <c r="AD565" s="110"/>
      <c r="AE565" s="110"/>
      <c r="AF565" s="110"/>
      <c r="AG565" s="110"/>
      <c r="AH565" s="110"/>
      <c r="AI565" s="110"/>
      <c r="AJ565" s="110"/>
      <c r="AK565" s="110"/>
      <c r="AL565" s="110"/>
      <c r="AM565" s="110"/>
      <c r="AN565" s="110"/>
      <c r="AO565" s="110"/>
      <c r="AP565" s="110"/>
      <c r="AQ565" s="110"/>
      <c r="AR565" s="110"/>
      <c r="AS565" s="110"/>
      <c r="AT565" s="110"/>
      <c r="AU565" s="110"/>
      <c r="AV565" s="110"/>
      <c r="AW565" s="110"/>
      <c r="AX565" s="110"/>
      <c r="AY565" s="110"/>
      <c r="AZ565" s="110"/>
      <c r="BA565" s="110"/>
      <c r="BB565" s="110"/>
    </row>
    <row r="566" ht="15.75" customHeight="1">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c r="AA566" s="110"/>
      <c r="AB566" s="110"/>
      <c r="AC566" s="110"/>
      <c r="AD566" s="110"/>
      <c r="AE566" s="110"/>
      <c r="AF566" s="110"/>
      <c r="AG566" s="110"/>
      <c r="AH566" s="110"/>
      <c r="AI566" s="110"/>
      <c r="AJ566" s="110"/>
      <c r="AK566" s="110"/>
      <c r="AL566" s="110"/>
      <c r="AM566" s="110"/>
      <c r="AN566" s="110"/>
      <c r="AO566" s="110"/>
      <c r="AP566" s="110"/>
      <c r="AQ566" s="110"/>
      <c r="AR566" s="110"/>
      <c r="AS566" s="110"/>
      <c r="AT566" s="110"/>
      <c r="AU566" s="110"/>
      <c r="AV566" s="110"/>
      <c r="AW566" s="110"/>
      <c r="AX566" s="110"/>
      <c r="AY566" s="110"/>
      <c r="AZ566" s="110"/>
      <c r="BA566" s="110"/>
      <c r="BB566" s="110"/>
    </row>
    <row r="567" ht="15.75" customHeight="1">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c r="AA567" s="110"/>
      <c r="AB567" s="110"/>
      <c r="AC567" s="110"/>
      <c r="AD567" s="110"/>
      <c r="AE567" s="110"/>
      <c r="AF567" s="110"/>
      <c r="AG567" s="110"/>
      <c r="AH567" s="110"/>
      <c r="AI567" s="110"/>
      <c r="AJ567" s="110"/>
      <c r="AK567" s="110"/>
      <c r="AL567" s="110"/>
      <c r="AM567" s="110"/>
      <c r="AN567" s="110"/>
      <c r="AO567" s="110"/>
      <c r="AP567" s="110"/>
      <c r="AQ567" s="110"/>
      <c r="AR567" s="110"/>
      <c r="AS567" s="110"/>
      <c r="AT567" s="110"/>
      <c r="AU567" s="110"/>
      <c r="AV567" s="110"/>
      <c r="AW567" s="110"/>
      <c r="AX567" s="110"/>
      <c r="AY567" s="110"/>
      <c r="AZ567" s="110"/>
      <c r="BA567" s="110"/>
      <c r="BB567" s="110"/>
    </row>
    <row r="568" ht="15.75" customHeight="1">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c r="AA568" s="110"/>
      <c r="AB568" s="110"/>
      <c r="AC568" s="110"/>
      <c r="AD568" s="110"/>
      <c r="AE568" s="110"/>
      <c r="AF568" s="110"/>
      <c r="AG568" s="110"/>
      <c r="AH568" s="110"/>
      <c r="AI568" s="110"/>
      <c r="AJ568" s="110"/>
      <c r="AK568" s="110"/>
      <c r="AL568" s="110"/>
      <c r="AM568" s="110"/>
      <c r="AN568" s="110"/>
      <c r="AO568" s="110"/>
      <c r="AP568" s="110"/>
      <c r="AQ568" s="110"/>
      <c r="AR568" s="110"/>
      <c r="AS568" s="110"/>
      <c r="AT568" s="110"/>
      <c r="AU568" s="110"/>
      <c r="AV568" s="110"/>
      <c r="AW568" s="110"/>
      <c r="AX568" s="110"/>
      <c r="AY568" s="110"/>
      <c r="AZ568" s="110"/>
      <c r="BA568" s="110"/>
      <c r="BB568" s="110"/>
    </row>
    <row r="569" ht="15.75" customHeight="1">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c r="AA569" s="110"/>
      <c r="AB569" s="110"/>
      <c r="AC569" s="110"/>
      <c r="AD569" s="110"/>
      <c r="AE569" s="110"/>
      <c r="AF569" s="110"/>
      <c r="AG569" s="110"/>
      <c r="AH569" s="110"/>
      <c r="AI569" s="110"/>
      <c r="AJ569" s="110"/>
      <c r="AK569" s="110"/>
      <c r="AL569" s="110"/>
      <c r="AM569" s="110"/>
      <c r="AN569" s="110"/>
      <c r="AO569" s="110"/>
      <c r="AP569" s="110"/>
      <c r="AQ569" s="110"/>
      <c r="AR569" s="110"/>
      <c r="AS569" s="110"/>
      <c r="AT569" s="110"/>
      <c r="AU569" s="110"/>
      <c r="AV569" s="110"/>
      <c r="AW569" s="110"/>
      <c r="AX569" s="110"/>
      <c r="AY569" s="110"/>
      <c r="AZ569" s="110"/>
      <c r="BA569" s="110"/>
      <c r="BB569" s="110"/>
    </row>
    <row r="570" ht="15.75" customHeight="1">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c r="AA570" s="110"/>
      <c r="AB570" s="110"/>
      <c r="AC570" s="110"/>
      <c r="AD570" s="110"/>
      <c r="AE570" s="110"/>
      <c r="AF570" s="110"/>
      <c r="AG570" s="110"/>
      <c r="AH570" s="110"/>
      <c r="AI570" s="110"/>
      <c r="AJ570" s="110"/>
      <c r="AK570" s="110"/>
      <c r="AL570" s="110"/>
      <c r="AM570" s="110"/>
      <c r="AN570" s="110"/>
      <c r="AO570" s="110"/>
      <c r="AP570" s="110"/>
      <c r="AQ570" s="110"/>
      <c r="AR570" s="110"/>
      <c r="AS570" s="110"/>
      <c r="AT570" s="110"/>
      <c r="AU570" s="110"/>
      <c r="AV570" s="110"/>
      <c r="AW570" s="110"/>
      <c r="AX570" s="110"/>
      <c r="AY570" s="110"/>
      <c r="AZ570" s="110"/>
      <c r="BA570" s="110"/>
      <c r="BB570" s="110"/>
    </row>
    <row r="571" ht="15.75" customHeight="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c r="AA571" s="110"/>
      <c r="AB571" s="110"/>
      <c r="AC571" s="110"/>
      <c r="AD571" s="110"/>
      <c r="AE571" s="110"/>
      <c r="AF571" s="110"/>
      <c r="AG571" s="110"/>
      <c r="AH571" s="110"/>
      <c r="AI571" s="110"/>
      <c r="AJ571" s="110"/>
      <c r="AK571" s="110"/>
      <c r="AL571" s="110"/>
      <c r="AM571" s="110"/>
      <c r="AN571" s="110"/>
      <c r="AO571" s="110"/>
      <c r="AP571" s="110"/>
      <c r="AQ571" s="110"/>
      <c r="AR571" s="110"/>
      <c r="AS571" s="110"/>
      <c r="AT571" s="110"/>
      <c r="AU571" s="110"/>
      <c r="AV571" s="110"/>
      <c r="AW571" s="110"/>
      <c r="AX571" s="110"/>
      <c r="AY571" s="110"/>
      <c r="AZ571" s="110"/>
      <c r="BA571" s="110"/>
      <c r="BB571" s="110"/>
    </row>
    <row r="572" ht="15.75" customHeight="1">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c r="AA572" s="110"/>
      <c r="AB572" s="110"/>
      <c r="AC572" s="110"/>
      <c r="AD572" s="110"/>
      <c r="AE572" s="110"/>
      <c r="AF572" s="110"/>
      <c r="AG572" s="110"/>
      <c r="AH572" s="110"/>
      <c r="AI572" s="110"/>
      <c r="AJ572" s="110"/>
      <c r="AK572" s="110"/>
      <c r="AL572" s="110"/>
      <c r="AM572" s="110"/>
      <c r="AN572" s="110"/>
      <c r="AO572" s="110"/>
      <c r="AP572" s="110"/>
      <c r="AQ572" s="110"/>
      <c r="AR572" s="110"/>
      <c r="AS572" s="110"/>
      <c r="AT572" s="110"/>
      <c r="AU572" s="110"/>
      <c r="AV572" s="110"/>
      <c r="AW572" s="110"/>
      <c r="AX572" s="110"/>
      <c r="AY572" s="110"/>
      <c r="AZ572" s="110"/>
      <c r="BA572" s="110"/>
      <c r="BB572" s="110"/>
    </row>
    <row r="573" ht="15.75" customHeight="1">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c r="AA573" s="110"/>
      <c r="AB573" s="110"/>
      <c r="AC573" s="110"/>
      <c r="AD573" s="110"/>
      <c r="AE573" s="110"/>
      <c r="AF573" s="110"/>
      <c r="AG573" s="110"/>
      <c r="AH573" s="110"/>
      <c r="AI573" s="110"/>
      <c r="AJ573" s="110"/>
      <c r="AK573" s="110"/>
      <c r="AL573" s="110"/>
      <c r="AM573" s="110"/>
      <c r="AN573" s="110"/>
      <c r="AO573" s="110"/>
      <c r="AP573" s="110"/>
      <c r="AQ573" s="110"/>
      <c r="AR573" s="110"/>
      <c r="AS573" s="110"/>
      <c r="AT573" s="110"/>
      <c r="AU573" s="110"/>
      <c r="AV573" s="110"/>
      <c r="AW573" s="110"/>
      <c r="AX573" s="110"/>
      <c r="AY573" s="110"/>
      <c r="AZ573" s="110"/>
      <c r="BA573" s="110"/>
      <c r="BB573" s="110"/>
    </row>
    <row r="574" ht="15.75" customHeight="1">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c r="AA574" s="110"/>
      <c r="AB574" s="110"/>
      <c r="AC574" s="110"/>
      <c r="AD574" s="110"/>
      <c r="AE574" s="110"/>
      <c r="AF574" s="110"/>
      <c r="AG574" s="110"/>
      <c r="AH574" s="110"/>
      <c r="AI574" s="110"/>
      <c r="AJ574" s="110"/>
      <c r="AK574" s="110"/>
      <c r="AL574" s="110"/>
      <c r="AM574" s="110"/>
      <c r="AN574" s="110"/>
      <c r="AO574" s="110"/>
      <c r="AP574" s="110"/>
      <c r="AQ574" s="110"/>
      <c r="AR574" s="110"/>
      <c r="AS574" s="110"/>
      <c r="AT574" s="110"/>
      <c r="AU574" s="110"/>
      <c r="AV574" s="110"/>
      <c r="AW574" s="110"/>
      <c r="AX574" s="110"/>
      <c r="AY574" s="110"/>
      <c r="AZ574" s="110"/>
      <c r="BA574" s="110"/>
      <c r="BB574" s="110"/>
    </row>
    <row r="575" ht="15.75" customHeight="1">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c r="AA575" s="110"/>
      <c r="AB575" s="110"/>
      <c r="AC575" s="110"/>
      <c r="AD575" s="110"/>
      <c r="AE575" s="110"/>
      <c r="AF575" s="110"/>
      <c r="AG575" s="110"/>
      <c r="AH575" s="110"/>
      <c r="AI575" s="110"/>
      <c r="AJ575" s="110"/>
      <c r="AK575" s="110"/>
      <c r="AL575" s="110"/>
      <c r="AM575" s="110"/>
      <c r="AN575" s="110"/>
      <c r="AO575" s="110"/>
      <c r="AP575" s="110"/>
      <c r="AQ575" s="110"/>
      <c r="AR575" s="110"/>
      <c r="AS575" s="110"/>
      <c r="AT575" s="110"/>
      <c r="AU575" s="110"/>
      <c r="AV575" s="110"/>
      <c r="AW575" s="110"/>
      <c r="AX575" s="110"/>
      <c r="AY575" s="110"/>
      <c r="AZ575" s="110"/>
      <c r="BA575" s="110"/>
      <c r="BB575" s="110"/>
    </row>
    <row r="576" ht="15.75" customHeight="1">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c r="AA576" s="110"/>
      <c r="AB576" s="110"/>
      <c r="AC576" s="110"/>
      <c r="AD576" s="110"/>
      <c r="AE576" s="110"/>
      <c r="AF576" s="110"/>
      <c r="AG576" s="110"/>
      <c r="AH576" s="110"/>
      <c r="AI576" s="110"/>
      <c r="AJ576" s="110"/>
      <c r="AK576" s="110"/>
      <c r="AL576" s="110"/>
      <c r="AM576" s="110"/>
      <c r="AN576" s="110"/>
      <c r="AO576" s="110"/>
      <c r="AP576" s="110"/>
      <c r="AQ576" s="110"/>
      <c r="AR576" s="110"/>
      <c r="AS576" s="110"/>
      <c r="AT576" s="110"/>
      <c r="AU576" s="110"/>
      <c r="AV576" s="110"/>
      <c r="AW576" s="110"/>
      <c r="AX576" s="110"/>
      <c r="AY576" s="110"/>
      <c r="AZ576" s="110"/>
      <c r="BA576" s="110"/>
      <c r="BB576" s="110"/>
    </row>
    <row r="577" ht="15.75" customHeight="1">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c r="AA577" s="110"/>
      <c r="AB577" s="110"/>
      <c r="AC577" s="110"/>
      <c r="AD577" s="110"/>
      <c r="AE577" s="110"/>
      <c r="AF577" s="110"/>
      <c r="AG577" s="110"/>
      <c r="AH577" s="110"/>
      <c r="AI577" s="110"/>
      <c r="AJ577" s="110"/>
      <c r="AK577" s="110"/>
      <c r="AL577" s="110"/>
      <c r="AM577" s="110"/>
      <c r="AN577" s="110"/>
      <c r="AO577" s="110"/>
      <c r="AP577" s="110"/>
      <c r="AQ577" s="110"/>
      <c r="AR577" s="110"/>
      <c r="AS577" s="110"/>
      <c r="AT577" s="110"/>
      <c r="AU577" s="110"/>
      <c r="AV577" s="110"/>
      <c r="AW577" s="110"/>
      <c r="AX577" s="110"/>
      <c r="AY577" s="110"/>
      <c r="AZ577" s="110"/>
      <c r="BA577" s="110"/>
      <c r="BB577" s="110"/>
    </row>
    <row r="578" ht="15.75" customHeight="1">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c r="AA578" s="110"/>
      <c r="AB578" s="110"/>
      <c r="AC578" s="110"/>
      <c r="AD578" s="110"/>
      <c r="AE578" s="110"/>
      <c r="AF578" s="110"/>
      <c r="AG578" s="110"/>
      <c r="AH578" s="110"/>
      <c r="AI578" s="110"/>
      <c r="AJ578" s="110"/>
      <c r="AK578" s="110"/>
      <c r="AL578" s="110"/>
      <c r="AM578" s="110"/>
      <c r="AN578" s="110"/>
      <c r="AO578" s="110"/>
      <c r="AP578" s="110"/>
      <c r="AQ578" s="110"/>
      <c r="AR578" s="110"/>
      <c r="AS578" s="110"/>
      <c r="AT578" s="110"/>
      <c r="AU578" s="110"/>
      <c r="AV578" s="110"/>
      <c r="AW578" s="110"/>
      <c r="AX578" s="110"/>
      <c r="AY578" s="110"/>
      <c r="AZ578" s="110"/>
      <c r="BA578" s="110"/>
      <c r="BB578" s="110"/>
    </row>
    <row r="579" ht="15.75" customHeight="1">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c r="AA579" s="110"/>
      <c r="AB579" s="110"/>
      <c r="AC579" s="110"/>
      <c r="AD579" s="110"/>
      <c r="AE579" s="110"/>
      <c r="AF579" s="110"/>
      <c r="AG579" s="110"/>
      <c r="AH579" s="110"/>
      <c r="AI579" s="110"/>
      <c r="AJ579" s="110"/>
      <c r="AK579" s="110"/>
      <c r="AL579" s="110"/>
      <c r="AM579" s="110"/>
      <c r="AN579" s="110"/>
      <c r="AO579" s="110"/>
      <c r="AP579" s="110"/>
      <c r="AQ579" s="110"/>
      <c r="AR579" s="110"/>
      <c r="AS579" s="110"/>
      <c r="AT579" s="110"/>
      <c r="AU579" s="110"/>
      <c r="AV579" s="110"/>
      <c r="AW579" s="110"/>
      <c r="AX579" s="110"/>
      <c r="AY579" s="110"/>
      <c r="AZ579" s="110"/>
      <c r="BA579" s="110"/>
      <c r="BB579" s="110"/>
    </row>
    <row r="580" ht="15.75" customHeight="1">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c r="AA580" s="110"/>
      <c r="AB580" s="110"/>
      <c r="AC580" s="110"/>
      <c r="AD580" s="110"/>
      <c r="AE580" s="110"/>
      <c r="AF580" s="110"/>
      <c r="AG580" s="110"/>
      <c r="AH580" s="110"/>
      <c r="AI580" s="110"/>
      <c r="AJ580" s="110"/>
      <c r="AK580" s="110"/>
      <c r="AL580" s="110"/>
      <c r="AM580" s="110"/>
      <c r="AN580" s="110"/>
      <c r="AO580" s="110"/>
      <c r="AP580" s="110"/>
      <c r="AQ580" s="110"/>
      <c r="AR580" s="110"/>
      <c r="AS580" s="110"/>
      <c r="AT580" s="110"/>
      <c r="AU580" s="110"/>
      <c r="AV580" s="110"/>
      <c r="AW580" s="110"/>
      <c r="AX580" s="110"/>
      <c r="AY580" s="110"/>
      <c r="AZ580" s="110"/>
      <c r="BA580" s="110"/>
      <c r="BB580" s="110"/>
    </row>
    <row r="581" ht="15.75" customHeight="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c r="AA581" s="110"/>
      <c r="AB581" s="110"/>
      <c r="AC581" s="110"/>
      <c r="AD581" s="110"/>
      <c r="AE581" s="110"/>
      <c r="AF581" s="110"/>
      <c r="AG581" s="110"/>
      <c r="AH581" s="110"/>
      <c r="AI581" s="110"/>
      <c r="AJ581" s="110"/>
      <c r="AK581" s="110"/>
      <c r="AL581" s="110"/>
      <c r="AM581" s="110"/>
      <c r="AN581" s="110"/>
      <c r="AO581" s="110"/>
      <c r="AP581" s="110"/>
      <c r="AQ581" s="110"/>
      <c r="AR581" s="110"/>
      <c r="AS581" s="110"/>
      <c r="AT581" s="110"/>
      <c r="AU581" s="110"/>
      <c r="AV581" s="110"/>
      <c r="AW581" s="110"/>
      <c r="AX581" s="110"/>
      <c r="AY581" s="110"/>
      <c r="AZ581" s="110"/>
      <c r="BA581" s="110"/>
      <c r="BB581" s="110"/>
    </row>
    <row r="582" ht="15.75" customHeight="1">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c r="AA582" s="110"/>
      <c r="AB582" s="110"/>
      <c r="AC582" s="110"/>
      <c r="AD582" s="110"/>
      <c r="AE582" s="110"/>
      <c r="AF582" s="110"/>
      <c r="AG582" s="110"/>
      <c r="AH582" s="110"/>
      <c r="AI582" s="110"/>
      <c r="AJ582" s="110"/>
      <c r="AK582" s="110"/>
      <c r="AL582" s="110"/>
      <c r="AM582" s="110"/>
      <c r="AN582" s="110"/>
      <c r="AO582" s="110"/>
      <c r="AP582" s="110"/>
      <c r="AQ582" s="110"/>
      <c r="AR582" s="110"/>
      <c r="AS582" s="110"/>
      <c r="AT582" s="110"/>
      <c r="AU582" s="110"/>
      <c r="AV582" s="110"/>
      <c r="AW582" s="110"/>
      <c r="AX582" s="110"/>
      <c r="AY582" s="110"/>
      <c r="AZ582" s="110"/>
      <c r="BA582" s="110"/>
      <c r="BB582" s="110"/>
    </row>
    <row r="583" ht="15.75" customHeight="1">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c r="AA583" s="110"/>
      <c r="AB583" s="110"/>
      <c r="AC583" s="110"/>
      <c r="AD583" s="110"/>
      <c r="AE583" s="110"/>
      <c r="AF583" s="110"/>
      <c r="AG583" s="110"/>
      <c r="AH583" s="110"/>
      <c r="AI583" s="110"/>
      <c r="AJ583" s="110"/>
      <c r="AK583" s="110"/>
      <c r="AL583" s="110"/>
      <c r="AM583" s="110"/>
      <c r="AN583" s="110"/>
      <c r="AO583" s="110"/>
      <c r="AP583" s="110"/>
      <c r="AQ583" s="110"/>
      <c r="AR583" s="110"/>
      <c r="AS583" s="110"/>
      <c r="AT583" s="110"/>
      <c r="AU583" s="110"/>
      <c r="AV583" s="110"/>
      <c r="AW583" s="110"/>
      <c r="AX583" s="110"/>
      <c r="AY583" s="110"/>
      <c r="AZ583" s="110"/>
      <c r="BA583" s="110"/>
      <c r="BB583" s="110"/>
    </row>
    <row r="584" ht="15.75" customHeight="1">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c r="AA584" s="110"/>
      <c r="AB584" s="110"/>
      <c r="AC584" s="110"/>
      <c r="AD584" s="110"/>
      <c r="AE584" s="110"/>
      <c r="AF584" s="110"/>
      <c r="AG584" s="110"/>
      <c r="AH584" s="110"/>
      <c r="AI584" s="110"/>
      <c r="AJ584" s="110"/>
      <c r="AK584" s="110"/>
      <c r="AL584" s="110"/>
      <c r="AM584" s="110"/>
      <c r="AN584" s="110"/>
      <c r="AO584" s="110"/>
      <c r="AP584" s="110"/>
      <c r="AQ584" s="110"/>
      <c r="AR584" s="110"/>
      <c r="AS584" s="110"/>
      <c r="AT584" s="110"/>
      <c r="AU584" s="110"/>
      <c r="AV584" s="110"/>
      <c r="AW584" s="110"/>
      <c r="AX584" s="110"/>
      <c r="AY584" s="110"/>
      <c r="AZ584" s="110"/>
      <c r="BA584" s="110"/>
      <c r="BB584" s="110"/>
    </row>
    <row r="585" ht="15.75" customHeight="1">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c r="AA585" s="110"/>
      <c r="AB585" s="110"/>
      <c r="AC585" s="110"/>
      <c r="AD585" s="110"/>
      <c r="AE585" s="110"/>
      <c r="AF585" s="110"/>
      <c r="AG585" s="110"/>
      <c r="AH585" s="110"/>
      <c r="AI585" s="110"/>
      <c r="AJ585" s="110"/>
      <c r="AK585" s="110"/>
      <c r="AL585" s="110"/>
      <c r="AM585" s="110"/>
      <c r="AN585" s="110"/>
      <c r="AO585" s="110"/>
      <c r="AP585" s="110"/>
      <c r="AQ585" s="110"/>
      <c r="AR585" s="110"/>
      <c r="AS585" s="110"/>
      <c r="AT585" s="110"/>
      <c r="AU585" s="110"/>
      <c r="AV585" s="110"/>
      <c r="AW585" s="110"/>
      <c r="AX585" s="110"/>
      <c r="AY585" s="110"/>
      <c r="AZ585" s="110"/>
      <c r="BA585" s="110"/>
      <c r="BB585" s="110"/>
    </row>
    <row r="586" ht="15.75" customHeight="1">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c r="AA586" s="110"/>
      <c r="AB586" s="110"/>
      <c r="AC586" s="110"/>
      <c r="AD586" s="110"/>
      <c r="AE586" s="110"/>
      <c r="AF586" s="110"/>
      <c r="AG586" s="110"/>
      <c r="AH586" s="110"/>
      <c r="AI586" s="110"/>
      <c r="AJ586" s="110"/>
      <c r="AK586" s="110"/>
      <c r="AL586" s="110"/>
      <c r="AM586" s="110"/>
      <c r="AN586" s="110"/>
      <c r="AO586" s="110"/>
      <c r="AP586" s="110"/>
      <c r="AQ586" s="110"/>
      <c r="AR586" s="110"/>
      <c r="AS586" s="110"/>
      <c r="AT586" s="110"/>
      <c r="AU586" s="110"/>
      <c r="AV586" s="110"/>
      <c r="AW586" s="110"/>
      <c r="AX586" s="110"/>
      <c r="AY586" s="110"/>
      <c r="AZ586" s="110"/>
      <c r="BA586" s="110"/>
      <c r="BB586" s="110"/>
    </row>
    <row r="587" ht="15.75" customHeight="1">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c r="AA587" s="110"/>
      <c r="AB587" s="110"/>
      <c r="AC587" s="110"/>
      <c r="AD587" s="110"/>
      <c r="AE587" s="110"/>
      <c r="AF587" s="110"/>
      <c r="AG587" s="110"/>
      <c r="AH587" s="110"/>
      <c r="AI587" s="110"/>
      <c r="AJ587" s="110"/>
      <c r="AK587" s="110"/>
      <c r="AL587" s="110"/>
      <c r="AM587" s="110"/>
      <c r="AN587" s="110"/>
      <c r="AO587" s="110"/>
      <c r="AP587" s="110"/>
      <c r="AQ587" s="110"/>
      <c r="AR587" s="110"/>
      <c r="AS587" s="110"/>
      <c r="AT587" s="110"/>
      <c r="AU587" s="110"/>
      <c r="AV587" s="110"/>
      <c r="AW587" s="110"/>
      <c r="AX587" s="110"/>
      <c r="AY587" s="110"/>
      <c r="AZ587" s="110"/>
      <c r="BA587" s="110"/>
      <c r="BB587" s="110"/>
    </row>
    <row r="588" ht="15.75" customHeight="1">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c r="AA588" s="110"/>
      <c r="AB588" s="110"/>
      <c r="AC588" s="110"/>
      <c r="AD588" s="110"/>
      <c r="AE588" s="110"/>
      <c r="AF588" s="110"/>
      <c r="AG588" s="110"/>
      <c r="AH588" s="110"/>
      <c r="AI588" s="110"/>
      <c r="AJ588" s="110"/>
      <c r="AK588" s="110"/>
      <c r="AL588" s="110"/>
      <c r="AM588" s="110"/>
      <c r="AN588" s="110"/>
      <c r="AO588" s="110"/>
      <c r="AP588" s="110"/>
      <c r="AQ588" s="110"/>
      <c r="AR588" s="110"/>
      <c r="AS588" s="110"/>
      <c r="AT588" s="110"/>
      <c r="AU588" s="110"/>
      <c r="AV588" s="110"/>
      <c r="AW588" s="110"/>
      <c r="AX588" s="110"/>
      <c r="AY588" s="110"/>
      <c r="AZ588" s="110"/>
      <c r="BA588" s="110"/>
      <c r="BB588" s="110"/>
    </row>
    <row r="589" ht="15.75" customHeight="1">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c r="AA589" s="110"/>
      <c r="AB589" s="110"/>
      <c r="AC589" s="110"/>
      <c r="AD589" s="110"/>
      <c r="AE589" s="110"/>
      <c r="AF589" s="110"/>
      <c r="AG589" s="110"/>
      <c r="AH589" s="110"/>
      <c r="AI589" s="110"/>
      <c r="AJ589" s="110"/>
      <c r="AK589" s="110"/>
      <c r="AL589" s="110"/>
      <c r="AM589" s="110"/>
      <c r="AN589" s="110"/>
      <c r="AO589" s="110"/>
      <c r="AP589" s="110"/>
      <c r="AQ589" s="110"/>
      <c r="AR589" s="110"/>
      <c r="AS589" s="110"/>
      <c r="AT589" s="110"/>
      <c r="AU589" s="110"/>
      <c r="AV589" s="110"/>
      <c r="AW589" s="110"/>
      <c r="AX589" s="110"/>
      <c r="AY589" s="110"/>
      <c r="AZ589" s="110"/>
      <c r="BA589" s="110"/>
      <c r="BB589" s="110"/>
    </row>
    <row r="590" ht="15.75" customHeight="1">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c r="AA590" s="110"/>
      <c r="AB590" s="110"/>
      <c r="AC590" s="110"/>
      <c r="AD590" s="110"/>
      <c r="AE590" s="110"/>
      <c r="AF590" s="110"/>
      <c r="AG590" s="110"/>
      <c r="AH590" s="110"/>
      <c r="AI590" s="110"/>
      <c r="AJ590" s="110"/>
      <c r="AK590" s="110"/>
      <c r="AL590" s="110"/>
      <c r="AM590" s="110"/>
      <c r="AN590" s="110"/>
      <c r="AO590" s="110"/>
      <c r="AP590" s="110"/>
      <c r="AQ590" s="110"/>
      <c r="AR590" s="110"/>
      <c r="AS590" s="110"/>
      <c r="AT590" s="110"/>
      <c r="AU590" s="110"/>
      <c r="AV590" s="110"/>
      <c r="AW590" s="110"/>
      <c r="AX590" s="110"/>
      <c r="AY590" s="110"/>
      <c r="AZ590" s="110"/>
      <c r="BA590" s="110"/>
      <c r="BB590" s="110"/>
    </row>
    <row r="591" ht="15.75" customHeight="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c r="AA591" s="110"/>
      <c r="AB591" s="110"/>
      <c r="AC591" s="110"/>
      <c r="AD591" s="110"/>
      <c r="AE591" s="110"/>
      <c r="AF591" s="110"/>
      <c r="AG591" s="110"/>
      <c r="AH591" s="110"/>
      <c r="AI591" s="110"/>
      <c r="AJ591" s="110"/>
      <c r="AK591" s="110"/>
      <c r="AL591" s="110"/>
      <c r="AM591" s="110"/>
      <c r="AN591" s="110"/>
      <c r="AO591" s="110"/>
      <c r="AP591" s="110"/>
      <c r="AQ591" s="110"/>
      <c r="AR591" s="110"/>
      <c r="AS591" s="110"/>
      <c r="AT591" s="110"/>
      <c r="AU591" s="110"/>
      <c r="AV591" s="110"/>
      <c r="AW591" s="110"/>
      <c r="AX591" s="110"/>
      <c r="AY591" s="110"/>
      <c r="AZ591" s="110"/>
      <c r="BA591" s="110"/>
      <c r="BB591" s="110"/>
    </row>
    <row r="592" ht="15.75" customHeight="1">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c r="AA592" s="110"/>
      <c r="AB592" s="110"/>
      <c r="AC592" s="110"/>
      <c r="AD592" s="110"/>
      <c r="AE592" s="110"/>
      <c r="AF592" s="110"/>
      <c r="AG592" s="110"/>
      <c r="AH592" s="110"/>
      <c r="AI592" s="110"/>
      <c r="AJ592" s="110"/>
      <c r="AK592" s="110"/>
      <c r="AL592" s="110"/>
      <c r="AM592" s="110"/>
      <c r="AN592" s="110"/>
      <c r="AO592" s="110"/>
      <c r="AP592" s="110"/>
      <c r="AQ592" s="110"/>
      <c r="AR592" s="110"/>
      <c r="AS592" s="110"/>
      <c r="AT592" s="110"/>
      <c r="AU592" s="110"/>
      <c r="AV592" s="110"/>
      <c r="AW592" s="110"/>
      <c r="AX592" s="110"/>
      <c r="AY592" s="110"/>
      <c r="AZ592" s="110"/>
      <c r="BA592" s="110"/>
      <c r="BB592" s="110"/>
    </row>
    <row r="593" ht="15.75" customHeight="1">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c r="AA593" s="110"/>
      <c r="AB593" s="110"/>
      <c r="AC593" s="110"/>
      <c r="AD593" s="110"/>
      <c r="AE593" s="110"/>
      <c r="AF593" s="110"/>
      <c r="AG593" s="110"/>
      <c r="AH593" s="110"/>
      <c r="AI593" s="110"/>
      <c r="AJ593" s="110"/>
      <c r="AK593" s="110"/>
      <c r="AL593" s="110"/>
      <c r="AM593" s="110"/>
      <c r="AN593" s="110"/>
      <c r="AO593" s="110"/>
      <c r="AP593" s="110"/>
      <c r="AQ593" s="110"/>
      <c r="AR593" s="110"/>
      <c r="AS593" s="110"/>
      <c r="AT593" s="110"/>
      <c r="AU593" s="110"/>
      <c r="AV593" s="110"/>
      <c r="AW593" s="110"/>
      <c r="AX593" s="110"/>
      <c r="AY593" s="110"/>
      <c r="AZ593" s="110"/>
      <c r="BA593" s="110"/>
      <c r="BB593" s="110"/>
    </row>
    <row r="594" ht="15.75" customHeight="1">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c r="AA594" s="110"/>
      <c r="AB594" s="110"/>
      <c r="AC594" s="110"/>
      <c r="AD594" s="110"/>
      <c r="AE594" s="110"/>
      <c r="AF594" s="110"/>
      <c r="AG594" s="110"/>
      <c r="AH594" s="110"/>
      <c r="AI594" s="110"/>
      <c r="AJ594" s="110"/>
      <c r="AK594" s="110"/>
      <c r="AL594" s="110"/>
      <c r="AM594" s="110"/>
      <c r="AN594" s="110"/>
      <c r="AO594" s="110"/>
      <c r="AP594" s="110"/>
      <c r="AQ594" s="110"/>
      <c r="AR594" s="110"/>
      <c r="AS594" s="110"/>
      <c r="AT594" s="110"/>
      <c r="AU594" s="110"/>
      <c r="AV594" s="110"/>
      <c r="AW594" s="110"/>
      <c r="AX594" s="110"/>
      <c r="AY594" s="110"/>
      <c r="AZ594" s="110"/>
      <c r="BA594" s="110"/>
      <c r="BB594" s="110"/>
    </row>
    <row r="595" ht="15.75" customHeight="1">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c r="AA595" s="110"/>
      <c r="AB595" s="110"/>
      <c r="AC595" s="110"/>
      <c r="AD595" s="110"/>
      <c r="AE595" s="110"/>
      <c r="AF595" s="110"/>
      <c r="AG595" s="110"/>
      <c r="AH595" s="110"/>
      <c r="AI595" s="110"/>
      <c r="AJ595" s="110"/>
      <c r="AK595" s="110"/>
      <c r="AL595" s="110"/>
      <c r="AM595" s="110"/>
      <c r="AN595" s="110"/>
      <c r="AO595" s="110"/>
      <c r="AP595" s="110"/>
      <c r="AQ595" s="110"/>
      <c r="AR595" s="110"/>
      <c r="AS595" s="110"/>
      <c r="AT595" s="110"/>
      <c r="AU595" s="110"/>
      <c r="AV595" s="110"/>
      <c r="AW595" s="110"/>
      <c r="AX595" s="110"/>
      <c r="AY595" s="110"/>
      <c r="AZ595" s="110"/>
      <c r="BA595" s="110"/>
      <c r="BB595" s="110"/>
    </row>
    <row r="596" ht="15.75" customHeight="1">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c r="AA596" s="110"/>
      <c r="AB596" s="110"/>
      <c r="AC596" s="110"/>
      <c r="AD596" s="110"/>
      <c r="AE596" s="110"/>
      <c r="AF596" s="110"/>
      <c r="AG596" s="110"/>
      <c r="AH596" s="110"/>
      <c r="AI596" s="110"/>
      <c r="AJ596" s="110"/>
      <c r="AK596" s="110"/>
      <c r="AL596" s="110"/>
      <c r="AM596" s="110"/>
      <c r="AN596" s="110"/>
      <c r="AO596" s="110"/>
      <c r="AP596" s="110"/>
      <c r="AQ596" s="110"/>
      <c r="AR596" s="110"/>
      <c r="AS596" s="110"/>
      <c r="AT596" s="110"/>
      <c r="AU596" s="110"/>
      <c r="AV596" s="110"/>
      <c r="AW596" s="110"/>
      <c r="AX596" s="110"/>
      <c r="AY596" s="110"/>
      <c r="AZ596" s="110"/>
      <c r="BA596" s="110"/>
      <c r="BB596" s="110"/>
    </row>
    <row r="597" ht="15.75" customHeight="1">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c r="AA597" s="110"/>
      <c r="AB597" s="110"/>
      <c r="AC597" s="110"/>
      <c r="AD597" s="110"/>
      <c r="AE597" s="110"/>
      <c r="AF597" s="110"/>
      <c r="AG597" s="110"/>
      <c r="AH597" s="110"/>
      <c r="AI597" s="110"/>
      <c r="AJ597" s="110"/>
      <c r="AK597" s="110"/>
      <c r="AL597" s="110"/>
      <c r="AM597" s="110"/>
      <c r="AN597" s="110"/>
      <c r="AO597" s="110"/>
      <c r="AP597" s="110"/>
      <c r="AQ597" s="110"/>
      <c r="AR597" s="110"/>
      <c r="AS597" s="110"/>
      <c r="AT597" s="110"/>
      <c r="AU597" s="110"/>
      <c r="AV597" s="110"/>
      <c r="AW597" s="110"/>
      <c r="AX597" s="110"/>
      <c r="AY597" s="110"/>
      <c r="AZ597" s="110"/>
      <c r="BA597" s="110"/>
      <c r="BB597" s="110"/>
    </row>
    <row r="598" ht="15.75" customHeight="1">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c r="AA598" s="110"/>
      <c r="AB598" s="110"/>
      <c r="AC598" s="110"/>
      <c r="AD598" s="110"/>
      <c r="AE598" s="110"/>
      <c r="AF598" s="110"/>
      <c r="AG598" s="110"/>
      <c r="AH598" s="110"/>
      <c r="AI598" s="110"/>
      <c r="AJ598" s="110"/>
      <c r="AK598" s="110"/>
      <c r="AL598" s="110"/>
      <c r="AM598" s="110"/>
      <c r="AN598" s="110"/>
      <c r="AO598" s="110"/>
      <c r="AP598" s="110"/>
      <c r="AQ598" s="110"/>
      <c r="AR598" s="110"/>
      <c r="AS598" s="110"/>
      <c r="AT598" s="110"/>
      <c r="AU598" s="110"/>
      <c r="AV598" s="110"/>
      <c r="AW598" s="110"/>
      <c r="AX598" s="110"/>
      <c r="AY598" s="110"/>
      <c r="AZ598" s="110"/>
      <c r="BA598" s="110"/>
      <c r="BB598" s="110"/>
    </row>
    <row r="599" ht="15.75" customHeight="1">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c r="AA599" s="110"/>
      <c r="AB599" s="110"/>
      <c r="AC599" s="110"/>
      <c r="AD599" s="110"/>
      <c r="AE599" s="110"/>
      <c r="AF599" s="110"/>
      <c r="AG599" s="110"/>
      <c r="AH599" s="110"/>
      <c r="AI599" s="110"/>
      <c r="AJ599" s="110"/>
      <c r="AK599" s="110"/>
      <c r="AL599" s="110"/>
      <c r="AM599" s="110"/>
      <c r="AN599" s="110"/>
      <c r="AO599" s="110"/>
      <c r="AP599" s="110"/>
      <c r="AQ599" s="110"/>
      <c r="AR599" s="110"/>
      <c r="AS599" s="110"/>
      <c r="AT599" s="110"/>
      <c r="AU599" s="110"/>
      <c r="AV599" s="110"/>
      <c r="AW599" s="110"/>
      <c r="AX599" s="110"/>
      <c r="AY599" s="110"/>
      <c r="AZ599" s="110"/>
      <c r="BA599" s="110"/>
      <c r="BB599" s="110"/>
    </row>
    <row r="600" ht="15.75" customHeight="1">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c r="AA600" s="110"/>
      <c r="AB600" s="110"/>
      <c r="AC600" s="110"/>
      <c r="AD600" s="110"/>
      <c r="AE600" s="110"/>
      <c r="AF600" s="110"/>
      <c r="AG600" s="110"/>
      <c r="AH600" s="110"/>
      <c r="AI600" s="110"/>
      <c r="AJ600" s="110"/>
      <c r="AK600" s="110"/>
      <c r="AL600" s="110"/>
      <c r="AM600" s="110"/>
      <c r="AN600" s="110"/>
      <c r="AO600" s="110"/>
      <c r="AP600" s="110"/>
      <c r="AQ600" s="110"/>
      <c r="AR600" s="110"/>
      <c r="AS600" s="110"/>
      <c r="AT600" s="110"/>
      <c r="AU600" s="110"/>
      <c r="AV600" s="110"/>
      <c r="AW600" s="110"/>
      <c r="AX600" s="110"/>
      <c r="AY600" s="110"/>
      <c r="AZ600" s="110"/>
      <c r="BA600" s="110"/>
      <c r="BB600" s="110"/>
    </row>
    <row r="601" ht="15.75" customHeight="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c r="AA601" s="110"/>
      <c r="AB601" s="110"/>
      <c r="AC601" s="110"/>
      <c r="AD601" s="110"/>
      <c r="AE601" s="110"/>
      <c r="AF601" s="110"/>
      <c r="AG601" s="110"/>
      <c r="AH601" s="110"/>
      <c r="AI601" s="110"/>
      <c r="AJ601" s="110"/>
      <c r="AK601" s="110"/>
      <c r="AL601" s="110"/>
      <c r="AM601" s="110"/>
      <c r="AN601" s="110"/>
      <c r="AO601" s="110"/>
      <c r="AP601" s="110"/>
      <c r="AQ601" s="110"/>
      <c r="AR601" s="110"/>
      <c r="AS601" s="110"/>
      <c r="AT601" s="110"/>
      <c r="AU601" s="110"/>
      <c r="AV601" s="110"/>
      <c r="AW601" s="110"/>
      <c r="AX601" s="110"/>
      <c r="AY601" s="110"/>
      <c r="AZ601" s="110"/>
      <c r="BA601" s="110"/>
      <c r="BB601" s="110"/>
    </row>
    <row r="602" ht="15.75" customHeight="1">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c r="AA602" s="110"/>
      <c r="AB602" s="110"/>
      <c r="AC602" s="110"/>
      <c r="AD602" s="110"/>
      <c r="AE602" s="110"/>
      <c r="AF602" s="110"/>
      <c r="AG602" s="110"/>
      <c r="AH602" s="110"/>
      <c r="AI602" s="110"/>
      <c r="AJ602" s="110"/>
      <c r="AK602" s="110"/>
      <c r="AL602" s="110"/>
      <c r="AM602" s="110"/>
      <c r="AN602" s="110"/>
      <c r="AO602" s="110"/>
      <c r="AP602" s="110"/>
      <c r="AQ602" s="110"/>
      <c r="AR602" s="110"/>
      <c r="AS602" s="110"/>
      <c r="AT602" s="110"/>
      <c r="AU602" s="110"/>
      <c r="AV602" s="110"/>
      <c r="AW602" s="110"/>
      <c r="AX602" s="110"/>
      <c r="AY602" s="110"/>
      <c r="AZ602" s="110"/>
      <c r="BA602" s="110"/>
      <c r="BB602" s="110"/>
    </row>
    <row r="603" ht="15.75" customHeight="1">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c r="AA603" s="110"/>
      <c r="AB603" s="110"/>
      <c r="AC603" s="110"/>
      <c r="AD603" s="110"/>
      <c r="AE603" s="110"/>
      <c r="AF603" s="110"/>
      <c r="AG603" s="110"/>
      <c r="AH603" s="110"/>
      <c r="AI603" s="110"/>
      <c r="AJ603" s="110"/>
      <c r="AK603" s="110"/>
      <c r="AL603" s="110"/>
      <c r="AM603" s="110"/>
      <c r="AN603" s="110"/>
      <c r="AO603" s="110"/>
      <c r="AP603" s="110"/>
      <c r="AQ603" s="110"/>
      <c r="AR603" s="110"/>
      <c r="AS603" s="110"/>
      <c r="AT603" s="110"/>
      <c r="AU603" s="110"/>
      <c r="AV603" s="110"/>
      <c r="AW603" s="110"/>
      <c r="AX603" s="110"/>
      <c r="AY603" s="110"/>
      <c r="AZ603" s="110"/>
      <c r="BA603" s="110"/>
      <c r="BB603" s="110"/>
    </row>
    <row r="604" ht="15.75" customHeight="1">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c r="AA604" s="110"/>
      <c r="AB604" s="110"/>
      <c r="AC604" s="110"/>
      <c r="AD604" s="110"/>
      <c r="AE604" s="110"/>
      <c r="AF604" s="110"/>
      <c r="AG604" s="110"/>
      <c r="AH604" s="110"/>
      <c r="AI604" s="110"/>
      <c r="AJ604" s="110"/>
      <c r="AK604" s="110"/>
      <c r="AL604" s="110"/>
      <c r="AM604" s="110"/>
      <c r="AN604" s="110"/>
      <c r="AO604" s="110"/>
      <c r="AP604" s="110"/>
      <c r="AQ604" s="110"/>
      <c r="AR604" s="110"/>
      <c r="AS604" s="110"/>
      <c r="AT604" s="110"/>
      <c r="AU604" s="110"/>
      <c r="AV604" s="110"/>
      <c r="AW604" s="110"/>
      <c r="AX604" s="110"/>
      <c r="AY604" s="110"/>
      <c r="AZ604" s="110"/>
      <c r="BA604" s="110"/>
      <c r="BB604" s="110"/>
    </row>
    <row r="605" ht="15.75" customHeight="1">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c r="AA605" s="110"/>
      <c r="AB605" s="110"/>
      <c r="AC605" s="110"/>
      <c r="AD605" s="110"/>
      <c r="AE605" s="110"/>
      <c r="AF605" s="110"/>
      <c r="AG605" s="110"/>
      <c r="AH605" s="110"/>
      <c r="AI605" s="110"/>
      <c r="AJ605" s="110"/>
      <c r="AK605" s="110"/>
      <c r="AL605" s="110"/>
      <c r="AM605" s="110"/>
      <c r="AN605" s="110"/>
      <c r="AO605" s="110"/>
      <c r="AP605" s="110"/>
      <c r="AQ605" s="110"/>
      <c r="AR605" s="110"/>
      <c r="AS605" s="110"/>
      <c r="AT605" s="110"/>
      <c r="AU605" s="110"/>
      <c r="AV605" s="110"/>
      <c r="AW605" s="110"/>
      <c r="AX605" s="110"/>
      <c r="AY605" s="110"/>
      <c r="AZ605" s="110"/>
      <c r="BA605" s="110"/>
      <c r="BB605" s="110"/>
    </row>
    <row r="606" ht="15.75" customHeight="1">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c r="AA606" s="110"/>
      <c r="AB606" s="110"/>
      <c r="AC606" s="110"/>
      <c r="AD606" s="110"/>
      <c r="AE606" s="110"/>
      <c r="AF606" s="110"/>
      <c r="AG606" s="110"/>
      <c r="AH606" s="110"/>
      <c r="AI606" s="110"/>
      <c r="AJ606" s="110"/>
      <c r="AK606" s="110"/>
      <c r="AL606" s="110"/>
      <c r="AM606" s="110"/>
      <c r="AN606" s="110"/>
      <c r="AO606" s="110"/>
      <c r="AP606" s="110"/>
      <c r="AQ606" s="110"/>
      <c r="AR606" s="110"/>
      <c r="AS606" s="110"/>
      <c r="AT606" s="110"/>
      <c r="AU606" s="110"/>
      <c r="AV606" s="110"/>
      <c r="AW606" s="110"/>
      <c r="AX606" s="110"/>
      <c r="AY606" s="110"/>
      <c r="AZ606" s="110"/>
      <c r="BA606" s="110"/>
      <c r="BB606" s="110"/>
    </row>
    <row r="607" ht="15.75" customHeight="1">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c r="AA607" s="110"/>
      <c r="AB607" s="110"/>
      <c r="AC607" s="110"/>
      <c r="AD607" s="110"/>
      <c r="AE607" s="110"/>
      <c r="AF607" s="110"/>
      <c r="AG607" s="110"/>
      <c r="AH607" s="110"/>
      <c r="AI607" s="110"/>
      <c r="AJ607" s="110"/>
      <c r="AK607" s="110"/>
      <c r="AL607" s="110"/>
      <c r="AM607" s="110"/>
      <c r="AN607" s="110"/>
      <c r="AO607" s="110"/>
      <c r="AP607" s="110"/>
      <c r="AQ607" s="110"/>
      <c r="AR607" s="110"/>
      <c r="AS607" s="110"/>
      <c r="AT607" s="110"/>
      <c r="AU607" s="110"/>
      <c r="AV607" s="110"/>
      <c r="AW607" s="110"/>
      <c r="AX607" s="110"/>
      <c r="AY607" s="110"/>
      <c r="AZ607" s="110"/>
      <c r="BA607" s="110"/>
      <c r="BB607" s="110"/>
    </row>
    <row r="608" ht="15.75" customHeight="1">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c r="AA608" s="110"/>
      <c r="AB608" s="110"/>
      <c r="AC608" s="110"/>
      <c r="AD608" s="110"/>
      <c r="AE608" s="110"/>
      <c r="AF608" s="110"/>
      <c r="AG608" s="110"/>
      <c r="AH608" s="110"/>
      <c r="AI608" s="110"/>
      <c r="AJ608" s="110"/>
      <c r="AK608" s="110"/>
      <c r="AL608" s="110"/>
      <c r="AM608" s="110"/>
      <c r="AN608" s="110"/>
      <c r="AO608" s="110"/>
      <c r="AP608" s="110"/>
      <c r="AQ608" s="110"/>
      <c r="AR608" s="110"/>
      <c r="AS608" s="110"/>
      <c r="AT608" s="110"/>
      <c r="AU608" s="110"/>
      <c r="AV608" s="110"/>
      <c r="AW608" s="110"/>
      <c r="AX608" s="110"/>
      <c r="AY608" s="110"/>
      <c r="AZ608" s="110"/>
      <c r="BA608" s="110"/>
      <c r="BB608" s="110"/>
    </row>
    <row r="609" ht="15.75" customHeight="1">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c r="AA609" s="110"/>
      <c r="AB609" s="110"/>
      <c r="AC609" s="110"/>
      <c r="AD609" s="110"/>
      <c r="AE609" s="110"/>
      <c r="AF609" s="110"/>
      <c r="AG609" s="110"/>
      <c r="AH609" s="110"/>
      <c r="AI609" s="110"/>
      <c r="AJ609" s="110"/>
      <c r="AK609" s="110"/>
      <c r="AL609" s="110"/>
      <c r="AM609" s="110"/>
      <c r="AN609" s="110"/>
      <c r="AO609" s="110"/>
      <c r="AP609" s="110"/>
      <c r="AQ609" s="110"/>
      <c r="AR609" s="110"/>
      <c r="AS609" s="110"/>
      <c r="AT609" s="110"/>
      <c r="AU609" s="110"/>
      <c r="AV609" s="110"/>
      <c r="AW609" s="110"/>
      <c r="AX609" s="110"/>
      <c r="AY609" s="110"/>
      <c r="AZ609" s="110"/>
      <c r="BA609" s="110"/>
      <c r="BB609" s="110"/>
    </row>
    <row r="610" ht="15.75" customHeight="1">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c r="AA610" s="110"/>
      <c r="AB610" s="110"/>
      <c r="AC610" s="110"/>
      <c r="AD610" s="110"/>
      <c r="AE610" s="110"/>
      <c r="AF610" s="110"/>
      <c r="AG610" s="110"/>
      <c r="AH610" s="110"/>
      <c r="AI610" s="110"/>
      <c r="AJ610" s="110"/>
      <c r="AK610" s="110"/>
      <c r="AL610" s="110"/>
      <c r="AM610" s="110"/>
      <c r="AN610" s="110"/>
      <c r="AO610" s="110"/>
      <c r="AP610" s="110"/>
      <c r="AQ610" s="110"/>
      <c r="AR610" s="110"/>
      <c r="AS610" s="110"/>
      <c r="AT610" s="110"/>
      <c r="AU610" s="110"/>
      <c r="AV610" s="110"/>
      <c r="AW610" s="110"/>
      <c r="AX610" s="110"/>
      <c r="AY610" s="110"/>
      <c r="AZ610" s="110"/>
      <c r="BA610" s="110"/>
      <c r="BB610" s="110"/>
    </row>
    <row r="611" ht="15.75" customHeight="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c r="AA611" s="110"/>
      <c r="AB611" s="110"/>
      <c r="AC611" s="110"/>
      <c r="AD611" s="110"/>
      <c r="AE611" s="110"/>
      <c r="AF611" s="110"/>
      <c r="AG611" s="110"/>
      <c r="AH611" s="110"/>
      <c r="AI611" s="110"/>
      <c r="AJ611" s="110"/>
      <c r="AK611" s="110"/>
      <c r="AL611" s="110"/>
      <c r="AM611" s="110"/>
      <c r="AN611" s="110"/>
      <c r="AO611" s="110"/>
      <c r="AP611" s="110"/>
      <c r="AQ611" s="110"/>
      <c r="AR611" s="110"/>
      <c r="AS611" s="110"/>
      <c r="AT611" s="110"/>
      <c r="AU611" s="110"/>
      <c r="AV611" s="110"/>
      <c r="AW611" s="110"/>
      <c r="AX611" s="110"/>
      <c r="AY611" s="110"/>
      <c r="AZ611" s="110"/>
      <c r="BA611" s="110"/>
      <c r="BB611" s="110"/>
    </row>
    <row r="612" ht="15.75" customHeight="1">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c r="AA612" s="110"/>
      <c r="AB612" s="110"/>
      <c r="AC612" s="110"/>
      <c r="AD612" s="110"/>
      <c r="AE612" s="110"/>
      <c r="AF612" s="110"/>
      <c r="AG612" s="110"/>
      <c r="AH612" s="110"/>
      <c r="AI612" s="110"/>
      <c r="AJ612" s="110"/>
      <c r="AK612" s="110"/>
      <c r="AL612" s="110"/>
      <c r="AM612" s="110"/>
      <c r="AN612" s="110"/>
      <c r="AO612" s="110"/>
      <c r="AP612" s="110"/>
      <c r="AQ612" s="110"/>
      <c r="AR612" s="110"/>
      <c r="AS612" s="110"/>
      <c r="AT612" s="110"/>
      <c r="AU612" s="110"/>
      <c r="AV612" s="110"/>
      <c r="AW612" s="110"/>
      <c r="AX612" s="110"/>
      <c r="AY612" s="110"/>
      <c r="AZ612" s="110"/>
      <c r="BA612" s="110"/>
      <c r="BB612" s="110"/>
    </row>
    <row r="613" ht="15.75" customHeight="1">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c r="AA613" s="110"/>
      <c r="AB613" s="110"/>
      <c r="AC613" s="110"/>
      <c r="AD613" s="110"/>
      <c r="AE613" s="110"/>
      <c r="AF613" s="110"/>
      <c r="AG613" s="110"/>
      <c r="AH613" s="110"/>
      <c r="AI613" s="110"/>
      <c r="AJ613" s="110"/>
      <c r="AK613" s="110"/>
      <c r="AL613" s="110"/>
      <c r="AM613" s="110"/>
      <c r="AN613" s="110"/>
      <c r="AO613" s="110"/>
      <c r="AP613" s="110"/>
      <c r="AQ613" s="110"/>
      <c r="AR613" s="110"/>
      <c r="AS613" s="110"/>
      <c r="AT613" s="110"/>
      <c r="AU613" s="110"/>
      <c r="AV613" s="110"/>
      <c r="AW613" s="110"/>
      <c r="AX613" s="110"/>
      <c r="AY613" s="110"/>
      <c r="AZ613" s="110"/>
      <c r="BA613" s="110"/>
      <c r="BB613" s="110"/>
    </row>
    <row r="614" ht="15.75" customHeight="1">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c r="AA614" s="110"/>
      <c r="AB614" s="110"/>
      <c r="AC614" s="110"/>
      <c r="AD614" s="110"/>
      <c r="AE614" s="110"/>
      <c r="AF614" s="110"/>
      <c r="AG614" s="110"/>
      <c r="AH614" s="110"/>
      <c r="AI614" s="110"/>
      <c r="AJ614" s="110"/>
      <c r="AK614" s="110"/>
      <c r="AL614" s="110"/>
      <c r="AM614" s="110"/>
      <c r="AN614" s="110"/>
      <c r="AO614" s="110"/>
      <c r="AP614" s="110"/>
      <c r="AQ614" s="110"/>
      <c r="AR614" s="110"/>
      <c r="AS614" s="110"/>
      <c r="AT614" s="110"/>
      <c r="AU614" s="110"/>
      <c r="AV614" s="110"/>
      <c r="AW614" s="110"/>
      <c r="AX614" s="110"/>
      <c r="AY614" s="110"/>
      <c r="AZ614" s="110"/>
      <c r="BA614" s="110"/>
      <c r="BB614" s="110"/>
    </row>
    <row r="615" ht="15.75" customHeight="1">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c r="AA615" s="110"/>
      <c r="AB615" s="110"/>
      <c r="AC615" s="110"/>
      <c r="AD615" s="110"/>
      <c r="AE615" s="110"/>
      <c r="AF615" s="110"/>
      <c r="AG615" s="110"/>
      <c r="AH615" s="110"/>
      <c r="AI615" s="110"/>
      <c r="AJ615" s="110"/>
      <c r="AK615" s="110"/>
      <c r="AL615" s="110"/>
      <c r="AM615" s="110"/>
      <c r="AN615" s="110"/>
      <c r="AO615" s="110"/>
      <c r="AP615" s="110"/>
      <c r="AQ615" s="110"/>
      <c r="AR615" s="110"/>
      <c r="AS615" s="110"/>
      <c r="AT615" s="110"/>
      <c r="AU615" s="110"/>
      <c r="AV615" s="110"/>
      <c r="AW615" s="110"/>
      <c r="AX615" s="110"/>
      <c r="AY615" s="110"/>
      <c r="AZ615" s="110"/>
      <c r="BA615" s="110"/>
      <c r="BB615" s="110"/>
    </row>
    <row r="616" ht="15.75" customHeight="1">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c r="AA616" s="110"/>
      <c r="AB616" s="110"/>
      <c r="AC616" s="110"/>
      <c r="AD616" s="110"/>
      <c r="AE616" s="110"/>
      <c r="AF616" s="110"/>
      <c r="AG616" s="110"/>
      <c r="AH616" s="110"/>
      <c r="AI616" s="110"/>
      <c r="AJ616" s="110"/>
      <c r="AK616" s="110"/>
      <c r="AL616" s="110"/>
      <c r="AM616" s="110"/>
      <c r="AN616" s="110"/>
      <c r="AO616" s="110"/>
      <c r="AP616" s="110"/>
      <c r="AQ616" s="110"/>
      <c r="AR616" s="110"/>
      <c r="AS616" s="110"/>
      <c r="AT616" s="110"/>
      <c r="AU616" s="110"/>
      <c r="AV616" s="110"/>
      <c r="AW616" s="110"/>
      <c r="AX616" s="110"/>
      <c r="AY616" s="110"/>
      <c r="AZ616" s="110"/>
      <c r="BA616" s="110"/>
      <c r="BB616" s="110"/>
    </row>
    <row r="617" ht="15.75" customHeight="1">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c r="AA617" s="110"/>
      <c r="AB617" s="110"/>
      <c r="AC617" s="110"/>
      <c r="AD617" s="110"/>
      <c r="AE617" s="110"/>
      <c r="AF617" s="110"/>
      <c r="AG617" s="110"/>
      <c r="AH617" s="110"/>
      <c r="AI617" s="110"/>
      <c r="AJ617" s="110"/>
      <c r="AK617" s="110"/>
      <c r="AL617" s="110"/>
      <c r="AM617" s="110"/>
      <c r="AN617" s="110"/>
      <c r="AO617" s="110"/>
      <c r="AP617" s="110"/>
      <c r="AQ617" s="110"/>
      <c r="AR617" s="110"/>
      <c r="AS617" s="110"/>
      <c r="AT617" s="110"/>
      <c r="AU617" s="110"/>
      <c r="AV617" s="110"/>
      <c r="AW617" s="110"/>
      <c r="AX617" s="110"/>
      <c r="AY617" s="110"/>
      <c r="AZ617" s="110"/>
      <c r="BA617" s="110"/>
      <c r="BB617" s="110"/>
    </row>
    <row r="618" ht="15.75" customHeight="1">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c r="AA618" s="110"/>
      <c r="AB618" s="110"/>
      <c r="AC618" s="110"/>
      <c r="AD618" s="110"/>
      <c r="AE618" s="110"/>
      <c r="AF618" s="110"/>
      <c r="AG618" s="110"/>
      <c r="AH618" s="110"/>
      <c r="AI618" s="110"/>
      <c r="AJ618" s="110"/>
      <c r="AK618" s="110"/>
      <c r="AL618" s="110"/>
      <c r="AM618" s="110"/>
      <c r="AN618" s="110"/>
      <c r="AO618" s="110"/>
      <c r="AP618" s="110"/>
      <c r="AQ618" s="110"/>
      <c r="AR618" s="110"/>
      <c r="AS618" s="110"/>
      <c r="AT618" s="110"/>
      <c r="AU618" s="110"/>
      <c r="AV618" s="110"/>
      <c r="AW618" s="110"/>
      <c r="AX618" s="110"/>
      <c r="AY618" s="110"/>
      <c r="AZ618" s="110"/>
      <c r="BA618" s="110"/>
      <c r="BB618" s="110"/>
    </row>
    <row r="619" ht="15.75" customHeight="1">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c r="AA619" s="110"/>
      <c r="AB619" s="110"/>
      <c r="AC619" s="110"/>
      <c r="AD619" s="110"/>
      <c r="AE619" s="110"/>
      <c r="AF619" s="110"/>
      <c r="AG619" s="110"/>
      <c r="AH619" s="110"/>
      <c r="AI619" s="110"/>
      <c r="AJ619" s="110"/>
      <c r="AK619" s="110"/>
      <c r="AL619" s="110"/>
      <c r="AM619" s="110"/>
      <c r="AN619" s="110"/>
      <c r="AO619" s="110"/>
      <c r="AP619" s="110"/>
      <c r="AQ619" s="110"/>
      <c r="AR619" s="110"/>
      <c r="AS619" s="110"/>
      <c r="AT619" s="110"/>
      <c r="AU619" s="110"/>
      <c r="AV619" s="110"/>
      <c r="AW619" s="110"/>
      <c r="AX619" s="110"/>
      <c r="AY619" s="110"/>
      <c r="AZ619" s="110"/>
      <c r="BA619" s="110"/>
      <c r="BB619" s="110"/>
    </row>
    <row r="620" ht="15.75" customHeight="1">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c r="AA620" s="110"/>
      <c r="AB620" s="110"/>
      <c r="AC620" s="110"/>
      <c r="AD620" s="110"/>
      <c r="AE620" s="110"/>
      <c r="AF620" s="110"/>
      <c r="AG620" s="110"/>
      <c r="AH620" s="110"/>
      <c r="AI620" s="110"/>
      <c r="AJ620" s="110"/>
      <c r="AK620" s="110"/>
      <c r="AL620" s="110"/>
      <c r="AM620" s="110"/>
      <c r="AN620" s="110"/>
      <c r="AO620" s="110"/>
      <c r="AP620" s="110"/>
      <c r="AQ620" s="110"/>
      <c r="AR620" s="110"/>
      <c r="AS620" s="110"/>
      <c r="AT620" s="110"/>
      <c r="AU620" s="110"/>
      <c r="AV620" s="110"/>
      <c r="AW620" s="110"/>
      <c r="AX620" s="110"/>
      <c r="AY620" s="110"/>
      <c r="AZ620" s="110"/>
      <c r="BA620" s="110"/>
      <c r="BB620" s="110"/>
    </row>
    <row r="621" ht="15.75" customHeight="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c r="AA621" s="110"/>
      <c r="AB621" s="110"/>
      <c r="AC621" s="110"/>
      <c r="AD621" s="110"/>
      <c r="AE621" s="110"/>
      <c r="AF621" s="110"/>
      <c r="AG621" s="110"/>
      <c r="AH621" s="110"/>
      <c r="AI621" s="110"/>
      <c r="AJ621" s="110"/>
      <c r="AK621" s="110"/>
      <c r="AL621" s="110"/>
      <c r="AM621" s="110"/>
      <c r="AN621" s="110"/>
      <c r="AO621" s="110"/>
      <c r="AP621" s="110"/>
      <c r="AQ621" s="110"/>
      <c r="AR621" s="110"/>
      <c r="AS621" s="110"/>
      <c r="AT621" s="110"/>
      <c r="AU621" s="110"/>
      <c r="AV621" s="110"/>
      <c r="AW621" s="110"/>
      <c r="AX621" s="110"/>
      <c r="AY621" s="110"/>
      <c r="AZ621" s="110"/>
      <c r="BA621" s="110"/>
      <c r="BB621" s="110"/>
    </row>
    <row r="622" ht="15.75" customHeight="1">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c r="AA622" s="110"/>
      <c r="AB622" s="110"/>
      <c r="AC622" s="110"/>
      <c r="AD622" s="110"/>
      <c r="AE622" s="110"/>
      <c r="AF622" s="110"/>
      <c r="AG622" s="110"/>
      <c r="AH622" s="110"/>
      <c r="AI622" s="110"/>
      <c r="AJ622" s="110"/>
      <c r="AK622" s="110"/>
      <c r="AL622" s="110"/>
      <c r="AM622" s="110"/>
      <c r="AN622" s="110"/>
      <c r="AO622" s="110"/>
      <c r="AP622" s="110"/>
      <c r="AQ622" s="110"/>
      <c r="AR622" s="110"/>
      <c r="AS622" s="110"/>
      <c r="AT622" s="110"/>
      <c r="AU622" s="110"/>
      <c r="AV622" s="110"/>
      <c r="AW622" s="110"/>
      <c r="AX622" s="110"/>
      <c r="AY622" s="110"/>
      <c r="AZ622" s="110"/>
      <c r="BA622" s="110"/>
      <c r="BB622" s="110"/>
    </row>
    <row r="623" ht="15.75" customHeight="1">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c r="AA623" s="110"/>
      <c r="AB623" s="110"/>
      <c r="AC623" s="110"/>
      <c r="AD623" s="110"/>
      <c r="AE623" s="110"/>
      <c r="AF623" s="110"/>
      <c r="AG623" s="110"/>
      <c r="AH623" s="110"/>
      <c r="AI623" s="110"/>
      <c r="AJ623" s="110"/>
      <c r="AK623" s="110"/>
      <c r="AL623" s="110"/>
      <c r="AM623" s="110"/>
      <c r="AN623" s="110"/>
      <c r="AO623" s="110"/>
      <c r="AP623" s="110"/>
      <c r="AQ623" s="110"/>
      <c r="AR623" s="110"/>
      <c r="AS623" s="110"/>
      <c r="AT623" s="110"/>
      <c r="AU623" s="110"/>
      <c r="AV623" s="110"/>
      <c r="AW623" s="110"/>
      <c r="AX623" s="110"/>
      <c r="AY623" s="110"/>
      <c r="AZ623" s="110"/>
      <c r="BA623" s="110"/>
      <c r="BB623" s="110"/>
    </row>
    <row r="624" ht="15.75" customHeight="1">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c r="AA624" s="110"/>
      <c r="AB624" s="110"/>
      <c r="AC624" s="110"/>
      <c r="AD624" s="110"/>
      <c r="AE624" s="110"/>
      <c r="AF624" s="110"/>
      <c r="AG624" s="110"/>
      <c r="AH624" s="110"/>
      <c r="AI624" s="110"/>
      <c r="AJ624" s="110"/>
      <c r="AK624" s="110"/>
      <c r="AL624" s="110"/>
      <c r="AM624" s="110"/>
      <c r="AN624" s="110"/>
      <c r="AO624" s="110"/>
      <c r="AP624" s="110"/>
      <c r="AQ624" s="110"/>
      <c r="AR624" s="110"/>
      <c r="AS624" s="110"/>
      <c r="AT624" s="110"/>
      <c r="AU624" s="110"/>
      <c r="AV624" s="110"/>
      <c r="AW624" s="110"/>
      <c r="AX624" s="110"/>
      <c r="AY624" s="110"/>
      <c r="AZ624" s="110"/>
      <c r="BA624" s="110"/>
      <c r="BB624" s="110"/>
    </row>
    <row r="625" ht="15.75" customHeight="1">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c r="AA625" s="110"/>
      <c r="AB625" s="110"/>
      <c r="AC625" s="110"/>
      <c r="AD625" s="110"/>
      <c r="AE625" s="110"/>
      <c r="AF625" s="110"/>
      <c r="AG625" s="110"/>
      <c r="AH625" s="110"/>
      <c r="AI625" s="110"/>
      <c r="AJ625" s="110"/>
      <c r="AK625" s="110"/>
      <c r="AL625" s="110"/>
      <c r="AM625" s="110"/>
      <c r="AN625" s="110"/>
      <c r="AO625" s="110"/>
      <c r="AP625" s="110"/>
      <c r="AQ625" s="110"/>
      <c r="AR625" s="110"/>
      <c r="AS625" s="110"/>
      <c r="AT625" s="110"/>
      <c r="AU625" s="110"/>
      <c r="AV625" s="110"/>
      <c r="AW625" s="110"/>
      <c r="AX625" s="110"/>
      <c r="AY625" s="110"/>
      <c r="AZ625" s="110"/>
      <c r="BA625" s="110"/>
      <c r="BB625" s="110"/>
    </row>
    <row r="626" ht="15.75" customHeight="1">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c r="AA626" s="110"/>
      <c r="AB626" s="110"/>
      <c r="AC626" s="110"/>
      <c r="AD626" s="110"/>
      <c r="AE626" s="110"/>
      <c r="AF626" s="110"/>
      <c r="AG626" s="110"/>
      <c r="AH626" s="110"/>
      <c r="AI626" s="110"/>
      <c r="AJ626" s="110"/>
      <c r="AK626" s="110"/>
      <c r="AL626" s="110"/>
      <c r="AM626" s="110"/>
      <c r="AN626" s="110"/>
      <c r="AO626" s="110"/>
      <c r="AP626" s="110"/>
      <c r="AQ626" s="110"/>
      <c r="AR626" s="110"/>
      <c r="AS626" s="110"/>
      <c r="AT626" s="110"/>
      <c r="AU626" s="110"/>
      <c r="AV626" s="110"/>
      <c r="AW626" s="110"/>
      <c r="AX626" s="110"/>
      <c r="AY626" s="110"/>
      <c r="AZ626" s="110"/>
      <c r="BA626" s="110"/>
      <c r="BB626" s="110"/>
    </row>
    <row r="627" ht="15.75" customHeight="1">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c r="AA627" s="110"/>
      <c r="AB627" s="110"/>
      <c r="AC627" s="110"/>
      <c r="AD627" s="110"/>
      <c r="AE627" s="110"/>
      <c r="AF627" s="110"/>
      <c r="AG627" s="110"/>
      <c r="AH627" s="110"/>
      <c r="AI627" s="110"/>
      <c r="AJ627" s="110"/>
      <c r="AK627" s="110"/>
      <c r="AL627" s="110"/>
      <c r="AM627" s="110"/>
      <c r="AN627" s="110"/>
      <c r="AO627" s="110"/>
      <c r="AP627" s="110"/>
      <c r="AQ627" s="110"/>
      <c r="AR627" s="110"/>
      <c r="AS627" s="110"/>
      <c r="AT627" s="110"/>
      <c r="AU627" s="110"/>
      <c r="AV627" s="110"/>
      <c r="AW627" s="110"/>
      <c r="AX627" s="110"/>
      <c r="AY627" s="110"/>
      <c r="AZ627" s="110"/>
      <c r="BA627" s="110"/>
      <c r="BB627" s="110"/>
    </row>
    <row r="628" ht="15.75" customHeight="1">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c r="AA628" s="110"/>
      <c r="AB628" s="110"/>
      <c r="AC628" s="110"/>
      <c r="AD628" s="110"/>
      <c r="AE628" s="110"/>
      <c r="AF628" s="110"/>
      <c r="AG628" s="110"/>
      <c r="AH628" s="110"/>
      <c r="AI628" s="110"/>
      <c r="AJ628" s="110"/>
      <c r="AK628" s="110"/>
      <c r="AL628" s="110"/>
      <c r="AM628" s="110"/>
      <c r="AN628" s="110"/>
      <c r="AO628" s="110"/>
      <c r="AP628" s="110"/>
      <c r="AQ628" s="110"/>
      <c r="AR628" s="110"/>
      <c r="AS628" s="110"/>
      <c r="AT628" s="110"/>
      <c r="AU628" s="110"/>
      <c r="AV628" s="110"/>
      <c r="AW628" s="110"/>
      <c r="AX628" s="110"/>
      <c r="AY628" s="110"/>
      <c r="AZ628" s="110"/>
      <c r="BA628" s="110"/>
      <c r="BB628" s="110"/>
    </row>
    <row r="629" ht="15.75" customHeight="1">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c r="AA629" s="110"/>
      <c r="AB629" s="110"/>
      <c r="AC629" s="110"/>
      <c r="AD629" s="110"/>
      <c r="AE629" s="110"/>
      <c r="AF629" s="110"/>
      <c r="AG629" s="110"/>
      <c r="AH629" s="110"/>
      <c r="AI629" s="110"/>
      <c r="AJ629" s="110"/>
      <c r="AK629" s="110"/>
      <c r="AL629" s="110"/>
      <c r="AM629" s="110"/>
      <c r="AN629" s="110"/>
      <c r="AO629" s="110"/>
      <c r="AP629" s="110"/>
      <c r="AQ629" s="110"/>
      <c r="AR629" s="110"/>
      <c r="AS629" s="110"/>
      <c r="AT629" s="110"/>
      <c r="AU629" s="110"/>
      <c r="AV629" s="110"/>
      <c r="AW629" s="110"/>
      <c r="AX629" s="110"/>
      <c r="AY629" s="110"/>
      <c r="AZ629" s="110"/>
      <c r="BA629" s="110"/>
      <c r="BB629" s="110"/>
    </row>
    <row r="630" ht="15.75" customHeight="1">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c r="AA630" s="110"/>
      <c r="AB630" s="110"/>
      <c r="AC630" s="110"/>
      <c r="AD630" s="110"/>
      <c r="AE630" s="110"/>
      <c r="AF630" s="110"/>
      <c r="AG630" s="110"/>
      <c r="AH630" s="110"/>
      <c r="AI630" s="110"/>
      <c r="AJ630" s="110"/>
      <c r="AK630" s="110"/>
      <c r="AL630" s="110"/>
      <c r="AM630" s="110"/>
      <c r="AN630" s="110"/>
      <c r="AO630" s="110"/>
      <c r="AP630" s="110"/>
      <c r="AQ630" s="110"/>
      <c r="AR630" s="110"/>
      <c r="AS630" s="110"/>
      <c r="AT630" s="110"/>
      <c r="AU630" s="110"/>
      <c r="AV630" s="110"/>
      <c r="AW630" s="110"/>
      <c r="AX630" s="110"/>
      <c r="AY630" s="110"/>
      <c r="AZ630" s="110"/>
      <c r="BA630" s="110"/>
      <c r="BB630" s="110"/>
    </row>
    <row r="631" ht="15.75" customHeight="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c r="AA631" s="110"/>
      <c r="AB631" s="110"/>
      <c r="AC631" s="110"/>
      <c r="AD631" s="110"/>
      <c r="AE631" s="110"/>
      <c r="AF631" s="110"/>
      <c r="AG631" s="110"/>
      <c r="AH631" s="110"/>
      <c r="AI631" s="110"/>
      <c r="AJ631" s="110"/>
      <c r="AK631" s="110"/>
      <c r="AL631" s="110"/>
      <c r="AM631" s="110"/>
      <c r="AN631" s="110"/>
      <c r="AO631" s="110"/>
      <c r="AP631" s="110"/>
      <c r="AQ631" s="110"/>
      <c r="AR631" s="110"/>
      <c r="AS631" s="110"/>
      <c r="AT631" s="110"/>
      <c r="AU631" s="110"/>
      <c r="AV631" s="110"/>
      <c r="AW631" s="110"/>
      <c r="AX631" s="110"/>
      <c r="AY631" s="110"/>
      <c r="AZ631" s="110"/>
      <c r="BA631" s="110"/>
      <c r="BB631" s="110"/>
    </row>
    <row r="632" ht="15.75" customHeight="1">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c r="AA632" s="110"/>
      <c r="AB632" s="110"/>
      <c r="AC632" s="110"/>
      <c r="AD632" s="110"/>
      <c r="AE632" s="110"/>
      <c r="AF632" s="110"/>
      <c r="AG632" s="110"/>
      <c r="AH632" s="110"/>
      <c r="AI632" s="110"/>
      <c r="AJ632" s="110"/>
      <c r="AK632" s="110"/>
      <c r="AL632" s="110"/>
      <c r="AM632" s="110"/>
      <c r="AN632" s="110"/>
      <c r="AO632" s="110"/>
      <c r="AP632" s="110"/>
      <c r="AQ632" s="110"/>
      <c r="AR632" s="110"/>
      <c r="AS632" s="110"/>
      <c r="AT632" s="110"/>
      <c r="AU632" s="110"/>
      <c r="AV632" s="110"/>
      <c r="AW632" s="110"/>
      <c r="AX632" s="110"/>
      <c r="AY632" s="110"/>
      <c r="AZ632" s="110"/>
      <c r="BA632" s="110"/>
      <c r="BB632" s="110"/>
    </row>
    <row r="633" ht="15.75" customHeight="1">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c r="AA633" s="110"/>
      <c r="AB633" s="110"/>
      <c r="AC633" s="110"/>
      <c r="AD633" s="110"/>
      <c r="AE633" s="110"/>
      <c r="AF633" s="110"/>
      <c r="AG633" s="110"/>
      <c r="AH633" s="110"/>
      <c r="AI633" s="110"/>
      <c r="AJ633" s="110"/>
      <c r="AK633" s="110"/>
      <c r="AL633" s="110"/>
      <c r="AM633" s="110"/>
      <c r="AN633" s="110"/>
      <c r="AO633" s="110"/>
      <c r="AP633" s="110"/>
      <c r="AQ633" s="110"/>
      <c r="AR633" s="110"/>
      <c r="AS633" s="110"/>
      <c r="AT633" s="110"/>
      <c r="AU633" s="110"/>
      <c r="AV633" s="110"/>
      <c r="AW633" s="110"/>
      <c r="AX633" s="110"/>
      <c r="AY633" s="110"/>
      <c r="AZ633" s="110"/>
      <c r="BA633" s="110"/>
      <c r="BB633" s="110"/>
    </row>
    <row r="634" ht="15.75" customHeight="1">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c r="AA634" s="110"/>
      <c r="AB634" s="110"/>
      <c r="AC634" s="110"/>
      <c r="AD634" s="110"/>
      <c r="AE634" s="110"/>
      <c r="AF634" s="110"/>
      <c r="AG634" s="110"/>
      <c r="AH634" s="110"/>
      <c r="AI634" s="110"/>
      <c r="AJ634" s="110"/>
      <c r="AK634" s="110"/>
      <c r="AL634" s="110"/>
      <c r="AM634" s="110"/>
      <c r="AN634" s="110"/>
      <c r="AO634" s="110"/>
      <c r="AP634" s="110"/>
      <c r="AQ634" s="110"/>
      <c r="AR634" s="110"/>
      <c r="AS634" s="110"/>
      <c r="AT634" s="110"/>
      <c r="AU634" s="110"/>
      <c r="AV634" s="110"/>
      <c r="AW634" s="110"/>
      <c r="AX634" s="110"/>
      <c r="AY634" s="110"/>
      <c r="AZ634" s="110"/>
      <c r="BA634" s="110"/>
      <c r="BB634" s="110"/>
    </row>
    <row r="635" ht="15.75" customHeight="1">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c r="AA635" s="110"/>
      <c r="AB635" s="110"/>
      <c r="AC635" s="110"/>
      <c r="AD635" s="110"/>
      <c r="AE635" s="110"/>
      <c r="AF635" s="110"/>
      <c r="AG635" s="110"/>
      <c r="AH635" s="110"/>
      <c r="AI635" s="110"/>
      <c r="AJ635" s="110"/>
      <c r="AK635" s="110"/>
      <c r="AL635" s="110"/>
      <c r="AM635" s="110"/>
      <c r="AN635" s="110"/>
      <c r="AO635" s="110"/>
      <c r="AP635" s="110"/>
      <c r="AQ635" s="110"/>
      <c r="AR635" s="110"/>
      <c r="AS635" s="110"/>
      <c r="AT635" s="110"/>
      <c r="AU635" s="110"/>
      <c r="AV635" s="110"/>
      <c r="AW635" s="110"/>
      <c r="AX635" s="110"/>
      <c r="AY635" s="110"/>
      <c r="AZ635" s="110"/>
      <c r="BA635" s="110"/>
      <c r="BB635" s="110"/>
    </row>
    <row r="636" ht="15.75" customHeight="1">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c r="AA636" s="110"/>
      <c r="AB636" s="110"/>
      <c r="AC636" s="110"/>
      <c r="AD636" s="110"/>
      <c r="AE636" s="110"/>
      <c r="AF636" s="110"/>
      <c r="AG636" s="110"/>
      <c r="AH636" s="110"/>
      <c r="AI636" s="110"/>
      <c r="AJ636" s="110"/>
      <c r="AK636" s="110"/>
      <c r="AL636" s="110"/>
      <c r="AM636" s="110"/>
      <c r="AN636" s="110"/>
      <c r="AO636" s="110"/>
      <c r="AP636" s="110"/>
      <c r="AQ636" s="110"/>
      <c r="AR636" s="110"/>
      <c r="AS636" s="110"/>
      <c r="AT636" s="110"/>
      <c r="AU636" s="110"/>
      <c r="AV636" s="110"/>
      <c r="AW636" s="110"/>
      <c r="AX636" s="110"/>
      <c r="AY636" s="110"/>
      <c r="AZ636" s="110"/>
      <c r="BA636" s="110"/>
      <c r="BB636" s="110"/>
    </row>
    <row r="637" ht="15.75" customHeight="1">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c r="AA637" s="110"/>
      <c r="AB637" s="110"/>
      <c r="AC637" s="110"/>
      <c r="AD637" s="110"/>
      <c r="AE637" s="110"/>
      <c r="AF637" s="110"/>
      <c r="AG637" s="110"/>
      <c r="AH637" s="110"/>
      <c r="AI637" s="110"/>
      <c r="AJ637" s="110"/>
      <c r="AK637" s="110"/>
      <c r="AL637" s="110"/>
      <c r="AM637" s="110"/>
      <c r="AN637" s="110"/>
      <c r="AO637" s="110"/>
      <c r="AP637" s="110"/>
      <c r="AQ637" s="110"/>
      <c r="AR637" s="110"/>
      <c r="AS637" s="110"/>
      <c r="AT637" s="110"/>
      <c r="AU637" s="110"/>
      <c r="AV637" s="110"/>
      <c r="AW637" s="110"/>
      <c r="AX637" s="110"/>
      <c r="AY637" s="110"/>
      <c r="AZ637" s="110"/>
      <c r="BA637" s="110"/>
      <c r="BB637" s="110"/>
    </row>
    <row r="638" ht="15.75" customHeight="1">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c r="AA638" s="110"/>
      <c r="AB638" s="110"/>
      <c r="AC638" s="110"/>
      <c r="AD638" s="110"/>
      <c r="AE638" s="110"/>
      <c r="AF638" s="110"/>
      <c r="AG638" s="110"/>
      <c r="AH638" s="110"/>
      <c r="AI638" s="110"/>
      <c r="AJ638" s="110"/>
      <c r="AK638" s="110"/>
      <c r="AL638" s="110"/>
      <c r="AM638" s="110"/>
      <c r="AN638" s="110"/>
      <c r="AO638" s="110"/>
      <c r="AP638" s="110"/>
      <c r="AQ638" s="110"/>
      <c r="AR638" s="110"/>
      <c r="AS638" s="110"/>
      <c r="AT638" s="110"/>
      <c r="AU638" s="110"/>
      <c r="AV638" s="110"/>
      <c r="AW638" s="110"/>
      <c r="AX638" s="110"/>
      <c r="AY638" s="110"/>
      <c r="AZ638" s="110"/>
      <c r="BA638" s="110"/>
      <c r="BB638" s="110"/>
    </row>
    <row r="639" ht="15.75" customHeight="1">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c r="AA639" s="110"/>
      <c r="AB639" s="110"/>
      <c r="AC639" s="110"/>
      <c r="AD639" s="110"/>
      <c r="AE639" s="110"/>
      <c r="AF639" s="110"/>
      <c r="AG639" s="110"/>
      <c r="AH639" s="110"/>
      <c r="AI639" s="110"/>
      <c r="AJ639" s="110"/>
      <c r="AK639" s="110"/>
      <c r="AL639" s="110"/>
      <c r="AM639" s="110"/>
      <c r="AN639" s="110"/>
      <c r="AO639" s="110"/>
      <c r="AP639" s="110"/>
      <c r="AQ639" s="110"/>
      <c r="AR639" s="110"/>
      <c r="AS639" s="110"/>
      <c r="AT639" s="110"/>
      <c r="AU639" s="110"/>
      <c r="AV639" s="110"/>
      <c r="AW639" s="110"/>
      <c r="AX639" s="110"/>
      <c r="AY639" s="110"/>
      <c r="AZ639" s="110"/>
      <c r="BA639" s="110"/>
      <c r="BB639" s="110"/>
    </row>
    <row r="640" ht="15.75" customHeight="1">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c r="AA640" s="110"/>
      <c r="AB640" s="110"/>
      <c r="AC640" s="110"/>
      <c r="AD640" s="110"/>
      <c r="AE640" s="110"/>
      <c r="AF640" s="110"/>
      <c r="AG640" s="110"/>
      <c r="AH640" s="110"/>
      <c r="AI640" s="110"/>
      <c r="AJ640" s="110"/>
      <c r="AK640" s="110"/>
      <c r="AL640" s="110"/>
      <c r="AM640" s="110"/>
      <c r="AN640" s="110"/>
      <c r="AO640" s="110"/>
      <c r="AP640" s="110"/>
      <c r="AQ640" s="110"/>
      <c r="AR640" s="110"/>
      <c r="AS640" s="110"/>
      <c r="AT640" s="110"/>
      <c r="AU640" s="110"/>
      <c r="AV640" s="110"/>
      <c r="AW640" s="110"/>
      <c r="AX640" s="110"/>
      <c r="AY640" s="110"/>
      <c r="AZ640" s="110"/>
      <c r="BA640" s="110"/>
      <c r="BB640" s="110"/>
    </row>
    <row r="641" ht="15.75" customHeight="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c r="AA641" s="110"/>
      <c r="AB641" s="110"/>
      <c r="AC641" s="110"/>
      <c r="AD641" s="110"/>
      <c r="AE641" s="110"/>
      <c r="AF641" s="110"/>
      <c r="AG641" s="110"/>
      <c r="AH641" s="110"/>
      <c r="AI641" s="110"/>
      <c r="AJ641" s="110"/>
      <c r="AK641" s="110"/>
      <c r="AL641" s="110"/>
      <c r="AM641" s="110"/>
      <c r="AN641" s="110"/>
      <c r="AO641" s="110"/>
      <c r="AP641" s="110"/>
      <c r="AQ641" s="110"/>
      <c r="AR641" s="110"/>
      <c r="AS641" s="110"/>
      <c r="AT641" s="110"/>
      <c r="AU641" s="110"/>
      <c r="AV641" s="110"/>
      <c r="AW641" s="110"/>
      <c r="AX641" s="110"/>
      <c r="AY641" s="110"/>
      <c r="AZ641" s="110"/>
      <c r="BA641" s="110"/>
      <c r="BB641" s="110"/>
    </row>
    <row r="642" ht="15.75" customHeight="1">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c r="AA642" s="110"/>
      <c r="AB642" s="110"/>
      <c r="AC642" s="110"/>
      <c r="AD642" s="110"/>
      <c r="AE642" s="110"/>
      <c r="AF642" s="110"/>
      <c r="AG642" s="110"/>
      <c r="AH642" s="110"/>
      <c r="AI642" s="110"/>
      <c r="AJ642" s="110"/>
      <c r="AK642" s="110"/>
      <c r="AL642" s="110"/>
      <c r="AM642" s="110"/>
      <c r="AN642" s="110"/>
      <c r="AO642" s="110"/>
      <c r="AP642" s="110"/>
      <c r="AQ642" s="110"/>
      <c r="AR642" s="110"/>
      <c r="AS642" s="110"/>
      <c r="AT642" s="110"/>
      <c r="AU642" s="110"/>
      <c r="AV642" s="110"/>
      <c r="AW642" s="110"/>
      <c r="AX642" s="110"/>
      <c r="AY642" s="110"/>
      <c r="AZ642" s="110"/>
      <c r="BA642" s="110"/>
      <c r="BB642" s="110"/>
    </row>
    <row r="643" ht="15.75" customHeight="1">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c r="AA643" s="110"/>
      <c r="AB643" s="110"/>
      <c r="AC643" s="110"/>
      <c r="AD643" s="110"/>
      <c r="AE643" s="110"/>
      <c r="AF643" s="110"/>
      <c r="AG643" s="110"/>
      <c r="AH643" s="110"/>
      <c r="AI643" s="110"/>
      <c r="AJ643" s="110"/>
      <c r="AK643" s="110"/>
      <c r="AL643" s="110"/>
      <c r="AM643" s="110"/>
      <c r="AN643" s="110"/>
      <c r="AO643" s="110"/>
      <c r="AP643" s="110"/>
      <c r="AQ643" s="110"/>
      <c r="AR643" s="110"/>
      <c r="AS643" s="110"/>
      <c r="AT643" s="110"/>
      <c r="AU643" s="110"/>
      <c r="AV643" s="110"/>
      <c r="AW643" s="110"/>
      <c r="AX643" s="110"/>
      <c r="AY643" s="110"/>
      <c r="AZ643" s="110"/>
      <c r="BA643" s="110"/>
      <c r="BB643" s="110"/>
    </row>
    <row r="644" ht="15.75" customHeight="1">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c r="AA644" s="110"/>
      <c r="AB644" s="110"/>
      <c r="AC644" s="110"/>
      <c r="AD644" s="110"/>
      <c r="AE644" s="110"/>
      <c r="AF644" s="110"/>
      <c r="AG644" s="110"/>
      <c r="AH644" s="110"/>
      <c r="AI644" s="110"/>
      <c r="AJ644" s="110"/>
      <c r="AK644" s="110"/>
      <c r="AL644" s="110"/>
      <c r="AM644" s="110"/>
      <c r="AN644" s="110"/>
      <c r="AO644" s="110"/>
      <c r="AP644" s="110"/>
      <c r="AQ644" s="110"/>
      <c r="AR644" s="110"/>
      <c r="AS644" s="110"/>
      <c r="AT644" s="110"/>
      <c r="AU644" s="110"/>
      <c r="AV644" s="110"/>
      <c r="AW644" s="110"/>
      <c r="AX644" s="110"/>
      <c r="AY644" s="110"/>
      <c r="AZ644" s="110"/>
      <c r="BA644" s="110"/>
      <c r="BB644" s="110"/>
    </row>
    <row r="645" ht="15.75" customHeight="1">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c r="AA645" s="110"/>
      <c r="AB645" s="110"/>
      <c r="AC645" s="110"/>
      <c r="AD645" s="110"/>
      <c r="AE645" s="110"/>
      <c r="AF645" s="110"/>
      <c r="AG645" s="110"/>
      <c r="AH645" s="110"/>
      <c r="AI645" s="110"/>
      <c r="AJ645" s="110"/>
      <c r="AK645" s="110"/>
      <c r="AL645" s="110"/>
      <c r="AM645" s="110"/>
      <c r="AN645" s="110"/>
      <c r="AO645" s="110"/>
      <c r="AP645" s="110"/>
      <c r="AQ645" s="110"/>
      <c r="AR645" s="110"/>
      <c r="AS645" s="110"/>
      <c r="AT645" s="110"/>
      <c r="AU645" s="110"/>
      <c r="AV645" s="110"/>
      <c r="AW645" s="110"/>
      <c r="AX645" s="110"/>
      <c r="AY645" s="110"/>
      <c r="AZ645" s="110"/>
      <c r="BA645" s="110"/>
      <c r="BB645" s="110"/>
    </row>
    <row r="646" ht="15.75" customHeight="1">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c r="AA646" s="110"/>
      <c r="AB646" s="110"/>
      <c r="AC646" s="110"/>
      <c r="AD646" s="110"/>
      <c r="AE646" s="110"/>
      <c r="AF646" s="110"/>
      <c r="AG646" s="110"/>
      <c r="AH646" s="110"/>
      <c r="AI646" s="110"/>
      <c r="AJ646" s="110"/>
      <c r="AK646" s="110"/>
      <c r="AL646" s="110"/>
      <c r="AM646" s="110"/>
      <c r="AN646" s="110"/>
      <c r="AO646" s="110"/>
      <c r="AP646" s="110"/>
      <c r="AQ646" s="110"/>
      <c r="AR646" s="110"/>
      <c r="AS646" s="110"/>
      <c r="AT646" s="110"/>
      <c r="AU646" s="110"/>
      <c r="AV646" s="110"/>
      <c r="AW646" s="110"/>
      <c r="AX646" s="110"/>
      <c r="AY646" s="110"/>
      <c r="AZ646" s="110"/>
      <c r="BA646" s="110"/>
      <c r="BB646" s="110"/>
    </row>
    <row r="647" ht="15.75" customHeight="1">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c r="AA647" s="110"/>
      <c r="AB647" s="110"/>
      <c r="AC647" s="110"/>
      <c r="AD647" s="110"/>
      <c r="AE647" s="110"/>
      <c r="AF647" s="110"/>
      <c r="AG647" s="110"/>
      <c r="AH647" s="110"/>
      <c r="AI647" s="110"/>
      <c r="AJ647" s="110"/>
      <c r="AK647" s="110"/>
      <c r="AL647" s="110"/>
      <c r="AM647" s="110"/>
      <c r="AN647" s="110"/>
      <c r="AO647" s="110"/>
      <c r="AP647" s="110"/>
      <c r="AQ647" s="110"/>
      <c r="AR647" s="110"/>
      <c r="AS647" s="110"/>
      <c r="AT647" s="110"/>
      <c r="AU647" s="110"/>
      <c r="AV647" s="110"/>
      <c r="AW647" s="110"/>
      <c r="AX647" s="110"/>
      <c r="AY647" s="110"/>
      <c r="AZ647" s="110"/>
      <c r="BA647" s="110"/>
      <c r="BB647" s="110"/>
    </row>
    <row r="648" ht="15.75" customHeight="1">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c r="AA648" s="110"/>
      <c r="AB648" s="110"/>
      <c r="AC648" s="110"/>
      <c r="AD648" s="110"/>
      <c r="AE648" s="110"/>
      <c r="AF648" s="110"/>
      <c r="AG648" s="110"/>
      <c r="AH648" s="110"/>
      <c r="AI648" s="110"/>
      <c r="AJ648" s="110"/>
      <c r="AK648" s="110"/>
      <c r="AL648" s="110"/>
      <c r="AM648" s="110"/>
      <c r="AN648" s="110"/>
      <c r="AO648" s="110"/>
      <c r="AP648" s="110"/>
      <c r="AQ648" s="110"/>
      <c r="AR648" s="110"/>
      <c r="AS648" s="110"/>
      <c r="AT648" s="110"/>
      <c r="AU648" s="110"/>
      <c r="AV648" s="110"/>
      <c r="AW648" s="110"/>
      <c r="AX648" s="110"/>
      <c r="AY648" s="110"/>
      <c r="AZ648" s="110"/>
      <c r="BA648" s="110"/>
      <c r="BB648" s="110"/>
    </row>
    <row r="649" ht="15.75" customHeight="1">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c r="AA649" s="110"/>
      <c r="AB649" s="110"/>
      <c r="AC649" s="110"/>
      <c r="AD649" s="110"/>
      <c r="AE649" s="110"/>
      <c r="AF649" s="110"/>
      <c r="AG649" s="110"/>
      <c r="AH649" s="110"/>
      <c r="AI649" s="110"/>
      <c r="AJ649" s="110"/>
      <c r="AK649" s="110"/>
      <c r="AL649" s="110"/>
      <c r="AM649" s="110"/>
      <c r="AN649" s="110"/>
      <c r="AO649" s="110"/>
      <c r="AP649" s="110"/>
      <c r="AQ649" s="110"/>
      <c r="AR649" s="110"/>
      <c r="AS649" s="110"/>
      <c r="AT649" s="110"/>
      <c r="AU649" s="110"/>
      <c r="AV649" s="110"/>
      <c r="AW649" s="110"/>
      <c r="AX649" s="110"/>
      <c r="AY649" s="110"/>
      <c r="AZ649" s="110"/>
      <c r="BA649" s="110"/>
      <c r="BB649" s="110"/>
    </row>
    <row r="650" ht="15.75" customHeight="1">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c r="AA650" s="110"/>
      <c r="AB650" s="110"/>
      <c r="AC650" s="110"/>
      <c r="AD650" s="110"/>
      <c r="AE650" s="110"/>
      <c r="AF650" s="110"/>
      <c r="AG650" s="110"/>
      <c r="AH650" s="110"/>
      <c r="AI650" s="110"/>
      <c r="AJ650" s="110"/>
      <c r="AK650" s="110"/>
      <c r="AL650" s="110"/>
      <c r="AM650" s="110"/>
      <c r="AN650" s="110"/>
      <c r="AO650" s="110"/>
      <c r="AP650" s="110"/>
      <c r="AQ650" s="110"/>
      <c r="AR650" s="110"/>
      <c r="AS650" s="110"/>
      <c r="AT650" s="110"/>
      <c r="AU650" s="110"/>
      <c r="AV650" s="110"/>
      <c r="AW650" s="110"/>
      <c r="AX650" s="110"/>
      <c r="AY650" s="110"/>
      <c r="AZ650" s="110"/>
      <c r="BA650" s="110"/>
      <c r="BB650" s="110"/>
    </row>
    <row r="651" ht="15.75" customHeight="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c r="AA651" s="110"/>
      <c r="AB651" s="110"/>
      <c r="AC651" s="110"/>
      <c r="AD651" s="110"/>
      <c r="AE651" s="110"/>
      <c r="AF651" s="110"/>
      <c r="AG651" s="110"/>
      <c r="AH651" s="110"/>
      <c r="AI651" s="110"/>
      <c r="AJ651" s="110"/>
      <c r="AK651" s="110"/>
      <c r="AL651" s="110"/>
      <c r="AM651" s="110"/>
      <c r="AN651" s="110"/>
      <c r="AO651" s="110"/>
      <c r="AP651" s="110"/>
      <c r="AQ651" s="110"/>
      <c r="AR651" s="110"/>
      <c r="AS651" s="110"/>
      <c r="AT651" s="110"/>
      <c r="AU651" s="110"/>
      <c r="AV651" s="110"/>
      <c r="AW651" s="110"/>
      <c r="AX651" s="110"/>
      <c r="AY651" s="110"/>
      <c r="AZ651" s="110"/>
      <c r="BA651" s="110"/>
      <c r="BB651" s="110"/>
    </row>
    <row r="652" ht="15.75" customHeight="1">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c r="AA652" s="110"/>
      <c r="AB652" s="110"/>
      <c r="AC652" s="110"/>
      <c r="AD652" s="110"/>
      <c r="AE652" s="110"/>
      <c r="AF652" s="110"/>
      <c r="AG652" s="110"/>
      <c r="AH652" s="110"/>
      <c r="AI652" s="110"/>
      <c r="AJ652" s="110"/>
      <c r="AK652" s="110"/>
      <c r="AL652" s="110"/>
      <c r="AM652" s="110"/>
      <c r="AN652" s="110"/>
      <c r="AO652" s="110"/>
      <c r="AP652" s="110"/>
      <c r="AQ652" s="110"/>
      <c r="AR652" s="110"/>
      <c r="AS652" s="110"/>
      <c r="AT652" s="110"/>
      <c r="AU652" s="110"/>
      <c r="AV652" s="110"/>
      <c r="AW652" s="110"/>
      <c r="AX652" s="110"/>
      <c r="AY652" s="110"/>
      <c r="AZ652" s="110"/>
      <c r="BA652" s="110"/>
      <c r="BB652" s="110"/>
    </row>
    <row r="653" ht="15.75" customHeight="1">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c r="AA653" s="110"/>
      <c r="AB653" s="110"/>
      <c r="AC653" s="110"/>
      <c r="AD653" s="110"/>
      <c r="AE653" s="110"/>
      <c r="AF653" s="110"/>
      <c r="AG653" s="110"/>
      <c r="AH653" s="110"/>
      <c r="AI653" s="110"/>
      <c r="AJ653" s="110"/>
      <c r="AK653" s="110"/>
      <c r="AL653" s="110"/>
      <c r="AM653" s="110"/>
      <c r="AN653" s="110"/>
      <c r="AO653" s="110"/>
      <c r="AP653" s="110"/>
      <c r="AQ653" s="110"/>
      <c r="AR653" s="110"/>
      <c r="AS653" s="110"/>
      <c r="AT653" s="110"/>
      <c r="AU653" s="110"/>
      <c r="AV653" s="110"/>
      <c r="AW653" s="110"/>
      <c r="AX653" s="110"/>
      <c r="AY653" s="110"/>
      <c r="AZ653" s="110"/>
      <c r="BA653" s="110"/>
      <c r="BB653" s="110"/>
    </row>
    <row r="654" ht="15.75" customHeight="1">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c r="AA654" s="110"/>
      <c r="AB654" s="110"/>
      <c r="AC654" s="110"/>
      <c r="AD654" s="110"/>
      <c r="AE654" s="110"/>
      <c r="AF654" s="110"/>
      <c r="AG654" s="110"/>
      <c r="AH654" s="110"/>
      <c r="AI654" s="110"/>
      <c r="AJ654" s="110"/>
      <c r="AK654" s="110"/>
      <c r="AL654" s="110"/>
      <c r="AM654" s="110"/>
      <c r="AN654" s="110"/>
      <c r="AO654" s="110"/>
      <c r="AP654" s="110"/>
      <c r="AQ654" s="110"/>
      <c r="AR654" s="110"/>
      <c r="AS654" s="110"/>
      <c r="AT654" s="110"/>
      <c r="AU654" s="110"/>
      <c r="AV654" s="110"/>
      <c r="AW654" s="110"/>
      <c r="AX654" s="110"/>
      <c r="AY654" s="110"/>
      <c r="AZ654" s="110"/>
      <c r="BA654" s="110"/>
      <c r="BB654" s="110"/>
    </row>
    <row r="655" ht="15.75" customHeight="1">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c r="AA655" s="110"/>
      <c r="AB655" s="110"/>
      <c r="AC655" s="110"/>
      <c r="AD655" s="110"/>
      <c r="AE655" s="110"/>
      <c r="AF655" s="110"/>
      <c r="AG655" s="110"/>
      <c r="AH655" s="110"/>
      <c r="AI655" s="110"/>
      <c r="AJ655" s="110"/>
      <c r="AK655" s="110"/>
      <c r="AL655" s="110"/>
      <c r="AM655" s="110"/>
      <c r="AN655" s="110"/>
      <c r="AO655" s="110"/>
      <c r="AP655" s="110"/>
      <c r="AQ655" s="110"/>
      <c r="AR655" s="110"/>
      <c r="AS655" s="110"/>
      <c r="AT655" s="110"/>
      <c r="AU655" s="110"/>
      <c r="AV655" s="110"/>
      <c r="AW655" s="110"/>
      <c r="AX655" s="110"/>
      <c r="AY655" s="110"/>
      <c r="AZ655" s="110"/>
      <c r="BA655" s="110"/>
      <c r="BB655" s="110"/>
    </row>
    <row r="656" ht="15.75" customHeight="1">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c r="AA656" s="110"/>
      <c r="AB656" s="110"/>
      <c r="AC656" s="110"/>
      <c r="AD656" s="110"/>
      <c r="AE656" s="110"/>
      <c r="AF656" s="110"/>
      <c r="AG656" s="110"/>
      <c r="AH656" s="110"/>
      <c r="AI656" s="110"/>
      <c r="AJ656" s="110"/>
      <c r="AK656" s="110"/>
      <c r="AL656" s="110"/>
      <c r="AM656" s="110"/>
      <c r="AN656" s="110"/>
      <c r="AO656" s="110"/>
      <c r="AP656" s="110"/>
      <c r="AQ656" s="110"/>
      <c r="AR656" s="110"/>
      <c r="AS656" s="110"/>
      <c r="AT656" s="110"/>
      <c r="AU656" s="110"/>
      <c r="AV656" s="110"/>
      <c r="AW656" s="110"/>
      <c r="AX656" s="110"/>
      <c r="AY656" s="110"/>
      <c r="AZ656" s="110"/>
      <c r="BA656" s="110"/>
      <c r="BB656" s="110"/>
    </row>
    <row r="657" ht="15.75" customHeight="1">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c r="AA657" s="110"/>
      <c r="AB657" s="110"/>
      <c r="AC657" s="110"/>
      <c r="AD657" s="110"/>
      <c r="AE657" s="110"/>
      <c r="AF657" s="110"/>
      <c r="AG657" s="110"/>
      <c r="AH657" s="110"/>
      <c r="AI657" s="110"/>
      <c r="AJ657" s="110"/>
      <c r="AK657" s="110"/>
      <c r="AL657" s="110"/>
      <c r="AM657" s="110"/>
      <c r="AN657" s="110"/>
      <c r="AO657" s="110"/>
      <c r="AP657" s="110"/>
      <c r="AQ657" s="110"/>
      <c r="AR657" s="110"/>
      <c r="AS657" s="110"/>
      <c r="AT657" s="110"/>
      <c r="AU657" s="110"/>
      <c r="AV657" s="110"/>
      <c r="AW657" s="110"/>
      <c r="AX657" s="110"/>
      <c r="AY657" s="110"/>
      <c r="AZ657" s="110"/>
      <c r="BA657" s="110"/>
      <c r="BB657" s="110"/>
    </row>
    <row r="658" ht="15.75" customHeight="1">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c r="AA658" s="110"/>
      <c r="AB658" s="110"/>
      <c r="AC658" s="110"/>
      <c r="AD658" s="110"/>
      <c r="AE658" s="110"/>
      <c r="AF658" s="110"/>
      <c r="AG658" s="110"/>
      <c r="AH658" s="110"/>
      <c r="AI658" s="110"/>
      <c r="AJ658" s="110"/>
      <c r="AK658" s="110"/>
      <c r="AL658" s="110"/>
      <c r="AM658" s="110"/>
      <c r="AN658" s="110"/>
      <c r="AO658" s="110"/>
      <c r="AP658" s="110"/>
      <c r="AQ658" s="110"/>
      <c r="AR658" s="110"/>
      <c r="AS658" s="110"/>
      <c r="AT658" s="110"/>
      <c r="AU658" s="110"/>
      <c r="AV658" s="110"/>
      <c r="AW658" s="110"/>
      <c r="AX658" s="110"/>
      <c r="AY658" s="110"/>
      <c r="AZ658" s="110"/>
      <c r="BA658" s="110"/>
      <c r="BB658" s="110"/>
    </row>
    <row r="659" ht="15.75" customHeight="1">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c r="AA659" s="110"/>
      <c r="AB659" s="110"/>
      <c r="AC659" s="110"/>
      <c r="AD659" s="110"/>
      <c r="AE659" s="110"/>
      <c r="AF659" s="110"/>
      <c r="AG659" s="110"/>
      <c r="AH659" s="110"/>
      <c r="AI659" s="110"/>
      <c r="AJ659" s="110"/>
      <c r="AK659" s="110"/>
      <c r="AL659" s="110"/>
      <c r="AM659" s="110"/>
      <c r="AN659" s="110"/>
      <c r="AO659" s="110"/>
      <c r="AP659" s="110"/>
      <c r="AQ659" s="110"/>
      <c r="AR659" s="110"/>
      <c r="AS659" s="110"/>
      <c r="AT659" s="110"/>
      <c r="AU659" s="110"/>
      <c r="AV659" s="110"/>
      <c r="AW659" s="110"/>
      <c r="AX659" s="110"/>
      <c r="AY659" s="110"/>
      <c r="AZ659" s="110"/>
      <c r="BA659" s="110"/>
      <c r="BB659" s="110"/>
    </row>
    <row r="660" ht="15.75" customHeight="1">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c r="AA660" s="110"/>
      <c r="AB660" s="110"/>
      <c r="AC660" s="110"/>
      <c r="AD660" s="110"/>
      <c r="AE660" s="110"/>
      <c r="AF660" s="110"/>
      <c r="AG660" s="110"/>
      <c r="AH660" s="110"/>
      <c r="AI660" s="110"/>
      <c r="AJ660" s="110"/>
      <c r="AK660" s="110"/>
      <c r="AL660" s="110"/>
      <c r="AM660" s="110"/>
      <c r="AN660" s="110"/>
      <c r="AO660" s="110"/>
      <c r="AP660" s="110"/>
      <c r="AQ660" s="110"/>
      <c r="AR660" s="110"/>
      <c r="AS660" s="110"/>
      <c r="AT660" s="110"/>
      <c r="AU660" s="110"/>
      <c r="AV660" s="110"/>
      <c r="AW660" s="110"/>
      <c r="AX660" s="110"/>
      <c r="AY660" s="110"/>
      <c r="AZ660" s="110"/>
      <c r="BA660" s="110"/>
      <c r="BB660" s="110"/>
    </row>
    <row r="661" ht="15.75" customHeight="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c r="AA661" s="110"/>
      <c r="AB661" s="110"/>
      <c r="AC661" s="110"/>
      <c r="AD661" s="110"/>
      <c r="AE661" s="110"/>
      <c r="AF661" s="110"/>
      <c r="AG661" s="110"/>
      <c r="AH661" s="110"/>
      <c r="AI661" s="110"/>
      <c r="AJ661" s="110"/>
      <c r="AK661" s="110"/>
      <c r="AL661" s="110"/>
      <c r="AM661" s="110"/>
      <c r="AN661" s="110"/>
      <c r="AO661" s="110"/>
      <c r="AP661" s="110"/>
      <c r="AQ661" s="110"/>
      <c r="AR661" s="110"/>
      <c r="AS661" s="110"/>
      <c r="AT661" s="110"/>
      <c r="AU661" s="110"/>
      <c r="AV661" s="110"/>
      <c r="AW661" s="110"/>
      <c r="AX661" s="110"/>
      <c r="AY661" s="110"/>
      <c r="AZ661" s="110"/>
      <c r="BA661" s="110"/>
      <c r="BB661" s="110"/>
    </row>
    <row r="662" ht="15.75" customHeight="1">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c r="AA662" s="110"/>
      <c r="AB662" s="110"/>
      <c r="AC662" s="110"/>
      <c r="AD662" s="110"/>
      <c r="AE662" s="110"/>
      <c r="AF662" s="110"/>
      <c r="AG662" s="110"/>
      <c r="AH662" s="110"/>
      <c r="AI662" s="110"/>
      <c r="AJ662" s="110"/>
      <c r="AK662" s="110"/>
      <c r="AL662" s="110"/>
      <c r="AM662" s="110"/>
      <c r="AN662" s="110"/>
      <c r="AO662" s="110"/>
      <c r="AP662" s="110"/>
      <c r="AQ662" s="110"/>
      <c r="AR662" s="110"/>
      <c r="AS662" s="110"/>
      <c r="AT662" s="110"/>
      <c r="AU662" s="110"/>
      <c r="AV662" s="110"/>
      <c r="AW662" s="110"/>
      <c r="AX662" s="110"/>
      <c r="AY662" s="110"/>
      <c r="AZ662" s="110"/>
      <c r="BA662" s="110"/>
      <c r="BB662" s="110"/>
    </row>
    <row r="663" ht="15.75" customHeight="1">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c r="AA663" s="110"/>
      <c r="AB663" s="110"/>
      <c r="AC663" s="110"/>
      <c r="AD663" s="110"/>
      <c r="AE663" s="110"/>
      <c r="AF663" s="110"/>
      <c r="AG663" s="110"/>
      <c r="AH663" s="110"/>
      <c r="AI663" s="110"/>
      <c r="AJ663" s="110"/>
      <c r="AK663" s="110"/>
      <c r="AL663" s="110"/>
      <c r="AM663" s="110"/>
      <c r="AN663" s="110"/>
      <c r="AO663" s="110"/>
      <c r="AP663" s="110"/>
      <c r="AQ663" s="110"/>
      <c r="AR663" s="110"/>
      <c r="AS663" s="110"/>
      <c r="AT663" s="110"/>
      <c r="AU663" s="110"/>
      <c r="AV663" s="110"/>
      <c r="AW663" s="110"/>
      <c r="AX663" s="110"/>
      <c r="AY663" s="110"/>
      <c r="AZ663" s="110"/>
      <c r="BA663" s="110"/>
      <c r="BB663" s="110"/>
    </row>
    <row r="664" ht="15.75" customHeight="1">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c r="AA664" s="110"/>
      <c r="AB664" s="110"/>
      <c r="AC664" s="110"/>
      <c r="AD664" s="110"/>
      <c r="AE664" s="110"/>
      <c r="AF664" s="110"/>
      <c r="AG664" s="110"/>
      <c r="AH664" s="110"/>
      <c r="AI664" s="110"/>
      <c r="AJ664" s="110"/>
      <c r="AK664" s="110"/>
      <c r="AL664" s="110"/>
      <c r="AM664" s="110"/>
      <c r="AN664" s="110"/>
      <c r="AO664" s="110"/>
      <c r="AP664" s="110"/>
      <c r="AQ664" s="110"/>
      <c r="AR664" s="110"/>
      <c r="AS664" s="110"/>
      <c r="AT664" s="110"/>
      <c r="AU664" s="110"/>
      <c r="AV664" s="110"/>
      <c r="AW664" s="110"/>
      <c r="AX664" s="110"/>
      <c r="AY664" s="110"/>
      <c r="AZ664" s="110"/>
      <c r="BA664" s="110"/>
      <c r="BB664" s="110"/>
    </row>
    <row r="665" ht="15.75" customHeight="1">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c r="AA665" s="110"/>
      <c r="AB665" s="110"/>
      <c r="AC665" s="110"/>
      <c r="AD665" s="110"/>
      <c r="AE665" s="110"/>
      <c r="AF665" s="110"/>
      <c r="AG665" s="110"/>
      <c r="AH665" s="110"/>
      <c r="AI665" s="110"/>
      <c r="AJ665" s="110"/>
      <c r="AK665" s="110"/>
      <c r="AL665" s="110"/>
      <c r="AM665" s="110"/>
      <c r="AN665" s="110"/>
      <c r="AO665" s="110"/>
      <c r="AP665" s="110"/>
      <c r="AQ665" s="110"/>
      <c r="AR665" s="110"/>
      <c r="AS665" s="110"/>
      <c r="AT665" s="110"/>
      <c r="AU665" s="110"/>
      <c r="AV665" s="110"/>
      <c r="AW665" s="110"/>
      <c r="AX665" s="110"/>
      <c r="AY665" s="110"/>
      <c r="AZ665" s="110"/>
      <c r="BA665" s="110"/>
      <c r="BB665" s="110"/>
    </row>
    <row r="666" ht="15.75" customHeight="1">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c r="AA666" s="110"/>
      <c r="AB666" s="110"/>
      <c r="AC666" s="110"/>
      <c r="AD666" s="110"/>
      <c r="AE666" s="110"/>
      <c r="AF666" s="110"/>
      <c r="AG666" s="110"/>
      <c r="AH666" s="110"/>
      <c r="AI666" s="110"/>
      <c r="AJ666" s="110"/>
      <c r="AK666" s="110"/>
      <c r="AL666" s="110"/>
      <c r="AM666" s="110"/>
      <c r="AN666" s="110"/>
      <c r="AO666" s="110"/>
      <c r="AP666" s="110"/>
      <c r="AQ666" s="110"/>
      <c r="AR666" s="110"/>
      <c r="AS666" s="110"/>
      <c r="AT666" s="110"/>
      <c r="AU666" s="110"/>
      <c r="AV666" s="110"/>
      <c r="AW666" s="110"/>
      <c r="AX666" s="110"/>
      <c r="AY666" s="110"/>
      <c r="AZ666" s="110"/>
      <c r="BA666" s="110"/>
      <c r="BB666" s="110"/>
    </row>
    <row r="667" ht="15.75" customHeight="1">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c r="AA667" s="110"/>
      <c r="AB667" s="110"/>
      <c r="AC667" s="110"/>
      <c r="AD667" s="110"/>
      <c r="AE667" s="110"/>
      <c r="AF667" s="110"/>
      <c r="AG667" s="110"/>
      <c r="AH667" s="110"/>
      <c r="AI667" s="110"/>
      <c r="AJ667" s="110"/>
      <c r="AK667" s="110"/>
      <c r="AL667" s="110"/>
      <c r="AM667" s="110"/>
      <c r="AN667" s="110"/>
      <c r="AO667" s="110"/>
      <c r="AP667" s="110"/>
      <c r="AQ667" s="110"/>
      <c r="AR667" s="110"/>
      <c r="AS667" s="110"/>
      <c r="AT667" s="110"/>
      <c r="AU667" s="110"/>
      <c r="AV667" s="110"/>
      <c r="AW667" s="110"/>
      <c r="AX667" s="110"/>
      <c r="AY667" s="110"/>
      <c r="AZ667" s="110"/>
      <c r="BA667" s="110"/>
      <c r="BB667" s="110"/>
    </row>
    <row r="668" ht="15.75" customHeight="1">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c r="AA668" s="110"/>
      <c r="AB668" s="110"/>
      <c r="AC668" s="110"/>
      <c r="AD668" s="110"/>
      <c r="AE668" s="110"/>
      <c r="AF668" s="110"/>
      <c r="AG668" s="110"/>
      <c r="AH668" s="110"/>
      <c r="AI668" s="110"/>
      <c r="AJ668" s="110"/>
      <c r="AK668" s="110"/>
      <c r="AL668" s="110"/>
      <c r="AM668" s="110"/>
      <c r="AN668" s="110"/>
      <c r="AO668" s="110"/>
      <c r="AP668" s="110"/>
      <c r="AQ668" s="110"/>
      <c r="AR668" s="110"/>
      <c r="AS668" s="110"/>
      <c r="AT668" s="110"/>
      <c r="AU668" s="110"/>
      <c r="AV668" s="110"/>
      <c r="AW668" s="110"/>
      <c r="AX668" s="110"/>
      <c r="AY668" s="110"/>
      <c r="AZ668" s="110"/>
      <c r="BA668" s="110"/>
      <c r="BB668" s="110"/>
    </row>
    <row r="669" ht="15.75" customHeight="1">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c r="AA669" s="110"/>
      <c r="AB669" s="110"/>
      <c r="AC669" s="110"/>
      <c r="AD669" s="110"/>
      <c r="AE669" s="110"/>
      <c r="AF669" s="110"/>
      <c r="AG669" s="110"/>
      <c r="AH669" s="110"/>
      <c r="AI669" s="110"/>
      <c r="AJ669" s="110"/>
      <c r="AK669" s="110"/>
      <c r="AL669" s="110"/>
      <c r="AM669" s="110"/>
      <c r="AN669" s="110"/>
      <c r="AO669" s="110"/>
      <c r="AP669" s="110"/>
      <c r="AQ669" s="110"/>
      <c r="AR669" s="110"/>
      <c r="AS669" s="110"/>
      <c r="AT669" s="110"/>
      <c r="AU669" s="110"/>
      <c r="AV669" s="110"/>
      <c r="AW669" s="110"/>
      <c r="AX669" s="110"/>
      <c r="AY669" s="110"/>
      <c r="AZ669" s="110"/>
      <c r="BA669" s="110"/>
      <c r="BB669" s="110"/>
    </row>
    <row r="670" ht="15.75" customHeight="1">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c r="AA670" s="110"/>
      <c r="AB670" s="110"/>
      <c r="AC670" s="110"/>
      <c r="AD670" s="110"/>
      <c r="AE670" s="110"/>
      <c r="AF670" s="110"/>
      <c r="AG670" s="110"/>
      <c r="AH670" s="110"/>
      <c r="AI670" s="110"/>
      <c r="AJ670" s="110"/>
      <c r="AK670" s="110"/>
      <c r="AL670" s="110"/>
      <c r="AM670" s="110"/>
      <c r="AN670" s="110"/>
      <c r="AO670" s="110"/>
      <c r="AP670" s="110"/>
      <c r="AQ670" s="110"/>
      <c r="AR670" s="110"/>
      <c r="AS670" s="110"/>
      <c r="AT670" s="110"/>
      <c r="AU670" s="110"/>
      <c r="AV670" s="110"/>
      <c r="AW670" s="110"/>
      <c r="AX670" s="110"/>
      <c r="AY670" s="110"/>
      <c r="AZ670" s="110"/>
      <c r="BA670" s="110"/>
      <c r="BB670" s="110"/>
    </row>
    <row r="671" ht="15.75" customHeight="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c r="AA671" s="110"/>
      <c r="AB671" s="110"/>
      <c r="AC671" s="110"/>
      <c r="AD671" s="110"/>
      <c r="AE671" s="110"/>
      <c r="AF671" s="110"/>
      <c r="AG671" s="110"/>
      <c r="AH671" s="110"/>
      <c r="AI671" s="110"/>
      <c r="AJ671" s="110"/>
      <c r="AK671" s="110"/>
      <c r="AL671" s="110"/>
      <c r="AM671" s="110"/>
      <c r="AN671" s="110"/>
      <c r="AO671" s="110"/>
      <c r="AP671" s="110"/>
      <c r="AQ671" s="110"/>
      <c r="AR671" s="110"/>
      <c r="AS671" s="110"/>
      <c r="AT671" s="110"/>
      <c r="AU671" s="110"/>
      <c r="AV671" s="110"/>
      <c r="AW671" s="110"/>
      <c r="AX671" s="110"/>
      <c r="AY671" s="110"/>
      <c r="AZ671" s="110"/>
      <c r="BA671" s="110"/>
      <c r="BB671" s="110"/>
    </row>
    <row r="672" ht="15.75" customHeight="1">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c r="AA672" s="110"/>
      <c r="AB672" s="110"/>
      <c r="AC672" s="110"/>
      <c r="AD672" s="110"/>
      <c r="AE672" s="110"/>
      <c r="AF672" s="110"/>
      <c r="AG672" s="110"/>
      <c r="AH672" s="110"/>
      <c r="AI672" s="110"/>
      <c r="AJ672" s="110"/>
      <c r="AK672" s="110"/>
      <c r="AL672" s="110"/>
      <c r="AM672" s="110"/>
      <c r="AN672" s="110"/>
      <c r="AO672" s="110"/>
      <c r="AP672" s="110"/>
      <c r="AQ672" s="110"/>
      <c r="AR672" s="110"/>
      <c r="AS672" s="110"/>
      <c r="AT672" s="110"/>
      <c r="AU672" s="110"/>
      <c r="AV672" s="110"/>
      <c r="AW672" s="110"/>
      <c r="AX672" s="110"/>
      <c r="AY672" s="110"/>
      <c r="AZ672" s="110"/>
      <c r="BA672" s="110"/>
      <c r="BB672" s="110"/>
    </row>
    <row r="673" ht="15.75" customHeight="1">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c r="AA673" s="110"/>
      <c r="AB673" s="110"/>
      <c r="AC673" s="110"/>
      <c r="AD673" s="110"/>
      <c r="AE673" s="110"/>
      <c r="AF673" s="110"/>
      <c r="AG673" s="110"/>
      <c r="AH673" s="110"/>
      <c r="AI673" s="110"/>
      <c r="AJ673" s="110"/>
      <c r="AK673" s="110"/>
      <c r="AL673" s="110"/>
      <c r="AM673" s="110"/>
      <c r="AN673" s="110"/>
      <c r="AO673" s="110"/>
      <c r="AP673" s="110"/>
      <c r="AQ673" s="110"/>
      <c r="AR673" s="110"/>
      <c r="AS673" s="110"/>
      <c r="AT673" s="110"/>
      <c r="AU673" s="110"/>
      <c r="AV673" s="110"/>
      <c r="AW673" s="110"/>
      <c r="AX673" s="110"/>
      <c r="AY673" s="110"/>
      <c r="AZ673" s="110"/>
      <c r="BA673" s="110"/>
      <c r="BB673" s="110"/>
    </row>
    <row r="674" ht="15.75" customHeight="1">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c r="AA674" s="110"/>
      <c r="AB674" s="110"/>
      <c r="AC674" s="110"/>
      <c r="AD674" s="110"/>
      <c r="AE674" s="110"/>
      <c r="AF674" s="110"/>
      <c r="AG674" s="110"/>
      <c r="AH674" s="110"/>
      <c r="AI674" s="110"/>
      <c r="AJ674" s="110"/>
      <c r="AK674" s="110"/>
      <c r="AL674" s="110"/>
      <c r="AM674" s="110"/>
      <c r="AN674" s="110"/>
      <c r="AO674" s="110"/>
      <c r="AP674" s="110"/>
      <c r="AQ674" s="110"/>
      <c r="AR674" s="110"/>
      <c r="AS674" s="110"/>
      <c r="AT674" s="110"/>
      <c r="AU674" s="110"/>
      <c r="AV674" s="110"/>
      <c r="AW674" s="110"/>
      <c r="AX674" s="110"/>
      <c r="AY674" s="110"/>
      <c r="AZ674" s="110"/>
      <c r="BA674" s="110"/>
      <c r="BB674" s="110"/>
    </row>
    <row r="675" ht="15.75" customHeight="1">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c r="AA675" s="110"/>
      <c r="AB675" s="110"/>
      <c r="AC675" s="110"/>
      <c r="AD675" s="110"/>
      <c r="AE675" s="110"/>
      <c r="AF675" s="110"/>
      <c r="AG675" s="110"/>
      <c r="AH675" s="110"/>
      <c r="AI675" s="110"/>
      <c r="AJ675" s="110"/>
      <c r="AK675" s="110"/>
      <c r="AL675" s="110"/>
      <c r="AM675" s="110"/>
      <c r="AN675" s="110"/>
      <c r="AO675" s="110"/>
      <c r="AP675" s="110"/>
      <c r="AQ675" s="110"/>
      <c r="AR675" s="110"/>
      <c r="AS675" s="110"/>
      <c r="AT675" s="110"/>
      <c r="AU675" s="110"/>
      <c r="AV675" s="110"/>
      <c r="AW675" s="110"/>
      <c r="AX675" s="110"/>
      <c r="AY675" s="110"/>
      <c r="AZ675" s="110"/>
      <c r="BA675" s="110"/>
      <c r="BB675" s="110"/>
    </row>
    <row r="676" ht="15.75" customHeight="1">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c r="AA676" s="110"/>
      <c r="AB676" s="110"/>
      <c r="AC676" s="110"/>
      <c r="AD676" s="110"/>
      <c r="AE676" s="110"/>
      <c r="AF676" s="110"/>
      <c r="AG676" s="110"/>
      <c r="AH676" s="110"/>
      <c r="AI676" s="110"/>
      <c r="AJ676" s="110"/>
      <c r="AK676" s="110"/>
      <c r="AL676" s="110"/>
      <c r="AM676" s="110"/>
      <c r="AN676" s="110"/>
      <c r="AO676" s="110"/>
      <c r="AP676" s="110"/>
      <c r="AQ676" s="110"/>
      <c r="AR676" s="110"/>
      <c r="AS676" s="110"/>
      <c r="AT676" s="110"/>
      <c r="AU676" s="110"/>
      <c r="AV676" s="110"/>
      <c r="AW676" s="110"/>
      <c r="AX676" s="110"/>
      <c r="AY676" s="110"/>
      <c r="AZ676" s="110"/>
      <c r="BA676" s="110"/>
      <c r="BB676" s="110"/>
    </row>
    <row r="677" ht="15.75" customHeight="1">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c r="AA677" s="110"/>
      <c r="AB677" s="110"/>
      <c r="AC677" s="110"/>
      <c r="AD677" s="110"/>
      <c r="AE677" s="110"/>
      <c r="AF677" s="110"/>
      <c r="AG677" s="110"/>
      <c r="AH677" s="110"/>
      <c r="AI677" s="110"/>
      <c r="AJ677" s="110"/>
      <c r="AK677" s="110"/>
      <c r="AL677" s="110"/>
      <c r="AM677" s="110"/>
      <c r="AN677" s="110"/>
      <c r="AO677" s="110"/>
      <c r="AP677" s="110"/>
      <c r="AQ677" s="110"/>
      <c r="AR677" s="110"/>
      <c r="AS677" s="110"/>
      <c r="AT677" s="110"/>
      <c r="AU677" s="110"/>
      <c r="AV677" s="110"/>
      <c r="AW677" s="110"/>
      <c r="AX677" s="110"/>
      <c r="AY677" s="110"/>
      <c r="AZ677" s="110"/>
      <c r="BA677" s="110"/>
      <c r="BB677" s="110"/>
    </row>
    <row r="678" ht="15.75" customHeight="1">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c r="AA678" s="110"/>
      <c r="AB678" s="110"/>
      <c r="AC678" s="110"/>
      <c r="AD678" s="110"/>
      <c r="AE678" s="110"/>
      <c r="AF678" s="110"/>
      <c r="AG678" s="110"/>
      <c r="AH678" s="110"/>
      <c r="AI678" s="110"/>
      <c r="AJ678" s="110"/>
      <c r="AK678" s="110"/>
      <c r="AL678" s="110"/>
      <c r="AM678" s="110"/>
      <c r="AN678" s="110"/>
      <c r="AO678" s="110"/>
      <c r="AP678" s="110"/>
      <c r="AQ678" s="110"/>
      <c r="AR678" s="110"/>
      <c r="AS678" s="110"/>
      <c r="AT678" s="110"/>
      <c r="AU678" s="110"/>
      <c r="AV678" s="110"/>
      <c r="AW678" s="110"/>
      <c r="AX678" s="110"/>
      <c r="AY678" s="110"/>
      <c r="AZ678" s="110"/>
      <c r="BA678" s="110"/>
      <c r="BB678" s="110"/>
    </row>
    <row r="679" ht="15.75" customHeight="1">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c r="AA679" s="110"/>
      <c r="AB679" s="110"/>
      <c r="AC679" s="110"/>
      <c r="AD679" s="110"/>
      <c r="AE679" s="110"/>
      <c r="AF679" s="110"/>
      <c r="AG679" s="110"/>
      <c r="AH679" s="110"/>
      <c r="AI679" s="110"/>
      <c r="AJ679" s="110"/>
      <c r="AK679" s="110"/>
      <c r="AL679" s="110"/>
      <c r="AM679" s="110"/>
      <c r="AN679" s="110"/>
      <c r="AO679" s="110"/>
      <c r="AP679" s="110"/>
      <c r="AQ679" s="110"/>
      <c r="AR679" s="110"/>
      <c r="AS679" s="110"/>
      <c r="AT679" s="110"/>
      <c r="AU679" s="110"/>
      <c r="AV679" s="110"/>
      <c r="AW679" s="110"/>
      <c r="AX679" s="110"/>
      <c r="AY679" s="110"/>
      <c r="AZ679" s="110"/>
      <c r="BA679" s="110"/>
      <c r="BB679" s="110"/>
    </row>
    <row r="680" ht="15.75" customHeight="1">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c r="AA680" s="110"/>
      <c r="AB680" s="110"/>
      <c r="AC680" s="110"/>
      <c r="AD680" s="110"/>
      <c r="AE680" s="110"/>
      <c r="AF680" s="110"/>
      <c r="AG680" s="110"/>
      <c r="AH680" s="110"/>
      <c r="AI680" s="110"/>
      <c r="AJ680" s="110"/>
      <c r="AK680" s="110"/>
      <c r="AL680" s="110"/>
      <c r="AM680" s="110"/>
      <c r="AN680" s="110"/>
      <c r="AO680" s="110"/>
      <c r="AP680" s="110"/>
      <c r="AQ680" s="110"/>
      <c r="AR680" s="110"/>
      <c r="AS680" s="110"/>
      <c r="AT680" s="110"/>
      <c r="AU680" s="110"/>
      <c r="AV680" s="110"/>
      <c r="AW680" s="110"/>
      <c r="AX680" s="110"/>
      <c r="AY680" s="110"/>
      <c r="AZ680" s="110"/>
      <c r="BA680" s="110"/>
      <c r="BB680" s="110"/>
    </row>
    <row r="681" ht="15.75" customHeight="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c r="AA681" s="110"/>
      <c r="AB681" s="110"/>
      <c r="AC681" s="110"/>
      <c r="AD681" s="110"/>
      <c r="AE681" s="110"/>
      <c r="AF681" s="110"/>
      <c r="AG681" s="110"/>
      <c r="AH681" s="110"/>
      <c r="AI681" s="110"/>
      <c r="AJ681" s="110"/>
      <c r="AK681" s="110"/>
      <c r="AL681" s="110"/>
      <c r="AM681" s="110"/>
      <c r="AN681" s="110"/>
      <c r="AO681" s="110"/>
      <c r="AP681" s="110"/>
      <c r="AQ681" s="110"/>
      <c r="AR681" s="110"/>
      <c r="AS681" s="110"/>
      <c r="AT681" s="110"/>
      <c r="AU681" s="110"/>
      <c r="AV681" s="110"/>
      <c r="AW681" s="110"/>
      <c r="AX681" s="110"/>
      <c r="AY681" s="110"/>
      <c r="AZ681" s="110"/>
      <c r="BA681" s="110"/>
      <c r="BB681" s="110"/>
    </row>
    <row r="682" ht="15.75" customHeight="1">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c r="AA682" s="110"/>
      <c r="AB682" s="110"/>
      <c r="AC682" s="110"/>
      <c r="AD682" s="110"/>
      <c r="AE682" s="110"/>
      <c r="AF682" s="110"/>
      <c r="AG682" s="110"/>
      <c r="AH682" s="110"/>
      <c r="AI682" s="110"/>
      <c r="AJ682" s="110"/>
      <c r="AK682" s="110"/>
      <c r="AL682" s="110"/>
      <c r="AM682" s="110"/>
      <c r="AN682" s="110"/>
      <c r="AO682" s="110"/>
      <c r="AP682" s="110"/>
      <c r="AQ682" s="110"/>
      <c r="AR682" s="110"/>
      <c r="AS682" s="110"/>
      <c r="AT682" s="110"/>
      <c r="AU682" s="110"/>
      <c r="AV682" s="110"/>
      <c r="AW682" s="110"/>
      <c r="AX682" s="110"/>
      <c r="AY682" s="110"/>
      <c r="AZ682" s="110"/>
      <c r="BA682" s="110"/>
      <c r="BB682" s="110"/>
    </row>
    <row r="683" ht="15.75" customHeight="1">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c r="AA683" s="110"/>
      <c r="AB683" s="110"/>
      <c r="AC683" s="110"/>
      <c r="AD683" s="110"/>
      <c r="AE683" s="110"/>
      <c r="AF683" s="110"/>
      <c r="AG683" s="110"/>
      <c r="AH683" s="110"/>
      <c r="AI683" s="110"/>
      <c r="AJ683" s="110"/>
      <c r="AK683" s="110"/>
      <c r="AL683" s="110"/>
      <c r="AM683" s="110"/>
      <c r="AN683" s="110"/>
      <c r="AO683" s="110"/>
      <c r="AP683" s="110"/>
      <c r="AQ683" s="110"/>
      <c r="AR683" s="110"/>
      <c r="AS683" s="110"/>
      <c r="AT683" s="110"/>
      <c r="AU683" s="110"/>
      <c r="AV683" s="110"/>
      <c r="AW683" s="110"/>
      <c r="AX683" s="110"/>
      <c r="AY683" s="110"/>
      <c r="AZ683" s="110"/>
      <c r="BA683" s="110"/>
      <c r="BB683" s="110"/>
    </row>
    <row r="684" ht="15.75" customHeight="1">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c r="AA684" s="110"/>
      <c r="AB684" s="110"/>
      <c r="AC684" s="110"/>
      <c r="AD684" s="110"/>
      <c r="AE684" s="110"/>
      <c r="AF684" s="110"/>
      <c r="AG684" s="110"/>
      <c r="AH684" s="110"/>
      <c r="AI684" s="110"/>
      <c r="AJ684" s="110"/>
      <c r="AK684" s="110"/>
      <c r="AL684" s="110"/>
      <c r="AM684" s="110"/>
      <c r="AN684" s="110"/>
      <c r="AO684" s="110"/>
      <c r="AP684" s="110"/>
      <c r="AQ684" s="110"/>
      <c r="AR684" s="110"/>
      <c r="AS684" s="110"/>
      <c r="AT684" s="110"/>
      <c r="AU684" s="110"/>
      <c r="AV684" s="110"/>
      <c r="AW684" s="110"/>
      <c r="AX684" s="110"/>
      <c r="AY684" s="110"/>
      <c r="AZ684" s="110"/>
      <c r="BA684" s="110"/>
      <c r="BB684" s="110"/>
    </row>
    <row r="685" ht="15.75" customHeight="1">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c r="AA685" s="110"/>
      <c r="AB685" s="110"/>
      <c r="AC685" s="110"/>
      <c r="AD685" s="110"/>
      <c r="AE685" s="110"/>
      <c r="AF685" s="110"/>
      <c r="AG685" s="110"/>
      <c r="AH685" s="110"/>
      <c r="AI685" s="110"/>
      <c r="AJ685" s="110"/>
      <c r="AK685" s="110"/>
      <c r="AL685" s="110"/>
      <c r="AM685" s="110"/>
      <c r="AN685" s="110"/>
      <c r="AO685" s="110"/>
      <c r="AP685" s="110"/>
      <c r="AQ685" s="110"/>
      <c r="AR685" s="110"/>
      <c r="AS685" s="110"/>
      <c r="AT685" s="110"/>
      <c r="AU685" s="110"/>
      <c r="AV685" s="110"/>
      <c r="AW685" s="110"/>
      <c r="AX685" s="110"/>
      <c r="AY685" s="110"/>
      <c r="AZ685" s="110"/>
      <c r="BA685" s="110"/>
      <c r="BB685" s="110"/>
    </row>
    <row r="686" ht="15.75" customHeight="1">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c r="AA686" s="110"/>
      <c r="AB686" s="110"/>
      <c r="AC686" s="110"/>
      <c r="AD686" s="110"/>
      <c r="AE686" s="110"/>
      <c r="AF686" s="110"/>
      <c r="AG686" s="110"/>
      <c r="AH686" s="110"/>
      <c r="AI686" s="110"/>
      <c r="AJ686" s="110"/>
      <c r="AK686" s="110"/>
      <c r="AL686" s="110"/>
      <c r="AM686" s="110"/>
      <c r="AN686" s="110"/>
      <c r="AO686" s="110"/>
      <c r="AP686" s="110"/>
      <c r="AQ686" s="110"/>
      <c r="AR686" s="110"/>
      <c r="AS686" s="110"/>
      <c r="AT686" s="110"/>
      <c r="AU686" s="110"/>
      <c r="AV686" s="110"/>
      <c r="AW686" s="110"/>
      <c r="AX686" s="110"/>
      <c r="AY686" s="110"/>
      <c r="AZ686" s="110"/>
      <c r="BA686" s="110"/>
      <c r="BB686" s="110"/>
    </row>
    <row r="687" ht="15.75" customHeight="1">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c r="AA687" s="110"/>
      <c r="AB687" s="110"/>
      <c r="AC687" s="110"/>
      <c r="AD687" s="110"/>
      <c r="AE687" s="110"/>
      <c r="AF687" s="110"/>
      <c r="AG687" s="110"/>
      <c r="AH687" s="110"/>
      <c r="AI687" s="110"/>
      <c r="AJ687" s="110"/>
      <c r="AK687" s="110"/>
      <c r="AL687" s="110"/>
      <c r="AM687" s="110"/>
      <c r="AN687" s="110"/>
      <c r="AO687" s="110"/>
      <c r="AP687" s="110"/>
      <c r="AQ687" s="110"/>
      <c r="AR687" s="110"/>
      <c r="AS687" s="110"/>
      <c r="AT687" s="110"/>
      <c r="AU687" s="110"/>
      <c r="AV687" s="110"/>
      <c r="AW687" s="110"/>
      <c r="AX687" s="110"/>
      <c r="AY687" s="110"/>
      <c r="AZ687" s="110"/>
      <c r="BA687" s="110"/>
      <c r="BB687" s="110"/>
    </row>
    <row r="688" ht="15.75" customHeight="1">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c r="AA688" s="110"/>
      <c r="AB688" s="110"/>
      <c r="AC688" s="110"/>
      <c r="AD688" s="110"/>
      <c r="AE688" s="110"/>
      <c r="AF688" s="110"/>
      <c r="AG688" s="110"/>
      <c r="AH688" s="110"/>
      <c r="AI688" s="110"/>
      <c r="AJ688" s="110"/>
      <c r="AK688" s="110"/>
      <c r="AL688" s="110"/>
      <c r="AM688" s="110"/>
      <c r="AN688" s="110"/>
      <c r="AO688" s="110"/>
      <c r="AP688" s="110"/>
      <c r="AQ688" s="110"/>
      <c r="AR688" s="110"/>
      <c r="AS688" s="110"/>
      <c r="AT688" s="110"/>
      <c r="AU688" s="110"/>
      <c r="AV688" s="110"/>
      <c r="AW688" s="110"/>
      <c r="AX688" s="110"/>
      <c r="AY688" s="110"/>
      <c r="AZ688" s="110"/>
      <c r="BA688" s="110"/>
      <c r="BB688" s="110"/>
    </row>
    <row r="689" ht="15.75" customHeight="1">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c r="AA689" s="110"/>
      <c r="AB689" s="110"/>
      <c r="AC689" s="110"/>
      <c r="AD689" s="110"/>
      <c r="AE689" s="110"/>
      <c r="AF689" s="110"/>
      <c r="AG689" s="110"/>
      <c r="AH689" s="110"/>
      <c r="AI689" s="110"/>
      <c r="AJ689" s="110"/>
      <c r="AK689" s="110"/>
      <c r="AL689" s="110"/>
      <c r="AM689" s="110"/>
      <c r="AN689" s="110"/>
      <c r="AO689" s="110"/>
      <c r="AP689" s="110"/>
      <c r="AQ689" s="110"/>
      <c r="AR689" s="110"/>
      <c r="AS689" s="110"/>
      <c r="AT689" s="110"/>
      <c r="AU689" s="110"/>
      <c r="AV689" s="110"/>
      <c r="AW689" s="110"/>
      <c r="AX689" s="110"/>
      <c r="AY689" s="110"/>
      <c r="AZ689" s="110"/>
      <c r="BA689" s="110"/>
      <c r="BB689" s="110"/>
    </row>
    <row r="690" ht="15.75" customHeight="1">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c r="AA690" s="110"/>
      <c r="AB690" s="110"/>
      <c r="AC690" s="110"/>
      <c r="AD690" s="110"/>
      <c r="AE690" s="110"/>
      <c r="AF690" s="110"/>
      <c r="AG690" s="110"/>
      <c r="AH690" s="110"/>
      <c r="AI690" s="110"/>
      <c r="AJ690" s="110"/>
      <c r="AK690" s="110"/>
      <c r="AL690" s="110"/>
      <c r="AM690" s="110"/>
      <c r="AN690" s="110"/>
      <c r="AO690" s="110"/>
      <c r="AP690" s="110"/>
      <c r="AQ690" s="110"/>
      <c r="AR690" s="110"/>
      <c r="AS690" s="110"/>
      <c r="AT690" s="110"/>
      <c r="AU690" s="110"/>
      <c r="AV690" s="110"/>
      <c r="AW690" s="110"/>
      <c r="AX690" s="110"/>
      <c r="AY690" s="110"/>
      <c r="AZ690" s="110"/>
      <c r="BA690" s="110"/>
      <c r="BB690" s="110"/>
    </row>
    <row r="691" ht="15.75" customHeight="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c r="AA691" s="110"/>
      <c r="AB691" s="110"/>
      <c r="AC691" s="110"/>
      <c r="AD691" s="110"/>
      <c r="AE691" s="110"/>
      <c r="AF691" s="110"/>
      <c r="AG691" s="110"/>
      <c r="AH691" s="110"/>
      <c r="AI691" s="110"/>
      <c r="AJ691" s="110"/>
      <c r="AK691" s="110"/>
      <c r="AL691" s="110"/>
      <c r="AM691" s="110"/>
      <c r="AN691" s="110"/>
      <c r="AO691" s="110"/>
      <c r="AP691" s="110"/>
      <c r="AQ691" s="110"/>
      <c r="AR691" s="110"/>
      <c r="AS691" s="110"/>
      <c r="AT691" s="110"/>
      <c r="AU691" s="110"/>
      <c r="AV691" s="110"/>
      <c r="AW691" s="110"/>
      <c r="AX691" s="110"/>
      <c r="AY691" s="110"/>
      <c r="AZ691" s="110"/>
      <c r="BA691" s="110"/>
      <c r="BB691" s="110"/>
    </row>
    <row r="692" ht="15.75" customHeight="1">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c r="AA692" s="110"/>
      <c r="AB692" s="110"/>
      <c r="AC692" s="110"/>
      <c r="AD692" s="110"/>
      <c r="AE692" s="110"/>
      <c r="AF692" s="110"/>
      <c r="AG692" s="110"/>
      <c r="AH692" s="110"/>
      <c r="AI692" s="110"/>
      <c r="AJ692" s="110"/>
      <c r="AK692" s="110"/>
      <c r="AL692" s="110"/>
      <c r="AM692" s="110"/>
      <c r="AN692" s="110"/>
      <c r="AO692" s="110"/>
      <c r="AP692" s="110"/>
      <c r="AQ692" s="110"/>
      <c r="AR692" s="110"/>
      <c r="AS692" s="110"/>
      <c r="AT692" s="110"/>
      <c r="AU692" s="110"/>
      <c r="AV692" s="110"/>
      <c r="AW692" s="110"/>
      <c r="AX692" s="110"/>
      <c r="AY692" s="110"/>
      <c r="AZ692" s="110"/>
      <c r="BA692" s="110"/>
      <c r="BB692" s="110"/>
    </row>
    <row r="693" ht="15.75" customHeight="1">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c r="AA693" s="110"/>
      <c r="AB693" s="110"/>
      <c r="AC693" s="110"/>
      <c r="AD693" s="110"/>
      <c r="AE693" s="110"/>
      <c r="AF693" s="110"/>
      <c r="AG693" s="110"/>
      <c r="AH693" s="110"/>
      <c r="AI693" s="110"/>
      <c r="AJ693" s="110"/>
      <c r="AK693" s="110"/>
      <c r="AL693" s="110"/>
      <c r="AM693" s="110"/>
      <c r="AN693" s="110"/>
      <c r="AO693" s="110"/>
      <c r="AP693" s="110"/>
      <c r="AQ693" s="110"/>
      <c r="AR693" s="110"/>
      <c r="AS693" s="110"/>
      <c r="AT693" s="110"/>
      <c r="AU693" s="110"/>
      <c r="AV693" s="110"/>
      <c r="AW693" s="110"/>
      <c r="AX693" s="110"/>
      <c r="AY693" s="110"/>
      <c r="AZ693" s="110"/>
      <c r="BA693" s="110"/>
      <c r="BB693" s="110"/>
    </row>
    <row r="694" ht="15.75" customHeight="1">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c r="AA694" s="110"/>
      <c r="AB694" s="110"/>
      <c r="AC694" s="110"/>
      <c r="AD694" s="110"/>
      <c r="AE694" s="110"/>
      <c r="AF694" s="110"/>
      <c r="AG694" s="110"/>
      <c r="AH694" s="110"/>
      <c r="AI694" s="110"/>
      <c r="AJ694" s="110"/>
      <c r="AK694" s="110"/>
      <c r="AL694" s="110"/>
      <c r="AM694" s="110"/>
      <c r="AN694" s="110"/>
      <c r="AO694" s="110"/>
      <c r="AP694" s="110"/>
      <c r="AQ694" s="110"/>
      <c r="AR694" s="110"/>
      <c r="AS694" s="110"/>
      <c r="AT694" s="110"/>
      <c r="AU694" s="110"/>
      <c r="AV694" s="110"/>
      <c r="AW694" s="110"/>
      <c r="AX694" s="110"/>
      <c r="AY694" s="110"/>
      <c r="AZ694" s="110"/>
      <c r="BA694" s="110"/>
      <c r="BB694" s="110"/>
    </row>
    <row r="695" ht="15.75" customHeight="1">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c r="AA695" s="110"/>
      <c r="AB695" s="110"/>
      <c r="AC695" s="110"/>
      <c r="AD695" s="110"/>
      <c r="AE695" s="110"/>
      <c r="AF695" s="110"/>
      <c r="AG695" s="110"/>
      <c r="AH695" s="110"/>
      <c r="AI695" s="110"/>
      <c r="AJ695" s="110"/>
      <c r="AK695" s="110"/>
      <c r="AL695" s="110"/>
      <c r="AM695" s="110"/>
      <c r="AN695" s="110"/>
      <c r="AO695" s="110"/>
      <c r="AP695" s="110"/>
      <c r="AQ695" s="110"/>
      <c r="AR695" s="110"/>
      <c r="AS695" s="110"/>
      <c r="AT695" s="110"/>
      <c r="AU695" s="110"/>
      <c r="AV695" s="110"/>
      <c r="AW695" s="110"/>
      <c r="AX695" s="110"/>
      <c r="AY695" s="110"/>
      <c r="AZ695" s="110"/>
      <c r="BA695" s="110"/>
      <c r="BB695" s="110"/>
    </row>
    <row r="696" ht="15.75" customHeight="1">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c r="AA696" s="110"/>
      <c r="AB696" s="110"/>
      <c r="AC696" s="110"/>
      <c r="AD696" s="110"/>
      <c r="AE696" s="110"/>
      <c r="AF696" s="110"/>
      <c r="AG696" s="110"/>
      <c r="AH696" s="110"/>
      <c r="AI696" s="110"/>
      <c r="AJ696" s="110"/>
      <c r="AK696" s="110"/>
      <c r="AL696" s="110"/>
      <c r="AM696" s="110"/>
      <c r="AN696" s="110"/>
      <c r="AO696" s="110"/>
      <c r="AP696" s="110"/>
      <c r="AQ696" s="110"/>
      <c r="AR696" s="110"/>
      <c r="AS696" s="110"/>
      <c r="AT696" s="110"/>
      <c r="AU696" s="110"/>
      <c r="AV696" s="110"/>
      <c r="AW696" s="110"/>
      <c r="AX696" s="110"/>
      <c r="AY696" s="110"/>
      <c r="AZ696" s="110"/>
      <c r="BA696" s="110"/>
      <c r="BB696" s="110"/>
    </row>
    <row r="697" ht="15.75" customHeight="1">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c r="AA697" s="110"/>
      <c r="AB697" s="110"/>
      <c r="AC697" s="110"/>
      <c r="AD697" s="110"/>
      <c r="AE697" s="110"/>
      <c r="AF697" s="110"/>
      <c r="AG697" s="110"/>
      <c r="AH697" s="110"/>
      <c r="AI697" s="110"/>
      <c r="AJ697" s="110"/>
      <c r="AK697" s="110"/>
      <c r="AL697" s="110"/>
      <c r="AM697" s="110"/>
      <c r="AN697" s="110"/>
      <c r="AO697" s="110"/>
      <c r="AP697" s="110"/>
      <c r="AQ697" s="110"/>
      <c r="AR697" s="110"/>
      <c r="AS697" s="110"/>
      <c r="AT697" s="110"/>
      <c r="AU697" s="110"/>
      <c r="AV697" s="110"/>
      <c r="AW697" s="110"/>
      <c r="AX697" s="110"/>
      <c r="AY697" s="110"/>
      <c r="AZ697" s="110"/>
      <c r="BA697" s="110"/>
      <c r="BB697" s="110"/>
    </row>
    <row r="698" ht="15.75" customHeight="1">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c r="AA698" s="110"/>
      <c r="AB698" s="110"/>
      <c r="AC698" s="110"/>
      <c r="AD698" s="110"/>
      <c r="AE698" s="110"/>
      <c r="AF698" s="110"/>
      <c r="AG698" s="110"/>
      <c r="AH698" s="110"/>
      <c r="AI698" s="110"/>
      <c r="AJ698" s="110"/>
      <c r="AK698" s="110"/>
      <c r="AL698" s="110"/>
      <c r="AM698" s="110"/>
      <c r="AN698" s="110"/>
      <c r="AO698" s="110"/>
      <c r="AP698" s="110"/>
      <c r="AQ698" s="110"/>
      <c r="AR698" s="110"/>
      <c r="AS698" s="110"/>
      <c r="AT698" s="110"/>
      <c r="AU698" s="110"/>
      <c r="AV698" s="110"/>
      <c r="AW698" s="110"/>
      <c r="AX698" s="110"/>
      <c r="AY698" s="110"/>
      <c r="AZ698" s="110"/>
      <c r="BA698" s="110"/>
      <c r="BB698" s="110"/>
    </row>
    <row r="699" ht="15.75" customHeight="1">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c r="AA699" s="110"/>
      <c r="AB699" s="110"/>
      <c r="AC699" s="110"/>
      <c r="AD699" s="110"/>
      <c r="AE699" s="110"/>
      <c r="AF699" s="110"/>
      <c r="AG699" s="110"/>
      <c r="AH699" s="110"/>
      <c r="AI699" s="110"/>
      <c r="AJ699" s="110"/>
      <c r="AK699" s="110"/>
      <c r="AL699" s="110"/>
      <c r="AM699" s="110"/>
      <c r="AN699" s="110"/>
      <c r="AO699" s="110"/>
      <c r="AP699" s="110"/>
      <c r="AQ699" s="110"/>
      <c r="AR699" s="110"/>
      <c r="AS699" s="110"/>
      <c r="AT699" s="110"/>
      <c r="AU699" s="110"/>
      <c r="AV699" s="110"/>
      <c r="AW699" s="110"/>
      <c r="AX699" s="110"/>
      <c r="AY699" s="110"/>
      <c r="AZ699" s="110"/>
      <c r="BA699" s="110"/>
      <c r="BB699" s="110"/>
    </row>
    <row r="700" ht="15.75" customHeight="1">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c r="AA700" s="110"/>
      <c r="AB700" s="110"/>
      <c r="AC700" s="110"/>
      <c r="AD700" s="110"/>
      <c r="AE700" s="110"/>
      <c r="AF700" s="110"/>
      <c r="AG700" s="110"/>
      <c r="AH700" s="110"/>
      <c r="AI700" s="110"/>
      <c r="AJ700" s="110"/>
      <c r="AK700" s="110"/>
      <c r="AL700" s="110"/>
      <c r="AM700" s="110"/>
      <c r="AN700" s="110"/>
      <c r="AO700" s="110"/>
      <c r="AP700" s="110"/>
      <c r="AQ700" s="110"/>
      <c r="AR700" s="110"/>
      <c r="AS700" s="110"/>
      <c r="AT700" s="110"/>
      <c r="AU700" s="110"/>
      <c r="AV700" s="110"/>
      <c r="AW700" s="110"/>
      <c r="AX700" s="110"/>
      <c r="AY700" s="110"/>
      <c r="AZ700" s="110"/>
      <c r="BA700" s="110"/>
      <c r="BB700" s="110"/>
    </row>
    <row r="701" ht="15.75" customHeight="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c r="AA701" s="110"/>
      <c r="AB701" s="110"/>
      <c r="AC701" s="110"/>
      <c r="AD701" s="110"/>
      <c r="AE701" s="110"/>
      <c r="AF701" s="110"/>
      <c r="AG701" s="110"/>
      <c r="AH701" s="110"/>
      <c r="AI701" s="110"/>
      <c r="AJ701" s="110"/>
      <c r="AK701" s="110"/>
      <c r="AL701" s="110"/>
      <c r="AM701" s="110"/>
      <c r="AN701" s="110"/>
      <c r="AO701" s="110"/>
      <c r="AP701" s="110"/>
      <c r="AQ701" s="110"/>
      <c r="AR701" s="110"/>
      <c r="AS701" s="110"/>
      <c r="AT701" s="110"/>
      <c r="AU701" s="110"/>
      <c r="AV701" s="110"/>
      <c r="AW701" s="110"/>
      <c r="AX701" s="110"/>
      <c r="AY701" s="110"/>
      <c r="AZ701" s="110"/>
      <c r="BA701" s="110"/>
      <c r="BB701" s="110"/>
    </row>
    <row r="702" ht="15.75" customHeight="1">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c r="AA702" s="110"/>
      <c r="AB702" s="110"/>
      <c r="AC702" s="110"/>
      <c r="AD702" s="110"/>
      <c r="AE702" s="110"/>
      <c r="AF702" s="110"/>
      <c r="AG702" s="110"/>
      <c r="AH702" s="110"/>
      <c r="AI702" s="110"/>
      <c r="AJ702" s="110"/>
      <c r="AK702" s="110"/>
      <c r="AL702" s="110"/>
      <c r="AM702" s="110"/>
      <c r="AN702" s="110"/>
      <c r="AO702" s="110"/>
      <c r="AP702" s="110"/>
      <c r="AQ702" s="110"/>
      <c r="AR702" s="110"/>
      <c r="AS702" s="110"/>
      <c r="AT702" s="110"/>
      <c r="AU702" s="110"/>
      <c r="AV702" s="110"/>
      <c r="AW702" s="110"/>
      <c r="AX702" s="110"/>
      <c r="AY702" s="110"/>
      <c r="AZ702" s="110"/>
      <c r="BA702" s="110"/>
      <c r="BB702" s="110"/>
    </row>
    <row r="703" ht="15.75" customHeight="1">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c r="AA703" s="110"/>
      <c r="AB703" s="110"/>
      <c r="AC703" s="110"/>
      <c r="AD703" s="110"/>
      <c r="AE703" s="110"/>
      <c r="AF703" s="110"/>
      <c r="AG703" s="110"/>
      <c r="AH703" s="110"/>
      <c r="AI703" s="110"/>
      <c r="AJ703" s="110"/>
      <c r="AK703" s="110"/>
      <c r="AL703" s="110"/>
      <c r="AM703" s="110"/>
      <c r="AN703" s="110"/>
      <c r="AO703" s="110"/>
      <c r="AP703" s="110"/>
      <c r="AQ703" s="110"/>
      <c r="AR703" s="110"/>
      <c r="AS703" s="110"/>
      <c r="AT703" s="110"/>
      <c r="AU703" s="110"/>
      <c r="AV703" s="110"/>
      <c r="AW703" s="110"/>
      <c r="AX703" s="110"/>
      <c r="AY703" s="110"/>
      <c r="AZ703" s="110"/>
      <c r="BA703" s="110"/>
      <c r="BB703" s="110"/>
    </row>
    <row r="704" ht="15.75" customHeight="1">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c r="AA704" s="110"/>
      <c r="AB704" s="110"/>
      <c r="AC704" s="110"/>
      <c r="AD704" s="110"/>
      <c r="AE704" s="110"/>
      <c r="AF704" s="110"/>
      <c r="AG704" s="110"/>
      <c r="AH704" s="110"/>
      <c r="AI704" s="110"/>
      <c r="AJ704" s="110"/>
      <c r="AK704" s="110"/>
      <c r="AL704" s="110"/>
      <c r="AM704" s="110"/>
      <c r="AN704" s="110"/>
      <c r="AO704" s="110"/>
      <c r="AP704" s="110"/>
      <c r="AQ704" s="110"/>
      <c r="AR704" s="110"/>
      <c r="AS704" s="110"/>
      <c r="AT704" s="110"/>
      <c r="AU704" s="110"/>
      <c r="AV704" s="110"/>
      <c r="AW704" s="110"/>
      <c r="AX704" s="110"/>
      <c r="AY704" s="110"/>
      <c r="AZ704" s="110"/>
      <c r="BA704" s="110"/>
      <c r="BB704" s="110"/>
    </row>
    <row r="705" ht="15.75" customHeight="1">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c r="AA705" s="110"/>
      <c r="AB705" s="110"/>
      <c r="AC705" s="110"/>
      <c r="AD705" s="110"/>
      <c r="AE705" s="110"/>
      <c r="AF705" s="110"/>
      <c r="AG705" s="110"/>
      <c r="AH705" s="110"/>
      <c r="AI705" s="110"/>
      <c r="AJ705" s="110"/>
      <c r="AK705" s="110"/>
      <c r="AL705" s="110"/>
      <c r="AM705" s="110"/>
      <c r="AN705" s="110"/>
      <c r="AO705" s="110"/>
      <c r="AP705" s="110"/>
      <c r="AQ705" s="110"/>
      <c r="AR705" s="110"/>
      <c r="AS705" s="110"/>
      <c r="AT705" s="110"/>
      <c r="AU705" s="110"/>
      <c r="AV705" s="110"/>
      <c r="AW705" s="110"/>
      <c r="AX705" s="110"/>
      <c r="AY705" s="110"/>
      <c r="AZ705" s="110"/>
      <c r="BA705" s="110"/>
      <c r="BB705" s="110"/>
    </row>
    <row r="706" ht="15.75" customHeight="1">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c r="AA706" s="110"/>
      <c r="AB706" s="110"/>
      <c r="AC706" s="110"/>
      <c r="AD706" s="110"/>
      <c r="AE706" s="110"/>
      <c r="AF706" s="110"/>
      <c r="AG706" s="110"/>
      <c r="AH706" s="110"/>
      <c r="AI706" s="110"/>
      <c r="AJ706" s="110"/>
      <c r="AK706" s="110"/>
      <c r="AL706" s="110"/>
      <c r="AM706" s="110"/>
      <c r="AN706" s="110"/>
      <c r="AO706" s="110"/>
      <c r="AP706" s="110"/>
      <c r="AQ706" s="110"/>
      <c r="AR706" s="110"/>
      <c r="AS706" s="110"/>
      <c r="AT706" s="110"/>
      <c r="AU706" s="110"/>
      <c r="AV706" s="110"/>
      <c r="AW706" s="110"/>
      <c r="AX706" s="110"/>
      <c r="AY706" s="110"/>
      <c r="AZ706" s="110"/>
      <c r="BA706" s="110"/>
      <c r="BB706" s="110"/>
    </row>
    <row r="707" ht="15.75" customHeight="1">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c r="AA707" s="110"/>
      <c r="AB707" s="110"/>
      <c r="AC707" s="110"/>
      <c r="AD707" s="110"/>
      <c r="AE707" s="110"/>
      <c r="AF707" s="110"/>
      <c r="AG707" s="110"/>
      <c r="AH707" s="110"/>
      <c r="AI707" s="110"/>
      <c r="AJ707" s="110"/>
      <c r="AK707" s="110"/>
      <c r="AL707" s="110"/>
      <c r="AM707" s="110"/>
      <c r="AN707" s="110"/>
      <c r="AO707" s="110"/>
      <c r="AP707" s="110"/>
      <c r="AQ707" s="110"/>
      <c r="AR707" s="110"/>
      <c r="AS707" s="110"/>
      <c r="AT707" s="110"/>
      <c r="AU707" s="110"/>
      <c r="AV707" s="110"/>
      <c r="AW707" s="110"/>
      <c r="AX707" s="110"/>
      <c r="AY707" s="110"/>
      <c r="AZ707" s="110"/>
      <c r="BA707" s="110"/>
      <c r="BB707" s="110"/>
    </row>
    <row r="708" ht="15.75" customHeight="1">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c r="AA708" s="110"/>
      <c r="AB708" s="110"/>
      <c r="AC708" s="110"/>
      <c r="AD708" s="110"/>
      <c r="AE708" s="110"/>
      <c r="AF708" s="110"/>
      <c r="AG708" s="110"/>
      <c r="AH708" s="110"/>
      <c r="AI708" s="110"/>
      <c r="AJ708" s="110"/>
      <c r="AK708" s="110"/>
      <c r="AL708" s="110"/>
      <c r="AM708" s="110"/>
      <c r="AN708" s="110"/>
      <c r="AO708" s="110"/>
      <c r="AP708" s="110"/>
      <c r="AQ708" s="110"/>
      <c r="AR708" s="110"/>
      <c r="AS708" s="110"/>
      <c r="AT708" s="110"/>
      <c r="AU708" s="110"/>
      <c r="AV708" s="110"/>
      <c r="AW708" s="110"/>
      <c r="AX708" s="110"/>
      <c r="AY708" s="110"/>
      <c r="AZ708" s="110"/>
      <c r="BA708" s="110"/>
      <c r="BB708" s="110"/>
    </row>
    <row r="709" ht="15.75" customHeight="1">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c r="AA709" s="110"/>
      <c r="AB709" s="110"/>
      <c r="AC709" s="110"/>
      <c r="AD709" s="110"/>
      <c r="AE709" s="110"/>
      <c r="AF709" s="110"/>
      <c r="AG709" s="110"/>
      <c r="AH709" s="110"/>
      <c r="AI709" s="110"/>
      <c r="AJ709" s="110"/>
      <c r="AK709" s="110"/>
      <c r="AL709" s="110"/>
      <c r="AM709" s="110"/>
      <c r="AN709" s="110"/>
      <c r="AO709" s="110"/>
      <c r="AP709" s="110"/>
      <c r="AQ709" s="110"/>
      <c r="AR709" s="110"/>
      <c r="AS709" s="110"/>
      <c r="AT709" s="110"/>
      <c r="AU709" s="110"/>
      <c r="AV709" s="110"/>
      <c r="AW709" s="110"/>
      <c r="AX709" s="110"/>
      <c r="AY709" s="110"/>
      <c r="AZ709" s="110"/>
      <c r="BA709" s="110"/>
      <c r="BB709" s="110"/>
    </row>
    <row r="710" ht="15.75" customHeight="1">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c r="AA710" s="110"/>
      <c r="AB710" s="110"/>
      <c r="AC710" s="110"/>
      <c r="AD710" s="110"/>
      <c r="AE710" s="110"/>
      <c r="AF710" s="110"/>
      <c r="AG710" s="110"/>
      <c r="AH710" s="110"/>
      <c r="AI710" s="110"/>
      <c r="AJ710" s="110"/>
      <c r="AK710" s="110"/>
      <c r="AL710" s="110"/>
      <c r="AM710" s="110"/>
      <c r="AN710" s="110"/>
      <c r="AO710" s="110"/>
      <c r="AP710" s="110"/>
      <c r="AQ710" s="110"/>
      <c r="AR710" s="110"/>
      <c r="AS710" s="110"/>
      <c r="AT710" s="110"/>
      <c r="AU710" s="110"/>
      <c r="AV710" s="110"/>
      <c r="AW710" s="110"/>
      <c r="AX710" s="110"/>
      <c r="AY710" s="110"/>
      <c r="AZ710" s="110"/>
      <c r="BA710" s="110"/>
      <c r="BB710" s="110"/>
    </row>
    <row r="711" ht="15.75" customHeight="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c r="AA711" s="110"/>
      <c r="AB711" s="110"/>
      <c r="AC711" s="110"/>
      <c r="AD711" s="110"/>
      <c r="AE711" s="110"/>
      <c r="AF711" s="110"/>
      <c r="AG711" s="110"/>
      <c r="AH711" s="110"/>
      <c r="AI711" s="110"/>
      <c r="AJ711" s="110"/>
      <c r="AK711" s="110"/>
      <c r="AL711" s="110"/>
      <c r="AM711" s="110"/>
      <c r="AN711" s="110"/>
      <c r="AO711" s="110"/>
      <c r="AP711" s="110"/>
      <c r="AQ711" s="110"/>
      <c r="AR711" s="110"/>
      <c r="AS711" s="110"/>
      <c r="AT711" s="110"/>
      <c r="AU711" s="110"/>
      <c r="AV711" s="110"/>
      <c r="AW711" s="110"/>
      <c r="AX711" s="110"/>
      <c r="AY711" s="110"/>
      <c r="AZ711" s="110"/>
      <c r="BA711" s="110"/>
      <c r="BB711" s="110"/>
    </row>
    <row r="712" ht="15.75" customHeight="1">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c r="AA712" s="110"/>
      <c r="AB712" s="110"/>
      <c r="AC712" s="110"/>
      <c r="AD712" s="110"/>
      <c r="AE712" s="110"/>
      <c r="AF712" s="110"/>
      <c r="AG712" s="110"/>
      <c r="AH712" s="110"/>
      <c r="AI712" s="110"/>
      <c r="AJ712" s="110"/>
      <c r="AK712" s="110"/>
      <c r="AL712" s="110"/>
      <c r="AM712" s="110"/>
      <c r="AN712" s="110"/>
      <c r="AO712" s="110"/>
      <c r="AP712" s="110"/>
      <c r="AQ712" s="110"/>
      <c r="AR712" s="110"/>
      <c r="AS712" s="110"/>
      <c r="AT712" s="110"/>
      <c r="AU712" s="110"/>
      <c r="AV712" s="110"/>
      <c r="AW712" s="110"/>
      <c r="AX712" s="110"/>
      <c r="AY712" s="110"/>
      <c r="AZ712" s="110"/>
      <c r="BA712" s="110"/>
      <c r="BB712" s="110"/>
    </row>
    <row r="713" ht="15.75" customHeight="1">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c r="AA713" s="110"/>
      <c r="AB713" s="110"/>
      <c r="AC713" s="110"/>
      <c r="AD713" s="110"/>
      <c r="AE713" s="110"/>
      <c r="AF713" s="110"/>
      <c r="AG713" s="110"/>
      <c r="AH713" s="110"/>
      <c r="AI713" s="110"/>
      <c r="AJ713" s="110"/>
      <c r="AK713" s="110"/>
      <c r="AL713" s="110"/>
      <c r="AM713" s="110"/>
      <c r="AN713" s="110"/>
      <c r="AO713" s="110"/>
      <c r="AP713" s="110"/>
      <c r="AQ713" s="110"/>
      <c r="AR713" s="110"/>
      <c r="AS713" s="110"/>
      <c r="AT713" s="110"/>
      <c r="AU713" s="110"/>
      <c r="AV713" s="110"/>
      <c r="AW713" s="110"/>
      <c r="AX713" s="110"/>
      <c r="AY713" s="110"/>
      <c r="AZ713" s="110"/>
      <c r="BA713" s="110"/>
      <c r="BB713" s="110"/>
    </row>
    <row r="714" ht="15.75" customHeight="1">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c r="AA714" s="110"/>
      <c r="AB714" s="110"/>
      <c r="AC714" s="110"/>
      <c r="AD714" s="110"/>
      <c r="AE714" s="110"/>
      <c r="AF714" s="110"/>
      <c r="AG714" s="110"/>
      <c r="AH714" s="110"/>
      <c r="AI714" s="110"/>
      <c r="AJ714" s="110"/>
      <c r="AK714" s="110"/>
      <c r="AL714" s="110"/>
      <c r="AM714" s="110"/>
      <c r="AN714" s="110"/>
      <c r="AO714" s="110"/>
      <c r="AP714" s="110"/>
      <c r="AQ714" s="110"/>
      <c r="AR714" s="110"/>
      <c r="AS714" s="110"/>
      <c r="AT714" s="110"/>
      <c r="AU714" s="110"/>
      <c r="AV714" s="110"/>
      <c r="AW714" s="110"/>
      <c r="AX714" s="110"/>
      <c r="AY714" s="110"/>
      <c r="AZ714" s="110"/>
      <c r="BA714" s="110"/>
      <c r="BB714" s="110"/>
    </row>
    <row r="715" ht="15.75" customHeight="1">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c r="AA715" s="110"/>
      <c r="AB715" s="110"/>
      <c r="AC715" s="110"/>
      <c r="AD715" s="110"/>
      <c r="AE715" s="110"/>
      <c r="AF715" s="110"/>
      <c r="AG715" s="110"/>
      <c r="AH715" s="110"/>
      <c r="AI715" s="110"/>
      <c r="AJ715" s="110"/>
      <c r="AK715" s="110"/>
      <c r="AL715" s="110"/>
      <c r="AM715" s="110"/>
      <c r="AN715" s="110"/>
      <c r="AO715" s="110"/>
      <c r="AP715" s="110"/>
      <c r="AQ715" s="110"/>
      <c r="AR715" s="110"/>
      <c r="AS715" s="110"/>
      <c r="AT715" s="110"/>
      <c r="AU715" s="110"/>
      <c r="AV715" s="110"/>
      <c r="AW715" s="110"/>
      <c r="AX715" s="110"/>
      <c r="AY715" s="110"/>
      <c r="AZ715" s="110"/>
      <c r="BA715" s="110"/>
      <c r="BB715" s="110"/>
    </row>
    <row r="716" ht="15.75" customHeight="1">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c r="AA716" s="110"/>
      <c r="AB716" s="110"/>
      <c r="AC716" s="110"/>
      <c r="AD716" s="110"/>
      <c r="AE716" s="110"/>
      <c r="AF716" s="110"/>
      <c r="AG716" s="110"/>
      <c r="AH716" s="110"/>
      <c r="AI716" s="110"/>
      <c r="AJ716" s="110"/>
      <c r="AK716" s="110"/>
      <c r="AL716" s="110"/>
      <c r="AM716" s="110"/>
      <c r="AN716" s="110"/>
      <c r="AO716" s="110"/>
      <c r="AP716" s="110"/>
      <c r="AQ716" s="110"/>
      <c r="AR716" s="110"/>
      <c r="AS716" s="110"/>
      <c r="AT716" s="110"/>
      <c r="AU716" s="110"/>
      <c r="AV716" s="110"/>
      <c r="AW716" s="110"/>
      <c r="AX716" s="110"/>
      <c r="AY716" s="110"/>
      <c r="AZ716" s="110"/>
      <c r="BA716" s="110"/>
      <c r="BB716" s="110"/>
    </row>
    <row r="717" ht="15.75" customHeight="1">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c r="AA717" s="110"/>
      <c r="AB717" s="110"/>
      <c r="AC717" s="110"/>
      <c r="AD717" s="110"/>
      <c r="AE717" s="110"/>
      <c r="AF717" s="110"/>
      <c r="AG717" s="110"/>
      <c r="AH717" s="110"/>
      <c r="AI717" s="110"/>
      <c r="AJ717" s="110"/>
      <c r="AK717" s="110"/>
      <c r="AL717" s="110"/>
      <c r="AM717" s="110"/>
      <c r="AN717" s="110"/>
      <c r="AO717" s="110"/>
      <c r="AP717" s="110"/>
      <c r="AQ717" s="110"/>
      <c r="AR717" s="110"/>
      <c r="AS717" s="110"/>
      <c r="AT717" s="110"/>
      <c r="AU717" s="110"/>
      <c r="AV717" s="110"/>
      <c r="AW717" s="110"/>
      <c r="AX717" s="110"/>
      <c r="AY717" s="110"/>
      <c r="AZ717" s="110"/>
      <c r="BA717" s="110"/>
      <c r="BB717" s="110"/>
    </row>
    <row r="718" ht="15.75" customHeight="1">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c r="AA718" s="110"/>
      <c r="AB718" s="110"/>
      <c r="AC718" s="110"/>
      <c r="AD718" s="110"/>
      <c r="AE718" s="110"/>
      <c r="AF718" s="110"/>
      <c r="AG718" s="110"/>
      <c r="AH718" s="110"/>
      <c r="AI718" s="110"/>
      <c r="AJ718" s="110"/>
      <c r="AK718" s="110"/>
      <c r="AL718" s="110"/>
      <c r="AM718" s="110"/>
      <c r="AN718" s="110"/>
      <c r="AO718" s="110"/>
      <c r="AP718" s="110"/>
      <c r="AQ718" s="110"/>
      <c r="AR718" s="110"/>
      <c r="AS718" s="110"/>
      <c r="AT718" s="110"/>
      <c r="AU718" s="110"/>
      <c r="AV718" s="110"/>
      <c r="AW718" s="110"/>
      <c r="AX718" s="110"/>
      <c r="AY718" s="110"/>
      <c r="AZ718" s="110"/>
      <c r="BA718" s="110"/>
      <c r="BB718" s="110"/>
    </row>
    <row r="719" ht="15.75" customHeight="1">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c r="AA719" s="110"/>
      <c r="AB719" s="110"/>
      <c r="AC719" s="110"/>
      <c r="AD719" s="110"/>
      <c r="AE719" s="110"/>
      <c r="AF719" s="110"/>
      <c r="AG719" s="110"/>
      <c r="AH719" s="110"/>
      <c r="AI719" s="110"/>
      <c r="AJ719" s="110"/>
      <c r="AK719" s="110"/>
      <c r="AL719" s="110"/>
      <c r="AM719" s="110"/>
      <c r="AN719" s="110"/>
      <c r="AO719" s="110"/>
      <c r="AP719" s="110"/>
      <c r="AQ719" s="110"/>
      <c r="AR719" s="110"/>
      <c r="AS719" s="110"/>
      <c r="AT719" s="110"/>
      <c r="AU719" s="110"/>
      <c r="AV719" s="110"/>
      <c r="AW719" s="110"/>
      <c r="AX719" s="110"/>
      <c r="AY719" s="110"/>
      <c r="AZ719" s="110"/>
      <c r="BA719" s="110"/>
      <c r="BB719" s="110"/>
    </row>
    <row r="720" ht="15.75" customHeight="1">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c r="AA720" s="110"/>
      <c r="AB720" s="110"/>
      <c r="AC720" s="110"/>
      <c r="AD720" s="110"/>
      <c r="AE720" s="110"/>
      <c r="AF720" s="110"/>
      <c r="AG720" s="110"/>
      <c r="AH720" s="110"/>
      <c r="AI720" s="110"/>
      <c r="AJ720" s="110"/>
      <c r="AK720" s="110"/>
      <c r="AL720" s="110"/>
      <c r="AM720" s="110"/>
      <c r="AN720" s="110"/>
      <c r="AO720" s="110"/>
      <c r="AP720" s="110"/>
      <c r="AQ720" s="110"/>
      <c r="AR720" s="110"/>
      <c r="AS720" s="110"/>
      <c r="AT720" s="110"/>
      <c r="AU720" s="110"/>
      <c r="AV720" s="110"/>
      <c r="AW720" s="110"/>
      <c r="AX720" s="110"/>
      <c r="AY720" s="110"/>
      <c r="AZ720" s="110"/>
      <c r="BA720" s="110"/>
      <c r="BB720" s="110"/>
    </row>
    <row r="721" ht="15.75" customHeight="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c r="AA721" s="110"/>
      <c r="AB721" s="110"/>
      <c r="AC721" s="110"/>
      <c r="AD721" s="110"/>
      <c r="AE721" s="110"/>
      <c r="AF721" s="110"/>
      <c r="AG721" s="110"/>
      <c r="AH721" s="110"/>
      <c r="AI721" s="110"/>
      <c r="AJ721" s="110"/>
      <c r="AK721" s="110"/>
      <c r="AL721" s="110"/>
      <c r="AM721" s="110"/>
      <c r="AN721" s="110"/>
      <c r="AO721" s="110"/>
      <c r="AP721" s="110"/>
      <c r="AQ721" s="110"/>
      <c r="AR721" s="110"/>
      <c r="AS721" s="110"/>
      <c r="AT721" s="110"/>
      <c r="AU721" s="110"/>
      <c r="AV721" s="110"/>
      <c r="AW721" s="110"/>
      <c r="AX721" s="110"/>
      <c r="AY721" s="110"/>
      <c r="AZ721" s="110"/>
      <c r="BA721" s="110"/>
      <c r="BB721" s="110"/>
    </row>
    <row r="722" ht="15.75" customHeight="1">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c r="AA722" s="110"/>
      <c r="AB722" s="110"/>
      <c r="AC722" s="110"/>
      <c r="AD722" s="110"/>
      <c r="AE722" s="110"/>
      <c r="AF722" s="110"/>
      <c r="AG722" s="110"/>
      <c r="AH722" s="110"/>
      <c r="AI722" s="110"/>
      <c r="AJ722" s="110"/>
      <c r="AK722" s="110"/>
      <c r="AL722" s="110"/>
      <c r="AM722" s="110"/>
      <c r="AN722" s="110"/>
      <c r="AO722" s="110"/>
      <c r="AP722" s="110"/>
      <c r="AQ722" s="110"/>
      <c r="AR722" s="110"/>
      <c r="AS722" s="110"/>
      <c r="AT722" s="110"/>
      <c r="AU722" s="110"/>
      <c r="AV722" s="110"/>
      <c r="AW722" s="110"/>
      <c r="AX722" s="110"/>
      <c r="AY722" s="110"/>
      <c r="AZ722" s="110"/>
      <c r="BA722" s="110"/>
      <c r="BB722" s="110"/>
    </row>
    <row r="723" ht="15.75" customHeight="1">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c r="AA723" s="110"/>
      <c r="AB723" s="110"/>
      <c r="AC723" s="110"/>
      <c r="AD723" s="110"/>
      <c r="AE723" s="110"/>
      <c r="AF723" s="110"/>
      <c r="AG723" s="110"/>
      <c r="AH723" s="110"/>
      <c r="AI723" s="110"/>
      <c r="AJ723" s="110"/>
      <c r="AK723" s="110"/>
      <c r="AL723" s="110"/>
      <c r="AM723" s="110"/>
      <c r="AN723" s="110"/>
      <c r="AO723" s="110"/>
      <c r="AP723" s="110"/>
      <c r="AQ723" s="110"/>
      <c r="AR723" s="110"/>
      <c r="AS723" s="110"/>
      <c r="AT723" s="110"/>
      <c r="AU723" s="110"/>
      <c r="AV723" s="110"/>
      <c r="AW723" s="110"/>
      <c r="AX723" s="110"/>
      <c r="AY723" s="110"/>
      <c r="AZ723" s="110"/>
      <c r="BA723" s="110"/>
      <c r="BB723" s="110"/>
    </row>
    <row r="724" ht="15.75" customHeight="1">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c r="AA724" s="110"/>
      <c r="AB724" s="110"/>
      <c r="AC724" s="110"/>
      <c r="AD724" s="110"/>
      <c r="AE724" s="110"/>
      <c r="AF724" s="110"/>
      <c r="AG724" s="110"/>
      <c r="AH724" s="110"/>
      <c r="AI724" s="110"/>
      <c r="AJ724" s="110"/>
      <c r="AK724" s="110"/>
      <c r="AL724" s="110"/>
      <c r="AM724" s="110"/>
      <c r="AN724" s="110"/>
      <c r="AO724" s="110"/>
      <c r="AP724" s="110"/>
      <c r="AQ724" s="110"/>
      <c r="AR724" s="110"/>
      <c r="AS724" s="110"/>
      <c r="AT724" s="110"/>
      <c r="AU724" s="110"/>
      <c r="AV724" s="110"/>
      <c r="AW724" s="110"/>
      <c r="AX724" s="110"/>
      <c r="AY724" s="110"/>
      <c r="AZ724" s="110"/>
      <c r="BA724" s="110"/>
      <c r="BB724" s="110"/>
    </row>
    <row r="725" ht="15.75" customHeight="1">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c r="AA725" s="110"/>
      <c r="AB725" s="110"/>
      <c r="AC725" s="110"/>
      <c r="AD725" s="110"/>
      <c r="AE725" s="110"/>
      <c r="AF725" s="110"/>
      <c r="AG725" s="110"/>
      <c r="AH725" s="110"/>
      <c r="AI725" s="110"/>
      <c r="AJ725" s="110"/>
      <c r="AK725" s="110"/>
      <c r="AL725" s="110"/>
      <c r="AM725" s="110"/>
      <c r="AN725" s="110"/>
      <c r="AO725" s="110"/>
      <c r="AP725" s="110"/>
      <c r="AQ725" s="110"/>
      <c r="AR725" s="110"/>
      <c r="AS725" s="110"/>
      <c r="AT725" s="110"/>
      <c r="AU725" s="110"/>
      <c r="AV725" s="110"/>
      <c r="AW725" s="110"/>
      <c r="AX725" s="110"/>
      <c r="AY725" s="110"/>
      <c r="AZ725" s="110"/>
      <c r="BA725" s="110"/>
      <c r="BB725" s="110"/>
    </row>
    <row r="726" ht="15.75" customHeight="1">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c r="AA726" s="110"/>
      <c r="AB726" s="110"/>
      <c r="AC726" s="110"/>
      <c r="AD726" s="110"/>
      <c r="AE726" s="110"/>
      <c r="AF726" s="110"/>
      <c r="AG726" s="110"/>
      <c r="AH726" s="110"/>
      <c r="AI726" s="110"/>
      <c r="AJ726" s="110"/>
      <c r="AK726" s="110"/>
      <c r="AL726" s="110"/>
      <c r="AM726" s="110"/>
      <c r="AN726" s="110"/>
      <c r="AO726" s="110"/>
      <c r="AP726" s="110"/>
      <c r="AQ726" s="110"/>
      <c r="AR726" s="110"/>
      <c r="AS726" s="110"/>
      <c r="AT726" s="110"/>
      <c r="AU726" s="110"/>
      <c r="AV726" s="110"/>
      <c r="AW726" s="110"/>
      <c r="AX726" s="110"/>
      <c r="AY726" s="110"/>
      <c r="AZ726" s="110"/>
      <c r="BA726" s="110"/>
      <c r="BB726" s="110"/>
    </row>
    <row r="727" ht="15.75" customHeight="1">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c r="AA727" s="110"/>
      <c r="AB727" s="110"/>
      <c r="AC727" s="110"/>
      <c r="AD727" s="110"/>
      <c r="AE727" s="110"/>
      <c r="AF727" s="110"/>
      <c r="AG727" s="110"/>
      <c r="AH727" s="110"/>
      <c r="AI727" s="110"/>
      <c r="AJ727" s="110"/>
      <c r="AK727" s="110"/>
      <c r="AL727" s="110"/>
      <c r="AM727" s="110"/>
      <c r="AN727" s="110"/>
      <c r="AO727" s="110"/>
      <c r="AP727" s="110"/>
      <c r="AQ727" s="110"/>
      <c r="AR727" s="110"/>
      <c r="AS727" s="110"/>
      <c r="AT727" s="110"/>
      <c r="AU727" s="110"/>
      <c r="AV727" s="110"/>
      <c r="AW727" s="110"/>
      <c r="AX727" s="110"/>
      <c r="AY727" s="110"/>
      <c r="AZ727" s="110"/>
      <c r="BA727" s="110"/>
      <c r="BB727" s="110"/>
    </row>
    <row r="728" ht="15.75" customHeight="1">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c r="AA728" s="110"/>
      <c r="AB728" s="110"/>
      <c r="AC728" s="110"/>
      <c r="AD728" s="110"/>
      <c r="AE728" s="110"/>
      <c r="AF728" s="110"/>
      <c r="AG728" s="110"/>
      <c r="AH728" s="110"/>
      <c r="AI728" s="110"/>
      <c r="AJ728" s="110"/>
      <c r="AK728" s="110"/>
      <c r="AL728" s="110"/>
      <c r="AM728" s="110"/>
      <c r="AN728" s="110"/>
      <c r="AO728" s="110"/>
      <c r="AP728" s="110"/>
      <c r="AQ728" s="110"/>
      <c r="AR728" s="110"/>
      <c r="AS728" s="110"/>
      <c r="AT728" s="110"/>
      <c r="AU728" s="110"/>
      <c r="AV728" s="110"/>
      <c r="AW728" s="110"/>
      <c r="AX728" s="110"/>
      <c r="AY728" s="110"/>
      <c r="AZ728" s="110"/>
      <c r="BA728" s="110"/>
      <c r="BB728" s="110"/>
    </row>
    <row r="729" ht="15.75" customHeight="1">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c r="AA729" s="110"/>
      <c r="AB729" s="110"/>
      <c r="AC729" s="110"/>
      <c r="AD729" s="110"/>
      <c r="AE729" s="110"/>
      <c r="AF729" s="110"/>
      <c r="AG729" s="110"/>
      <c r="AH729" s="110"/>
      <c r="AI729" s="110"/>
      <c r="AJ729" s="110"/>
      <c r="AK729" s="110"/>
      <c r="AL729" s="110"/>
      <c r="AM729" s="110"/>
      <c r="AN729" s="110"/>
      <c r="AO729" s="110"/>
      <c r="AP729" s="110"/>
      <c r="AQ729" s="110"/>
      <c r="AR729" s="110"/>
      <c r="AS729" s="110"/>
      <c r="AT729" s="110"/>
      <c r="AU729" s="110"/>
      <c r="AV729" s="110"/>
      <c r="AW729" s="110"/>
      <c r="AX729" s="110"/>
      <c r="AY729" s="110"/>
      <c r="AZ729" s="110"/>
      <c r="BA729" s="110"/>
      <c r="BB729" s="110"/>
    </row>
    <row r="730" ht="15.75" customHeight="1">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c r="AA730" s="110"/>
      <c r="AB730" s="110"/>
      <c r="AC730" s="110"/>
      <c r="AD730" s="110"/>
      <c r="AE730" s="110"/>
      <c r="AF730" s="110"/>
      <c r="AG730" s="110"/>
      <c r="AH730" s="110"/>
      <c r="AI730" s="110"/>
      <c r="AJ730" s="110"/>
      <c r="AK730" s="110"/>
      <c r="AL730" s="110"/>
      <c r="AM730" s="110"/>
      <c r="AN730" s="110"/>
      <c r="AO730" s="110"/>
      <c r="AP730" s="110"/>
      <c r="AQ730" s="110"/>
      <c r="AR730" s="110"/>
      <c r="AS730" s="110"/>
      <c r="AT730" s="110"/>
      <c r="AU730" s="110"/>
      <c r="AV730" s="110"/>
      <c r="AW730" s="110"/>
      <c r="AX730" s="110"/>
      <c r="AY730" s="110"/>
      <c r="AZ730" s="110"/>
      <c r="BA730" s="110"/>
      <c r="BB730" s="110"/>
    </row>
    <row r="731" ht="15.75" customHeight="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c r="AA731" s="110"/>
      <c r="AB731" s="110"/>
      <c r="AC731" s="110"/>
      <c r="AD731" s="110"/>
      <c r="AE731" s="110"/>
      <c r="AF731" s="110"/>
      <c r="AG731" s="110"/>
      <c r="AH731" s="110"/>
      <c r="AI731" s="110"/>
      <c r="AJ731" s="110"/>
      <c r="AK731" s="110"/>
      <c r="AL731" s="110"/>
      <c r="AM731" s="110"/>
      <c r="AN731" s="110"/>
      <c r="AO731" s="110"/>
      <c r="AP731" s="110"/>
      <c r="AQ731" s="110"/>
      <c r="AR731" s="110"/>
      <c r="AS731" s="110"/>
      <c r="AT731" s="110"/>
      <c r="AU731" s="110"/>
      <c r="AV731" s="110"/>
      <c r="AW731" s="110"/>
      <c r="AX731" s="110"/>
      <c r="AY731" s="110"/>
      <c r="AZ731" s="110"/>
      <c r="BA731" s="110"/>
      <c r="BB731" s="110"/>
    </row>
    <row r="732" ht="15.75" customHeight="1">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c r="AA732" s="110"/>
      <c r="AB732" s="110"/>
      <c r="AC732" s="110"/>
      <c r="AD732" s="110"/>
      <c r="AE732" s="110"/>
      <c r="AF732" s="110"/>
      <c r="AG732" s="110"/>
      <c r="AH732" s="110"/>
      <c r="AI732" s="110"/>
      <c r="AJ732" s="110"/>
      <c r="AK732" s="110"/>
      <c r="AL732" s="110"/>
      <c r="AM732" s="110"/>
      <c r="AN732" s="110"/>
      <c r="AO732" s="110"/>
      <c r="AP732" s="110"/>
      <c r="AQ732" s="110"/>
      <c r="AR732" s="110"/>
      <c r="AS732" s="110"/>
      <c r="AT732" s="110"/>
      <c r="AU732" s="110"/>
      <c r="AV732" s="110"/>
      <c r="AW732" s="110"/>
      <c r="AX732" s="110"/>
      <c r="AY732" s="110"/>
      <c r="AZ732" s="110"/>
      <c r="BA732" s="110"/>
      <c r="BB732" s="110"/>
    </row>
    <row r="733" ht="15.75" customHeight="1">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c r="AA733" s="110"/>
      <c r="AB733" s="110"/>
      <c r="AC733" s="110"/>
      <c r="AD733" s="110"/>
      <c r="AE733" s="110"/>
      <c r="AF733" s="110"/>
      <c r="AG733" s="110"/>
      <c r="AH733" s="110"/>
      <c r="AI733" s="110"/>
      <c r="AJ733" s="110"/>
      <c r="AK733" s="110"/>
      <c r="AL733" s="110"/>
      <c r="AM733" s="110"/>
      <c r="AN733" s="110"/>
      <c r="AO733" s="110"/>
      <c r="AP733" s="110"/>
      <c r="AQ733" s="110"/>
      <c r="AR733" s="110"/>
      <c r="AS733" s="110"/>
      <c r="AT733" s="110"/>
      <c r="AU733" s="110"/>
      <c r="AV733" s="110"/>
      <c r="AW733" s="110"/>
      <c r="AX733" s="110"/>
      <c r="AY733" s="110"/>
      <c r="AZ733" s="110"/>
      <c r="BA733" s="110"/>
      <c r="BB733" s="110"/>
    </row>
    <row r="734" ht="15.75" customHeight="1">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c r="AA734" s="110"/>
      <c r="AB734" s="110"/>
      <c r="AC734" s="110"/>
      <c r="AD734" s="110"/>
      <c r="AE734" s="110"/>
      <c r="AF734" s="110"/>
      <c r="AG734" s="110"/>
      <c r="AH734" s="110"/>
      <c r="AI734" s="110"/>
      <c r="AJ734" s="110"/>
      <c r="AK734" s="110"/>
      <c r="AL734" s="110"/>
      <c r="AM734" s="110"/>
      <c r="AN734" s="110"/>
      <c r="AO734" s="110"/>
      <c r="AP734" s="110"/>
      <c r="AQ734" s="110"/>
      <c r="AR734" s="110"/>
      <c r="AS734" s="110"/>
      <c r="AT734" s="110"/>
      <c r="AU734" s="110"/>
      <c r="AV734" s="110"/>
      <c r="AW734" s="110"/>
      <c r="AX734" s="110"/>
      <c r="AY734" s="110"/>
      <c r="AZ734" s="110"/>
      <c r="BA734" s="110"/>
      <c r="BB734" s="110"/>
    </row>
    <row r="735" ht="15.75" customHeight="1">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c r="AA735" s="110"/>
      <c r="AB735" s="110"/>
      <c r="AC735" s="110"/>
      <c r="AD735" s="110"/>
      <c r="AE735" s="110"/>
      <c r="AF735" s="110"/>
      <c r="AG735" s="110"/>
      <c r="AH735" s="110"/>
      <c r="AI735" s="110"/>
      <c r="AJ735" s="110"/>
      <c r="AK735" s="110"/>
      <c r="AL735" s="110"/>
      <c r="AM735" s="110"/>
      <c r="AN735" s="110"/>
      <c r="AO735" s="110"/>
      <c r="AP735" s="110"/>
      <c r="AQ735" s="110"/>
      <c r="AR735" s="110"/>
      <c r="AS735" s="110"/>
      <c r="AT735" s="110"/>
      <c r="AU735" s="110"/>
      <c r="AV735" s="110"/>
      <c r="AW735" s="110"/>
      <c r="AX735" s="110"/>
      <c r="AY735" s="110"/>
      <c r="AZ735" s="110"/>
      <c r="BA735" s="110"/>
      <c r="BB735" s="110"/>
    </row>
    <row r="736" ht="15.75" customHeight="1">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c r="AA736" s="110"/>
      <c r="AB736" s="110"/>
      <c r="AC736" s="110"/>
      <c r="AD736" s="110"/>
      <c r="AE736" s="110"/>
      <c r="AF736" s="110"/>
      <c r="AG736" s="110"/>
      <c r="AH736" s="110"/>
      <c r="AI736" s="110"/>
      <c r="AJ736" s="110"/>
      <c r="AK736" s="110"/>
      <c r="AL736" s="110"/>
      <c r="AM736" s="110"/>
      <c r="AN736" s="110"/>
      <c r="AO736" s="110"/>
      <c r="AP736" s="110"/>
      <c r="AQ736" s="110"/>
      <c r="AR736" s="110"/>
      <c r="AS736" s="110"/>
      <c r="AT736" s="110"/>
      <c r="AU736" s="110"/>
      <c r="AV736" s="110"/>
      <c r="AW736" s="110"/>
      <c r="AX736" s="110"/>
      <c r="AY736" s="110"/>
      <c r="AZ736" s="110"/>
      <c r="BA736" s="110"/>
      <c r="BB736" s="110"/>
    </row>
    <row r="737" ht="15.75" customHeight="1">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c r="AA737" s="110"/>
      <c r="AB737" s="110"/>
      <c r="AC737" s="110"/>
      <c r="AD737" s="110"/>
      <c r="AE737" s="110"/>
      <c r="AF737" s="110"/>
      <c r="AG737" s="110"/>
      <c r="AH737" s="110"/>
      <c r="AI737" s="110"/>
      <c r="AJ737" s="110"/>
      <c r="AK737" s="110"/>
      <c r="AL737" s="110"/>
      <c r="AM737" s="110"/>
      <c r="AN737" s="110"/>
      <c r="AO737" s="110"/>
      <c r="AP737" s="110"/>
      <c r="AQ737" s="110"/>
      <c r="AR737" s="110"/>
      <c r="AS737" s="110"/>
      <c r="AT737" s="110"/>
      <c r="AU737" s="110"/>
      <c r="AV737" s="110"/>
      <c r="AW737" s="110"/>
      <c r="AX737" s="110"/>
      <c r="AY737" s="110"/>
      <c r="AZ737" s="110"/>
      <c r="BA737" s="110"/>
      <c r="BB737" s="110"/>
    </row>
    <row r="738" ht="15.75" customHeight="1">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c r="AA738" s="110"/>
      <c r="AB738" s="110"/>
      <c r="AC738" s="110"/>
      <c r="AD738" s="110"/>
      <c r="AE738" s="110"/>
      <c r="AF738" s="110"/>
      <c r="AG738" s="110"/>
      <c r="AH738" s="110"/>
      <c r="AI738" s="110"/>
      <c r="AJ738" s="110"/>
      <c r="AK738" s="110"/>
      <c r="AL738" s="110"/>
      <c r="AM738" s="110"/>
      <c r="AN738" s="110"/>
      <c r="AO738" s="110"/>
      <c r="AP738" s="110"/>
      <c r="AQ738" s="110"/>
      <c r="AR738" s="110"/>
      <c r="AS738" s="110"/>
      <c r="AT738" s="110"/>
      <c r="AU738" s="110"/>
      <c r="AV738" s="110"/>
      <c r="AW738" s="110"/>
      <c r="AX738" s="110"/>
      <c r="AY738" s="110"/>
      <c r="AZ738" s="110"/>
      <c r="BA738" s="110"/>
      <c r="BB738" s="110"/>
    </row>
    <row r="739" ht="15.75" customHeight="1">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c r="AA739" s="110"/>
      <c r="AB739" s="110"/>
      <c r="AC739" s="110"/>
      <c r="AD739" s="110"/>
      <c r="AE739" s="110"/>
      <c r="AF739" s="110"/>
      <c r="AG739" s="110"/>
      <c r="AH739" s="110"/>
      <c r="AI739" s="110"/>
      <c r="AJ739" s="110"/>
      <c r="AK739" s="110"/>
      <c r="AL739" s="110"/>
      <c r="AM739" s="110"/>
      <c r="AN739" s="110"/>
      <c r="AO739" s="110"/>
      <c r="AP739" s="110"/>
      <c r="AQ739" s="110"/>
      <c r="AR739" s="110"/>
      <c r="AS739" s="110"/>
      <c r="AT739" s="110"/>
      <c r="AU739" s="110"/>
      <c r="AV739" s="110"/>
      <c r="AW739" s="110"/>
      <c r="AX739" s="110"/>
      <c r="AY739" s="110"/>
      <c r="AZ739" s="110"/>
      <c r="BA739" s="110"/>
      <c r="BB739" s="110"/>
    </row>
    <row r="740" ht="15.75" customHeight="1">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c r="AA740" s="110"/>
      <c r="AB740" s="110"/>
      <c r="AC740" s="110"/>
      <c r="AD740" s="110"/>
      <c r="AE740" s="110"/>
      <c r="AF740" s="110"/>
      <c r="AG740" s="110"/>
      <c r="AH740" s="110"/>
      <c r="AI740" s="110"/>
      <c r="AJ740" s="110"/>
      <c r="AK740" s="110"/>
      <c r="AL740" s="110"/>
      <c r="AM740" s="110"/>
      <c r="AN740" s="110"/>
      <c r="AO740" s="110"/>
      <c r="AP740" s="110"/>
      <c r="AQ740" s="110"/>
      <c r="AR740" s="110"/>
      <c r="AS740" s="110"/>
      <c r="AT740" s="110"/>
      <c r="AU740" s="110"/>
      <c r="AV740" s="110"/>
      <c r="AW740" s="110"/>
      <c r="AX740" s="110"/>
      <c r="AY740" s="110"/>
      <c r="AZ740" s="110"/>
      <c r="BA740" s="110"/>
      <c r="BB740" s="110"/>
    </row>
    <row r="741" ht="15.75" customHeight="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c r="AA741" s="110"/>
      <c r="AB741" s="110"/>
      <c r="AC741" s="110"/>
      <c r="AD741" s="110"/>
      <c r="AE741" s="110"/>
      <c r="AF741" s="110"/>
      <c r="AG741" s="110"/>
      <c r="AH741" s="110"/>
      <c r="AI741" s="110"/>
      <c r="AJ741" s="110"/>
      <c r="AK741" s="110"/>
      <c r="AL741" s="110"/>
      <c r="AM741" s="110"/>
      <c r="AN741" s="110"/>
      <c r="AO741" s="110"/>
      <c r="AP741" s="110"/>
      <c r="AQ741" s="110"/>
      <c r="AR741" s="110"/>
      <c r="AS741" s="110"/>
      <c r="AT741" s="110"/>
      <c r="AU741" s="110"/>
      <c r="AV741" s="110"/>
      <c r="AW741" s="110"/>
      <c r="AX741" s="110"/>
      <c r="AY741" s="110"/>
      <c r="AZ741" s="110"/>
      <c r="BA741" s="110"/>
      <c r="BB741" s="110"/>
    </row>
    <row r="742" ht="15.75" customHeight="1">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c r="AA742" s="110"/>
      <c r="AB742" s="110"/>
      <c r="AC742" s="110"/>
      <c r="AD742" s="110"/>
      <c r="AE742" s="110"/>
      <c r="AF742" s="110"/>
      <c r="AG742" s="110"/>
      <c r="AH742" s="110"/>
      <c r="AI742" s="110"/>
      <c r="AJ742" s="110"/>
      <c r="AK742" s="110"/>
      <c r="AL742" s="110"/>
      <c r="AM742" s="110"/>
      <c r="AN742" s="110"/>
      <c r="AO742" s="110"/>
      <c r="AP742" s="110"/>
      <c r="AQ742" s="110"/>
      <c r="AR742" s="110"/>
      <c r="AS742" s="110"/>
      <c r="AT742" s="110"/>
      <c r="AU742" s="110"/>
      <c r="AV742" s="110"/>
      <c r="AW742" s="110"/>
      <c r="AX742" s="110"/>
      <c r="AY742" s="110"/>
      <c r="AZ742" s="110"/>
      <c r="BA742" s="110"/>
      <c r="BB742" s="110"/>
    </row>
    <row r="743" ht="15.75" customHeight="1">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c r="AA743" s="110"/>
      <c r="AB743" s="110"/>
      <c r="AC743" s="110"/>
      <c r="AD743" s="110"/>
      <c r="AE743" s="110"/>
      <c r="AF743" s="110"/>
      <c r="AG743" s="110"/>
      <c r="AH743" s="110"/>
      <c r="AI743" s="110"/>
      <c r="AJ743" s="110"/>
      <c r="AK743" s="110"/>
      <c r="AL743" s="110"/>
      <c r="AM743" s="110"/>
      <c r="AN743" s="110"/>
      <c r="AO743" s="110"/>
      <c r="AP743" s="110"/>
      <c r="AQ743" s="110"/>
      <c r="AR743" s="110"/>
      <c r="AS743" s="110"/>
      <c r="AT743" s="110"/>
      <c r="AU743" s="110"/>
      <c r="AV743" s="110"/>
      <c r="AW743" s="110"/>
      <c r="AX743" s="110"/>
      <c r="AY743" s="110"/>
      <c r="AZ743" s="110"/>
      <c r="BA743" s="110"/>
      <c r="BB743" s="110"/>
    </row>
    <row r="744" ht="15.75" customHeight="1">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c r="AA744" s="110"/>
      <c r="AB744" s="110"/>
      <c r="AC744" s="110"/>
      <c r="AD744" s="110"/>
      <c r="AE744" s="110"/>
      <c r="AF744" s="110"/>
      <c r="AG744" s="110"/>
      <c r="AH744" s="110"/>
      <c r="AI744" s="110"/>
      <c r="AJ744" s="110"/>
      <c r="AK744" s="110"/>
      <c r="AL744" s="110"/>
      <c r="AM744" s="110"/>
      <c r="AN744" s="110"/>
      <c r="AO744" s="110"/>
      <c r="AP744" s="110"/>
      <c r="AQ744" s="110"/>
      <c r="AR744" s="110"/>
      <c r="AS744" s="110"/>
      <c r="AT744" s="110"/>
      <c r="AU744" s="110"/>
      <c r="AV744" s="110"/>
      <c r="AW744" s="110"/>
      <c r="AX744" s="110"/>
      <c r="AY744" s="110"/>
      <c r="AZ744" s="110"/>
      <c r="BA744" s="110"/>
      <c r="BB744" s="110"/>
    </row>
    <row r="745" ht="15.75" customHeight="1">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c r="AA745" s="110"/>
      <c r="AB745" s="110"/>
      <c r="AC745" s="110"/>
      <c r="AD745" s="110"/>
      <c r="AE745" s="110"/>
      <c r="AF745" s="110"/>
      <c r="AG745" s="110"/>
      <c r="AH745" s="110"/>
      <c r="AI745" s="110"/>
      <c r="AJ745" s="110"/>
      <c r="AK745" s="110"/>
      <c r="AL745" s="110"/>
      <c r="AM745" s="110"/>
      <c r="AN745" s="110"/>
      <c r="AO745" s="110"/>
      <c r="AP745" s="110"/>
      <c r="AQ745" s="110"/>
      <c r="AR745" s="110"/>
      <c r="AS745" s="110"/>
      <c r="AT745" s="110"/>
      <c r="AU745" s="110"/>
      <c r="AV745" s="110"/>
      <c r="AW745" s="110"/>
      <c r="AX745" s="110"/>
      <c r="AY745" s="110"/>
      <c r="AZ745" s="110"/>
      <c r="BA745" s="110"/>
      <c r="BB745" s="110"/>
    </row>
    <row r="746" ht="15.75" customHeight="1">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c r="AA746" s="110"/>
      <c r="AB746" s="110"/>
      <c r="AC746" s="110"/>
      <c r="AD746" s="110"/>
      <c r="AE746" s="110"/>
      <c r="AF746" s="110"/>
      <c r="AG746" s="110"/>
      <c r="AH746" s="110"/>
      <c r="AI746" s="110"/>
      <c r="AJ746" s="110"/>
      <c r="AK746" s="110"/>
      <c r="AL746" s="110"/>
      <c r="AM746" s="110"/>
      <c r="AN746" s="110"/>
      <c r="AO746" s="110"/>
      <c r="AP746" s="110"/>
      <c r="AQ746" s="110"/>
      <c r="AR746" s="110"/>
      <c r="AS746" s="110"/>
      <c r="AT746" s="110"/>
      <c r="AU746" s="110"/>
      <c r="AV746" s="110"/>
      <c r="AW746" s="110"/>
      <c r="AX746" s="110"/>
      <c r="AY746" s="110"/>
      <c r="AZ746" s="110"/>
      <c r="BA746" s="110"/>
      <c r="BB746" s="110"/>
    </row>
    <row r="747" ht="15.75" customHeight="1">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c r="AA747" s="110"/>
      <c r="AB747" s="110"/>
      <c r="AC747" s="110"/>
      <c r="AD747" s="110"/>
      <c r="AE747" s="110"/>
      <c r="AF747" s="110"/>
      <c r="AG747" s="110"/>
      <c r="AH747" s="110"/>
      <c r="AI747" s="110"/>
      <c r="AJ747" s="110"/>
      <c r="AK747" s="110"/>
      <c r="AL747" s="110"/>
      <c r="AM747" s="110"/>
      <c r="AN747" s="110"/>
      <c r="AO747" s="110"/>
      <c r="AP747" s="110"/>
      <c r="AQ747" s="110"/>
      <c r="AR747" s="110"/>
      <c r="AS747" s="110"/>
      <c r="AT747" s="110"/>
      <c r="AU747" s="110"/>
      <c r="AV747" s="110"/>
      <c r="AW747" s="110"/>
      <c r="AX747" s="110"/>
      <c r="AY747" s="110"/>
      <c r="AZ747" s="110"/>
      <c r="BA747" s="110"/>
      <c r="BB747" s="110"/>
    </row>
    <row r="748" ht="15.75" customHeight="1">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c r="AA748" s="110"/>
      <c r="AB748" s="110"/>
      <c r="AC748" s="110"/>
      <c r="AD748" s="110"/>
      <c r="AE748" s="110"/>
      <c r="AF748" s="110"/>
      <c r="AG748" s="110"/>
      <c r="AH748" s="110"/>
      <c r="AI748" s="110"/>
      <c r="AJ748" s="110"/>
      <c r="AK748" s="110"/>
      <c r="AL748" s="110"/>
      <c r="AM748" s="110"/>
      <c r="AN748" s="110"/>
      <c r="AO748" s="110"/>
      <c r="AP748" s="110"/>
      <c r="AQ748" s="110"/>
      <c r="AR748" s="110"/>
      <c r="AS748" s="110"/>
      <c r="AT748" s="110"/>
      <c r="AU748" s="110"/>
      <c r="AV748" s="110"/>
      <c r="AW748" s="110"/>
      <c r="AX748" s="110"/>
      <c r="AY748" s="110"/>
      <c r="AZ748" s="110"/>
      <c r="BA748" s="110"/>
      <c r="BB748" s="110"/>
    </row>
    <row r="749" ht="15.75" customHeight="1">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c r="AA749" s="110"/>
      <c r="AB749" s="110"/>
      <c r="AC749" s="110"/>
      <c r="AD749" s="110"/>
      <c r="AE749" s="110"/>
      <c r="AF749" s="110"/>
      <c r="AG749" s="110"/>
      <c r="AH749" s="110"/>
      <c r="AI749" s="110"/>
      <c r="AJ749" s="110"/>
      <c r="AK749" s="110"/>
      <c r="AL749" s="110"/>
      <c r="AM749" s="110"/>
      <c r="AN749" s="110"/>
      <c r="AO749" s="110"/>
      <c r="AP749" s="110"/>
      <c r="AQ749" s="110"/>
      <c r="AR749" s="110"/>
      <c r="AS749" s="110"/>
      <c r="AT749" s="110"/>
      <c r="AU749" s="110"/>
      <c r="AV749" s="110"/>
      <c r="AW749" s="110"/>
      <c r="AX749" s="110"/>
      <c r="AY749" s="110"/>
      <c r="AZ749" s="110"/>
      <c r="BA749" s="110"/>
      <c r="BB749" s="110"/>
    </row>
    <row r="750" ht="15.75" customHeight="1">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c r="AA750" s="110"/>
      <c r="AB750" s="110"/>
      <c r="AC750" s="110"/>
      <c r="AD750" s="110"/>
      <c r="AE750" s="110"/>
      <c r="AF750" s="110"/>
      <c r="AG750" s="110"/>
      <c r="AH750" s="110"/>
      <c r="AI750" s="110"/>
      <c r="AJ750" s="110"/>
      <c r="AK750" s="110"/>
      <c r="AL750" s="110"/>
      <c r="AM750" s="110"/>
      <c r="AN750" s="110"/>
      <c r="AO750" s="110"/>
      <c r="AP750" s="110"/>
      <c r="AQ750" s="110"/>
      <c r="AR750" s="110"/>
      <c r="AS750" s="110"/>
      <c r="AT750" s="110"/>
      <c r="AU750" s="110"/>
      <c r="AV750" s="110"/>
      <c r="AW750" s="110"/>
      <c r="AX750" s="110"/>
      <c r="AY750" s="110"/>
      <c r="AZ750" s="110"/>
      <c r="BA750" s="110"/>
      <c r="BB750" s="110"/>
    </row>
    <row r="751" ht="15.75" customHeight="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c r="AA751" s="110"/>
      <c r="AB751" s="110"/>
      <c r="AC751" s="110"/>
      <c r="AD751" s="110"/>
      <c r="AE751" s="110"/>
      <c r="AF751" s="110"/>
      <c r="AG751" s="110"/>
      <c r="AH751" s="110"/>
      <c r="AI751" s="110"/>
      <c r="AJ751" s="110"/>
      <c r="AK751" s="110"/>
      <c r="AL751" s="110"/>
      <c r="AM751" s="110"/>
      <c r="AN751" s="110"/>
      <c r="AO751" s="110"/>
      <c r="AP751" s="110"/>
      <c r="AQ751" s="110"/>
      <c r="AR751" s="110"/>
      <c r="AS751" s="110"/>
      <c r="AT751" s="110"/>
      <c r="AU751" s="110"/>
      <c r="AV751" s="110"/>
      <c r="AW751" s="110"/>
      <c r="AX751" s="110"/>
      <c r="AY751" s="110"/>
      <c r="AZ751" s="110"/>
      <c r="BA751" s="110"/>
      <c r="BB751" s="110"/>
    </row>
    <row r="752" ht="15.75" customHeight="1">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c r="AA752" s="110"/>
      <c r="AB752" s="110"/>
      <c r="AC752" s="110"/>
      <c r="AD752" s="110"/>
      <c r="AE752" s="110"/>
      <c r="AF752" s="110"/>
      <c r="AG752" s="110"/>
      <c r="AH752" s="110"/>
      <c r="AI752" s="110"/>
      <c r="AJ752" s="110"/>
      <c r="AK752" s="110"/>
      <c r="AL752" s="110"/>
      <c r="AM752" s="110"/>
      <c r="AN752" s="110"/>
      <c r="AO752" s="110"/>
      <c r="AP752" s="110"/>
      <c r="AQ752" s="110"/>
      <c r="AR752" s="110"/>
      <c r="AS752" s="110"/>
      <c r="AT752" s="110"/>
      <c r="AU752" s="110"/>
      <c r="AV752" s="110"/>
      <c r="AW752" s="110"/>
      <c r="AX752" s="110"/>
      <c r="AY752" s="110"/>
      <c r="AZ752" s="110"/>
      <c r="BA752" s="110"/>
      <c r="BB752" s="110"/>
    </row>
    <row r="753" ht="15.75" customHeight="1">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c r="AA753" s="110"/>
      <c r="AB753" s="110"/>
      <c r="AC753" s="110"/>
      <c r="AD753" s="110"/>
      <c r="AE753" s="110"/>
      <c r="AF753" s="110"/>
      <c r="AG753" s="110"/>
      <c r="AH753" s="110"/>
      <c r="AI753" s="110"/>
      <c r="AJ753" s="110"/>
      <c r="AK753" s="110"/>
      <c r="AL753" s="110"/>
      <c r="AM753" s="110"/>
      <c r="AN753" s="110"/>
      <c r="AO753" s="110"/>
      <c r="AP753" s="110"/>
      <c r="AQ753" s="110"/>
      <c r="AR753" s="110"/>
      <c r="AS753" s="110"/>
      <c r="AT753" s="110"/>
      <c r="AU753" s="110"/>
      <c r="AV753" s="110"/>
      <c r="AW753" s="110"/>
      <c r="AX753" s="110"/>
      <c r="AY753" s="110"/>
      <c r="AZ753" s="110"/>
      <c r="BA753" s="110"/>
      <c r="BB753" s="110"/>
    </row>
    <row r="754" ht="15.75" customHeight="1">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c r="AA754" s="110"/>
      <c r="AB754" s="110"/>
      <c r="AC754" s="110"/>
      <c r="AD754" s="110"/>
      <c r="AE754" s="110"/>
      <c r="AF754" s="110"/>
      <c r="AG754" s="110"/>
      <c r="AH754" s="110"/>
      <c r="AI754" s="110"/>
      <c r="AJ754" s="110"/>
      <c r="AK754" s="110"/>
      <c r="AL754" s="110"/>
      <c r="AM754" s="110"/>
      <c r="AN754" s="110"/>
      <c r="AO754" s="110"/>
      <c r="AP754" s="110"/>
      <c r="AQ754" s="110"/>
      <c r="AR754" s="110"/>
      <c r="AS754" s="110"/>
      <c r="AT754" s="110"/>
      <c r="AU754" s="110"/>
      <c r="AV754" s="110"/>
      <c r="AW754" s="110"/>
      <c r="AX754" s="110"/>
      <c r="AY754" s="110"/>
      <c r="AZ754" s="110"/>
      <c r="BA754" s="110"/>
      <c r="BB754" s="110"/>
    </row>
    <row r="755" ht="15.75" customHeight="1">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c r="AA755" s="110"/>
      <c r="AB755" s="110"/>
      <c r="AC755" s="110"/>
      <c r="AD755" s="110"/>
      <c r="AE755" s="110"/>
      <c r="AF755" s="110"/>
      <c r="AG755" s="110"/>
      <c r="AH755" s="110"/>
      <c r="AI755" s="110"/>
      <c r="AJ755" s="110"/>
      <c r="AK755" s="110"/>
      <c r="AL755" s="110"/>
      <c r="AM755" s="110"/>
      <c r="AN755" s="110"/>
      <c r="AO755" s="110"/>
      <c r="AP755" s="110"/>
      <c r="AQ755" s="110"/>
      <c r="AR755" s="110"/>
      <c r="AS755" s="110"/>
      <c r="AT755" s="110"/>
      <c r="AU755" s="110"/>
      <c r="AV755" s="110"/>
      <c r="AW755" s="110"/>
      <c r="AX755" s="110"/>
      <c r="AY755" s="110"/>
      <c r="AZ755" s="110"/>
      <c r="BA755" s="110"/>
      <c r="BB755" s="110"/>
    </row>
    <row r="756" ht="15.75" customHeight="1">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c r="AA756" s="110"/>
      <c r="AB756" s="110"/>
      <c r="AC756" s="110"/>
      <c r="AD756" s="110"/>
      <c r="AE756" s="110"/>
      <c r="AF756" s="110"/>
      <c r="AG756" s="110"/>
      <c r="AH756" s="110"/>
      <c r="AI756" s="110"/>
      <c r="AJ756" s="110"/>
      <c r="AK756" s="110"/>
      <c r="AL756" s="110"/>
      <c r="AM756" s="110"/>
      <c r="AN756" s="110"/>
      <c r="AO756" s="110"/>
      <c r="AP756" s="110"/>
      <c r="AQ756" s="110"/>
      <c r="AR756" s="110"/>
      <c r="AS756" s="110"/>
      <c r="AT756" s="110"/>
      <c r="AU756" s="110"/>
      <c r="AV756" s="110"/>
      <c r="AW756" s="110"/>
      <c r="AX756" s="110"/>
      <c r="AY756" s="110"/>
      <c r="AZ756" s="110"/>
      <c r="BA756" s="110"/>
      <c r="BB756" s="110"/>
    </row>
    <row r="757" ht="15.75" customHeight="1">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c r="AA757" s="110"/>
      <c r="AB757" s="110"/>
      <c r="AC757" s="110"/>
      <c r="AD757" s="110"/>
      <c r="AE757" s="110"/>
      <c r="AF757" s="110"/>
      <c r="AG757" s="110"/>
      <c r="AH757" s="110"/>
      <c r="AI757" s="110"/>
      <c r="AJ757" s="110"/>
      <c r="AK757" s="110"/>
      <c r="AL757" s="110"/>
      <c r="AM757" s="110"/>
      <c r="AN757" s="110"/>
      <c r="AO757" s="110"/>
      <c r="AP757" s="110"/>
      <c r="AQ757" s="110"/>
      <c r="AR757" s="110"/>
      <c r="AS757" s="110"/>
      <c r="AT757" s="110"/>
      <c r="AU757" s="110"/>
      <c r="AV757" s="110"/>
      <c r="AW757" s="110"/>
      <c r="AX757" s="110"/>
      <c r="AY757" s="110"/>
      <c r="AZ757" s="110"/>
      <c r="BA757" s="110"/>
      <c r="BB757" s="110"/>
    </row>
    <row r="758" ht="15.75" customHeight="1">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c r="AA758" s="110"/>
      <c r="AB758" s="110"/>
      <c r="AC758" s="110"/>
      <c r="AD758" s="110"/>
      <c r="AE758" s="110"/>
      <c r="AF758" s="110"/>
      <c r="AG758" s="110"/>
      <c r="AH758" s="110"/>
      <c r="AI758" s="110"/>
      <c r="AJ758" s="110"/>
      <c r="AK758" s="110"/>
      <c r="AL758" s="110"/>
      <c r="AM758" s="110"/>
      <c r="AN758" s="110"/>
      <c r="AO758" s="110"/>
      <c r="AP758" s="110"/>
      <c r="AQ758" s="110"/>
      <c r="AR758" s="110"/>
      <c r="AS758" s="110"/>
      <c r="AT758" s="110"/>
      <c r="AU758" s="110"/>
      <c r="AV758" s="110"/>
      <c r="AW758" s="110"/>
      <c r="AX758" s="110"/>
      <c r="AY758" s="110"/>
      <c r="AZ758" s="110"/>
      <c r="BA758" s="110"/>
      <c r="BB758" s="110"/>
    </row>
    <row r="759" ht="15.75" customHeight="1">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c r="AA759" s="110"/>
      <c r="AB759" s="110"/>
      <c r="AC759" s="110"/>
      <c r="AD759" s="110"/>
      <c r="AE759" s="110"/>
      <c r="AF759" s="110"/>
      <c r="AG759" s="110"/>
      <c r="AH759" s="110"/>
      <c r="AI759" s="110"/>
      <c r="AJ759" s="110"/>
      <c r="AK759" s="110"/>
      <c r="AL759" s="110"/>
      <c r="AM759" s="110"/>
      <c r="AN759" s="110"/>
      <c r="AO759" s="110"/>
      <c r="AP759" s="110"/>
      <c r="AQ759" s="110"/>
      <c r="AR759" s="110"/>
      <c r="AS759" s="110"/>
      <c r="AT759" s="110"/>
      <c r="AU759" s="110"/>
      <c r="AV759" s="110"/>
      <c r="AW759" s="110"/>
      <c r="AX759" s="110"/>
      <c r="AY759" s="110"/>
      <c r="AZ759" s="110"/>
      <c r="BA759" s="110"/>
      <c r="BB759" s="110"/>
    </row>
    <row r="760" ht="15.75" customHeight="1">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c r="AA760" s="110"/>
      <c r="AB760" s="110"/>
      <c r="AC760" s="110"/>
      <c r="AD760" s="110"/>
      <c r="AE760" s="110"/>
      <c r="AF760" s="110"/>
      <c r="AG760" s="110"/>
      <c r="AH760" s="110"/>
      <c r="AI760" s="110"/>
      <c r="AJ760" s="110"/>
      <c r="AK760" s="110"/>
      <c r="AL760" s="110"/>
      <c r="AM760" s="110"/>
      <c r="AN760" s="110"/>
      <c r="AO760" s="110"/>
      <c r="AP760" s="110"/>
      <c r="AQ760" s="110"/>
      <c r="AR760" s="110"/>
      <c r="AS760" s="110"/>
      <c r="AT760" s="110"/>
      <c r="AU760" s="110"/>
      <c r="AV760" s="110"/>
      <c r="AW760" s="110"/>
      <c r="AX760" s="110"/>
      <c r="AY760" s="110"/>
      <c r="AZ760" s="110"/>
      <c r="BA760" s="110"/>
      <c r="BB760" s="110"/>
    </row>
    <row r="761" ht="15.75" customHeight="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c r="AA761" s="110"/>
      <c r="AB761" s="110"/>
      <c r="AC761" s="110"/>
      <c r="AD761" s="110"/>
      <c r="AE761" s="110"/>
      <c r="AF761" s="110"/>
      <c r="AG761" s="110"/>
      <c r="AH761" s="110"/>
      <c r="AI761" s="110"/>
      <c r="AJ761" s="110"/>
      <c r="AK761" s="110"/>
      <c r="AL761" s="110"/>
      <c r="AM761" s="110"/>
      <c r="AN761" s="110"/>
      <c r="AO761" s="110"/>
      <c r="AP761" s="110"/>
      <c r="AQ761" s="110"/>
      <c r="AR761" s="110"/>
      <c r="AS761" s="110"/>
      <c r="AT761" s="110"/>
      <c r="AU761" s="110"/>
      <c r="AV761" s="110"/>
      <c r="AW761" s="110"/>
      <c r="AX761" s="110"/>
      <c r="AY761" s="110"/>
      <c r="AZ761" s="110"/>
      <c r="BA761" s="110"/>
      <c r="BB761" s="110"/>
    </row>
    <row r="762" ht="15.75" customHeight="1">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c r="AA762" s="110"/>
      <c r="AB762" s="110"/>
      <c r="AC762" s="110"/>
      <c r="AD762" s="110"/>
      <c r="AE762" s="110"/>
      <c r="AF762" s="110"/>
      <c r="AG762" s="110"/>
      <c r="AH762" s="110"/>
      <c r="AI762" s="110"/>
      <c r="AJ762" s="110"/>
      <c r="AK762" s="110"/>
      <c r="AL762" s="110"/>
      <c r="AM762" s="110"/>
      <c r="AN762" s="110"/>
      <c r="AO762" s="110"/>
      <c r="AP762" s="110"/>
      <c r="AQ762" s="110"/>
      <c r="AR762" s="110"/>
      <c r="AS762" s="110"/>
      <c r="AT762" s="110"/>
      <c r="AU762" s="110"/>
      <c r="AV762" s="110"/>
      <c r="AW762" s="110"/>
      <c r="AX762" s="110"/>
      <c r="AY762" s="110"/>
      <c r="AZ762" s="110"/>
      <c r="BA762" s="110"/>
      <c r="BB762" s="110"/>
    </row>
    <row r="763" ht="15.75" customHeight="1">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c r="AA763" s="110"/>
      <c r="AB763" s="110"/>
      <c r="AC763" s="110"/>
      <c r="AD763" s="110"/>
      <c r="AE763" s="110"/>
      <c r="AF763" s="110"/>
      <c r="AG763" s="110"/>
      <c r="AH763" s="110"/>
      <c r="AI763" s="110"/>
      <c r="AJ763" s="110"/>
      <c r="AK763" s="110"/>
      <c r="AL763" s="110"/>
      <c r="AM763" s="110"/>
      <c r="AN763" s="110"/>
      <c r="AO763" s="110"/>
      <c r="AP763" s="110"/>
      <c r="AQ763" s="110"/>
      <c r="AR763" s="110"/>
      <c r="AS763" s="110"/>
      <c r="AT763" s="110"/>
      <c r="AU763" s="110"/>
      <c r="AV763" s="110"/>
      <c r="AW763" s="110"/>
      <c r="AX763" s="110"/>
      <c r="AY763" s="110"/>
      <c r="AZ763" s="110"/>
      <c r="BA763" s="110"/>
      <c r="BB763" s="110"/>
    </row>
    <row r="764" ht="15.75" customHeight="1">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c r="AA764" s="110"/>
      <c r="AB764" s="110"/>
      <c r="AC764" s="110"/>
      <c r="AD764" s="110"/>
      <c r="AE764" s="110"/>
      <c r="AF764" s="110"/>
      <c r="AG764" s="110"/>
      <c r="AH764" s="110"/>
      <c r="AI764" s="110"/>
      <c r="AJ764" s="110"/>
      <c r="AK764" s="110"/>
      <c r="AL764" s="110"/>
      <c r="AM764" s="110"/>
      <c r="AN764" s="110"/>
      <c r="AO764" s="110"/>
      <c r="AP764" s="110"/>
      <c r="AQ764" s="110"/>
      <c r="AR764" s="110"/>
      <c r="AS764" s="110"/>
      <c r="AT764" s="110"/>
      <c r="AU764" s="110"/>
      <c r="AV764" s="110"/>
      <c r="AW764" s="110"/>
      <c r="AX764" s="110"/>
      <c r="AY764" s="110"/>
      <c r="AZ764" s="110"/>
      <c r="BA764" s="110"/>
      <c r="BB764" s="110"/>
    </row>
    <row r="765" ht="15.75" customHeight="1">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c r="AA765" s="110"/>
      <c r="AB765" s="110"/>
      <c r="AC765" s="110"/>
      <c r="AD765" s="110"/>
      <c r="AE765" s="110"/>
      <c r="AF765" s="110"/>
      <c r="AG765" s="110"/>
      <c r="AH765" s="110"/>
      <c r="AI765" s="110"/>
      <c r="AJ765" s="110"/>
      <c r="AK765" s="110"/>
      <c r="AL765" s="110"/>
      <c r="AM765" s="110"/>
      <c r="AN765" s="110"/>
      <c r="AO765" s="110"/>
      <c r="AP765" s="110"/>
      <c r="AQ765" s="110"/>
      <c r="AR765" s="110"/>
      <c r="AS765" s="110"/>
      <c r="AT765" s="110"/>
      <c r="AU765" s="110"/>
      <c r="AV765" s="110"/>
      <c r="AW765" s="110"/>
      <c r="AX765" s="110"/>
      <c r="AY765" s="110"/>
      <c r="AZ765" s="110"/>
      <c r="BA765" s="110"/>
      <c r="BB765" s="110"/>
    </row>
    <row r="766" ht="15.75" customHeight="1">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c r="AA766" s="110"/>
      <c r="AB766" s="110"/>
      <c r="AC766" s="110"/>
      <c r="AD766" s="110"/>
      <c r="AE766" s="110"/>
      <c r="AF766" s="110"/>
      <c r="AG766" s="110"/>
      <c r="AH766" s="110"/>
      <c r="AI766" s="110"/>
      <c r="AJ766" s="110"/>
      <c r="AK766" s="110"/>
      <c r="AL766" s="110"/>
      <c r="AM766" s="110"/>
      <c r="AN766" s="110"/>
      <c r="AO766" s="110"/>
      <c r="AP766" s="110"/>
      <c r="AQ766" s="110"/>
      <c r="AR766" s="110"/>
      <c r="AS766" s="110"/>
      <c r="AT766" s="110"/>
      <c r="AU766" s="110"/>
      <c r="AV766" s="110"/>
      <c r="AW766" s="110"/>
      <c r="AX766" s="110"/>
      <c r="AY766" s="110"/>
      <c r="AZ766" s="110"/>
      <c r="BA766" s="110"/>
      <c r="BB766" s="110"/>
    </row>
    <row r="767" ht="15.75" customHeight="1">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c r="AA767" s="110"/>
      <c r="AB767" s="110"/>
      <c r="AC767" s="110"/>
      <c r="AD767" s="110"/>
      <c r="AE767" s="110"/>
      <c r="AF767" s="110"/>
      <c r="AG767" s="110"/>
      <c r="AH767" s="110"/>
      <c r="AI767" s="110"/>
      <c r="AJ767" s="110"/>
      <c r="AK767" s="110"/>
      <c r="AL767" s="110"/>
      <c r="AM767" s="110"/>
      <c r="AN767" s="110"/>
      <c r="AO767" s="110"/>
      <c r="AP767" s="110"/>
      <c r="AQ767" s="110"/>
      <c r="AR767" s="110"/>
      <c r="AS767" s="110"/>
      <c r="AT767" s="110"/>
      <c r="AU767" s="110"/>
      <c r="AV767" s="110"/>
      <c r="AW767" s="110"/>
      <c r="AX767" s="110"/>
      <c r="AY767" s="110"/>
      <c r="AZ767" s="110"/>
      <c r="BA767" s="110"/>
      <c r="BB767" s="110"/>
    </row>
    <row r="768" ht="15.75" customHeight="1">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c r="AA768" s="110"/>
      <c r="AB768" s="110"/>
      <c r="AC768" s="110"/>
      <c r="AD768" s="110"/>
      <c r="AE768" s="110"/>
      <c r="AF768" s="110"/>
      <c r="AG768" s="110"/>
      <c r="AH768" s="110"/>
      <c r="AI768" s="110"/>
      <c r="AJ768" s="110"/>
      <c r="AK768" s="110"/>
      <c r="AL768" s="110"/>
      <c r="AM768" s="110"/>
      <c r="AN768" s="110"/>
      <c r="AO768" s="110"/>
      <c r="AP768" s="110"/>
      <c r="AQ768" s="110"/>
      <c r="AR768" s="110"/>
      <c r="AS768" s="110"/>
      <c r="AT768" s="110"/>
      <c r="AU768" s="110"/>
      <c r="AV768" s="110"/>
      <c r="AW768" s="110"/>
      <c r="AX768" s="110"/>
      <c r="AY768" s="110"/>
      <c r="AZ768" s="110"/>
      <c r="BA768" s="110"/>
      <c r="BB768" s="110"/>
    </row>
    <row r="769" ht="15.75" customHeight="1">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c r="AA769" s="110"/>
      <c r="AB769" s="110"/>
      <c r="AC769" s="110"/>
      <c r="AD769" s="110"/>
      <c r="AE769" s="110"/>
      <c r="AF769" s="110"/>
      <c r="AG769" s="110"/>
      <c r="AH769" s="110"/>
      <c r="AI769" s="110"/>
      <c r="AJ769" s="110"/>
      <c r="AK769" s="110"/>
      <c r="AL769" s="110"/>
      <c r="AM769" s="110"/>
      <c r="AN769" s="110"/>
      <c r="AO769" s="110"/>
      <c r="AP769" s="110"/>
      <c r="AQ769" s="110"/>
      <c r="AR769" s="110"/>
      <c r="AS769" s="110"/>
      <c r="AT769" s="110"/>
      <c r="AU769" s="110"/>
      <c r="AV769" s="110"/>
      <c r="AW769" s="110"/>
      <c r="AX769" s="110"/>
      <c r="AY769" s="110"/>
      <c r="AZ769" s="110"/>
      <c r="BA769" s="110"/>
      <c r="BB769" s="110"/>
    </row>
    <row r="770" ht="15.75" customHeight="1">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c r="AA770" s="110"/>
      <c r="AB770" s="110"/>
      <c r="AC770" s="110"/>
      <c r="AD770" s="110"/>
      <c r="AE770" s="110"/>
      <c r="AF770" s="110"/>
      <c r="AG770" s="110"/>
      <c r="AH770" s="110"/>
      <c r="AI770" s="110"/>
      <c r="AJ770" s="110"/>
      <c r="AK770" s="110"/>
      <c r="AL770" s="110"/>
      <c r="AM770" s="110"/>
      <c r="AN770" s="110"/>
      <c r="AO770" s="110"/>
      <c r="AP770" s="110"/>
      <c r="AQ770" s="110"/>
      <c r="AR770" s="110"/>
      <c r="AS770" s="110"/>
      <c r="AT770" s="110"/>
      <c r="AU770" s="110"/>
      <c r="AV770" s="110"/>
      <c r="AW770" s="110"/>
      <c r="AX770" s="110"/>
      <c r="AY770" s="110"/>
      <c r="AZ770" s="110"/>
      <c r="BA770" s="110"/>
      <c r="BB770" s="110"/>
    </row>
    <row r="771" ht="15.75" customHeight="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c r="AA771" s="110"/>
      <c r="AB771" s="110"/>
      <c r="AC771" s="110"/>
      <c r="AD771" s="110"/>
      <c r="AE771" s="110"/>
      <c r="AF771" s="110"/>
      <c r="AG771" s="110"/>
      <c r="AH771" s="110"/>
      <c r="AI771" s="110"/>
      <c r="AJ771" s="110"/>
      <c r="AK771" s="110"/>
      <c r="AL771" s="110"/>
      <c r="AM771" s="110"/>
      <c r="AN771" s="110"/>
      <c r="AO771" s="110"/>
      <c r="AP771" s="110"/>
      <c r="AQ771" s="110"/>
      <c r="AR771" s="110"/>
      <c r="AS771" s="110"/>
      <c r="AT771" s="110"/>
      <c r="AU771" s="110"/>
      <c r="AV771" s="110"/>
      <c r="AW771" s="110"/>
      <c r="AX771" s="110"/>
      <c r="AY771" s="110"/>
      <c r="AZ771" s="110"/>
      <c r="BA771" s="110"/>
      <c r="BB771" s="110"/>
    </row>
    <row r="772" ht="15.75" customHeight="1">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c r="AA772" s="110"/>
      <c r="AB772" s="110"/>
      <c r="AC772" s="110"/>
      <c r="AD772" s="110"/>
      <c r="AE772" s="110"/>
      <c r="AF772" s="110"/>
      <c r="AG772" s="110"/>
      <c r="AH772" s="110"/>
      <c r="AI772" s="110"/>
      <c r="AJ772" s="110"/>
      <c r="AK772" s="110"/>
      <c r="AL772" s="110"/>
      <c r="AM772" s="110"/>
      <c r="AN772" s="110"/>
      <c r="AO772" s="110"/>
      <c r="AP772" s="110"/>
      <c r="AQ772" s="110"/>
      <c r="AR772" s="110"/>
      <c r="AS772" s="110"/>
      <c r="AT772" s="110"/>
      <c r="AU772" s="110"/>
      <c r="AV772" s="110"/>
      <c r="AW772" s="110"/>
      <c r="AX772" s="110"/>
      <c r="AY772" s="110"/>
      <c r="AZ772" s="110"/>
      <c r="BA772" s="110"/>
      <c r="BB772" s="110"/>
    </row>
    <row r="773" ht="15.75" customHeight="1">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c r="AA773" s="110"/>
      <c r="AB773" s="110"/>
      <c r="AC773" s="110"/>
      <c r="AD773" s="110"/>
      <c r="AE773" s="110"/>
      <c r="AF773" s="110"/>
      <c r="AG773" s="110"/>
      <c r="AH773" s="110"/>
      <c r="AI773" s="110"/>
      <c r="AJ773" s="110"/>
      <c r="AK773" s="110"/>
      <c r="AL773" s="110"/>
      <c r="AM773" s="110"/>
      <c r="AN773" s="110"/>
      <c r="AO773" s="110"/>
      <c r="AP773" s="110"/>
      <c r="AQ773" s="110"/>
      <c r="AR773" s="110"/>
      <c r="AS773" s="110"/>
      <c r="AT773" s="110"/>
      <c r="AU773" s="110"/>
      <c r="AV773" s="110"/>
      <c r="AW773" s="110"/>
      <c r="AX773" s="110"/>
      <c r="AY773" s="110"/>
      <c r="AZ773" s="110"/>
      <c r="BA773" s="110"/>
      <c r="BB773" s="110"/>
    </row>
    <row r="774" ht="15.75" customHeight="1">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c r="AA774" s="110"/>
      <c r="AB774" s="110"/>
      <c r="AC774" s="110"/>
      <c r="AD774" s="110"/>
      <c r="AE774" s="110"/>
      <c r="AF774" s="110"/>
      <c r="AG774" s="110"/>
      <c r="AH774" s="110"/>
      <c r="AI774" s="110"/>
      <c r="AJ774" s="110"/>
      <c r="AK774" s="110"/>
      <c r="AL774" s="110"/>
      <c r="AM774" s="110"/>
      <c r="AN774" s="110"/>
      <c r="AO774" s="110"/>
      <c r="AP774" s="110"/>
      <c r="AQ774" s="110"/>
      <c r="AR774" s="110"/>
      <c r="AS774" s="110"/>
      <c r="AT774" s="110"/>
      <c r="AU774" s="110"/>
      <c r="AV774" s="110"/>
      <c r="AW774" s="110"/>
      <c r="AX774" s="110"/>
      <c r="AY774" s="110"/>
      <c r="AZ774" s="110"/>
      <c r="BA774" s="110"/>
      <c r="BB774" s="110"/>
    </row>
    <row r="775" ht="15.75" customHeight="1">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c r="AA775" s="110"/>
      <c r="AB775" s="110"/>
      <c r="AC775" s="110"/>
      <c r="AD775" s="110"/>
      <c r="AE775" s="110"/>
      <c r="AF775" s="110"/>
      <c r="AG775" s="110"/>
      <c r="AH775" s="110"/>
      <c r="AI775" s="110"/>
      <c r="AJ775" s="110"/>
      <c r="AK775" s="110"/>
      <c r="AL775" s="110"/>
      <c r="AM775" s="110"/>
      <c r="AN775" s="110"/>
      <c r="AO775" s="110"/>
      <c r="AP775" s="110"/>
      <c r="AQ775" s="110"/>
      <c r="AR775" s="110"/>
      <c r="AS775" s="110"/>
      <c r="AT775" s="110"/>
      <c r="AU775" s="110"/>
      <c r="AV775" s="110"/>
      <c r="AW775" s="110"/>
      <c r="AX775" s="110"/>
      <c r="AY775" s="110"/>
      <c r="AZ775" s="110"/>
      <c r="BA775" s="110"/>
      <c r="BB775" s="110"/>
    </row>
    <row r="776" ht="15.75" customHeight="1">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c r="AA776" s="110"/>
      <c r="AB776" s="110"/>
      <c r="AC776" s="110"/>
      <c r="AD776" s="110"/>
      <c r="AE776" s="110"/>
      <c r="AF776" s="110"/>
      <c r="AG776" s="110"/>
      <c r="AH776" s="110"/>
      <c r="AI776" s="110"/>
      <c r="AJ776" s="110"/>
      <c r="AK776" s="110"/>
      <c r="AL776" s="110"/>
      <c r="AM776" s="110"/>
      <c r="AN776" s="110"/>
      <c r="AO776" s="110"/>
      <c r="AP776" s="110"/>
      <c r="AQ776" s="110"/>
      <c r="AR776" s="110"/>
      <c r="AS776" s="110"/>
      <c r="AT776" s="110"/>
      <c r="AU776" s="110"/>
      <c r="AV776" s="110"/>
      <c r="AW776" s="110"/>
      <c r="AX776" s="110"/>
      <c r="AY776" s="110"/>
      <c r="AZ776" s="110"/>
      <c r="BA776" s="110"/>
      <c r="BB776" s="110"/>
    </row>
    <row r="777" ht="15.75" customHeight="1">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c r="AA777" s="110"/>
      <c r="AB777" s="110"/>
      <c r="AC777" s="110"/>
      <c r="AD777" s="110"/>
      <c r="AE777" s="110"/>
      <c r="AF777" s="110"/>
      <c r="AG777" s="110"/>
      <c r="AH777" s="110"/>
      <c r="AI777" s="110"/>
      <c r="AJ777" s="110"/>
      <c r="AK777" s="110"/>
      <c r="AL777" s="110"/>
      <c r="AM777" s="110"/>
      <c r="AN777" s="110"/>
      <c r="AO777" s="110"/>
      <c r="AP777" s="110"/>
      <c r="AQ777" s="110"/>
      <c r="AR777" s="110"/>
      <c r="AS777" s="110"/>
      <c r="AT777" s="110"/>
      <c r="AU777" s="110"/>
      <c r="AV777" s="110"/>
      <c r="AW777" s="110"/>
      <c r="AX777" s="110"/>
      <c r="AY777" s="110"/>
      <c r="AZ777" s="110"/>
      <c r="BA777" s="110"/>
      <c r="BB777" s="110"/>
    </row>
    <row r="778" ht="15.75" customHeight="1">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c r="AA778" s="110"/>
      <c r="AB778" s="110"/>
      <c r="AC778" s="110"/>
      <c r="AD778" s="110"/>
      <c r="AE778" s="110"/>
      <c r="AF778" s="110"/>
      <c r="AG778" s="110"/>
      <c r="AH778" s="110"/>
      <c r="AI778" s="110"/>
      <c r="AJ778" s="110"/>
      <c r="AK778" s="110"/>
      <c r="AL778" s="110"/>
      <c r="AM778" s="110"/>
      <c r="AN778" s="110"/>
      <c r="AO778" s="110"/>
      <c r="AP778" s="110"/>
      <c r="AQ778" s="110"/>
      <c r="AR778" s="110"/>
      <c r="AS778" s="110"/>
      <c r="AT778" s="110"/>
      <c r="AU778" s="110"/>
      <c r="AV778" s="110"/>
      <c r="AW778" s="110"/>
      <c r="AX778" s="110"/>
      <c r="AY778" s="110"/>
      <c r="AZ778" s="110"/>
      <c r="BA778" s="110"/>
      <c r="BB778" s="110"/>
    </row>
    <row r="779" ht="15.75" customHeight="1">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c r="AA779" s="110"/>
      <c r="AB779" s="110"/>
      <c r="AC779" s="110"/>
      <c r="AD779" s="110"/>
      <c r="AE779" s="110"/>
      <c r="AF779" s="110"/>
      <c r="AG779" s="110"/>
      <c r="AH779" s="110"/>
      <c r="AI779" s="110"/>
      <c r="AJ779" s="110"/>
      <c r="AK779" s="110"/>
      <c r="AL779" s="110"/>
      <c r="AM779" s="110"/>
      <c r="AN779" s="110"/>
      <c r="AO779" s="110"/>
      <c r="AP779" s="110"/>
      <c r="AQ779" s="110"/>
      <c r="AR779" s="110"/>
      <c r="AS779" s="110"/>
      <c r="AT779" s="110"/>
      <c r="AU779" s="110"/>
      <c r="AV779" s="110"/>
      <c r="AW779" s="110"/>
      <c r="AX779" s="110"/>
      <c r="AY779" s="110"/>
      <c r="AZ779" s="110"/>
      <c r="BA779" s="110"/>
      <c r="BB779" s="110"/>
    </row>
    <row r="780" ht="15.75" customHeight="1">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c r="AA780" s="110"/>
      <c r="AB780" s="110"/>
      <c r="AC780" s="110"/>
      <c r="AD780" s="110"/>
      <c r="AE780" s="110"/>
      <c r="AF780" s="110"/>
      <c r="AG780" s="110"/>
      <c r="AH780" s="110"/>
      <c r="AI780" s="110"/>
      <c r="AJ780" s="110"/>
      <c r="AK780" s="110"/>
      <c r="AL780" s="110"/>
      <c r="AM780" s="110"/>
      <c r="AN780" s="110"/>
      <c r="AO780" s="110"/>
      <c r="AP780" s="110"/>
      <c r="AQ780" s="110"/>
      <c r="AR780" s="110"/>
      <c r="AS780" s="110"/>
      <c r="AT780" s="110"/>
      <c r="AU780" s="110"/>
      <c r="AV780" s="110"/>
      <c r="AW780" s="110"/>
      <c r="AX780" s="110"/>
      <c r="AY780" s="110"/>
      <c r="AZ780" s="110"/>
      <c r="BA780" s="110"/>
      <c r="BB780" s="110"/>
    </row>
    <row r="781" ht="15.75" customHeight="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c r="AA781" s="110"/>
      <c r="AB781" s="110"/>
      <c r="AC781" s="110"/>
      <c r="AD781" s="110"/>
      <c r="AE781" s="110"/>
      <c r="AF781" s="110"/>
      <c r="AG781" s="110"/>
      <c r="AH781" s="110"/>
      <c r="AI781" s="110"/>
      <c r="AJ781" s="110"/>
      <c r="AK781" s="110"/>
      <c r="AL781" s="110"/>
      <c r="AM781" s="110"/>
      <c r="AN781" s="110"/>
      <c r="AO781" s="110"/>
      <c r="AP781" s="110"/>
      <c r="AQ781" s="110"/>
      <c r="AR781" s="110"/>
      <c r="AS781" s="110"/>
      <c r="AT781" s="110"/>
      <c r="AU781" s="110"/>
      <c r="AV781" s="110"/>
      <c r="AW781" s="110"/>
      <c r="AX781" s="110"/>
      <c r="AY781" s="110"/>
      <c r="AZ781" s="110"/>
      <c r="BA781" s="110"/>
      <c r="BB781" s="110"/>
    </row>
    <row r="782" ht="15.75" customHeight="1">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c r="AA782" s="110"/>
      <c r="AB782" s="110"/>
      <c r="AC782" s="110"/>
      <c r="AD782" s="110"/>
      <c r="AE782" s="110"/>
      <c r="AF782" s="110"/>
      <c r="AG782" s="110"/>
      <c r="AH782" s="110"/>
      <c r="AI782" s="110"/>
      <c r="AJ782" s="110"/>
      <c r="AK782" s="110"/>
      <c r="AL782" s="110"/>
      <c r="AM782" s="110"/>
      <c r="AN782" s="110"/>
      <c r="AO782" s="110"/>
      <c r="AP782" s="110"/>
      <c r="AQ782" s="110"/>
      <c r="AR782" s="110"/>
      <c r="AS782" s="110"/>
      <c r="AT782" s="110"/>
      <c r="AU782" s="110"/>
      <c r="AV782" s="110"/>
      <c r="AW782" s="110"/>
      <c r="AX782" s="110"/>
      <c r="AY782" s="110"/>
      <c r="AZ782" s="110"/>
      <c r="BA782" s="110"/>
      <c r="BB782" s="110"/>
    </row>
    <row r="783" ht="15.75" customHeight="1">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c r="AA783" s="110"/>
      <c r="AB783" s="110"/>
      <c r="AC783" s="110"/>
      <c r="AD783" s="110"/>
      <c r="AE783" s="110"/>
      <c r="AF783" s="110"/>
      <c r="AG783" s="110"/>
      <c r="AH783" s="110"/>
      <c r="AI783" s="110"/>
      <c r="AJ783" s="110"/>
      <c r="AK783" s="110"/>
      <c r="AL783" s="110"/>
      <c r="AM783" s="110"/>
      <c r="AN783" s="110"/>
      <c r="AO783" s="110"/>
      <c r="AP783" s="110"/>
      <c r="AQ783" s="110"/>
      <c r="AR783" s="110"/>
      <c r="AS783" s="110"/>
      <c r="AT783" s="110"/>
      <c r="AU783" s="110"/>
      <c r="AV783" s="110"/>
      <c r="AW783" s="110"/>
      <c r="AX783" s="110"/>
      <c r="AY783" s="110"/>
      <c r="AZ783" s="110"/>
      <c r="BA783" s="110"/>
      <c r="BB783" s="110"/>
    </row>
    <row r="784" ht="15.75" customHeight="1">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c r="AA784" s="110"/>
      <c r="AB784" s="110"/>
      <c r="AC784" s="110"/>
      <c r="AD784" s="110"/>
      <c r="AE784" s="110"/>
      <c r="AF784" s="110"/>
      <c r="AG784" s="110"/>
      <c r="AH784" s="110"/>
      <c r="AI784" s="110"/>
      <c r="AJ784" s="110"/>
      <c r="AK784" s="110"/>
      <c r="AL784" s="110"/>
      <c r="AM784" s="110"/>
      <c r="AN784" s="110"/>
      <c r="AO784" s="110"/>
      <c r="AP784" s="110"/>
      <c r="AQ784" s="110"/>
      <c r="AR784" s="110"/>
      <c r="AS784" s="110"/>
      <c r="AT784" s="110"/>
      <c r="AU784" s="110"/>
      <c r="AV784" s="110"/>
      <c r="AW784" s="110"/>
      <c r="AX784" s="110"/>
      <c r="AY784" s="110"/>
      <c r="AZ784" s="110"/>
      <c r="BA784" s="110"/>
      <c r="BB784" s="110"/>
    </row>
    <row r="785" ht="15.75" customHeight="1">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c r="AA785" s="110"/>
      <c r="AB785" s="110"/>
      <c r="AC785" s="110"/>
      <c r="AD785" s="110"/>
      <c r="AE785" s="110"/>
      <c r="AF785" s="110"/>
      <c r="AG785" s="110"/>
      <c r="AH785" s="110"/>
      <c r="AI785" s="110"/>
      <c r="AJ785" s="110"/>
      <c r="AK785" s="110"/>
      <c r="AL785" s="110"/>
      <c r="AM785" s="110"/>
      <c r="AN785" s="110"/>
      <c r="AO785" s="110"/>
      <c r="AP785" s="110"/>
      <c r="AQ785" s="110"/>
      <c r="AR785" s="110"/>
      <c r="AS785" s="110"/>
      <c r="AT785" s="110"/>
      <c r="AU785" s="110"/>
      <c r="AV785" s="110"/>
      <c r="AW785" s="110"/>
      <c r="AX785" s="110"/>
      <c r="AY785" s="110"/>
      <c r="AZ785" s="110"/>
      <c r="BA785" s="110"/>
      <c r="BB785" s="110"/>
    </row>
    <row r="786" ht="15.75" customHeight="1">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c r="AA786" s="110"/>
      <c r="AB786" s="110"/>
      <c r="AC786" s="110"/>
      <c r="AD786" s="110"/>
      <c r="AE786" s="110"/>
      <c r="AF786" s="110"/>
      <c r="AG786" s="110"/>
      <c r="AH786" s="110"/>
      <c r="AI786" s="110"/>
      <c r="AJ786" s="110"/>
      <c r="AK786" s="110"/>
      <c r="AL786" s="110"/>
      <c r="AM786" s="110"/>
      <c r="AN786" s="110"/>
      <c r="AO786" s="110"/>
      <c r="AP786" s="110"/>
      <c r="AQ786" s="110"/>
      <c r="AR786" s="110"/>
      <c r="AS786" s="110"/>
      <c r="AT786" s="110"/>
      <c r="AU786" s="110"/>
      <c r="AV786" s="110"/>
      <c r="AW786" s="110"/>
      <c r="AX786" s="110"/>
      <c r="AY786" s="110"/>
      <c r="AZ786" s="110"/>
      <c r="BA786" s="110"/>
      <c r="BB786" s="110"/>
    </row>
    <row r="787" ht="15.75" customHeight="1">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c r="AA787" s="110"/>
      <c r="AB787" s="110"/>
      <c r="AC787" s="110"/>
      <c r="AD787" s="110"/>
      <c r="AE787" s="110"/>
      <c r="AF787" s="110"/>
      <c r="AG787" s="110"/>
      <c r="AH787" s="110"/>
      <c r="AI787" s="110"/>
      <c r="AJ787" s="110"/>
      <c r="AK787" s="110"/>
      <c r="AL787" s="110"/>
      <c r="AM787" s="110"/>
      <c r="AN787" s="110"/>
      <c r="AO787" s="110"/>
      <c r="AP787" s="110"/>
      <c r="AQ787" s="110"/>
      <c r="AR787" s="110"/>
      <c r="AS787" s="110"/>
      <c r="AT787" s="110"/>
      <c r="AU787" s="110"/>
      <c r="AV787" s="110"/>
      <c r="AW787" s="110"/>
      <c r="AX787" s="110"/>
      <c r="AY787" s="110"/>
      <c r="AZ787" s="110"/>
      <c r="BA787" s="110"/>
      <c r="BB787" s="110"/>
    </row>
    <row r="788" ht="15.75" customHeight="1">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c r="AA788" s="110"/>
      <c r="AB788" s="110"/>
      <c r="AC788" s="110"/>
      <c r="AD788" s="110"/>
      <c r="AE788" s="110"/>
      <c r="AF788" s="110"/>
      <c r="AG788" s="110"/>
      <c r="AH788" s="110"/>
      <c r="AI788" s="110"/>
      <c r="AJ788" s="110"/>
      <c r="AK788" s="110"/>
      <c r="AL788" s="110"/>
      <c r="AM788" s="110"/>
      <c r="AN788" s="110"/>
      <c r="AO788" s="110"/>
      <c r="AP788" s="110"/>
      <c r="AQ788" s="110"/>
      <c r="AR788" s="110"/>
      <c r="AS788" s="110"/>
      <c r="AT788" s="110"/>
      <c r="AU788" s="110"/>
      <c r="AV788" s="110"/>
      <c r="AW788" s="110"/>
      <c r="AX788" s="110"/>
      <c r="AY788" s="110"/>
      <c r="AZ788" s="110"/>
      <c r="BA788" s="110"/>
      <c r="BB788" s="110"/>
    </row>
    <row r="789" ht="15.75" customHeight="1">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c r="AA789" s="110"/>
      <c r="AB789" s="110"/>
      <c r="AC789" s="110"/>
      <c r="AD789" s="110"/>
      <c r="AE789" s="110"/>
      <c r="AF789" s="110"/>
      <c r="AG789" s="110"/>
      <c r="AH789" s="110"/>
      <c r="AI789" s="110"/>
      <c r="AJ789" s="110"/>
      <c r="AK789" s="110"/>
      <c r="AL789" s="110"/>
      <c r="AM789" s="110"/>
      <c r="AN789" s="110"/>
      <c r="AO789" s="110"/>
      <c r="AP789" s="110"/>
      <c r="AQ789" s="110"/>
      <c r="AR789" s="110"/>
      <c r="AS789" s="110"/>
      <c r="AT789" s="110"/>
      <c r="AU789" s="110"/>
      <c r="AV789" s="110"/>
      <c r="AW789" s="110"/>
      <c r="AX789" s="110"/>
      <c r="AY789" s="110"/>
      <c r="AZ789" s="110"/>
      <c r="BA789" s="110"/>
      <c r="BB789" s="110"/>
    </row>
    <row r="790" ht="15.75" customHeight="1">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c r="AA790" s="110"/>
      <c r="AB790" s="110"/>
      <c r="AC790" s="110"/>
      <c r="AD790" s="110"/>
      <c r="AE790" s="110"/>
      <c r="AF790" s="110"/>
      <c r="AG790" s="110"/>
      <c r="AH790" s="110"/>
      <c r="AI790" s="110"/>
      <c r="AJ790" s="110"/>
      <c r="AK790" s="110"/>
      <c r="AL790" s="110"/>
      <c r="AM790" s="110"/>
      <c r="AN790" s="110"/>
      <c r="AO790" s="110"/>
      <c r="AP790" s="110"/>
      <c r="AQ790" s="110"/>
      <c r="AR790" s="110"/>
      <c r="AS790" s="110"/>
      <c r="AT790" s="110"/>
      <c r="AU790" s="110"/>
      <c r="AV790" s="110"/>
      <c r="AW790" s="110"/>
      <c r="AX790" s="110"/>
      <c r="AY790" s="110"/>
      <c r="AZ790" s="110"/>
      <c r="BA790" s="110"/>
      <c r="BB790" s="110"/>
    </row>
    <row r="791" ht="15.75" customHeight="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c r="AA791" s="110"/>
      <c r="AB791" s="110"/>
      <c r="AC791" s="110"/>
      <c r="AD791" s="110"/>
      <c r="AE791" s="110"/>
      <c r="AF791" s="110"/>
      <c r="AG791" s="110"/>
      <c r="AH791" s="110"/>
      <c r="AI791" s="110"/>
      <c r="AJ791" s="110"/>
      <c r="AK791" s="110"/>
      <c r="AL791" s="110"/>
      <c r="AM791" s="110"/>
      <c r="AN791" s="110"/>
      <c r="AO791" s="110"/>
      <c r="AP791" s="110"/>
      <c r="AQ791" s="110"/>
      <c r="AR791" s="110"/>
      <c r="AS791" s="110"/>
      <c r="AT791" s="110"/>
      <c r="AU791" s="110"/>
      <c r="AV791" s="110"/>
      <c r="AW791" s="110"/>
      <c r="AX791" s="110"/>
      <c r="AY791" s="110"/>
      <c r="AZ791" s="110"/>
      <c r="BA791" s="110"/>
      <c r="BB791" s="110"/>
    </row>
    <row r="792" ht="15.75" customHeight="1">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c r="AA792" s="110"/>
      <c r="AB792" s="110"/>
      <c r="AC792" s="110"/>
      <c r="AD792" s="110"/>
      <c r="AE792" s="110"/>
      <c r="AF792" s="110"/>
      <c r="AG792" s="110"/>
      <c r="AH792" s="110"/>
      <c r="AI792" s="110"/>
      <c r="AJ792" s="110"/>
      <c r="AK792" s="110"/>
      <c r="AL792" s="110"/>
      <c r="AM792" s="110"/>
      <c r="AN792" s="110"/>
      <c r="AO792" s="110"/>
      <c r="AP792" s="110"/>
      <c r="AQ792" s="110"/>
      <c r="AR792" s="110"/>
      <c r="AS792" s="110"/>
      <c r="AT792" s="110"/>
      <c r="AU792" s="110"/>
      <c r="AV792" s="110"/>
      <c r="AW792" s="110"/>
      <c r="AX792" s="110"/>
      <c r="AY792" s="110"/>
      <c r="AZ792" s="110"/>
      <c r="BA792" s="110"/>
      <c r="BB792" s="110"/>
    </row>
    <row r="793" ht="15.75" customHeight="1">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c r="AA793" s="110"/>
      <c r="AB793" s="110"/>
      <c r="AC793" s="110"/>
      <c r="AD793" s="110"/>
      <c r="AE793" s="110"/>
      <c r="AF793" s="110"/>
      <c r="AG793" s="110"/>
      <c r="AH793" s="110"/>
      <c r="AI793" s="110"/>
      <c r="AJ793" s="110"/>
      <c r="AK793" s="110"/>
      <c r="AL793" s="110"/>
      <c r="AM793" s="110"/>
      <c r="AN793" s="110"/>
      <c r="AO793" s="110"/>
      <c r="AP793" s="110"/>
      <c r="AQ793" s="110"/>
      <c r="AR793" s="110"/>
      <c r="AS793" s="110"/>
      <c r="AT793" s="110"/>
      <c r="AU793" s="110"/>
      <c r="AV793" s="110"/>
      <c r="AW793" s="110"/>
      <c r="AX793" s="110"/>
      <c r="AY793" s="110"/>
      <c r="AZ793" s="110"/>
      <c r="BA793" s="110"/>
      <c r="BB793" s="110"/>
    </row>
    <row r="794" ht="15.75" customHeight="1">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c r="AA794" s="110"/>
      <c r="AB794" s="110"/>
      <c r="AC794" s="110"/>
      <c r="AD794" s="110"/>
      <c r="AE794" s="110"/>
      <c r="AF794" s="110"/>
      <c r="AG794" s="110"/>
      <c r="AH794" s="110"/>
      <c r="AI794" s="110"/>
      <c r="AJ794" s="110"/>
      <c r="AK794" s="110"/>
      <c r="AL794" s="110"/>
      <c r="AM794" s="110"/>
      <c r="AN794" s="110"/>
      <c r="AO794" s="110"/>
      <c r="AP794" s="110"/>
      <c r="AQ794" s="110"/>
      <c r="AR794" s="110"/>
      <c r="AS794" s="110"/>
      <c r="AT794" s="110"/>
      <c r="AU794" s="110"/>
      <c r="AV794" s="110"/>
      <c r="AW794" s="110"/>
      <c r="AX794" s="110"/>
      <c r="AY794" s="110"/>
      <c r="AZ794" s="110"/>
      <c r="BA794" s="110"/>
      <c r="BB794" s="110"/>
    </row>
    <row r="795" ht="15.75" customHeight="1">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c r="AA795" s="110"/>
      <c r="AB795" s="110"/>
      <c r="AC795" s="110"/>
      <c r="AD795" s="110"/>
      <c r="AE795" s="110"/>
      <c r="AF795" s="110"/>
      <c r="AG795" s="110"/>
      <c r="AH795" s="110"/>
      <c r="AI795" s="110"/>
      <c r="AJ795" s="110"/>
      <c r="AK795" s="110"/>
      <c r="AL795" s="110"/>
      <c r="AM795" s="110"/>
      <c r="AN795" s="110"/>
      <c r="AO795" s="110"/>
      <c r="AP795" s="110"/>
      <c r="AQ795" s="110"/>
      <c r="AR795" s="110"/>
      <c r="AS795" s="110"/>
      <c r="AT795" s="110"/>
      <c r="AU795" s="110"/>
      <c r="AV795" s="110"/>
      <c r="AW795" s="110"/>
      <c r="AX795" s="110"/>
      <c r="AY795" s="110"/>
      <c r="AZ795" s="110"/>
      <c r="BA795" s="110"/>
      <c r="BB795" s="110"/>
    </row>
    <row r="796" ht="15.75" customHeight="1">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c r="AA796" s="110"/>
      <c r="AB796" s="110"/>
      <c r="AC796" s="110"/>
      <c r="AD796" s="110"/>
      <c r="AE796" s="110"/>
      <c r="AF796" s="110"/>
      <c r="AG796" s="110"/>
      <c r="AH796" s="110"/>
      <c r="AI796" s="110"/>
      <c r="AJ796" s="110"/>
      <c r="AK796" s="110"/>
      <c r="AL796" s="110"/>
      <c r="AM796" s="110"/>
      <c r="AN796" s="110"/>
      <c r="AO796" s="110"/>
      <c r="AP796" s="110"/>
      <c r="AQ796" s="110"/>
      <c r="AR796" s="110"/>
      <c r="AS796" s="110"/>
      <c r="AT796" s="110"/>
      <c r="AU796" s="110"/>
      <c r="AV796" s="110"/>
      <c r="AW796" s="110"/>
      <c r="AX796" s="110"/>
      <c r="AY796" s="110"/>
      <c r="AZ796" s="110"/>
      <c r="BA796" s="110"/>
      <c r="BB796" s="110"/>
    </row>
    <row r="797" ht="15.75" customHeight="1">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c r="AA797" s="110"/>
      <c r="AB797" s="110"/>
      <c r="AC797" s="110"/>
      <c r="AD797" s="110"/>
      <c r="AE797" s="110"/>
      <c r="AF797" s="110"/>
      <c r="AG797" s="110"/>
      <c r="AH797" s="110"/>
      <c r="AI797" s="110"/>
      <c r="AJ797" s="110"/>
      <c r="AK797" s="110"/>
      <c r="AL797" s="110"/>
      <c r="AM797" s="110"/>
      <c r="AN797" s="110"/>
      <c r="AO797" s="110"/>
      <c r="AP797" s="110"/>
      <c r="AQ797" s="110"/>
      <c r="AR797" s="110"/>
      <c r="AS797" s="110"/>
      <c r="AT797" s="110"/>
      <c r="AU797" s="110"/>
      <c r="AV797" s="110"/>
      <c r="AW797" s="110"/>
      <c r="AX797" s="110"/>
      <c r="AY797" s="110"/>
      <c r="AZ797" s="110"/>
      <c r="BA797" s="110"/>
      <c r="BB797" s="110"/>
    </row>
    <row r="798" ht="15.75" customHeight="1">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c r="AA798" s="110"/>
      <c r="AB798" s="110"/>
      <c r="AC798" s="110"/>
      <c r="AD798" s="110"/>
      <c r="AE798" s="110"/>
      <c r="AF798" s="110"/>
      <c r="AG798" s="110"/>
      <c r="AH798" s="110"/>
      <c r="AI798" s="110"/>
      <c r="AJ798" s="110"/>
      <c r="AK798" s="110"/>
      <c r="AL798" s="110"/>
      <c r="AM798" s="110"/>
      <c r="AN798" s="110"/>
      <c r="AO798" s="110"/>
      <c r="AP798" s="110"/>
      <c r="AQ798" s="110"/>
      <c r="AR798" s="110"/>
      <c r="AS798" s="110"/>
      <c r="AT798" s="110"/>
      <c r="AU798" s="110"/>
      <c r="AV798" s="110"/>
      <c r="AW798" s="110"/>
      <c r="AX798" s="110"/>
      <c r="AY798" s="110"/>
      <c r="AZ798" s="110"/>
      <c r="BA798" s="110"/>
      <c r="BB798" s="110"/>
    </row>
    <row r="799" ht="15.75" customHeight="1">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c r="AA799" s="110"/>
      <c r="AB799" s="110"/>
      <c r="AC799" s="110"/>
      <c r="AD799" s="110"/>
      <c r="AE799" s="110"/>
      <c r="AF799" s="110"/>
      <c r="AG799" s="110"/>
      <c r="AH799" s="110"/>
      <c r="AI799" s="110"/>
      <c r="AJ799" s="110"/>
      <c r="AK799" s="110"/>
      <c r="AL799" s="110"/>
      <c r="AM799" s="110"/>
      <c r="AN799" s="110"/>
      <c r="AO799" s="110"/>
      <c r="AP799" s="110"/>
      <c r="AQ799" s="110"/>
      <c r="AR799" s="110"/>
      <c r="AS799" s="110"/>
      <c r="AT799" s="110"/>
      <c r="AU799" s="110"/>
      <c r="AV799" s="110"/>
      <c r="AW799" s="110"/>
      <c r="AX799" s="110"/>
      <c r="AY799" s="110"/>
      <c r="AZ799" s="110"/>
      <c r="BA799" s="110"/>
      <c r="BB799" s="110"/>
    </row>
    <row r="800" ht="15.75" customHeight="1">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c r="AA800" s="110"/>
      <c r="AB800" s="110"/>
      <c r="AC800" s="110"/>
      <c r="AD800" s="110"/>
      <c r="AE800" s="110"/>
      <c r="AF800" s="110"/>
      <c r="AG800" s="110"/>
      <c r="AH800" s="110"/>
      <c r="AI800" s="110"/>
      <c r="AJ800" s="110"/>
      <c r="AK800" s="110"/>
      <c r="AL800" s="110"/>
      <c r="AM800" s="110"/>
      <c r="AN800" s="110"/>
      <c r="AO800" s="110"/>
      <c r="AP800" s="110"/>
      <c r="AQ800" s="110"/>
      <c r="AR800" s="110"/>
      <c r="AS800" s="110"/>
      <c r="AT800" s="110"/>
      <c r="AU800" s="110"/>
      <c r="AV800" s="110"/>
      <c r="AW800" s="110"/>
      <c r="AX800" s="110"/>
      <c r="AY800" s="110"/>
      <c r="AZ800" s="110"/>
      <c r="BA800" s="110"/>
      <c r="BB800" s="110"/>
    </row>
    <row r="801" ht="15.75" customHeight="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c r="AA801" s="110"/>
      <c r="AB801" s="110"/>
      <c r="AC801" s="110"/>
      <c r="AD801" s="110"/>
      <c r="AE801" s="110"/>
      <c r="AF801" s="110"/>
      <c r="AG801" s="110"/>
      <c r="AH801" s="110"/>
      <c r="AI801" s="110"/>
      <c r="AJ801" s="110"/>
      <c r="AK801" s="110"/>
      <c r="AL801" s="110"/>
      <c r="AM801" s="110"/>
      <c r="AN801" s="110"/>
      <c r="AO801" s="110"/>
      <c r="AP801" s="110"/>
      <c r="AQ801" s="110"/>
      <c r="AR801" s="110"/>
      <c r="AS801" s="110"/>
      <c r="AT801" s="110"/>
      <c r="AU801" s="110"/>
      <c r="AV801" s="110"/>
      <c r="AW801" s="110"/>
      <c r="AX801" s="110"/>
      <c r="AY801" s="110"/>
      <c r="AZ801" s="110"/>
      <c r="BA801" s="110"/>
      <c r="BB801" s="110"/>
    </row>
    <row r="802" ht="15.75" customHeight="1">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c r="AA802" s="110"/>
      <c r="AB802" s="110"/>
      <c r="AC802" s="110"/>
      <c r="AD802" s="110"/>
      <c r="AE802" s="110"/>
      <c r="AF802" s="110"/>
      <c r="AG802" s="110"/>
      <c r="AH802" s="110"/>
      <c r="AI802" s="110"/>
      <c r="AJ802" s="110"/>
      <c r="AK802" s="110"/>
      <c r="AL802" s="110"/>
      <c r="AM802" s="110"/>
      <c r="AN802" s="110"/>
      <c r="AO802" s="110"/>
      <c r="AP802" s="110"/>
      <c r="AQ802" s="110"/>
      <c r="AR802" s="110"/>
      <c r="AS802" s="110"/>
      <c r="AT802" s="110"/>
      <c r="AU802" s="110"/>
      <c r="AV802" s="110"/>
      <c r="AW802" s="110"/>
      <c r="AX802" s="110"/>
      <c r="AY802" s="110"/>
      <c r="AZ802" s="110"/>
      <c r="BA802" s="110"/>
      <c r="BB802" s="110"/>
    </row>
    <row r="803" ht="15.75" customHeight="1">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c r="AA803" s="110"/>
      <c r="AB803" s="110"/>
      <c r="AC803" s="110"/>
      <c r="AD803" s="110"/>
      <c r="AE803" s="110"/>
      <c r="AF803" s="110"/>
      <c r="AG803" s="110"/>
      <c r="AH803" s="110"/>
      <c r="AI803" s="110"/>
      <c r="AJ803" s="110"/>
      <c r="AK803" s="110"/>
      <c r="AL803" s="110"/>
      <c r="AM803" s="110"/>
      <c r="AN803" s="110"/>
      <c r="AO803" s="110"/>
      <c r="AP803" s="110"/>
      <c r="AQ803" s="110"/>
      <c r="AR803" s="110"/>
      <c r="AS803" s="110"/>
      <c r="AT803" s="110"/>
      <c r="AU803" s="110"/>
      <c r="AV803" s="110"/>
      <c r="AW803" s="110"/>
      <c r="AX803" s="110"/>
      <c r="AY803" s="110"/>
      <c r="AZ803" s="110"/>
      <c r="BA803" s="110"/>
      <c r="BB803" s="110"/>
    </row>
    <row r="804" ht="15.75" customHeight="1">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c r="AA804" s="110"/>
      <c r="AB804" s="110"/>
      <c r="AC804" s="110"/>
      <c r="AD804" s="110"/>
      <c r="AE804" s="110"/>
      <c r="AF804" s="110"/>
      <c r="AG804" s="110"/>
      <c r="AH804" s="110"/>
      <c r="AI804" s="110"/>
      <c r="AJ804" s="110"/>
      <c r="AK804" s="110"/>
      <c r="AL804" s="110"/>
      <c r="AM804" s="110"/>
      <c r="AN804" s="110"/>
      <c r="AO804" s="110"/>
      <c r="AP804" s="110"/>
      <c r="AQ804" s="110"/>
      <c r="AR804" s="110"/>
      <c r="AS804" s="110"/>
      <c r="AT804" s="110"/>
      <c r="AU804" s="110"/>
      <c r="AV804" s="110"/>
      <c r="AW804" s="110"/>
      <c r="AX804" s="110"/>
      <c r="AY804" s="110"/>
      <c r="AZ804" s="110"/>
      <c r="BA804" s="110"/>
      <c r="BB804" s="110"/>
    </row>
    <row r="805" ht="15.75" customHeight="1">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c r="AA805" s="110"/>
      <c r="AB805" s="110"/>
      <c r="AC805" s="110"/>
      <c r="AD805" s="110"/>
      <c r="AE805" s="110"/>
      <c r="AF805" s="110"/>
      <c r="AG805" s="110"/>
      <c r="AH805" s="110"/>
      <c r="AI805" s="110"/>
      <c r="AJ805" s="110"/>
      <c r="AK805" s="110"/>
      <c r="AL805" s="110"/>
      <c r="AM805" s="110"/>
      <c r="AN805" s="110"/>
      <c r="AO805" s="110"/>
      <c r="AP805" s="110"/>
      <c r="AQ805" s="110"/>
      <c r="AR805" s="110"/>
      <c r="AS805" s="110"/>
      <c r="AT805" s="110"/>
      <c r="AU805" s="110"/>
      <c r="AV805" s="110"/>
      <c r="AW805" s="110"/>
      <c r="AX805" s="110"/>
      <c r="AY805" s="110"/>
      <c r="AZ805" s="110"/>
      <c r="BA805" s="110"/>
      <c r="BB805" s="110"/>
    </row>
    <row r="806" ht="15.75" customHeight="1">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c r="AA806" s="110"/>
      <c r="AB806" s="110"/>
      <c r="AC806" s="110"/>
      <c r="AD806" s="110"/>
      <c r="AE806" s="110"/>
      <c r="AF806" s="110"/>
      <c r="AG806" s="110"/>
      <c r="AH806" s="110"/>
      <c r="AI806" s="110"/>
      <c r="AJ806" s="110"/>
      <c r="AK806" s="110"/>
      <c r="AL806" s="110"/>
      <c r="AM806" s="110"/>
      <c r="AN806" s="110"/>
      <c r="AO806" s="110"/>
      <c r="AP806" s="110"/>
      <c r="AQ806" s="110"/>
      <c r="AR806" s="110"/>
      <c r="AS806" s="110"/>
      <c r="AT806" s="110"/>
      <c r="AU806" s="110"/>
      <c r="AV806" s="110"/>
      <c r="AW806" s="110"/>
      <c r="AX806" s="110"/>
      <c r="AY806" s="110"/>
      <c r="AZ806" s="110"/>
      <c r="BA806" s="110"/>
      <c r="BB806" s="110"/>
    </row>
    <row r="807" ht="15.75" customHeight="1">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c r="AA807" s="110"/>
      <c r="AB807" s="110"/>
      <c r="AC807" s="110"/>
      <c r="AD807" s="110"/>
      <c r="AE807" s="110"/>
      <c r="AF807" s="110"/>
      <c r="AG807" s="110"/>
      <c r="AH807" s="110"/>
      <c r="AI807" s="110"/>
      <c r="AJ807" s="110"/>
      <c r="AK807" s="110"/>
      <c r="AL807" s="110"/>
      <c r="AM807" s="110"/>
      <c r="AN807" s="110"/>
      <c r="AO807" s="110"/>
      <c r="AP807" s="110"/>
      <c r="AQ807" s="110"/>
      <c r="AR807" s="110"/>
      <c r="AS807" s="110"/>
      <c r="AT807" s="110"/>
      <c r="AU807" s="110"/>
      <c r="AV807" s="110"/>
      <c r="AW807" s="110"/>
      <c r="AX807" s="110"/>
      <c r="AY807" s="110"/>
      <c r="AZ807" s="110"/>
      <c r="BA807" s="110"/>
      <c r="BB807" s="110"/>
    </row>
    <row r="808" ht="15.75" customHeight="1">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c r="AA808" s="110"/>
      <c r="AB808" s="110"/>
      <c r="AC808" s="110"/>
      <c r="AD808" s="110"/>
      <c r="AE808" s="110"/>
      <c r="AF808" s="110"/>
      <c r="AG808" s="110"/>
      <c r="AH808" s="110"/>
      <c r="AI808" s="110"/>
      <c r="AJ808" s="110"/>
      <c r="AK808" s="110"/>
      <c r="AL808" s="110"/>
      <c r="AM808" s="110"/>
      <c r="AN808" s="110"/>
      <c r="AO808" s="110"/>
      <c r="AP808" s="110"/>
      <c r="AQ808" s="110"/>
      <c r="AR808" s="110"/>
      <c r="AS808" s="110"/>
      <c r="AT808" s="110"/>
      <c r="AU808" s="110"/>
      <c r="AV808" s="110"/>
      <c r="AW808" s="110"/>
      <c r="AX808" s="110"/>
      <c r="AY808" s="110"/>
      <c r="AZ808" s="110"/>
      <c r="BA808" s="110"/>
      <c r="BB808" s="110"/>
    </row>
    <row r="809" ht="15.75" customHeight="1">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c r="AA809" s="110"/>
      <c r="AB809" s="110"/>
      <c r="AC809" s="110"/>
      <c r="AD809" s="110"/>
      <c r="AE809" s="110"/>
      <c r="AF809" s="110"/>
      <c r="AG809" s="110"/>
      <c r="AH809" s="110"/>
      <c r="AI809" s="110"/>
      <c r="AJ809" s="110"/>
      <c r="AK809" s="110"/>
      <c r="AL809" s="110"/>
      <c r="AM809" s="110"/>
      <c r="AN809" s="110"/>
      <c r="AO809" s="110"/>
      <c r="AP809" s="110"/>
      <c r="AQ809" s="110"/>
      <c r="AR809" s="110"/>
      <c r="AS809" s="110"/>
      <c r="AT809" s="110"/>
      <c r="AU809" s="110"/>
      <c r="AV809" s="110"/>
      <c r="AW809" s="110"/>
      <c r="AX809" s="110"/>
      <c r="AY809" s="110"/>
      <c r="AZ809" s="110"/>
      <c r="BA809" s="110"/>
      <c r="BB809" s="110"/>
    </row>
    <row r="810" ht="15.75" customHeight="1">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c r="AA810" s="110"/>
      <c r="AB810" s="110"/>
      <c r="AC810" s="110"/>
      <c r="AD810" s="110"/>
      <c r="AE810" s="110"/>
      <c r="AF810" s="110"/>
      <c r="AG810" s="110"/>
      <c r="AH810" s="110"/>
      <c r="AI810" s="110"/>
      <c r="AJ810" s="110"/>
      <c r="AK810" s="110"/>
      <c r="AL810" s="110"/>
      <c r="AM810" s="110"/>
      <c r="AN810" s="110"/>
      <c r="AO810" s="110"/>
      <c r="AP810" s="110"/>
      <c r="AQ810" s="110"/>
      <c r="AR810" s="110"/>
      <c r="AS810" s="110"/>
      <c r="AT810" s="110"/>
      <c r="AU810" s="110"/>
      <c r="AV810" s="110"/>
      <c r="AW810" s="110"/>
      <c r="AX810" s="110"/>
      <c r="AY810" s="110"/>
      <c r="AZ810" s="110"/>
      <c r="BA810" s="110"/>
      <c r="BB810" s="110"/>
    </row>
    <row r="811" ht="15.75" customHeight="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c r="AA811" s="110"/>
      <c r="AB811" s="110"/>
      <c r="AC811" s="110"/>
      <c r="AD811" s="110"/>
      <c r="AE811" s="110"/>
      <c r="AF811" s="110"/>
      <c r="AG811" s="110"/>
      <c r="AH811" s="110"/>
      <c r="AI811" s="110"/>
      <c r="AJ811" s="110"/>
      <c r="AK811" s="110"/>
      <c r="AL811" s="110"/>
      <c r="AM811" s="110"/>
      <c r="AN811" s="110"/>
      <c r="AO811" s="110"/>
      <c r="AP811" s="110"/>
      <c r="AQ811" s="110"/>
      <c r="AR811" s="110"/>
      <c r="AS811" s="110"/>
      <c r="AT811" s="110"/>
      <c r="AU811" s="110"/>
      <c r="AV811" s="110"/>
      <c r="AW811" s="110"/>
      <c r="AX811" s="110"/>
      <c r="AY811" s="110"/>
      <c r="AZ811" s="110"/>
      <c r="BA811" s="110"/>
      <c r="BB811" s="110"/>
    </row>
    <row r="812" ht="15.75" customHeight="1">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c r="AA812" s="110"/>
      <c r="AB812" s="110"/>
      <c r="AC812" s="110"/>
      <c r="AD812" s="110"/>
      <c r="AE812" s="110"/>
      <c r="AF812" s="110"/>
      <c r="AG812" s="110"/>
      <c r="AH812" s="110"/>
      <c r="AI812" s="110"/>
      <c r="AJ812" s="110"/>
      <c r="AK812" s="110"/>
      <c r="AL812" s="110"/>
      <c r="AM812" s="110"/>
      <c r="AN812" s="110"/>
      <c r="AO812" s="110"/>
      <c r="AP812" s="110"/>
      <c r="AQ812" s="110"/>
      <c r="AR812" s="110"/>
      <c r="AS812" s="110"/>
      <c r="AT812" s="110"/>
      <c r="AU812" s="110"/>
      <c r="AV812" s="110"/>
      <c r="AW812" s="110"/>
      <c r="AX812" s="110"/>
      <c r="AY812" s="110"/>
      <c r="AZ812" s="110"/>
      <c r="BA812" s="110"/>
      <c r="BB812" s="110"/>
    </row>
    <row r="813" ht="15.75" customHeight="1">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c r="AA813" s="110"/>
      <c r="AB813" s="110"/>
      <c r="AC813" s="110"/>
      <c r="AD813" s="110"/>
      <c r="AE813" s="110"/>
      <c r="AF813" s="110"/>
      <c r="AG813" s="110"/>
      <c r="AH813" s="110"/>
      <c r="AI813" s="110"/>
      <c r="AJ813" s="110"/>
      <c r="AK813" s="110"/>
      <c r="AL813" s="110"/>
      <c r="AM813" s="110"/>
      <c r="AN813" s="110"/>
      <c r="AO813" s="110"/>
      <c r="AP813" s="110"/>
      <c r="AQ813" s="110"/>
      <c r="AR813" s="110"/>
      <c r="AS813" s="110"/>
      <c r="AT813" s="110"/>
      <c r="AU813" s="110"/>
      <c r="AV813" s="110"/>
      <c r="AW813" s="110"/>
      <c r="AX813" s="110"/>
      <c r="AY813" s="110"/>
      <c r="AZ813" s="110"/>
      <c r="BA813" s="110"/>
      <c r="BB813" s="110"/>
    </row>
    <row r="814" ht="15.75" customHeight="1">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c r="AA814" s="110"/>
      <c r="AB814" s="110"/>
      <c r="AC814" s="110"/>
      <c r="AD814" s="110"/>
      <c r="AE814" s="110"/>
      <c r="AF814" s="110"/>
      <c r="AG814" s="110"/>
      <c r="AH814" s="110"/>
      <c r="AI814" s="110"/>
      <c r="AJ814" s="110"/>
      <c r="AK814" s="110"/>
      <c r="AL814" s="110"/>
      <c r="AM814" s="110"/>
      <c r="AN814" s="110"/>
      <c r="AO814" s="110"/>
      <c r="AP814" s="110"/>
      <c r="AQ814" s="110"/>
      <c r="AR814" s="110"/>
      <c r="AS814" s="110"/>
      <c r="AT814" s="110"/>
      <c r="AU814" s="110"/>
      <c r="AV814" s="110"/>
      <c r="AW814" s="110"/>
      <c r="AX814" s="110"/>
      <c r="AY814" s="110"/>
      <c r="AZ814" s="110"/>
      <c r="BA814" s="110"/>
      <c r="BB814" s="110"/>
    </row>
    <row r="815" ht="15.75" customHeight="1">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c r="AA815" s="110"/>
      <c r="AB815" s="110"/>
      <c r="AC815" s="110"/>
      <c r="AD815" s="110"/>
      <c r="AE815" s="110"/>
      <c r="AF815" s="110"/>
      <c r="AG815" s="110"/>
      <c r="AH815" s="110"/>
      <c r="AI815" s="110"/>
      <c r="AJ815" s="110"/>
      <c r="AK815" s="110"/>
      <c r="AL815" s="110"/>
      <c r="AM815" s="110"/>
      <c r="AN815" s="110"/>
      <c r="AO815" s="110"/>
      <c r="AP815" s="110"/>
      <c r="AQ815" s="110"/>
      <c r="AR815" s="110"/>
      <c r="AS815" s="110"/>
      <c r="AT815" s="110"/>
      <c r="AU815" s="110"/>
      <c r="AV815" s="110"/>
      <c r="AW815" s="110"/>
      <c r="AX815" s="110"/>
      <c r="AY815" s="110"/>
      <c r="AZ815" s="110"/>
      <c r="BA815" s="110"/>
      <c r="BB815" s="110"/>
    </row>
    <row r="816" ht="15.75" customHeight="1">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c r="AA816" s="110"/>
      <c r="AB816" s="110"/>
      <c r="AC816" s="110"/>
      <c r="AD816" s="110"/>
      <c r="AE816" s="110"/>
      <c r="AF816" s="110"/>
      <c r="AG816" s="110"/>
      <c r="AH816" s="110"/>
      <c r="AI816" s="110"/>
      <c r="AJ816" s="110"/>
      <c r="AK816" s="110"/>
      <c r="AL816" s="110"/>
      <c r="AM816" s="110"/>
      <c r="AN816" s="110"/>
      <c r="AO816" s="110"/>
      <c r="AP816" s="110"/>
      <c r="AQ816" s="110"/>
      <c r="AR816" s="110"/>
      <c r="AS816" s="110"/>
      <c r="AT816" s="110"/>
      <c r="AU816" s="110"/>
      <c r="AV816" s="110"/>
      <c r="AW816" s="110"/>
      <c r="AX816" s="110"/>
      <c r="AY816" s="110"/>
      <c r="AZ816" s="110"/>
      <c r="BA816" s="110"/>
      <c r="BB816" s="110"/>
    </row>
    <row r="817" ht="15.75" customHeight="1">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c r="AA817" s="110"/>
      <c r="AB817" s="110"/>
      <c r="AC817" s="110"/>
      <c r="AD817" s="110"/>
      <c r="AE817" s="110"/>
      <c r="AF817" s="110"/>
      <c r="AG817" s="110"/>
      <c r="AH817" s="110"/>
      <c r="AI817" s="110"/>
      <c r="AJ817" s="110"/>
      <c r="AK817" s="110"/>
      <c r="AL817" s="110"/>
      <c r="AM817" s="110"/>
      <c r="AN817" s="110"/>
      <c r="AO817" s="110"/>
      <c r="AP817" s="110"/>
      <c r="AQ817" s="110"/>
      <c r="AR817" s="110"/>
      <c r="AS817" s="110"/>
      <c r="AT817" s="110"/>
      <c r="AU817" s="110"/>
      <c r="AV817" s="110"/>
      <c r="AW817" s="110"/>
      <c r="AX817" s="110"/>
      <c r="AY817" s="110"/>
      <c r="AZ817" s="110"/>
      <c r="BA817" s="110"/>
      <c r="BB817" s="110"/>
    </row>
    <row r="818" ht="15.75" customHeight="1">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c r="AA818" s="110"/>
      <c r="AB818" s="110"/>
      <c r="AC818" s="110"/>
      <c r="AD818" s="110"/>
      <c r="AE818" s="110"/>
      <c r="AF818" s="110"/>
      <c r="AG818" s="110"/>
      <c r="AH818" s="110"/>
      <c r="AI818" s="110"/>
      <c r="AJ818" s="110"/>
      <c r="AK818" s="110"/>
      <c r="AL818" s="110"/>
      <c r="AM818" s="110"/>
      <c r="AN818" s="110"/>
      <c r="AO818" s="110"/>
      <c r="AP818" s="110"/>
      <c r="AQ818" s="110"/>
      <c r="AR818" s="110"/>
      <c r="AS818" s="110"/>
      <c r="AT818" s="110"/>
      <c r="AU818" s="110"/>
      <c r="AV818" s="110"/>
      <c r="AW818" s="110"/>
      <c r="AX818" s="110"/>
      <c r="AY818" s="110"/>
      <c r="AZ818" s="110"/>
      <c r="BA818" s="110"/>
      <c r="BB818" s="110"/>
    </row>
    <row r="819" ht="15.75" customHeight="1">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c r="AA819" s="110"/>
      <c r="AB819" s="110"/>
      <c r="AC819" s="110"/>
      <c r="AD819" s="110"/>
      <c r="AE819" s="110"/>
      <c r="AF819" s="110"/>
      <c r="AG819" s="110"/>
      <c r="AH819" s="110"/>
      <c r="AI819" s="110"/>
      <c r="AJ819" s="110"/>
      <c r="AK819" s="110"/>
      <c r="AL819" s="110"/>
      <c r="AM819" s="110"/>
      <c r="AN819" s="110"/>
      <c r="AO819" s="110"/>
      <c r="AP819" s="110"/>
      <c r="AQ819" s="110"/>
      <c r="AR819" s="110"/>
      <c r="AS819" s="110"/>
      <c r="AT819" s="110"/>
      <c r="AU819" s="110"/>
      <c r="AV819" s="110"/>
      <c r="AW819" s="110"/>
      <c r="AX819" s="110"/>
      <c r="AY819" s="110"/>
      <c r="AZ819" s="110"/>
      <c r="BA819" s="110"/>
      <c r="BB819" s="110"/>
    </row>
    <row r="820" ht="15.75" customHeight="1">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c r="AA820" s="110"/>
      <c r="AB820" s="110"/>
      <c r="AC820" s="110"/>
      <c r="AD820" s="110"/>
      <c r="AE820" s="110"/>
      <c r="AF820" s="110"/>
      <c r="AG820" s="110"/>
      <c r="AH820" s="110"/>
      <c r="AI820" s="110"/>
      <c r="AJ820" s="110"/>
      <c r="AK820" s="110"/>
      <c r="AL820" s="110"/>
      <c r="AM820" s="110"/>
      <c r="AN820" s="110"/>
      <c r="AO820" s="110"/>
      <c r="AP820" s="110"/>
      <c r="AQ820" s="110"/>
      <c r="AR820" s="110"/>
      <c r="AS820" s="110"/>
      <c r="AT820" s="110"/>
      <c r="AU820" s="110"/>
      <c r="AV820" s="110"/>
      <c r="AW820" s="110"/>
      <c r="AX820" s="110"/>
      <c r="AY820" s="110"/>
      <c r="AZ820" s="110"/>
      <c r="BA820" s="110"/>
      <c r="BB820" s="110"/>
    </row>
    <row r="821" ht="15.75" customHeight="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c r="AA821" s="110"/>
      <c r="AB821" s="110"/>
      <c r="AC821" s="110"/>
      <c r="AD821" s="110"/>
      <c r="AE821" s="110"/>
      <c r="AF821" s="110"/>
      <c r="AG821" s="110"/>
      <c r="AH821" s="110"/>
      <c r="AI821" s="110"/>
      <c r="AJ821" s="110"/>
      <c r="AK821" s="110"/>
      <c r="AL821" s="110"/>
      <c r="AM821" s="110"/>
      <c r="AN821" s="110"/>
      <c r="AO821" s="110"/>
      <c r="AP821" s="110"/>
      <c r="AQ821" s="110"/>
      <c r="AR821" s="110"/>
      <c r="AS821" s="110"/>
      <c r="AT821" s="110"/>
      <c r="AU821" s="110"/>
      <c r="AV821" s="110"/>
      <c r="AW821" s="110"/>
      <c r="AX821" s="110"/>
      <c r="AY821" s="110"/>
      <c r="AZ821" s="110"/>
      <c r="BA821" s="110"/>
      <c r="BB821" s="110"/>
    </row>
    <row r="822" ht="15.75" customHeight="1">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c r="AA822" s="110"/>
      <c r="AB822" s="110"/>
      <c r="AC822" s="110"/>
      <c r="AD822" s="110"/>
      <c r="AE822" s="110"/>
      <c r="AF822" s="110"/>
      <c r="AG822" s="110"/>
      <c r="AH822" s="110"/>
      <c r="AI822" s="110"/>
      <c r="AJ822" s="110"/>
      <c r="AK822" s="110"/>
      <c r="AL822" s="110"/>
      <c r="AM822" s="110"/>
      <c r="AN822" s="110"/>
      <c r="AO822" s="110"/>
      <c r="AP822" s="110"/>
      <c r="AQ822" s="110"/>
      <c r="AR822" s="110"/>
      <c r="AS822" s="110"/>
      <c r="AT822" s="110"/>
      <c r="AU822" s="110"/>
      <c r="AV822" s="110"/>
      <c r="AW822" s="110"/>
      <c r="AX822" s="110"/>
      <c r="AY822" s="110"/>
      <c r="AZ822" s="110"/>
      <c r="BA822" s="110"/>
      <c r="BB822" s="110"/>
    </row>
    <row r="823" ht="15.75" customHeight="1">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c r="AA823" s="110"/>
      <c r="AB823" s="110"/>
      <c r="AC823" s="110"/>
      <c r="AD823" s="110"/>
      <c r="AE823" s="110"/>
      <c r="AF823" s="110"/>
      <c r="AG823" s="110"/>
      <c r="AH823" s="110"/>
      <c r="AI823" s="110"/>
      <c r="AJ823" s="110"/>
      <c r="AK823" s="110"/>
      <c r="AL823" s="110"/>
      <c r="AM823" s="110"/>
      <c r="AN823" s="110"/>
      <c r="AO823" s="110"/>
      <c r="AP823" s="110"/>
      <c r="AQ823" s="110"/>
      <c r="AR823" s="110"/>
      <c r="AS823" s="110"/>
      <c r="AT823" s="110"/>
      <c r="AU823" s="110"/>
      <c r="AV823" s="110"/>
      <c r="AW823" s="110"/>
      <c r="AX823" s="110"/>
      <c r="AY823" s="110"/>
      <c r="AZ823" s="110"/>
      <c r="BA823" s="110"/>
      <c r="BB823" s="110"/>
    </row>
    <row r="824" ht="15.75" customHeight="1">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c r="AA824" s="110"/>
      <c r="AB824" s="110"/>
      <c r="AC824" s="110"/>
      <c r="AD824" s="110"/>
      <c r="AE824" s="110"/>
      <c r="AF824" s="110"/>
      <c r="AG824" s="110"/>
      <c r="AH824" s="110"/>
      <c r="AI824" s="110"/>
      <c r="AJ824" s="110"/>
      <c r="AK824" s="110"/>
      <c r="AL824" s="110"/>
      <c r="AM824" s="110"/>
      <c r="AN824" s="110"/>
      <c r="AO824" s="110"/>
      <c r="AP824" s="110"/>
      <c r="AQ824" s="110"/>
      <c r="AR824" s="110"/>
      <c r="AS824" s="110"/>
      <c r="AT824" s="110"/>
      <c r="AU824" s="110"/>
      <c r="AV824" s="110"/>
      <c r="AW824" s="110"/>
      <c r="AX824" s="110"/>
      <c r="AY824" s="110"/>
      <c r="AZ824" s="110"/>
      <c r="BA824" s="110"/>
      <c r="BB824" s="110"/>
    </row>
    <row r="825" ht="15.75" customHeight="1">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c r="AA825" s="110"/>
      <c r="AB825" s="110"/>
      <c r="AC825" s="110"/>
      <c r="AD825" s="110"/>
      <c r="AE825" s="110"/>
      <c r="AF825" s="110"/>
      <c r="AG825" s="110"/>
      <c r="AH825" s="110"/>
      <c r="AI825" s="110"/>
      <c r="AJ825" s="110"/>
      <c r="AK825" s="110"/>
      <c r="AL825" s="110"/>
      <c r="AM825" s="110"/>
      <c r="AN825" s="110"/>
      <c r="AO825" s="110"/>
      <c r="AP825" s="110"/>
      <c r="AQ825" s="110"/>
      <c r="AR825" s="110"/>
      <c r="AS825" s="110"/>
      <c r="AT825" s="110"/>
      <c r="AU825" s="110"/>
      <c r="AV825" s="110"/>
      <c r="AW825" s="110"/>
      <c r="AX825" s="110"/>
      <c r="AY825" s="110"/>
      <c r="AZ825" s="110"/>
      <c r="BA825" s="110"/>
      <c r="BB825" s="110"/>
    </row>
    <row r="826" ht="15.75" customHeight="1">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c r="AA826" s="110"/>
      <c r="AB826" s="110"/>
      <c r="AC826" s="110"/>
      <c r="AD826" s="110"/>
      <c r="AE826" s="110"/>
      <c r="AF826" s="110"/>
      <c r="AG826" s="110"/>
      <c r="AH826" s="110"/>
      <c r="AI826" s="110"/>
      <c r="AJ826" s="110"/>
      <c r="AK826" s="110"/>
      <c r="AL826" s="110"/>
      <c r="AM826" s="110"/>
      <c r="AN826" s="110"/>
      <c r="AO826" s="110"/>
      <c r="AP826" s="110"/>
      <c r="AQ826" s="110"/>
      <c r="AR826" s="110"/>
      <c r="AS826" s="110"/>
      <c r="AT826" s="110"/>
      <c r="AU826" s="110"/>
      <c r="AV826" s="110"/>
      <c r="AW826" s="110"/>
      <c r="AX826" s="110"/>
      <c r="AY826" s="110"/>
      <c r="AZ826" s="110"/>
      <c r="BA826" s="110"/>
      <c r="BB826" s="110"/>
    </row>
    <row r="827" ht="15.75" customHeight="1">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c r="AA827" s="110"/>
      <c r="AB827" s="110"/>
      <c r="AC827" s="110"/>
      <c r="AD827" s="110"/>
      <c r="AE827" s="110"/>
      <c r="AF827" s="110"/>
      <c r="AG827" s="110"/>
      <c r="AH827" s="110"/>
      <c r="AI827" s="110"/>
      <c r="AJ827" s="110"/>
      <c r="AK827" s="110"/>
      <c r="AL827" s="110"/>
      <c r="AM827" s="110"/>
      <c r="AN827" s="110"/>
      <c r="AO827" s="110"/>
      <c r="AP827" s="110"/>
      <c r="AQ827" s="110"/>
      <c r="AR827" s="110"/>
      <c r="AS827" s="110"/>
      <c r="AT827" s="110"/>
      <c r="AU827" s="110"/>
      <c r="AV827" s="110"/>
      <c r="AW827" s="110"/>
      <c r="AX827" s="110"/>
      <c r="AY827" s="110"/>
      <c r="AZ827" s="110"/>
      <c r="BA827" s="110"/>
      <c r="BB827" s="110"/>
    </row>
    <row r="828" ht="15.75" customHeight="1">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c r="AA828" s="110"/>
      <c r="AB828" s="110"/>
      <c r="AC828" s="110"/>
      <c r="AD828" s="110"/>
      <c r="AE828" s="110"/>
      <c r="AF828" s="110"/>
      <c r="AG828" s="110"/>
      <c r="AH828" s="110"/>
      <c r="AI828" s="110"/>
      <c r="AJ828" s="110"/>
      <c r="AK828" s="110"/>
      <c r="AL828" s="110"/>
      <c r="AM828" s="110"/>
      <c r="AN828" s="110"/>
      <c r="AO828" s="110"/>
      <c r="AP828" s="110"/>
      <c r="AQ828" s="110"/>
      <c r="AR828" s="110"/>
      <c r="AS828" s="110"/>
      <c r="AT828" s="110"/>
      <c r="AU828" s="110"/>
      <c r="AV828" s="110"/>
      <c r="AW828" s="110"/>
      <c r="AX828" s="110"/>
      <c r="AY828" s="110"/>
      <c r="AZ828" s="110"/>
      <c r="BA828" s="110"/>
      <c r="BB828" s="110"/>
    </row>
    <row r="829" ht="15.75" customHeight="1">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c r="AA829" s="110"/>
      <c r="AB829" s="110"/>
      <c r="AC829" s="110"/>
      <c r="AD829" s="110"/>
      <c r="AE829" s="110"/>
      <c r="AF829" s="110"/>
      <c r="AG829" s="110"/>
      <c r="AH829" s="110"/>
      <c r="AI829" s="110"/>
      <c r="AJ829" s="110"/>
      <c r="AK829" s="110"/>
      <c r="AL829" s="110"/>
      <c r="AM829" s="110"/>
      <c r="AN829" s="110"/>
      <c r="AO829" s="110"/>
      <c r="AP829" s="110"/>
      <c r="AQ829" s="110"/>
      <c r="AR829" s="110"/>
      <c r="AS829" s="110"/>
      <c r="AT829" s="110"/>
      <c r="AU829" s="110"/>
      <c r="AV829" s="110"/>
      <c r="AW829" s="110"/>
      <c r="AX829" s="110"/>
      <c r="AY829" s="110"/>
      <c r="AZ829" s="110"/>
      <c r="BA829" s="110"/>
      <c r="BB829" s="110"/>
    </row>
    <row r="830" ht="15.75" customHeight="1">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c r="AA830" s="110"/>
      <c r="AB830" s="110"/>
      <c r="AC830" s="110"/>
      <c r="AD830" s="110"/>
      <c r="AE830" s="110"/>
      <c r="AF830" s="110"/>
      <c r="AG830" s="110"/>
      <c r="AH830" s="110"/>
      <c r="AI830" s="110"/>
      <c r="AJ830" s="110"/>
      <c r="AK830" s="110"/>
      <c r="AL830" s="110"/>
      <c r="AM830" s="110"/>
      <c r="AN830" s="110"/>
      <c r="AO830" s="110"/>
      <c r="AP830" s="110"/>
      <c r="AQ830" s="110"/>
      <c r="AR830" s="110"/>
      <c r="AS830" s="110"/>
      <c r="AT830" s="110"/>
      <c r="AU830" s="110"/>
      <c r="AV830" s="110"/>
      <c r="AW830" s="110"/>
      <c r="AX830" s="110"/>
      <c r="AY830" s="110"/>
      <c r="AZ830" s="110"/>
      <c r="BA830" s="110"/>
      <c r="BB830" s="110"/>
    </row>
    <row r="831" ht="15.75" customHeight="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c r="AA831" s="110"/>
      <c r="AB831" s="110"/>
      <c r="AC831" s="110"/>
      <c r="AD831" s="110"/>
      <c r="AE831" s="110"/>
      <c r="AF831" s="110"/>
      <c r="AG831" s="110"/>
      <c r="AH831" s="110"/>
      <c r="AI831" s="110"/>
      <c r="AJ831" s="110"/>
      <c r="AK831" s="110"/>
      <c r="AL831" s="110"/>
      <c r="AM831" s="110"/>
      <c r="AN831" s="110"/>
      <c r="AO831" s="110"/>
      <c r="AP831" s="110"/>
      <c r="AQ831" s="110"/>
      <c r="AR831" s="110"/>
      <c r="AS831" s="110"/>
      <c r="AT831" s="110"/>
      <c r="AU831" s="110"/>
      <c r="AV831" s="110"/>
      <c r="AW831" s="110"/>
      <c r="AX831" s="110"/>
      <c r="AY831" s="110"/>
      <c r="AZ831" s="110"/>
      <c r="BA831" s="110"/>
      <c r="BB831" s="110"/>
    </row>
    <row r="832" ht="15.75" customHeight="1">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c r="AA832" s="110"/>
      <c r="AB832" s="110"/>
      <c r="AC832" s="110"/>
      <c r="AD832" s="110"/>
      <c r="AE832" s="110"/>
      <c r="AF832" s="110"/>
      <c r="AG832" s="110"/>
      <c r="AH832" s="110"/>
      <c r="AI832" s="110"/>
      <c r="AJ832" s="110"/>
      <c r="AK832" s="110"/>
      <c r="AL832" s="110"/>
      <c r="AM832" s="110"/>
      <c r="AN832" s="110"/>
      <c r="AO832" s="110"/>
      <c r="AP832" s="110"/>
      <c r="AQ832" s="110"/>
      <c r="AR832" s="110"/>
      <c r="AS832" s="110"/>
      <c r="AT832" s="110"/>
      <c r="AU832" s="110"/>
      <c r="AV832" s="110"/>
      <c r="AW832" s="110"/>
      <c r="AX832" s="110"/>
      <c r="AY832" s="110"/>
      <c r="AZ832" s="110"/>
      <c r="BA832" s="110"/>
      <c r="BB832" s="110"/>
    </row>
    <row r="833" ht="15.75" customHeight="1">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c r="AA833" s="110"/>
      <c r="AB833" s="110"/>
      <c r="AC833" s="110"/>
      <c r="AD833" s="110"/>
      <c r="AE833" s="110"/>
      <c r="AF833" s="110"/>
      <c r="AG833" s="110"/>
      <c r="AH833" s="110"/>
      <c r="AI833" s="110"/>
      <c r="AJ833" s="110"/>
      <c r="AK833" s="110"/>
      <c r="AL833" s="110"/>
      <c r="AM833" s="110"/>
      <c r="AN833" s="110"/>
      <c r="AO833" s="110"/>
      <c r="AP833" s="110"/>
      <c r="AQ833" s="110"/>
      <c r="AR833" s="110"/>
      <c r="AS833" s="110"/>
      <c r="AT833" s="110"/>
      <c r="AU833" s="110"/>
      <c r="AV833" s="110"/>
      <c r="AW833" s="110"/>
      <c r="AX833" s="110"/>
      <c r="AY833" s="110"/>
      <c r="AZ833" s="110"/>
      <c r="BA833" s="110"/>
      <c r="BB833" s="110"/>
    </row>
    <row r="834" ht="15.75" customHeight="1">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c r="AA834" s="110"/>
      <c r="AB834" s="110"/>
      <c r="AC834" s="110"/>
      <c r="AD834" s="110"/>
      <c r="AE834" s="110"/>
      <c r="AF834" s="110"/>
      <c r="AG834" s="110"/>
      <c r="AH834" s="110"/>
      <c r="AI834" s="110"/>
      <c r="AJ834" s="110"/>
      <c r="AK834" s="110"/>
      <c r="AL834" s="110"/>
      <c r="AM834" s="110"/>
      <c r="AN834" s="110"/>
      <c r="AO834" s="110"/>
      <c r="AP834" s="110"/>
      <c r="AQ834" s="110"/>
      <c r="AR834" s="110"/>
      <c r="AS834" s="110"/>
      <c r="AT834" s="110"/>
      <c r="AU834" s="110"/>
      <c r="AV834" s="110"/>
      <c r="AW834" s="110"/>
      <c r="AX834" s="110"/>
      <c r="AY834" s="110"/>
      <c r="AZ834" s="110"/>
      <c r="BA834" s="110"/>
      <c r="BB834" s="110"/>
    </row>
    <row r="835" ht="15.75" customHeight="1">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c r="AA835" s="110"/>
      <c r="AB835" s="110"/>
      <c r="AC835" s="110"/>
      <c r="AD835" s="110"/>
      <c r="AE835" s="110"/>
      <c r="AF835" s="110"/>
      <c r="AG835" s="110"/>
      <c r="AH835" s="110"/>
      <c r="AI835" s="110"/>
      <c r="AJ835" s="110"/>
      <c r="AK835" s="110"/>
      <c r="AL835" s="110"/>
      <c r="AM835" s="110"/>
      <c r="AN835" s="110"/>
      <c r="AO835" s="110"/>
      <c r="AP835" s="110"/>
      <c r="AQ835" s="110"/>
      <c r="AR835" s="110"/>
      <c r="AS835" s="110"/>
      <c r="AT835" s="110"/>
      <c r="AU835" s="110"/>
      <c r="AV835" s="110"/>
      <c r="AW835" s="110"/>
      <c r="AX835" s="110"/>
      <c r="AY835" s="110"/>
      <c r="AZ835" s="110"/>
      <c r="BA835" s="110"/>
      <c r="BB835" s="110"/>
    </row>
    <row r="836" ht="15.75" customHeight="1">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c r="AA836" s="110"/>
      <c r="AB836" s="110"/>
      <c r="AC836" s="110"/>
      <c r="AD836" s="110"/>
      <c r="AE836" s="110"/>
      <c r="AF836" s="110"/>
      <c r="AG836" s="110"/>
      <c r="AH836" s="110"/>
      <c r="AI836" s="110"/>
      <c r="AJ836" s="110"/>
      <c r="AK836" s="110"/>
      <c r="AL836" s="110"/>
      <c r="AM836" s="110"/>
      <c r="AN836" s="110"/>
      <c r="AO836" s="110"/>
      <c r="AP836" s="110"/>
      <c r="AQ836" s="110"/>
      <c r="AR836" s="110"/>
      <c r="AS836" s="110"/>
      <c r="AT836" s="110"/>
      <c r="AU836" s="110"/>
      <c r="AV836" s="110"/>
      <c r="AW836" s="110"/>
      <c r="AX836" s="110"/>
      <c r="AY836" s="110"/>
      <c r="AZ836" s="110"/>
      <c r="BA836" s="110"/>
      <c r="BB836" s="110"/>
    </row>
    <row r="837" ht="15.75" customHeight="1">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c r="AA837" s="110"/>
      <c r="AB837" s="110"/>
      <c r="AC837" s="110"/>
      <c r="AD837" s="110"/>
      <c r="AE837" s="110"/>
      <c r="AF837" s="110"/>
      <c r="AG837" s="110"/>
      <c r="AH837" s="110"/>
      <c r="AI837" s="110"/>
      <c r="AJ837" s="110"/>
      <c r="AK837" s="110"/>
      <c r="AL837" s="110"/>
      <c r="AM837" s="110"/>
      <c r="AN837" s="110"/>
      <c r="AO837" s="110"/>
      <c r="AP837" s="110"/>
      <c r="AQ837" s="110"/>
      <c r="AR837" s="110"/>
      <c r="AS837" s="110"/>
      <c r="AT837" s="110"/>
      <c r="AU837" s="110"/>
      <c r="AV837" s="110"/>
      <c r="AW837" s="110"/>
      <c r="AX837" s="110"/>
      <c r="AY837" s="110"/>
      <c r="AZ837" s="110"/>
      <c r="BA837" s="110"/>
      <c r="BB837" s="110"/>
    </row>
    <row r="838" ht="15.75" customHeight="1">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c r="AA838" s="110"/>
      <c r="AB838" s="110"/>
      <c r="AC838" s="110"/>
      <c r="AD838" s="110"/>
      <c r="AE838" s="110"/>
      <c r="AF838" s="110"/>
      <c r="AG838" s="110"/>
      <c r="AH838" s="110"/>
      <c r="AI838" s="110"/>
      <c r="AJ838" s="110"/>
      <c r="AK838" s="110"/>
      <c r="AL838" s="110"/>
      <c r="AM838" s="110"/>
      <c r="AN838" s="110"/>
      <c r="AO838" s="110"/>
      <c r="AP838" s="110"/>
      <c r="AQ838" s="110"/>
      <c r="AR838" s="110"/>
      <c r="AS838" s="110"/>
      <c r="AT838" s="110"/>
      <c r="AU838" s="110"/>
      <c r="AV838" s="110"/>
      <c r="AW838" s="110"/>
      <c r="AX838" s="110"/>
      <c r="AY838" s="110"/>
      <c r="AZ838" s="110"/>
      <c r="BA838" s="110"/>
      <c r="BB838" s="110"/>
    </row>
    <row r="839" ht="15.75" customHeight="1">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c r="AA839" s="110"/>
      <c r="AB839" s="110"/>
      <c r="AC839" s="110"/>
      <c r="AD839" s="110"/>
      <c r="AE839" s="110"/>
      <c r="AF839" s="110"/>
      <c r="AG839" s="110"/>
      <c r="AH839" s="110"/>
      <c r="AI839" s="110"/>
      <c r="AJ839" s="110"/>
      <c r="AK839" s="110"/>
      <c r="AL839" s="110"/>
      <c r="AM839" s="110"/>
      <c r="AN839" s="110"/>
      <c r="AO839" s="110"/>
      <c r="AP839" s="110"/>
      <c r="AQ839" s="110"/>
      <c r="AR839" s="110"/>
      <c r="AS839" s="110"/>
      <c r="AT839" s="110"/>
      <c r="AU839" s="110"/>
      <c r="AV839" s="110"/>
      <c r="AW839" s="110"/>
      <c r="AX839" s="110"/>
      <c r="AY839" s="110"/>
      <c r="AZ839" s="110"/>
      <c r="BA839" s="110"/>
      <c r="BB839" s="110"/>
    </row>
    <row r="840" ht="15.75" customHeight="1">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c r="AA840" s="110"/>
      <c r="AB840" s="110"/>
      <c r="AC840" s="110"/>
      <c r="AD840" s="110"/>
      <c r="AE840" s="110"/>
      <c r="AF840" s="110"/>
      <c r="AG840" s="110"/>
      <c r="AH840" s="110"/>
      <c r="AI840" s="110"/>
      <c r="AJ840" s="110"/>
      <c r="AK840" s="110"/>
      <c r="AL840" s="110"/>
      <c r="AM840" s="110"/>
      <c r="AN840" s="110"/>
      <c r="AO840" s="110"/>
      <c r="AP840" s="110"/>
      <c r="AQ840" s="110"/>
      <c r="AR840" s="110"/>
      <c r="AS840" s="110"/>
      <c r="AT840" s="110"/>
      <c r="AU840" s="110"/>
      <c r="AV840" s="110"/>
      <c r="AW840" s="110"/>
      <c r="AX840" s="110"/>
      <c r="AY840" s="110"/>
      <c r="AZ840" s="110"/>
      <c r="BA840" s="110"/>
      <c r="BB840" s="110"/>
    </row>
    <row r="841" ht="15.75" customHeight="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c r="AA841" s="110"/>
      <c r="AB841" s="110"/>
      <c r="AC841" s="110"/>
      <c r="AD841" s="110"/>
      <c r="AE841" s="110"/>
      <c r="AF841" s="110"/>
      <c r="AG841" s="110"/>
      <c r="AH841" s="110"/>
      <c r="AI841" s="110"/>
      <c r="AJ841" s="110"/>
      <c r="AK841" s="110"/>
      <c r="AL841" s="110"/>
      <c r="AM841" s="110"/>
      <c r="AN841" s="110"/>
      <c r="AO841" s="110"/>
      <c r="AP841" s="110"/>
      <c r="AQ841" s="110"/>
      <c r="AR841" s="110"/>
      <c r="AS841" s="110"/>
      <c r="AT841" s="110"/>
      <c r="AU841" s="110"/>
      <c r="AV841" s="110"/>
      <c r="AW841" s="110"/>
      <c r="AX841" s="110"/>
      <c r="AY841" s="110"/>
      <c r="AZ841" s="110"/>
      <c r="BA841" s="110"/>
      <c r="BB841" s="110"/>
    </row>
    <row r="842" ht="15.75" customHeight="1">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c r="AA842" s="110"/>
      <c r="AB842" s="110"/>
      <c r="AC842" s="110"/>
      <c r="AD842" s="110"/>
      <c r="AE842" s="110"/>
      <c r="AF842" s="110"/>
      <c r="AG842" s="110"/>
      <c r="AH842" s="110"/>
      <c r="AI842" s="110"/>
      <c r="AJ842" s="110"/>
      <c r="AK842" s="110"/>
      <c r="AL842" s="110"/>
      <c r="AM842" s="110"/>
      <c r="AN842" s="110"/>
      <c r="AO842" s="110"/>
      <c r="AP842" s="110"/>
      <c r="AQ842" s="110"/>
      <c r="AR842" s="110"/>
      <c r="AS842" s="110"/>
      <c r="AT842" s="110"/>
      <c r="AU842" s="110"/>
      <c r="AV842" s="110"/>
      <c r="AW842" s="110"/>
      <c r="AX842" s="110"/>
      <c r="AY842" s="110"/>
      <c r="AZ842" s="110"/>
      <c r="BA842" s="110"/>
      <c r="BB842" s="110"/>
    </row>
    <row r="843" ht="15.75" customHeight="1">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c r="AA843" s="110"/>
      <c r="AB843" s="110"/>
      <c r="AC843" s="110"/>
      <c r="AD843" s="110"/>
      <c r="AE843" s="110"/>
      <c r="AF843" s="110"/>
      <c r="AG843" s="110"/>
      <c r="AH843" s="110"/>
      <c r="AI843" s="110"/>
      <c r="AJ843" s="110"/>
      <c r="AK843" s="110"/>
      <c r="AL843" s="110"/>
      <c r="AM843" s="110"/>
      <c r="AN843" s="110"/>
      <c r="AO843" s="110"/>
      <c r="AP843" s="110"/>
      <c r="AQ843" s="110"/>
      <c r="AR843" s="110"/>
      <c r="AS843" s="110"/>
      <c r="AT843" s="110"/>
      <c r="AU843" s="110"/>
      <c r="AV843" s="110"/>
      <c r="AW843" s="110"/>
      <c r="AX843" s="110"/>
      <c r="AY843" s="110"/>
      <c r="AZ843" s="110"/>
      <c r="BA843" s="110"/>
      <c r="BB843" s="110"/>
    </row>
    <row r="844" ht="15.75" customHeight="1">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c r="AA844" s="110"/>
      <c r="AB844" s="110"/>
      <c r="AC844" s="110"/>
      <c r="AD844" s="110"/>
      <c r="AE844" s="110"/>
      <c r="AF844" s="110"/>
      <c r="AG844" s="110"/>
      <c r="AH844" s="110"/>
      <c r="AI844" s="110"/>
      <c r="AJ844" s="110"/>
      <c r="AK844" s="110"/>
      <c r="AL844" s="110"/>
      <c r="AM844" s="110"/>
      <c r="AN844" s="110"/>
      <c r="AO844" s="110"/>
      <c r="AP844" s="110"/>
      <c r="AQ844" s="110"/>
      <c r="AR844" s="110"/>
      <c r="AS844" s="110"/>
      <c r="AT844" s="110"/>
      <c r="AU844" s="110"/>
      <c r="AV844" s="110"/>
      <c r="AW844" s="110"/>
      <c r="AX844" s="110"/>
      <c r="AY844" s="110"/>
      <c r="AZ844" s="110"/>
      <c r="BA844" s="110"/>
      <c r="BB844" s="110"/>
    </row>
    <row r="845" ht="15.75" customHeight="1">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c r="AA845" s="110"/>
      <c r="AB845" s="110"/>
      <c r="AC845" s="110"/>
      <c r="AD845" s="110"/>
      <c r="AE845" s="110"/>
      <c r="AF845" s="110"/>
      <c r="AG845" s="110"/>
      <c r="AH845" s="110"/>
      <c r="AI845" s="110"/>
      <c r="AJ845" s="110"/>
      <c r="AK845" s="110"/>
      <c r="AL845" s="110"/>
      <c r="AM845" s="110"/>
      <c r="AN845" s="110"/>
      <c r="AO845" s="110"/>
      <c r="AP845" s="110"/>
      <c r="AQ845" s="110"/>
      <c r="AR845" s="110"/>
      <c r="AS845" s="110"/>
      <c r="AT845" s="110"/>
      <c r="AU845" s="110"/>
      <c r="AV845" s="110"/>
      <c r="AW845" s="110"/>
      <c r="AX845" s="110"/>
      <c r="AY845" s="110"/>
      <c r="AZ845" s="110"/>
      <c r="BA845" s="110"/>
      <c r="BB845" s="110"/>
    </row>
    <row r="846" ht="15.75" customHeight="1">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c r="AA846" s="110"/>
      <c r="AB846" s="110"/>
      <c r="AC846" s="110"/>
      <c r="AD846" s="110"/>
      <c r="AE846" s="110"/>
      <c r="AF846" s="110"/>
      <c r="AG846" s="110"/>
      <c r="AH846" s="110"/>
      <c r="AI846" s="110"/>
      <c r="AJ846" s="110"/>
      <c r="AK846" s="110"/>
      <c r="AL846" s="110"/>
      <c r="AM846" s="110"/>
      <c r="AN846" s="110"/>
      <c r="AO846" s="110"/>
      <c r="AP846" s="110"/>
      <c r="AQ846" s="110"/>
      <c r="AR846" s="110"/>
      <c r="AS846" s="110"/>
      <c r="AT846" s="110"/>
      <c r="AU846" s="110"/>
      <c r="AV846" s="110"/>
      <c r="AW846" s="110"/>
      <c r="AX846" s="110"/>
      <c r="AY846" s="110"/>
      <c r="AZ846" s="110"/>
      <c r="BA846" s="110"/>
      <c r="BB846" s="110"/>
    </row>
    <row r="847" ht="15.75" customHeight="1">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c r="AA847" s="110"/>
      <c r="AB847" s="110"/>
      <c r="AC847" s="110"/>
      <c r="AD847" s="110"/>
      <c r="AE847" s="110"/>
      <c r="AF847" s="110"/>
      <c r="AG847" s="110"/>
      <c r="AH847" s="110"/>
      <c r="AI847" s="110"/>
      <c r="AJ847" s="110"/>
      <c r="AK847" s="110"/>
      <c r="AL847" s="110"/>
      <c r="AM847" s="110"/>
      <c r="AN847" s="110"/>
      <c r="AO847" s="110"/>
      <c r="AP847" s="110"/>
      <c r="AQ847" s="110"/>
      <c r="AR847" s="110"/>
      <c r="AS847" s="110"/>
      <c r="AT847" s="110"/>
      <c r="AU847" s="110"/>
      <c r="AV847" s="110"/>
      <c r="AW847" s="110"/>
      <c r="AX847" s="110"/>
      <c r="AY847" s="110"/>
      <c r="AZ847" s="110"/>
      <c r="BA847" s="110"/>
      <c r="BB847" s="110"/>
    </row>
    <row r="848" ht="15.75" customHeight="1">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c r="AA848" s="110"/>
      <c r="AB848" s="110"/>
      <c r="AC848" s="110"/>
      <c r="AD848" s="110"/>
      <c r="AE848" s="110"/>
      <c r="AF848" s="110"/>
      <c r="AG848" s="110"/>
      <c r="AH848" s="110"/>
      <c r="AI848" s="110"/>
      <c r="AJ848" s="110"/>
      <c r="AK848" s="110"/>
      <c r="AL848" s="110"/>
      <c r="AM848" s="110"/>
      <c r="AN848" s="110"/>
      <c r="AO848" s="110"/>
      <c r="AP848" s="110"/>
      <c r="AQ848" s="110"/>
      <c r="AR848" s="110"/>
      <c r="AS848" s="110"/>
      <c r="AT848" s="110"/>
      <c r="AU848" s="110"/>
      <c r="AV848" s="110"/>
      <c r="AW848" s="110"/>
      <c r="AX848" s="110"/>
      <c r="AY848" s="110"/>
      <c r="AZ848" s="110"/>
      <c r="BA848" s="110"/>
      <c r="BB848" s="110"/>
    </row>
    <row r="849" ht="15.75" customHeight="1">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c r="AA849" s="110"/>
      <c r="AB849" s="110"/>
      <c r="AC849" s="110"/>
      <c r="AD849" s="110"/>
      <c r="AE849" s="110"/>
      <c r="AF849" s="110"/>
      <c r="AG849" s="110"/>
      <c r="AH849" s="110"/>
      <c r="AI849" s="110"/>
      <c r="AJ849" s="110"/>
      <c r="AK849" s="110"/>
      <c r="AL849" s="110"/>
      <c r="AM849" s="110"/>
      <c r="AN849" s="110"/>
      <c r="AO849" s="110"/>
      <c r="AP849" s="110"/>
      <c r="AQ849" s="110"/>
      <c r="AR849" s="110"/>
      <c r="AS849" s="110"/>
      <c r="AT849" s="110"/>
      <c r="AU849" s="110"/>
      <c r="AV849" s="110"/>
      <c r="AW849" s="110"/>
      <c r="AX849" s="110"/>
      <c r="AY849" s="110"/>
      <c r="AZ849" s="110"/>
      <c r="BA849" s="110"/>
      <c r="BB849" s="110"/>
    </row>
    <row r="850" ht="15.75" customHeight="1">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c r="AA850" s="110"/>
      <c r="AB850" s="110"/>
      <c r="AC850" s="110"/>
      <c r="AD850" s="110"/>
      <c r="AE850" s="110"/>
      <c r="AF850" s="110"/>
      <c r="AG850" s="110"/>
      <c r="AH850" s="110"/>
      <c r="AI850" s="110"/>
      <c r="AJ850" s="110"/>
      <c r="AK850" s="110"/>
      <c r="AL850" s="110"/>
      <c r="AM850" s="110"/>
      <c r="AN850" s="110"/>
      <c r="AO850" s="110"/>
      <c r="AP850" s="110"/>
      <c r="AQ850" s="110"/>
      <c r="AR850" s="110"/>
      <c r="AS850" s="110"/>
      <c r="AT850" s="110"/>
      <c r="AU850" s="110"/>
      <c r="AV850" s="110"/>
      <c r="AW850" s="110"/>
      <c r="AX850" s="110"/>
      <c r="AY850" s="110"/>
      <c r="AZ850" s="110"/>
      <c r="BA850" s="110"/>
      <c r="BB850" s="110"/>
    </row>
    <row r="851" ht="15.75" customHeight="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c r="AA851" s="110"/>
      <c r="AB851" s="110"/>
      <c r="AC851" s="110"/>
      <c r="AD851" s="110"/>
      <c r="AE851" s="110"/>
      <c r="AF851" s="110"/>
      <c r="AG851" s="110"/>
      <c r="AH851" s="110"/>
      <c r="AI851" s="110"/>
      <c r="AJ851" s="110"/>
      <c r="AK851" s="110"/>
      <c r="AL851" s="110"/>
      <c r="AM851" s="110"/>
      <c r="AN851" s="110"/>
      <c r="AO851" s="110"/>
      <c r="AP851" s="110"/>
      <c r="AQ851" s="110"/>
      <c r="AR851" s="110"/>
      <c r="AS851" s="110"/>
      <c r="AT851" s="110"/>
      <c r="AU851" s="110"/>
      <c r="AV851" s="110"/>
      <c r="AW851" s="110"/>
      <c r="AX851" s="110"/>
      <c r="AY851" s="110"/>
      <c r="AZ851" s="110"/>
      <c r="BA851" s="110"/>
      <c r="BB851" s="110"/>
    </row>
    <row r="852" ht="15.75" customHeight="1">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c r="AA852" s="110"/>
      <c r="AB852" s="110"/>
      <c r="AC852" s="110"/>
      <c r="AD852" s="110"/>
      <c r="AE852" s="110"/>
      <c r="AF852" s="110"/>
      <c r="AG852" s="110"/>
      <c r="AH852" s="110"/>
      <c r="AI852" s="110"/>
      <c r="AJ852" s="110"/>
      <c r="AK852" s="110"/>
      <c r="AL852" s="110"/>
      <c r="AM852" s="110"/>
      <c r="AN852" s="110"/>
      <c r="AO852" s="110"/>
      <c r="AP852" s="110"/>
      <c r="AQ852" s="110"/>
      <c r="AR852" s="110"/>
      <c r="AS852" s="110"/>
      <c r="AT852" s="110"/>
      <c r="AU852" s="110"/>
      <c r="AV852" s="110"/>
      <c r="AW852" s="110"/>
      <c r="AX852" s="110"/>
      <c r="AY852" s="110"/>
      <c r="AZ852" s="110"/>
      <c r="BA852" s="110"/>
      <c r="BB852" s="110"/>
    </row>
    <row r="853" ht="15.75" customHeight="1">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c r="AA853" s="110"/>
      <c r="AB853" s="110"/>
      <c r="AC853" s="110"/>
      <c r="AD853" s="110"/>
      <c r="AE853" s="110"/>
      <c r="AF853" s="110"/>
      <c r="AG853" s="110"/>
      <c r="AH853" s="110"/>
      <c r="AI853" s="110"/>
      <c r="AJ853" s="110"/>
      <c r="AK853" s="110"/>
      <c r="AL853" s="110"/>
      <c r="AM853" s="110"/>
      <c r="AN853" s="110"/>
      <c r="AO853" s="110"/>
      <c r="AP853" s="110"/>
      <c r="AQ853" s="110"/>
      <c r="AR853" s="110"/>
      <c r="AS853" s="110"/>
      <c r="AT853" s="110"/>
      <c r="AU853" s="110"/>
      <c r="AV853" s="110"/>
      <c r="AW853" s="110"/>
      <c r="AX853" s="110"/>
      <c r="AY853" s="110"/>
      <c r="AZ853" s="110"/>
      <c r="BA853" s="110"/>
      <c r="BB853" s="110"/>
    </row>
    <row r="854" ht="15.75" customHeight="1">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c r="AA854" s="110"/>
      <c r="AB854" s="110"/>
      <c r="AC854" s="110"/>
      <c r="AD854" s="110"/>
      <c r="AE854" s="110"/>
      <c r="AF854" s="110"/>
      <c r="AG854" s="110"/>
      <c r="AH854" s="110"/>
      <c r="AI854" s="110"/>
      <c r="AJ854" s="110"/>
      <c r="AK854" s="110"/>
      <c r="AL854" s="110"/>
      <c r="AM854" s="110"/>
      <c r="AN854" s="110"/>
      <c r="AO854" s="110"/>
      <c r="AP854" s="110"/>
      <c r="AQ854" s="110"/>
      <c r="AR854" s="110"/>
      <c r="AS854" s="110"/>
      <c r="AT854" s="110"/>
      <c r="AU854" s="110"/>
      <c r="AV854" s="110"/>
      <c r="AW854" s="110"/>
      <c r="AX854" s="110"/>
      <c r="AY854" s="110"/>
      <c r="AZ854" s="110"/>
      <c r="BA854" s="110"/>
      <c r="BB854" s="110"/>
    </row>
    <row r="855" ht="15.75" customHeight="1">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c r="AA855" s="110"/>
      <c r="AB855" s="110"/>
      <c r="AC855" s="110"/>
      <c r="AD855" s="110"/>
      <c r="AE855" s="110"/>
      <c r="AF855" s="110"/>
      <c r="AG855" s="110"/>
      <c r="AH855" s="110"/>
      <c r="AI855" s="110"/>
      <c r="AJ855" s="110"/>
      <c r="AK855" s="110"/>
      <c r="AL855" s="110"/>
      <c r="AM855" s="110"/>
      <c r="AN855" s="110"/>
      <c r="AO855" s="110"/>
      <c r="AP855" s="110"/>
      <c r="AQ855" s="110"/>
      <c r="AR855" s="110"/>
      <c r="AS855" s="110"/>
      <c r="AT855" s="110"/>
      <c r="AU855" s="110"/>
      <c r="AV855" s="110"/>
      <c r="AW855" s="110"/>
      <c r="AX855" s="110"/>
      <c r="AY855" s="110"/>
      <c r="AZ855" s="110"/>
      <c r="BA855" s="110"/>
      <c r="BB855" s="110"/>
    </row>
    <row r="856" ht="15.75" customHeight="1">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c r="AA856" s="110"/>
      <c r="AB856" s="110"/>
      <c r="AC856" s="110"/>
      <c r="AD856" s="110"/>
      <c r="AE856" s="110"/>
      <c r="AF856" s="110"/>
      <c r="AG856" s="110"/>
      <c r="AH856" s="110"/>
      <c r="AI856" s="110"/>
      <c r="AJ856" s="110"/>
      <c r="AK856" s="110"/>
      <c r="AL856" s="110"/>
      <c r="AM856" s="110"/>
      <c r="AN856" s="110"/>
      <c r="AO856" s="110"/>
      <c r="AP856" s="110"/>
      <c r="AQ856" s="110"/>
      <c r="AR856" s="110"/>
      <c r="AS856" s="110"/>
      <c r="AT856" s="110"/>
      <c r="AU856" s="110"/>
      <c r="AV856" s="110"/>
      <c r="AW856" s="110"/>
      <c r="AX856" s="110"/>
      <c r="AY856" s="110"/>
      <c r="AZ856" s="110"/>
      <c r="BA856" s="110"/>
      <c r="BB856" s="110"/>
    </row>
    <row r="857" ht="15.75" customHeight="1">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c r="AA857" s="110"/>
      <c r="AB857" s="110"/>
      <c r="AC857" s="110"/>
      <c r="AD857" s="110"/>
      <c r="AE857" s="110"/>
      <c r="AF857" s="110"/>
      <c r="AG857" s="110"/>
      <c r="AH857" s="110"/>
      <c r="AI857" s="110"/>
      <c r="AJ857" s="110"/>
      <c r="AK857" s="110"/>
      <c r="AL857" s="110"/>
      <c r="AM857" s="110"/>
      <c r="AN857" s="110"/>
      <c r="AO857" s="110"/>
      <c r="AP857" s="110"/>
      <c r="AQ857" s="110"/>
      <c r="AR857" s="110"/>
      <c r="AS857" s="110"/>
      <c r="AT857" s="110"/>
      <c r="AU857" s="110"/>
      <c r="AV857" s="110"/>
      <c r="AW857" s="110"/>
      <c r="AX857" s="110"/>
      <c r="AY857" s="110"/>
      <c r="AZ857" s="110"/>
      <c r="BA857" s="110"/>
      <c r="BB857" s="110"/>
    </row>
    <row r="858" ht="15.75" customHeight="1">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c r="AA858" s="110"/>
      <c r="AB858" s="110"/>
      <c r="AC858" s="110"/>
      <c r="AD858" s="110"/>
      <c r="AE858" s="110"/>
      <c r="AF858" s="110"/>
      <c r="AG858" s="110"/>
      <c r="AH858" s="110"/>
      <c r="AI858" s="110"/>
      <c r="AJ858" s="110"/>
      <c r="AK858" s="110"/>
      <c r="AL858" s="110"/>
      <c r="AM858" s="110"/>
      <c r="AN858" s="110"/>
      <c r="AO858" s="110"/>
      <c r="AP858" s="110"/>
      <c r="AQ858" s="110"/>
      <c r="AR858" s="110"/>
      <c r="AS858" s="110"/>
      <c r="AT858" s="110"/>
      <c r="AU858" s="110"/>
      <c r="AV858" s="110"/>
      <c r="AW858" s="110"/>
      <c r="AX858" s="110"/>
      <c r="AY858" s="110"/>
      <c r="AZ858" s="110"/>
      <c r="BA858" s="110"/>
      <c r="BB858" s="110"/>
    </row>
    <row r="859" ht="15.75" customHeight="1">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c r="AA859" s="110"/>
      <c r="AB859" s="110"/>
      <c r="AC859" s="110"/>
      <c r="AD859" s="110"/>
      <c r="AE859" s="110"/>
      <c r="AF859" s="110"/>
      <c r="AG859" s="110"/>
      <c r="AH859" s="110"/>
      <c r="AI859" s="110"/>
      <c r="AJ859" s="110"/>
      <c r="AK859" s="110"/>
      <c r="AL859" s="110"/>
      <c r="AM859" s="110"/>
      <c r="AN859" s="110"/>
      <c r="AO859" s="110"/>
      <c r="AP859" s="110"/>
      <c r="AQ859" s="110"/>
      <c r="AR859" s="110"/>
      <c r="AS859" s="110"/>
      <c r="AT859" s="110"/>
      <c r="AU859" s="110"/>
      <c r="AV859" s="110"/>
      <c r="AW859" s="110"/>
      <c r="AX859" s="110"/>
      <c r="AY859" s="110"/>
      <c r="AZ859" s="110"/>
      <c r="BA859" s="110"/>
      <c r="BB859" s="110"/>
    </row>
    <row r="860" ht="15.75" customHeight="1">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c r="AA860" s="110"/>
      <c r="AB860" s="110"/>
      <c r="AC860" s="110"/>
      <c r="AD860" s="110"/>
      <c r="AE860" s="110"/>
      <c r="AF860" s="110"/>
      <c r="AG860" s="110"/>
      <c r="AH860" s="110"/>
      <c r="AI860" s="110"/>
      <c r="AJ860" s="110"/>
      <c r="AK860" s="110"/>
      <c r="AL860" s="110"/>
      <c r="AM860" s="110"/>
      <c r="AN860" s="110"/>
      <c r="AO860" s="110"/>
      <c r="AP860" s="110"/>
      <c r="AQ860" s="110"/>
      <c r="AR860" s="110"/>
      <c r="AS860" s="110"/>
      <c r="AT860" s="110"/>
      <c r="AU860" s="110"/>
      <c r="AV860" s="110"/>
      <c r="AW860" s="110"/>
      <c r="AX860" s="110"/>
      <c r="AY860" s="110"/>
      <c r="AZ860" s="110"/>
      <c r="BA860" s="110"/>
      <c r="BB860" s="110"/>
    </row>
    <row r="861" ht="15.75" customHeight="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c r="AA861" s="110"/>
      <c r="AB861" s="110"/>
      <c r="AC861" s="110"/>
      <c r="AD861" s="110"/>
      <c r="AE861" s="110"/>
      <c r="AF861" s="110"/>
      <c r="AG861" s="110"/>
      <c r="AH861" s="110"/>
      <c r="AI861" s="110"/>
      <c r="AJ861" s="110"/>
      <c r="AK861" s="110"/>
      <c r="AL861" s="110"/>
      <c r="AM861" s="110"/>
      <c r="AN861" s="110"/>
      <c r="AO861" s="110"/>
      <c r="AP861" s="110"/>
      <c r="AQ861" s="110"/>
      <c r="AR861" s="110"/>
      <c r="AS861" s="110"/>
      <c r="AT861" s="110"/>
      <c r="AU861" s="110"/>
      <c r="AV861" s="110"/>
      <c r="AW861" s="110"/>
      <c r="AX861" s="110"/>
      <c r="AY861" s="110"/>
      <c r="AZ861" s="110"/>
      <c r="BA861" s="110"/>
      <c r="BB861" s="110"/>
    </row>
    <row r="862" ht="15.75" customHeight="1">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c r="AA862" s="110"/>
      <c r="AB862" s="110"/>
      <c r="AC862" s="110"/>
      <c r="AD862" s="110"/>
      <c r="AE862" s="110"/>
      <c r="AF862" s="110"/>
      <c r="AG862" s="110"/>
      <c r="AH862" s="110"/>
      <c r="AI862" s="110"/>
      <c r="AJ862" s="110"/>
      <c r="AK862" s="110"/>
      <c r="AL862" s="110"/>
      <c r="AM862" s="110"/>
      <c r="AN862" s="110"/>
      <c r="AO862" s="110"/>
      <c r="AP862" s="110"/>
      <c r="AQ862" s="110"/>
      <c r="AR862" s="110"/>
      <c r="AS862" s="110"/>
      <c r="AT862" s="110"/>
      <c r="AU862" s="110"/>
      <c r="AV862" s="110"/>
      <c r="AW862" s="110"/>
      <c r="AX862" s="110"/>
      <c r="AY862" s="110"/>
      <c r="AZ862" s="110"/>
      <c r="BA862" s="110"/>
      <c r="BB862" s="110"/>
    </row>
    <row r="863" ht="15.75" customHeight="1">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c r="AA863" s="110"/>
      <c r="AB863" s="110"/>
      <c r="AC863" s="110"/>
      <c r="AD863" s="110"/>
      <c r="AE863" s="110"/>
      <c r="AF863" s="110"/>
      <c r="AG863" s="110"/>
      <c r="AH863" s="110"/>
      <c r="AI863" s="110"/>
      <c r="AJ863" s="110"/>
      <c r="AK863" s="110"/>
      <c r="AL863" s="110"/>
      <c r="AM863" s="110"/>
      <c r="AN863" s="110"/>
      <c r="AO863" s="110"/>
      <c r="AP863" s="110"/>
      <c r="AQ863" s="110"/>
      <c r="AR863" s="110"/>
      <c r="AS863" s="110"/>
      <c r="AT863" s="110"/>
      <c r="AU863" s="110"/>
      <c r="AV863" s="110"/>
      <c r="AW863" s="110"/>
      <c r="AX863" s="110"/>
      <c r="AY863" s="110"/>
      <c r="AZ863" s="110"/>
      <c r="BA863" s="110"/>
      <c r="BB863" s="110"/>
    </row>
    <row r="864" ht="15.75" customHeight="1">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c r="AA864" s="110"/>
      <c r="AB864" s="110"/>
      <c r="AC864" s="110"/>
      <c r="AD864" s="110"/>
      <c r="AE864" s="110"/>
      <c r="AF864" s="110"/>
      <c r="AG864" s="110"/>
      <c r="AH864" s="110"/>
      <c r="AI864" s="110"/>
      <c r="AJ864" s="110"/>
      <c r="AK864" s="110"/>
      <c r="AL864" s="110"/>
      <c r="AM864" s="110"/>
      <c r="AN864" s="110"/>
      <c r="AO864" s="110"/>
      <c r="AP864" s="110"/>
      <c r="AQ864" s="110"/>
      <c r="AR864" s="110"/>
      <c r="AS864" s="110"/>
      <c r="AT864" s="110"/>
      <c r="AU864" s="110"/>
      <c r="AV864" s="110"/>
      <c r="AW864" s="110"/>
      <c r="AX864" s="110"/>
      <c r="AY864" s="110"/>
      <c r="AZ864" s="110"/>
      <c r="BA864" s="110"/>
      <c r="BB864" s="110"/>
    </row>
    <row r="865" ht="15.75" customHeight="1">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c r="AA865" s="110"/>
      <c r="AB865" s="110"/>
      <c r="AC865" s="110"/>
      <c r="AD865" s="110"/>
      <c r="AE865" s="110"/>
      <c r="AF865" s="110"/>
      <c r="AG865" s="110"/>
      <c r="AH865" s="110"/>
      <c r="AI865" s="110"/>
      <c r="AJ865" s="110"/>
      <c r="AK865" s="110"/>
      <c r="AL865" s="110"/>
      <c r="AM865" s="110"/>
      <c r="AN865" s="110"/>
      <c r="AO865" s="110"/>
      <c r="AP865" s="110"/>
      <c r="AQ865" s="110"/>
      <c r="AR865" s="110"/>
      <c r="AS865" s="110"/>
      <c r="AT865" s="110"/>
      <c r="AU865" s="110"/>
      <c r="AV865" s="110"/>
      <c r="AW865" s="110"/>
      <c r="AX865" s="110"/>
      <c r="AY865" s="110"/>
      <c r="AZ865" s="110"/>
      <c r="BA865" s="110"/>
      <c r="BB865" s="110"/>
    </row>
    <row r="866" ht="15.75" customHeight="1">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c r="AA866" s="110"/>
      <c r="AB866" s="110"/>
      <c r="AC866" s="110"/>
      <c r="AD866" s="110"/>
      <c r="AE866" s="110"/>
      <c r="AF866" s="110"/>
      <c r="AG866" s="110"/>
      <c r="AH866" s="110"/>
      <c r="AI866" s="110"/>
      <c r="AJ866" s="110"/>
      <c r="AK866" s="110"/>
      <c r="AL866" s="110"/>
      <c r="AM866" s="110"/>
      <c r="AN866" s="110"/>
      <c r="AO866" s="110"/>
      <c r="AP866" s="110"/>
      <c r="AQ866" s="110"/>
      <c r="AR866" s="110"/>
      <c r="AS866" s="110"/>
      <c r="AT866" s="110"/>
      <c r="AU866" s="110"/>
      <c r="AV866" s="110"/>
      <c r="AW866" s="110"/>
      <c r="AX866" s="110"/>
      <c r="AY866" s="110"/>
      <c r="AZ866" s="110"/>
      <c r="BA866" s="110"/>
      <c r="BB866" s="110"/>
    </row>
    <row r="867" ht="15.75" customHeight="1">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c r="AA867" s="110"/>
      <c r="AB867" s="110"/>
      <c r="AC867" s="110"/>
      <c r="AD867" s="110"/>
      <c r="AE867" s="110"/>
      <c r="AF867" s="110"/>
      <c r="AG867" s="110"/>
      <c r="AH867" s="110"/>
      <c r="AI867" s="110"/>
      <c r="AJ867" s="110"/>
      <c r="AK867" s="110"/>
      <c r="AL867" s="110"/>
      <c r="AM867" s="110"/>
      <c r="AN867" s="110"/>
      <c r="AO867" s="110"/>
      <c r="AP867" s="110"/>
      <c r="AQ867" s="110"/>
      <c r="AR867" s="110"/>
      <c r="AS867" s="110"/>
      <c r="AT867" s="110"/>
      <c r="AU867" s="110"/>
      <c r="AV867" s="110"/>
      <c r="AW867" s="110"/>
      <c r="AX867" s="110"/>
      <c r="AY867" s="110"/>
      <c r="AZ867" s="110"/>
      <c r="BA867" s="110"/>
      <c r="BB867" s="110"/>
    </row>
    <row r="868" ht="15.75" customHeight="1">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c r="AA868" s="110"/>
      <c r="AB868" s="110"/>
      <c r="AC868" s="110"/>
      <c r="AD868" s="110"/>
      <c r="AE868" s="110"/>
      <c r="AF868" s="110"/>
      <c r="AG868" s="110"/>
      <c r="AH868" s="110"/>
      <c r="AI868" s="110"/>
      <c r="AJ868" s="110"/>
      <c r="AK868" s="110"/>
      <c r="AL868" s="110"/>
      <c r="AM868" s="110"/>
      <c r="AN868" s="110"/>
      <c r="AO868" s="110"/>
      <c r="AP868" s="110"/>
      <c r="AQ868" s="110"/>
      <c r="AR868" s="110"/>
      <c r="AS868" s="110"/>
      <c r="AT868" s="110"/>
      <c r="AU868" s="110"/>
      <c r="AV868" s="110"/>
      <c r="AW868" s="110"/>
      <c r="AX868" s="110"/>
      <c r="AY868" s="110"/>
      <c r="AZ868" s="110"/>
      <c r="BA868" s="110"/>
      <c r="BB868" s="110"/>
    </row>
    <row r="869" ht="15.75" customHeight="1">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c r="AA869" s="110"/>
      <c r="AB869" s="110"/>
      <c r="AC869" s="110"/>
      <c r="AD869" s="110"/>
      <c r="AE869" s="110"/>
      <c r="AF869" s="110"/>
      <c r="AG869" s="110"/>
      <c r="AH869" s="110"/>
      <c r="AI869" s="110"/>
      <c r="AJ869" s="110"/>
      <c r="AK869" s="110"/>
      <c r="AL869" s="110"/>
      <c r="AM869" s="110"/>
      <c r="AN869" s="110"/>
      <c r="AO869" s="110"/>
      <c r="AP869" s="110"/>
      <c r="AQ869" s="110"/>
      <c r="AR869" s="110"/>
      <c r="AS869" s="110"/>
      <c r="AT869" s="110"/>
      <c r="AU869" s="110"/>
      <c r="AV869" s="110"/>
      <c r="AW869" s="110"/>
      <c r="AX869" s="110"/>
      <c r="AY869" s="110"/>
      <c r="AZ869" s="110"/>
      <c r="BA869" s="110"/>
      <c r="BB869" s="110"/>
    </row>
    <row r="870" ht="15.75" customHeight="1">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c r="AA870" s="110"/>
      <c r="AB870" s="110"/>
      <c r="AC870" s="110"/>
      <c r="AD870" s="110"/>
      <c r="AE870" s="110"/>
      <c r="AF870" s="110"/>
      <c r="AG870" s="110"/>
      <c r="AH870" s="110"/>
      <c r="AI870" s="110"/>
      <c r="AJ870" s="110"/>
      <c r="AK870" s="110"/>
      <c r="AL870" s="110"/>
      <c r="AM870" s="110"/>
      <c r="AN870" s="110"/>
      <c r="AO870" s="110"/>
      <c r="AP870" s="110"/>
      <c r="AQ870" s="110"/>
      <c r="AR870" s="110"/>
      <c r="AS870" s="110"/>
      <c r="AT870" s="110"/>
      <c r="AU870" s="110"/>
      <c r="AV870" s="110"/>
      <c r="AW870" s="110"/>
      <c r="AX870" s="110"/>
      <c r="AY870" s="110"/>
      <c r="AZ870" s="110"/>
      <c r="BA870" s="110"/>
      <c r="BB870" s="110"/>
    </row>
    <row r="871" ht="15.75" customHeight="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c r="AA871" s="110"/>
      <c r="AB871" s="110"/>
      <c r="AC871" s="110"/>
      <c r="AD871" s="110"/>
      <c r="AE871" s="110"/>
      <c r="AF871" s="110"/>
      <c r="AG871" s="110"/>
      <c r="AH871" s="110"/>
      <c r="AI871" s="110"/>
      <c r="AJ871" s="110"/>
      <c r="AK871" s="110"/>
      <c r="AL871" s="110"/>
      <c r="AM871" s="110"/>
      <c r="AN871" s="110"/>
      <c r="AO871" s="110"/>
      <c r="AP871" s="110"/>
      <c r="AQ871" s="110"/>
      <c r="AR871" s="110"/>
      <c r="AS871" s="110"/>
      <c r="AT871" s="110"/>
      <c r="AU871" s="110"/>
      <c r="AV871" s="110"/>
      <c r="AW871" s="110"/>
      <c r="AX871" s="110"/>
      <c r="AY871" s="110"/>
      <c r="AZ871" s="110"/>
      <c r="BA871" s="110"/>
      <c r="BB871" s="110"/>
    </row>
    <row r="872" ht="15.75" customHeight="1">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c r="AA872" s="110"/>
      <c r="AB872" s="110"/>
      <c r="AC872" s="110"/>
      <c r="AD872" s="110"/>
      <c r="AE872" s="110"/>
      <c r="AF872" s="110"/>
      <c r="AG872" s="110"/>
      <c r="AH872" s="110"/>
      <c r="AI872" s="110"/>
      <c r="AJ872" s="110"/>
      <c r="AK872" s="110"/>
      <c r="AL872" s="110"/>
      <c r="AM872" s="110"/>
      <c r="AN872" s="110"/>
      <c r="AO872" s="110"/>
      <c r="AP872" s="110"/>
      <c r="AQ872" s="110"/>
      <c r="AR872" s="110"/>
      <c r="AS872" s="110"/>
      <c r="AT872" s="110"/>
      <c r="AU872" s="110"/>
      <c r="AV872" s="110"/>
      <c r="AW872" s="110"/>
      <c r="AX872" s="110"/>
      <c r="AY872" s="110"/>
      <c r="AZ872" s="110"/>
      <c r="BA872" s="110"/>
      <c r="BB872" s="110"/>
    </row>
    <row r="873" ht="15.75" customHeight="1">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c r="AA873" s="110"/>
      <c r="AB873" s="110"/>
      <c r="AC873" s="110"/>
      <c r="AD873" s="110"/>
      <c r="AE873" s="110"/>
      <c r="AF873" s="110"/>
      <c r="AG873" s="110"/>
      <c r="AH873" s="110"/>
      <c r="AI873" s="110"/>
      <c r="AJ873" s="110"/>
      <c r="AK873" s="110"/>
      <c r="AL873" s="110"/>
      <c r="AM873" s="110"/>
      <c r="AN873" s="110"/>
      <c r="AO873" s="110"/>
      <c r="AP873" s="110"/>
      <c r="AQ873" s="110"/>
      <c r="AR873" s="110"/>
      <c r="AS873" s="110"/>
      <c r="AT873" s="110"/>
      <c r="AU873" s="110"/>
      <c r="AV873" s="110"/>
      <c r="AW873" s="110"/>
      <c r="AX873" s="110"/>
      <c r="AY873" s="110"/>
      <c r="AZ873" s="110"/>
      <c r="BA873" s="110"/>
      <c r="BB873" s="110"/>
    </row>
    <row r="874" ht="15.75" customHeight="1">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c r="AA874" s="110"/>
      <c r="AB874" s="110"/>
      <c r="AC874" s="110"/>
      <c r="AD874" s="110"/>
      <c r="AE874" s="110"/>
      <c r="AF874" s="110"/>
      <c r="AG874" s="110"/>
      <c r="AH874" s="110"/>
      <c r="AI874" s="110"/>
      <c r="AJ874" s="110"/>
      <c r="AK874" s="110"/>
      <c r="AL874" s="110"/>
      <c r="AM874" s="110"/>
      <c r="AN874" s="110"/>
      <c r="AO874" s="110"/>
      <c r="AP874" s="110"/>
      <c r="AQ874" s="110"/>
      <c r="AR874" s="110"/>
      <c r="AS874" s="110"/>
      <c r="AT874" s="110"/>
      <c r="AU874" s="110"/>
      <c r="AV874" s="110"/>
      <c r="AW874" s="110"/>
      <c r="AX874" s="110"/>
      <c r="AY874" s="110"/>
      <c r="AZ874" s="110"/>
      <c r="BA874" s="110"/>
      <c r="BB874" s="110"/>
    </row>
    <row r="875" ht="15.75" customHeight="1">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c r="AA875" s="110"/>
      <c r="AB875" s="110"/>
      <c r="AC875" s="110"/>
      <c r="AD875" s="110"/>
      <c r="AE875" s="110"/>
      <c r="AF875" s="110"/>
      <c r="AG875" s="110"/>
      <c r="AH875" s="110"/>
      <c r="AI875" s="110"/>
      <c r="AJ875" s="110"/>
      <c r="AK875" s="110"/>
      <c r="AL875" s="110"/>
      <c r="AM875" s="110"/>
      <c r="AN875" s="110"/>
      <c r="AO875" s="110"/>
      <c r="AP875" s="110"/>
      <c r="AQ875" s="110"/>
      <c r="AR875" s="110"/>
      <c r="AS875" s="110"/>
      <c r="AT875" s="110"/>
      <c r="AU875" s="110"/>
      <c r="AV875" s="110"/>
      <c r="AW875" s="110"/>
      <c r="AX875" s="110"/>
      <c r="AY875" s="110"/>
      <c r="AZ875" s="110"/>
      <c r="BA875" s="110"/>
      <c r="BB875" s="110"/>
    </row>
    <row r="876" ht="15.75" customHeight="1">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c r="AA876" s="110"/>
      <c r="AB876" s="110"/>
      <c r="AC876" s="110"/>
      <c r="AD876" s="110"/>
      <c r="AE876" s="110"/>
      <c r="AF876" s="110"/>
      <c r="AG876" s="110"/>
      <c r="AH876" s="110"/>
      <c r="AI876" s="110"/>
      <c r="AJ876" s="110"/>
      <c r="AK876" s="110"/>
      <c r="AL876" s="110"/>
      <c r="AM876" s="110"/>
      <c r="AN876" s="110"/>
      <c r="AO876" s="110"/>
      <c r="AP876" s="110"/>
      <c r="AQ876" s="110"/>
      <c r="AR876" s="110"/>
      <c r="AS876" s="110"/>
      <c r="AT876" s="110"/>
      <c r="AU876" s="110"/>
      <c r="AV876" s="110"/>
      <c r="AW876" s="110"/>
      <c r="AX876" s="110"/>
      <c r="AY876" s="110"/>
      <c r="AZ876" s="110"/>
      <c r="BA876" s="110"/>
      <c r="BB876" s="110"/>
    </row>
    <row r="877" ht="15.75" customHeight="1">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c r="AA877" s="110"/>
      <c r="AB877" s="110"/>
      <c r="AC877" s="110"/>
      <c r="AD877" s="110"/>
      <c r="AE877" s="110"/>
      <c r="AF877" s="110"/>
      <c r="AG877" s="110"/>
      <c r="AH877" s="110"/>
      <c r="AI877" s="110"/>
      <c r="AJ877" s="110"/>
      <c r="AK877" s="110"/>
      <c r="AL877" s="110"/>
      <c r="AM877" s="110"/>
      <c r="AN877" s="110"/>
      <c r="AO877" s="110"/>
      <c r="AP877" s="110"/>
      <c r="AQ877" s="110"/>
      <c r="AR877" s="110"/>
      <c r="AS877" s="110"/>
      <c r="AT877" s="110"/>
      <c r="AU877" s="110"/>
      <c r="AV877" s="110"/>
      <c r="AW877" s="110"/>
      <c r="AX877" s="110"/>
      <c r="AY877" s="110"/>
      <c r="AZ877" s="110"/>
      <c r="BA877" s="110"/>
      <c r="BB877" s="110"/>
    </row>
    <row r="878" ht="15.75" customHeight="1">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c r="AA878" s="110"/>
      <c r="AB878" s="110"/>
      <c r="AC878" s="110"/>
      <c r="AD878" s="110"/>
      <c r="AE878" s="110"/>
      <c r="AF878" s="110"/>
      <c r="AG878" s="110"/>
      <c r="AH878" s="110"/>
      <c r="AI878" s="110"/>
      <c r="AJ878" s="110"/>
      <c r="AK878" s="110"/>
      <c r="AL878" s="110"/>
      <c r="AM878" s="110"/>
      <c r="AN878" s="110"/>
      <c r="AO878" s="110"/>
      <c r="AP878" s="110"/>
      <c r="AQ878" s="110"/>
      <c r="AR878" s="110"/>
      <c r="AS878" s="110"/>
      <c r="AT878" s="110"/>
      <c r="AU878" s="110"/>
      <c r="AV878" s="110"/>
      <c r="AW878" s="110"/>
      <c r="AX878" s="110"/>
      <c r="AY878" s="110"/>
      <c r="AZ878" s="110"/>
      <c r="BA878" s="110"/>
      <c r="BB878" s="110"/>
    </row>
    <row r="879" ht="15.75" customHeight="1">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c r="AA879" s="110"/>
      <c r="AB879" s="110"/>
      <c r="AC879" s="110"/>
      <c r="AD879" s="110"/>
      <c r="AE879" s="110"/>
      <c r="AF879" s="110"/>
      <c r="AG879" s="110"/>
      <c r="AH879" s="110"/>
      <c r="AI879" s="110"/>
      <c r="AJ879" s="110"/>
      <c r="AK879" s="110"/>
      <c r="AL879" s="110"/>
      <c r="AM879" s="110"/>
      <c r="AN879" s="110"/>
      <c r="AO879" s="110"/>
      <c r="AP879" s="110"/>
      <c r="AQ879" s="110"/>
      <c r="AR879" s="110"/>
      <c r="AS879" s="110"/>
      <c r="AT879" s="110"/>
      <c r="AU879" s="110"/>
      <c r="AV879" s="110"/>
      <c r="AW879" s="110"/>
      <c r="AX879" s="110"/>
      <c r="AY879" s="110"/>
      <c r="AZ879" s="110"/>
      <c r="BA879" s="110"/>
      <c r="BB879" s="110"/>
    </row>
    <row r="880" ht="15.75" customHeight="1">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c r="AA880" s="110"/>
      <c r="AB880" s="110"/>
      <c r="AC880" s="110"/>
      <c r="AD880" s="110"/>
      <c r="AE880" s="110"/>
      <c r="AF880" s="110"/>
      <c r="AG880" s="110"/>
      <c r="AH880" s="110"/>
      <c r="AI880" s="110"/>
      <c r="AJ880" s="110"/>
      <c r="AK880" s="110"/>
      <c r="AL880" s="110"/>
      <c r="AM880" s="110"/>
      <c r="AN880" s="110"/>
      <c r="AO880" s="110"/>
      <c r="AP880" s="110"/>
      <c r="AQ880" s="110"/>
      <c r="AR880" s="110"/>
      <c r="AS880" s="110"/>
      <c r="AT880" s="110"/>
      <c r="AU880" s="110"/>
      <c r="AV880" s="110"/>
      <c r="AW880" s="110"/>
      <c r="AX880" s="110"/>
      <c r="AY880" s="110"/>
      <c r="AZ880" s="110"/>
      <c r="BA880" s="110"/>
      <c r="BB880" s="110"/>
    </row>
    <row r="881" ht="15.75" customHeight="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c r="AA881" s="110"/>
      <c r="AB881" s="110"/>
      <c r="AC881" s="110"/>
      <c r="AD881" s="110"/>
      <c r="AE881" s="110"/>
      <c r="AF881" s="110"/>
      <c r="AG881" s="110"/>
      <c r="AH881" s="110"/>
      <c r="AI881" s="110"/>
      <c r="AJ881" s="110"/>
      <c r="AK881" s="110"/>
      <c r="AL881" s="110"/>
      <c r="AM881" s="110"/>
      <c r="AN881" s="110"/>
      <c r="AO881" s="110"/>
      <c r="AP881" s="110"/>
      <c r="AQ881" s="110"/>
      <c r="AR881" s="110"/>
      <c r="AS881" s="110"/>
      <c r="AT881" s="110"/>
      <c r="AU881" s="110"/>
      <c r="AV881" s="110"/>
      <c r="AW881" s="110"/>
      <c r="AX881" s="110"/>
      <c r="AY881" s="110"/>
      <c r="AZ881" s="110"/>
      <c r="BA881" s="110"/>
      <c r="BB881" s="110"/>
    </row>
    <row r="882" ht="15.75" customHeight="1">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c r="AA882" s="110"/>
      <c r="AB882" s="110"/>
      <c r="AC882" s="110"/>
      <c r="AD882" s="110"/>
      <c r="AE882" s="110"/>
      <c r="AF882" s="110"/>
      <c r="AG882" s="110"/>
      <c r="AH882" s="110"/>
      <c r="AI882" s="110"/>
      <c r="AJ882" s="110"/>
      <c r="AK882" s="110"/>
      <c r="AL882" s="110"/>
      <c r="AM882" s="110"/>
      <c r="AN882" s="110"/>
      <c r="AO882" s="110"/>
      <c r="AP882" s="110"/>
      <c r="AQ882" s="110"/>
      <c r="AR882" s="110"/>
      <c r="AS882" s="110"/>
      <c r="AT882" s="110"/>
      <c r="AU882" s="110"/>
      <c r="AV882" s="110"/>
      <c r="AW882" s="110"/>
      <c r="AX882" s="110"/>
      <c r="AY882" s="110"/>
      <c r="AZ882" s="110"/>
      <c r="BA882" s="110"/>
      <c r="BB882" s="110"/>
    </row>
    <row r="883" ht="15.75" customHeight="1">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c r="AA883" s="110"/>
      <c r="AB883" s="110"/>
      <c r="AC883" s="110"/>
      <c r="AD883" s="110"/>
      <c r="AE883" s="110"/>
      <c r="AF883" s="110"/>
      <c r="AG883" s="110"/>
      <c r="AH883" s="110"/>
      <c r="AI883" s="110"/>
      <c r="AJ883" s="110"/>
      <c r="AK883" s="110"/>
      <c r="AL883" s="110"/>
      <c r="AM883" s="110"/>
      <c r="AN883" s="110"/>
      <c r="AO883" s="110"/>
      <c r="AP883" s="110"/>
      <c r="AQ883" s="110"/>
      <c r="AR883" s="110"/>
      <c r="AS883" s="110"/>
      <c r="AT883" s="110"/>
      <c r="AU883" s="110"/>
      <c r="AV883" s="110"/>
      <c r="AW883" s="110"/>
      <c r="AX883" s="110"/>
      <c r="AY883" s="110"/>
      <c r="AZ883" s="110"/>
      <c r="BA883" s="110"/>
      <c r="BB883" s="110"/>
    </row>
    <row r="884" ht="15.75" customHeight="1">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c r="AA884" s="110"/>
      <c r="AB884" s="110"/>
      <c r="AC884" s="110"/>
      <c r="AD884" s="110"/>
      <c r="AE884" s="110"/>
      <c r="AF884" s="110"/>
      <c r="AG884" s="110"/>
      <c r="AH884" s="110"/>
      <c r="AI884" s="110"/>
      <c r="AJ884" s="110"/>
      <c r="AK884" s="110"/>
      <c r="AL884" s="110"/>
      <c r="AM884" s="110"/>
      <c r="AN884" s="110"/>
      <c r="AO884" s="110"/>
      <c r="AP884" s="110"/>
      <c r="AQ884" s="110"/>
      <c r="AR884" s="110"/>
      <c r="AS884" s="110"/>
      <c r="AT884" s="110"/>
      <c r="AU884" s="110"/>
      <c r="AV884" s="110"/>
      <c r="AW884" s="110"/>
      <c r="AX884" s="110"/>
      <c r="AY884" s="110"/>
      <c r="AZ884" s="110"/>
      <c r="BA884" s="110"/>
      <c r="BB884" s="110"/>
    </row>
    <row r="885" ht="15.75" customHeight="1">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c r="AA885" s="110"/>
      <c r="AB885" s="110"/>
      <c r="AC885" s="110"/>
      <c r="AD885" s="110"/>
      <c r="AE885" s="110"/>
      <c r="AF885" s="110"/>
      <c r="AG885" s="110"/>
      <c r="AH885" s="110"/>
      <c r="AI885" s="110"/>
      <c r="AJ885" s="110"/>
      <c r="AK885" s="110"/>
      <c r="AL885" s="110"/>
      <c r="AM885" s="110"/>
      <c r="AN885" s="110"/>
      <c r="AO885" s="110"/>
      <c r="AP885" s="110"/>
      <c r="AQ885" s="110"/>
      <c r="AR885" s="110"/>
      <c r="AS885" s="110"/>
      <c r="AT885" s="110"/>
      <c r="AU885" s="110"/>
      <c r="AV885" s="110"/>
      <c r="AW885" s="110"/>
      <c r="AX885" s="110"/>
      <c r="AY885" s="110"/>
      <c r="AZ885" s="110"/>
      <c r="BA885" s="110"/>
      <c r="BB885" s="110"/>
    </row>
    <row r="886" ht="15.75" customHeight="1">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c r="AA886" s="110"/>
      <c r="AB886" s="110"/>
      <c r="AC886" s="110"/>
      <c r="AD886" s="110"/>
      <c r="AE886" s="110"/>
      <c r="AF886" s="110"/>
      <c r="AG886" s="110"/>
      <c r="AH886" s="110"/>
      <c r="AI886" s="110"/>
      <c r="AJ886" s="110"/>
      <c r="AK886" s="110"/>
      <c r="AL886" s="110"/>
      <c r="AM886" s="110"/>
      <c r="AN886" s="110"/>
      <c r="AO886" s="110"/>
      <c r="AP886" s="110"/>
      <c r="AQ886" s="110"/>
      <c r="AR886" s="110"/>
      <c r="AS886" s="110"/>
      <c r="AT886" s="110"/>
      <c r="AU886" s="110"/>
      <c r="AV886" s="110"/>
      <c r="AW886" s="110"/>
      <c r="AX886" s="110"/>
      <c r="AY886" s="110"/>
      <c r="AZ886" s="110"/>
      <c r="BA886" s="110"/>
      <c r="BB886" s="110"/>
    </row>
    <row r="887" ht="15.75" customHeight="1">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c r="AA887" s="110"/>
      <c r="AB887" s="110"/>
      <c r="AC887" s="110"/>
      <c r="AD887" s="110"/>
      <c r="AE887" s="110"/>
      <c r="AF887" s="110"/>
      <c r="AG887" s="110"/>
      <c r="AH887" s="110"/>
      <c r="AI887" s="110"/>
      <c r="AJ887" s="110"/>
      <c r="AK887" s="110"/>
      <c r="AL887" s="110"/>
      <c r="AM887" s="110"/>
      <c r="AN887" s="110"/>
      <c r="AO887" s="110"/>
      <c r="AP887" s="110"/>
      <c r="AQ887" s="110"/>
      <c r="AR887" s="110"/>
      <c r="AS887" s="110"/>
      <c r="AT887" s="110"/>
      <c r="AU887" s="110"/>
      <c r="AV887" s="110"/>
      <c r="AW887" s="110"/>
      <c r="AX887" s="110"/>
      <c r="AY887" s="110"/>
      <c r="AZ887" s="110"/>
      <c r="BA887" s="110"/>
      <c r="BB887" s="110"/>
    </row>
    <row r="888" ht="15.75" customHeight="1">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c r="AA888" s="110"/>
      <c r="AB888" s="110"/>
      <c r="AC888" s="110"/>
      <c r="AD888" s="110"/>
      <c r="AE888" s="110"/>
      <c r="AF888" s="110"/>
      <c r="AG888" s="110"/>
      <c r="AH888" s="110"/>
      <c r="AI888" s="110"/>
      <c r="AJ888" s="110"/>
      <c r="AK888" s="110"/>
      <c r="AL888" s="110"/>
      <c r="AM888" s="110"/>
      <c r="AN888" s="110"/>
      <c r="AO888" s="110"/>
      <c r="AP888" s="110"/>
      <c r="AQ888" s="110"/>
      <c r="AR888" s="110"/>
      <c r="AS888" s="110"/>
      <c r="AT888" s="110"/>
      <c r="AU888" s="110"/>
      <c r="AV888" s="110"/>
      <c r="AW888" s="110"/>
      <c r="AX888" s="110"/>
      <c r="AY888" s="110"/>
      <c r="AZ888" s="110"/>
      <c r="BA888" s="110"/>
      <c r="BB888" s="110"/>
    </row>
    <row r="889" ht="15.75" customHeight="1">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c r="AA889" s="110"/>
      <c r="AB889" s="110"/>
      <c r="AC889" s="110"/>
      <c r="AD889" s="110"/>
      <c r="AE889" s="110"/>
      <c r="AF889" s="110"/>
      <c r="AG889" s="110"/>
      <c r="AH889" s="110"/>
      <c r="AI889" s="110"/>
      <c r="AJ889" s="110"/>
      <c r="AK889" s="110"/>
      <c r="AL889" s="110"/>
      <c r="AM889" s="110"/>
      <c r="AN889" s="110"/>
      <c r="AO889" s="110"/>
      <c r="AP889" s="110"/>
      <c r="AQ889" s="110"/>
      <c r="AR889" s="110"/>
      <c r="AS889" s="110"/>
      <c r="AT889" s="110"/>
      <c r="AU889" s="110"/>
      <c r="AV889" s="110"/>
      <c r="AW889" s="110"/>
      <c r="AX889" s="110"/>
      <c r="AY889" s="110"/>
      <c r="AZ889" s="110"/>
      <c r="BA889" s="110"/>
      <c r="BB889" s="110"/>
    </row>
    <row r="890" ht="15.75" customHeight="1">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c r="AA890" s="110"/>
      <c r="AB890" s="110"/>
      <c r="AC890" s="110"/>
      <c r="AD890" s="110"/>
      <c r="AE890" s="110"/>
      <c r="AF890" s="110"/>
      <c r="AG890" s="110"/>
      <c r="AH890" s="110"/>
      <c r="AI890" s="110"/>
      <c r="AJ890" s="110"/>
      <c r="AK890" s="110"/>
      <c r="AL890" s="110"/>
      <c r="AM890" s="110"/>
      <c r="AN890" s="110"/>
      <c r="AO890" s="110"/>
      <c r="AP890" s="110"/>
      <c r="AQ890" s="110"/>
      <c r="AR890" s="110"/>
      <c r="AS890" s="110"/>
      <c r="AT890" s="110"/>
      <c r="AU890" s="110"/>
      <c r="AV890" s="110"/>
      <c r="AW890" s="110"/>
      <c r="AX890" s="110"/>
      <c r="AY890" s="110"/>
      <c r="AZ890" s="110"/>
      <c r="BA890" s="110"/>
      <c r="BB890" s="110"/>
    </row>
    <row r="891" ht="15.75" customHeight="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c r="AA891" s="110"/>
      <c r="AB891" s="110"/>
      <c r="AC891" s="110"/>
      <c r="AD891" s="110"/>
      <c r="AE891" s="110"/>
      <c r="AF891" s="110"/>
      <c r="AG891" s="110"/>
      <c r="AH891" s="110"/>
      <c r="AI891" s="110"/>
      <c r="AJ891" s="110"/>
      <c r="AK891" s="110"/>
      <c r="AL891" s="110"/>
      <c r="AM891" s="110"/>
      <c r="AN891" s="110"/>
      <c r="AO891" s="110"/>
      <c r="AP891" s="110"/>
      <c r="AQ891" s="110"/>
      <c r="AR891" s="110"/>
      <c r="AS891" s="110"/>
      <c r="AT891" s="110"/>
      <c r="AU891" s="110"/>
      <c r="AV891" s="110"/>
      <c r="AW891" s="110"/>
      <c r="AX891" s="110"/>
      <c r="AY891" s="110"/>
      <c r="AZ891" s="110"/>
      <c r="BA891" s="110"/>
      <c r="BB891" s="110"/>
    </row>
    <row r="892" ht="15.75" customHeight="1">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c r="AA892" s="110"/>
      <c r="AB892" s="110"/>
      <c r="AC892" s="110"/>
      <c r="AD892" s="110"/>
      <c r="AE892" s="110"/>
      <c r="AF892" s="110"/>
      <c r="AG892" s="110"/>
      <c r="AH892" s="110"/>
      <c r="AI892" s="110"/>
      <c r="AJ892" s="110"/>
      <c r="AK892" s="110"/>
      <c r="AL892" s="110"/>
      <c r="AM892" s="110"/>
      <c r="AN892" s="110"/>
      <c r="AO892" s="110"/>
      <c r="AP892" s="110"/>
      <c r="AQ892" s="110"/>
      <c r="AR892" s="110"/>
      <c r="AS892" s="110"/>
      <c r="AT892" s="110"/>
      <c r="AU892" s="110"/>
      <c r="AV892" s="110"/>
      <c r="AW892" s="110"/>
      <c r="AX892" s="110"/>
      <c r="AY892" s="110"/>
      <c r="AZ892" s="110"/>
      <c r="BA892" s="110"/>
      <c r="BB892" s="110"/>
    </row>
    <row r="893" ht="15.75" customHeight="1">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c r="AA893" s="110"/>
      <c r="AB893" s="110"/>
      <c r="AC893" s="110"/>
      <c r="AD893" s="110"/>
      <c r="AE893" s="110"/>
      <c r="AF893" s="110"/>
      <c r="AG893" s="110"/>
      <c r="AH893" s="110"/>
      <c r="AI893" s="110"/>
      <c r="AJ893" s="110"/>
      <c r="AK893" s="110"/>
      <c r="AL893" s="110"/>
      <c r="AM893" s="110"/>
      <c r="AN893" s="110"/>
      <c r="AO893" s="110"/>
      <c r="AP893" s="110"/>
      <c r="AQ893" s="110"/>
      <c r="AR893" s="110"/>
      <c r="AS893" s="110"/>
      <c r="AT893" s="110"/>
      <c r="AU893" s="110"/>
      <c r="AV893" s="110"/>
      <c r="AW893" s="110"/>
      <c r="AX893" s="110"/>
      <c r="AY893" s="110"/>
      <c r="AZ893" s="110"/>
      <c r="BA893" s="110"/>
      <c r="BB893" s="110"/>
    </row>
    <row r="894" ht="15.75" customHeight="1">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c r="AA894" s="110"/>
      <c r="AB894" s="110"/>
      <c r="AC894" s="110"/>
      <c r="AD894" s="110"/>
      <c r="AE894" s="110"/>
      <c r="AF894" s="110"/>
      <c r="AG894" s="110"/>
      <c r="AH894" s="110"/>
      <c r="AI894" s="110"/>
      <c r="AJ894" s="110"/>
      <c r="AK894" s="110"/>
      <c r="AL894" s="110"/>
      <c r="AM894" s="110"/>
      <c r="AN894" s="110"/>
      <c r="AO894" s="110"/>
      <c r="AP894" s="110"/>
      <c r="AQ894" s="110"/>
      <c r="AR894" s="110"/>
      <c r="AS894" s="110"/>
      <c r="AT894" s="110"/>
      <c r="AU894" s="110"/>
      <c r="AV894" s="110"/>
      <c r="AW894" s="110"/>
      <c r="AX894" s="110"/>
      <c r="AY894" s="110"/>
      <c r="AZ894" s="110"/>
      <c r="BA894" s="110"/>
      <c r="BB894" s="110"/>
    </row>
    <row r="895" ht="15.75" customHeight="1">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c r="AA895" s="110"/>
      <c r="AB895" s="110"/>
      <c r="AC895" s="110"/>
      <c r="AD895" s="110"/>
      <c r="AE895" s="110"/>
      <c r="AF895" s="110"/>
      <c r="AG895" s="110"/>
      <c r="AH895" s="110"/>
      <c r="AI895" s="110"/>
      <c r="AJ895" s="110"/>
      <c r="AK895" s="110"/>
      <c r="AL895" s="110"/>
      <c r="AM895" s="110"/>
      <c r="AN895" s="110"/>
      <c r="AO895" s="110"/>
      <c r="AP895" s="110"/>
      <c r="AQ895" s="110"/>
      <c r="AR895" s="110"/>
      <c r="AS895" s="110"/>
      <c r="AT895" s="110"/>
      <c r="AU895" s="110"/>
      <c r="AV895" s="110"/>
      <c r="AW895" s="110"/>
      <c r="AX895" s="110"/>
      <c r="AY895" s="110"/>
      <c r="AZ895" s="110"/>
      <c r="BA895" s="110"/>
      <c r="BB895" s="110"/>
    </row>
    <row r="896" ht="15.75" customHeight="1">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c r="AA896" s="110"/>
      <c r="AB896" s="110"/>
      <c r="AC896" s="110"/>
      <c r="AD896" s="110"/>
      <c r="AE896" s="110"/>
      <c r="AF896" s="110"/>
      <c r="AG896" s="110"/>
      <c r="AH896" s="110"/>
      <c r="AI896" s="110"/>
      <c r="AJ896" s="110"/>
      <c r="AK896" s="110"/>
      <c r="AL896" s="110"/>
      <c r="AM896" s="110"/>
      <c r="AN896" s="110"/>
      <c r="AO896" s="110"/>
      <c r="AP896" s="110"/>
      <c r="AQ896" s="110"/>
      <c r="AR896" s="110"/>
      <c r="AS896" s="110"/>
      <c r="AT896" s="110"/>
      <c r="AU896" s="110"/>
      <c r="AV896" s="110"/>
      <c r="AW896" s="110"/>
      <c r="AX896" s="110"/>
      <c r="AY896" s="110"/>
      <c r="AZ896" s="110"/>
      <c r="BA896" s="110"/>
      <c r="BB896" s="110"/>
    </row>
    <row r="897" ht="15.75" customHeight="1">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c r="AA897" s="110"/>
      <c r="AB897" s="110"/>
      <c r="AC897" s="110"/>
      <c r="AD897" s="110"/>
      <c r="AE897" s="110"/>
      <c r="AF897" s="110"/>
      <c r="AG897" s="110"/>
      <c r="AH897" s="110"/>
      <c r="AI897" s="110"/>
      <c r="AJ897" s="110"/>
      <c r="AK897" s="110"/>
      <c r="AL897" s="110"/>
      <c r="AM897" s="110"/>
      <c r="AN897" s="110"/>
      <c r="AO897" s="110"/>
      <c r="AP897" s="110"/>
      <c r="AQ897" s="110"/>
      <c r="AR897" s="110"/>
      <c r="AS897" s="110"/>
      <c r="AT897" s="110"/>
      <c r="AU897" s="110"/>
      <c r="AV897" s="110"/>
      <c r="AW897" s="110"/>
      <c r="AX897" s="110"/>
      <c r="AY897" s="110"/>
      <c r="AZ897" s="110"/>
      <c r="BA897" s="110"/>
      <c r="BB897" s="110"/>
    </row>
    <row r="898" ht="15.75" customHeight="1">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c r="AA898" s="110"/>
      <c r="AB898" s="110"/>
      <c r="AC898" s="110"/>
      <c r="AD898" s="110"/>
      <c r="AE898" s="110"/>
      <c r="AF898" s="110"/>
      <c r="AG898" s="110"/>
      <c r="AH898" s="110"/>
      <c r="AI898" s="110"/>
      <c r="AJ898" s="110"/>
      <c r="AK898" s="110"/>
      <c r="AL898" s="110"/>
      <c r="AM898" s="110"/>
      <c r="AN898" s="110"/>
      <c r="AO898" s="110"/>
      <c r="AP898" s="110"/>
      <c r="AQ898" s="110"/>
      <c r="AR898" s="110"/>
      <c r="AS898" s="110"/>
      <c r="AT898" s="110"/>
      <c r="AU898" s="110"/>
      <c r="AV898" s="110"/>
      <c r="AW898" s="110"/>
      <c r="AX898" s="110"/>
      <c r="AY898" s="110"/>
      <c r="AZ898" s="110"/>
      <c r="BA898" s="110"/>
      <c r="BB898" s="110"/>
    </row>
    <row r="899" ht="15.75" customHeight="1">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c r="AA899" s="110"/>
      <c r="AB899" s="110"/>
      <c r="AC899" s="110"/>
      <c r="AD899" s="110"/>
      <c r="AE899" s="110"/>
      <c r="AF899" s="110"/>
      <c r="AG899" s="110"/>
      <c r="AH899" s="110"/>
      <c r="AI899" s="110"/>
      <c r="AJ899" s="110"/>
      <c r="AK899" s="110"/>
      <c r="AL899" s="110"/>
      <c r="AM899" s="110"/>
      <c r="AN899" s="110"/>
      <c r="AO899" s="110"/>
      <c r="AP899" s="110"/>
      <c r="AQ899" s="110"/>
      <c r="AR899" s="110"/>
      <c r="AS899" s="110"/>
      <c r="AT899" s="110"/>
      <c r="AU899" s="110"/>
      <c r="AV899" s="110"/>
      <c r="AW899" s="110"/>
      <c r="AX899" s="110"/>
      <c r="AY899" s="110"/>
      <c r="AZ899" s="110"/>
      <c r="BA899" s="110"/>
      <c r="BB899" s="110"/>
    </row>
    <row r="900" ht="15.75" customHeight="1">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c r="AA900" s="110"/>
      <c r="AB900" s="110"/>
      <c r="AC900" s="110"/>
      <c r="AD900" s="110"/>
      <c r="AE900" s="110"/>
      <c r="AF900" s="110"/>
      <c r="AG900" s="110"/>
      <c r="AH900" s="110"/>
      <c r="AI900" s="110"/>
      <c r="AJ900" s="110"/>
      <c r="AK900" s="110"/>
      <c r="AL900" s="110"/>
      <c r="AM900" s="110"/>
      <c r="AN900" s="110"/>
      <c r="AO900" s="110"/>
      <c r="AP900" s="110"/>
      <c r="AQ900" s="110"/>
      <c r="AR900" s="110"/>
      <c r="AS900" s="110"/>
      <c r="AT900" s="110"/>
      <c r="AU900" s="110"/>
      <c r="AV900" s="110"/>
      <c r="AW900" s="110"/>
      <c r="AX900" s="110"/>
      <c r="AY900" s="110"/>
      <c r="AZ900" s="110"/>
      <c r="BA900" s="110"/>
      <c r="BB900" s="110"/>
    </row>
    <row r="901" ht="15.75" customHeight="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c r="AA901" s="110"/>
      <c r="AB901" s="110"/>
      <c r="AC901" s="110"/>
      <c r="AD901" s="110"/>
      <c r="AE901" s="110"/>
      <c r="AF901" s="110"/>
      <c r="AG901" s="110"/>
      <c r="AH901" s="110"/>
      <c r="AI901" s="110"/>
      <c r="AJ901" s="110"/>
      <c r="AK901" s="110"/>
      <c r="AL901" s="110"/>
      <c r="AM901" s="110"/>
      <c r="AN901" s="110"/>
      <c r="AO901" s="110"/>
      <c r="AP901" s="110"/>
      <c r="AQ901" s="110"/>
      <c r="AR901" s="110"/>
      <c r="AS901" s="110"/>
      <c r="AT901" s="110"/>
      <c r="AU901" s="110"/>
      <c r="AV901" s="110"/>
      <c r="AW901" s="110"/>
      <c r="AX901" s="110"/>
      <c r="AY901" s="110"/>
      <c r="AZ901" s="110"/>
      <c r="BA901" s="110"/>
      <c r="BB901" s="110"/>
    </row>
    <row r="902" ht="15.75" customHeight="1">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c r="AA902" s="110"/>
      <c r="AB902" s="110"/>
      <c r="AC902" s="110"/>
      <c r="AD902" s="110"/>
      <c r="AE902" s="110"/>
      <c r="AF902" s="110"/>
      <c r="AG902" s="110"/>
      <c r="AH902" s="110"/>
      <c r="AI902" s="110"/>
      <c r="AJ902" s="110"/>
      <c r="AK902" s="110"/>
      <c r="AL902" s="110"/>
      <c r="AM902" s="110"/>
      <c r="AN902" s="110"/>
      <c r="AO902" s="110"/>
      <c r="AP902" s="110"/>
      <c r="AQ902" s="110"/>
      <c r="AR902" s="110"/>
      <c r="AS902" s="110"/>
      <c r="AT902" s="110"/>
      <c r="AU902" s="110"/>
      <c r="AV902" s="110"/>
      <c r="AW902" s="110"/>
      <c r="AX902" s="110"/>
      <c r="AY902" s="110"/>
      <c r="AZ902" s="110"/>
      <c r="BA902" s="110"/>
      <c r="BB902" s="110"/>
    </row>
    <row r="903" ht="15.75" customHeight="1">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c r="AA903" s="110"/>
      <c r="AB903" s="110"/>
      <c r="AC903" s="110"/>
      <c r="AD903" s="110"/>
      <c r="AE903" s="110"/>
      <c r="AF903" s="110"/>
      <c r="AG903" s="110"/>
      <c r="AH903" s="110"/>
      <c r="AI903" s="110"/>
      <c r="AJ903" s="110"/>
      <c r="AK903" s="110"/>
      <c r="AL903" s="110"/>
      <c r="AM903" s="110"/>
      <c r="AN903" s="110"/>
      <c r="AO903" s="110"/>
      <c r="AP903" s="110"/>
      <c r="AQ903" s="110"/>
      <c r="AR903" s="110"/>
      <c r="AS903" s="110"/>
      <c r="AT903" s="110"/>
      <c r="AU903" s="110"/>
      <c r="AV903" s="110"/>
      <c r="AW903" s="110"/>
      <c r="AX903" s="110"/>
      <c r="AY903" s="110"/>
      <c r="AZ903" s="110"/>
      <c r="BA903" s="110"/>
      <c r="BB903" s="110"/>
    </row>
    <row r="904" ht="15.75" customHeight="1">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c r="AA904" s="110"/>
      <c r="AB904" s="110"/>
      <c r="AC904" s="110"/>
      <c r="AD904" s="110"/>
      <c r="AE904" s="110"/>
      <c r="AF904" s="110"/>
      <c r="AG904" s="110"/>
      <c r="AH904" s="110"/>
      <c r="AI904" s="110"/>
      <c r="AJ904" s="110"/>
      <c r="AK904" s="110"/>
      <c r="AL904" s="110"/>
      <c r="AM904" s="110"/>
      <c r="AN904" s="110"/>
      <c r="AO904" s="110"/>
      <c r="AP904" s="110"/>
      <c r="AQ904" s="110"/>
      <c r="AR904" s="110"/>
      <c r="AS904" s="110"/>
      <c r="AT904" s="110"/>
      <c r="AU904" s="110"/>
      <c r="AV904" s="110"/>
      <c r="AW904" s="110"/>
      <c r="AX904" s="110"/>
      <c r="AY904" s="110"/>
      <c r="AZ904" s="110"/>
      <c r="BA904" s="110"/>
      <c r="BB904" s="110"/>
    </row>
    <row r="905" ht="15.75" customHeight="1">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c r="AA905" s="110"/>
      <c r="AB905" s="110"/>
      <c r="AC905" s="110"/>
      <c r="AD905" s="110"/>
      <c r="AE905" s="110"/>
      <c r="AF905" s="110"/>
      <c r="AG905" s="110"/>
      <c r="AH905" s="110"/>
      <c r="AI905" s="110"/>
      <c r="AJ905" s="110"/>
      <c r="AK905" s="110"/>
      <c r="AL905" s="110"/>
      <c r="AM905" s="110"/>
      <c r="AN905" s="110"/>
      <c r="AO905" s="110"/>
      <c r="AP905" s="110"/>
      <c r="AQ905" s="110"/>
      <c r="AR905" s="110"/>
      <c r="AS905" s="110"/>
      <c r="AT905" s="110"/>
      <c r="AU905" s="110"/>
      <c r="AV905" s="110"/>
      <c r="AW905" s="110"/>
      <c r="AX905" s="110"/>
      <c r="AY905" s="110"/>
      <c r="AZ905" s="110"/>
      <c r="BA905" s="110"/>
      <c r="BB905" s="110"/>
    </row>
    <row r="906" ht="15.75" customHeight="1">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c r="AA906" s="110"/>
      <c r="AB906" s="110"/>
      <c r="AC906" s="110"/>
      <c r="AD906" s="110"/>
      <c r="AE906" s="110"/>
      <c r="AF906" s="110"/>
      <c r="AG906" s="110"/>
      <c r="AH906" s="110"/>
      <c r="AI906" s="110"/>
      <c r="AJ906" s="110"/>
      <c r="AK906" s="110"/>
      <c r="AL906" s="110"/>
      <c r="AM906" s="110"/>
      <c r="AN906" s="110"/>
      <c r="AO906" s="110"/>
      <c r="AP906" s="110"/>
      <c r="AQ906" s="110"/>
      <c r="AR906" s="110"/>
      <c r="AS906" s="110"/>
      <c r="AT906" s="110"/>
      <c r="AU906" s="110"/>
      <c r="AV906" s="110"/>
      <c r="AW906" s="110"/>
      <c r="AX906" s="110"/>
      <c r="AY906" s="110"/>
      <c r="AZ906" s="110"/>
      <c r="BA906" s="110"/>
      <c r="BB906" s="110"/>
    </row>
    <row r="907" ht="15.75" customHeight="1">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c r="AA907" s="110"/>
      <c r="AB907" s="110"/>
      <c r="AC907" s="110"/>
      <c r="AD907" s="110"/>
      <c r="AE907" s="110"/>
      <c r="AF907" s="110"/>
      <c r="AG907" s="110"/>
      <c r="AH907" s="110"/>
      <c r="AI907" s="110"/>
      <c r="AJ907" s="110"/>
      <c r="AK907" s="110"/>
      <c r="AL907" s="110"/>
      <c r="AM907" s="110"/>
      <c r="AN907" s="110"/>
      <c r="AO907" s="110"/>
      <c r="AP907" s="110"/>
      <c r="AQ907" s="110"/>
      <c r="AR907" s="110"/>
      <c r="AS907" s="110"/>
      <c r="AT907" s="110"/>
      <c r="AU907" s="110"/>
      <c r="AV907" s="110"/>
      <c r="AW907" s="110"/>
      <c r="AX907" s="110"/>
      <c r="AY907" s="110"/>
      <c r="AZ907" s="110"/>
      <c r="BA907" s="110"/>
      <c r="BB907" s="110"/>
    </row>
    <row r="908" ht="15.75" customHeight="1">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c r="AA908" s="110"/>
      <c r="AB908" s="110"/>
      <c r="AC908" s="110"/>
      <c r="AD908" s="110"/>
      <c r="AE908" s="110"/>
      <c r="AF908" s="110"/>
      <c r="AG908" s="110"/>
      <c r="AH908" s="110"/>
      <c r="AI908" s="110"/>
      <c r="AJ908" s="110"/>
      <c r="AK908" s="110"/>
      <c r="AL908" s="110"/>
      <c r="AM908" s="110"/>
      <c r="AN908" s="110"/>
      <c r="AO908" s="110"/>
      <c r="AP908" s="110"/>
      <c r="AQ908" s="110"/>
      <c r="AR908" s="110"/>
      <c r="AS908" s="110"/>
      <c r="AT908" s="110"/>
      <c r="AU908" s="110"/>
      <c r="AV908" s="110"/>
      <c r="AW908" s="110"/>
      <c r="AX908" s="110"/>
      <c r="AY908" s="110"/>
      <c r="AZ908" s="110"/>
      <c r="BA908" s="110"/>
      <c r="BB908" s="110"/>
    </row>
    <row r="909" ht="15.75" customHeight="1">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c r="AA909" s="110"/>
      <c r="AB909" s="110"/>
      <c r="AC909" s="110"/>
      <c r="AD909" s="110"/>
      <c r="AE909" s="110"/>
      <c r="AF909" s="110"/>
      <c r="AG909" s="110"/>
      <c r="AH909" s="110"/>
      <c r="AI909" s="110"/>
      <c r="AJ909" s="110"/>
      <c r="AK909" s="110"/>
      <c r="AL909" s="110"/>
      <c r="AM909" s="110"/>
      <c r="AN909" s="110"/>
      <c r="AO909" s="110"/>
      <c r="AP909" s="110"/>
      <c r="AQ909" s="110"/>
      <c r="AR909" s="110"/>
      <c r="AS909" s="110"/>
      <c r="AT909" s="110"/>
      <c r="AU909" s="110"/>
      <c r="AV909" s="110"/>
      <c r="AW909" s="110"/>
      <c r="AX909" s="110"/>
      <c r="AY909" s="110"/>
      <c r="AZ909" s="110"/>
      <c r="BA909" s="110"/>
      <c r="BB909" s="110"/>
    </row>
    <row r="910" ht="15.75" customHeight="1">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c r="AA910" s="110"/>
      <c r="AB910" s="110"/>
      <c r="AC910" s="110"/>
      <c r="AD910" s="110"/>
      <c r="AE910" s="110"/>
      <c r="AF910" s="110"/>
      <c r="AG910" s="110"/>
      <c r="AH910" s="110"/>
      <c r="AI910" s="110"/>
      <c r="AJ910" s="110"/>
      <c r="AK910" s="110"/>
      <c r="AL910" s="110"/>
      <c r="AM910" s="110"/>
      <c r="AN910" s="110"/>
      <c r="AO910" s="110"/>
      <c r="AP910" s="110"/>
      <c r="AQ910" s="110"/>
      <c r="AR910" s="110"/>
      <c r="AS910" s="110"/>
      <c r="AT910" s="110"/>
      <c r="AU910" s="110"/>
      <c r="AV910" s="110"/>
      <c r="AW910" s="110"/>
      <c r="AX910" s="110"/>
      <c r="AY910" s="110"/>
      <c r="AZ910" s="110"/>
      <c r="BA910" s="110"/>
      <c r="BB910" s="110"/>
    </row>
    <row r="911" ht="15.75" customHeight="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c r="AA911" s="110"/>
      <c r="AB911" s="110"/>
      <c r="AC911" s="110"/>
      <c r="AD911" s="110"/>
      <c r="AE911" s="110"/>
      <c r="AF911" s="110"/>
      <c r="AG911" s="110"/>
      <c r="AH911" s="110"/>
      <c r="AI911" s="110"/>
      <c r="AJ911" s="110"/>
      <c r="AK911" s="110"/>
      <c r="AL911" s="110"/>
      <c r="AM911" s="110"/>
      <c r="AN911" s="110"/>
      <c r="AO911" s="110"/>
      <c r="AP911" s="110"/>
      <c r="AQ911" s="110"/>
      <c r="AR911" s="110"/>
      <c r="AS911" s="110"/>
      <c r="AT911" s="110"/>
      <c r="AU911" s="110"/>
      <c r="AV911" s="110"/>
      <c r="AW911" s="110"/>
      <c r="AX911" s="110"/>
      <c r="AY911" s="110"/>
      <c r="AZ911" s="110"/>
      <c r="BA911" s="110"/>
      <c r="BB911" s="110"/>
    </row>
    <row r="912" ht="15.75" customHeight="1">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c r="AA912" s="110"/>
      <c r="AB912" s="110"/>
      <c r="AC912" s="110"/>
      <c r="AD912" s="110"/>
      <c r="AE912" s="110"/>
      <c r="AF912" s="110"/>
      <c r="AG912" s="110"/>
      <c r="AH912" s="110"/>
      <c r="AI912" s="110"/>
      <c r="AJ912" s="110"/>
      <c r="AK912" s="110"/>
      <c r="AL912" s="110"/>
      <c r="AM912" s="110"/>
      <c r="AN912" s="110"/>
      <c r="AO912" s="110"/>
      <c r="AP912" s="110"/>
      <c r="AQ912" s="110"/>
      <c r="AR912" s="110"/>
      <c r="AS912" s="110"/>
      <c r="AT912" s="110"/>
      <c r="AU912" s="110"/>
      <c r="AV912" s="110"/>
      <c r="AW912" s="110"/>
      <c r="AX912" s="110"/>
      <c r="AY912" s="110"/>
      <c r="AZ912" s="110"/>
      <c r="BA912" s="110"/>
      <c r="BB912" s="110"/>
    </row>
    <row r="913" ht="15.75" customHeight="1">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c r="AA913" s="110"/>
      <c r="AB913" s="110"/>
      <c r="AC913" s="110"/>
      <c r="AD913" s="110"/>
      <c r="AE913" s="110"/>
      <c r="AF913" s="110"/>
      <c r="AG913" s="110"/>
      <c r="AH913" s="110"/>
      <c r="AI913" s="110"/>
      <c r="AJ913" s="110"/>
      <c r="AK913" s="110"/>
      <c r="AL913" s="110"/>
      <c r="AM913" s="110"/>
      <c r="AN913" s="110"/>
      <c r="AO913" s="110"/>
      <c r="AP913" s="110"/>
      <c r="AQ913" s="110"/>
      <c r="AR913" s="110"/>
      <c r="AS913" s="110"/>
      <c r="AT913" s="110"/>
      <c r="AU913" s="110"/>
      <c r="AV913" s="110"/>
      <c r="AW913" s="110"/>
      <c r="AX913" s="110"/>
      <c r="AY913" s="110"/>
      <c r="AZ913" s="110"/>
      <c r="BA913" s="110"/>
      <c r="BB913" s="110"/>
    </row>
    <row r="914" ht="15.75" customHeight="1">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c r="AA914" s="110"/>
      <c r="AB914" s="110"/>
      <c r="AC914" s="110"/>
      <c r="AD914" s="110"/>
      <c r="AE914" s="110"/>
      <c r="AF914" s="110"/>
      <c r="AG914" s="110"/>
      <c r="AH914" s="110"/>
      <c r="AI914" s="110"/>
      <c r="AJ914" s="110"/>
      <c r="AK914" s="110"/>
      <c r="AL914" s="110"/>
      <c r="AM914" s="110"/>
      <c r="AN914" s="110"/>
      <c r="AO914" s="110"/>
      <c r="AP914" s="110"/>
      <c r="AQ914" s="110"/>
      <c r="AR914" s="110"/>
      <c r="AS914" s="110"/>
      <c r="AT914" s="110"/>
      <c r="AU914" s="110"/>
      <c r="AV914" s="110"/>
      <c r="AW914" s="110"/>
      <c r="AX914" s="110"/>
      <c r="AY914" s="110"/>
      <c r="AZ914" s="110"/>
      <c r="BA914" s="110"/>
      <c r="BB914" s="110"/>
    </row>
    <row r="915" ht="15.75" customHeight="1">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c r="AA915" s="110"/>
      <c r="AB915" s="110"/>
      <c r="AC915" s="110"/>
      <c r="AD915" s="110"/>
      <c r="AE915" s="110"/>
      <c r="AF915" s="110"/>
      <c r="AG915" s="110"/>
      <c r="AH915" s="110"/>
      <c r="AI915" s="110"/>
      <c r="AJ915" s="110"/>
      <c r="AK915" s="110"/>
      <c r="AL915" s="110"/>
      <c r="AM915" s="110"/>
      <c r="AN915" s="110"/>
      <c r="AO915" s="110"/>
      <c r="AP915" s="110"/>
      <c r="AQ915" s="110"/>
      <c r="AR915" s="110"/>
      <c r="AS915" s="110"/>
      <c r="AT915" s="110"/>
      <c r="AU915" s="110"/>
      <c r="AV915" s="110"/>
      <c r="AW915" s="110"/>
      <c r="AX915" s="110"/>
      <c r="AY915" s="110"/>
      <c r="AZ915" s="110"/>
      <c r="BA915" s="110"/>
      <c r="BB915" s="110"/>
    </row>
    <row r="916" ht="15.75" customHeight="1">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c r="AA916" s="110"/>
      <c r="AB916" s="110"/>
      <c r="AC916" s="110"/>
      <c r="AD916" s="110"/>
      <c r="AE916" s="110"/>
      <c r="AF916" s="110"/>
      <c r="AG916" s="110"/>
      <c r="AH916" s="110"/>
      <c r="AI916" s="110"/>
      <c r="AJ916" s="110"/>
      <c r="AK916" s="110"/>
      <c r="AL916" s="110"/>
      <c r="AM916" s="110"/>
      <c r="AN916" s="110"/>
      <c r="AO916" s="110"/>
      <c r="AP916" s="110"/>
      <c r="AQ916" s="110"/>
      <c r="AR916" s="110"/>
      <c r="AS916" s="110"/>
      <c r="AT916" s="110"/>
      <c r="AU916" s="110"/>
      <c r="AV916" s="110"/>
      <c r="AW916" s="110"/>
      <c r="AX916" s="110"/>
      <c r="AY916" s="110"/>
      <c r="AZ916" s="110"/>
      <c r="BA916" s="110"/>
      <c r="BB916" s="110"/>
    </row>
    <row r="917" ht="15.75" customHeight="1">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c r="AA917" s="110"/>
      <c r="AB917" s="110"/>
      <c r="AC917" s="110"/>
      <c r="AD917" s="110"/>
      <c r="AE917" s="110"/>
      <c r="AF917" s="110"/>
      <c r="AG917" s="110"/>
      <c r="AH917" s="110"/>
      <c r="AI917" s="110"/>
      <c r="AJ917" s="110"/>
      <c r="AK917" s="110"/>
      <c r="AL917" s="110"/>
      <c r="AM917" s="110"/>
      <c r="AN917" s="110"/>
      <c r="AO917" s="110"/>
      <c r="AP917" s="110"/>
      <c r="AQ917" s="110"/>
      <c r="AR917" s="110"/>
      <c r="AS917" s="110"/>
      <c r="AT917" s="110"/>
      <c r="AU917" s="110"/>
      <c r="AV917" s="110"/>
      <c r="AW917" s="110"/>
      <c r="AX917" s="110"/>
      <c r="AY917" s="110"/>
      <c r="AZ917" s="110"/>
      <c r="BA917" s="110"/>
      <c r="BB917" s="110"/>
    </row>
    <row r="918" ht="15.75" customHeight="1">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c r="AA918" s="110"/>
      <c r="AB918" s="110"/>
      <c r="AC918" s="110"/>
      <c r="AD918" s="110"/>
      <c r="AE918" s="110"/>
      <c r="AF918" s="110"/>
      <c r="AG918" s="110"/>
      <c r="AH918" s="110"/>
      <c r="AI918" s="110"/>
      <c r="AJ918" s="110"/>
      <c r="AK918" s="110"/>
      <c r="AL918" s="110"/>
      <c r="AM918" s="110"/>
      <c r="AN918" s="110"/>
      <c r="AO918" s="110"/>
      <c r="AP918" s="110"/>
      <c r="AQ918" s="110"/>
      <c r="AR918" s="110"/>
      <c r="AS918" s="110"/>
      <c r="AT918" s="110"/>
      <c r="AU918" s="110"/>
      <c r="AV918" s="110"/>
      <c r="AW918" s="110"/>
      <c r="AX918" s="110"/>
      <c r="AY918" s="110"/>
      <c r="AZ918" s="110"/>
      <c r="BA918" s="110"/>
      <c r="BB918" s="110"/>
    </row>
    <row r="919" ht="15.75" customHeight="1">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c r="AA919" s="110"/>
      <c r="AB919" s="110"/>
      <c r="AC919" s="110"/>
      <c r="AD919" s="110"/>
      <c r="AE919" s="110"/>
      <c r="AF919" s="110"/>
      <c r="AG919" s="110"/>
      <c r="AH919" s="110"/>
      <c r="AI919" s="110"/>
      <c r="AJ919" s="110"/>
      <c r="AK919" s="110"/>
      <c r="AL919" s="110"/>
      <c r="AM919" s="110"/>
      <c r="AN919" s="110"/>
      <c r="AO919" s="110"/>
      <c r="AP919" s="110"/>
      <c r="AQ919" s="110"/>
      <c r="AR919" s="110"/>
      <c r="AS919" s="110"/>
      <c r="AT919" s="110"/>
      <c r="AU919" s="110"/>
      <c r="AV919" s="110"/>
      <c r="AW919" s="110"/>
      <c r="AX919" s="110"/>
      <c r="AY919" s="110"/>
      <c r="AZ919" s="110"/>
      <c r="BA919" s="110"/>
      <c r="BB919" s="110"/>
    </row>
    <row r="920" ht="15.75" customHeight="1">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c r="AA920" s="110"/>
      <c r="AB920" s="110"/>
      <c r="AC920" s="110"/>
      <c r="AD920" s="110"/>
      <c r="AE920" s="110"/>
      <c r="AF920" s="110"/>
      <c r="AG920" s="110"/>
      <c r="AH920" s="110"/>
      <c r="AI920" s="110"/>
      <c r="AJ920" s="110"/>
      <c r="AK920" s="110"/>
      <c r="AL920" s="110"/>
      <c r="AM920" s="110"/>
      <c r="AN920" s="110"/>
      <c r="AO920" s="110"/>
      <c r="AP920" s="110"/>
      <c r="AQ920" s="110"/>
      <c r="AR920" s="110"/>
      <c r="AS920" s="110"/>
      <c r="AT920" s="110"/>
      <c r="AU920" s="110"/>
      <c r="AV920" s="110"/>
      <c r="AW920" s="110"/>
      <c r="AX920" s="110"/>
      <c r="AY920" s="110"/>
      <c r="AZ920" s="110"/>
      <c r="BA920" s="110"/>
      <c r="BB920" s="110"/>
    </row>
    <row r="921" ht="15.75" customHeight="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c r="AA921" s="110"/>
      <c r="AB921" s="110"/>
      <c r="AC921" s="110"/>
      <c r="AD921" s="110"/>
      <c r="AE921" s="110"/>
      <c r="AF921" s="110"/>
      <c r="AG921" s="110"/>
      <c r="AH921" s="110"/>
      <c r="AI921" s="110"/>
      <c r="AJ921" s="110"/>
      <c r="AK921" s="110"/>
      <c r="AL921" s="110"/>
      <c r="AM921" s="110"/>
      <c r="AN921" s="110"/>
      <c r="AO921" s="110"/>
      <c r="AP921" s="110"/>
      <c r="AQ921" s="110"/>
      <c r="AR921" s="110"/>
      <c r="AS921" s="110"/>
      <c r="AT921" s="110"/>
      <c r="AU921" s="110"/>
      <c r="AV921" s="110"/>
      <c r="AW921" s="110"/>
      <c r="AX921" s="110"/>
      <c r="AY921" s="110"/>
      <c r="AZ921" s="110"/>
      <c r="BA921" s="110"/>
      <c r="BB921" s="110"/>
    </row>
    <row r="922" ht="15.75" customHeight="1">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c r="AA922" s="110"/>
      <c r="AB922" s="110"/>
      <c r="AC922" s="110"/>
      <c r="AD922" s="110"/>
      <c r="AE922" s="110"/>
      <c r="AF922" s="110"/>
      <c r="AG922" s="110"/>
      <c r="AH922" s="110"/>
      <c r="AI922" s="110"/>
      <c r="AJ922" s="110"/>
      <c r="AK922" s="110"/>
      <c r="AL922" s="110"/>
      <c r="AM922" s="110"/>
      <c r="AN922" s="110"/>
      <c r="AO922" s="110"/>
      <c r="AP922" s="110"/>
      <c r="AQ922" s="110"/>
      <c r="AR922" s="110"/>
      <c r="AS922" s="110"/>
      <c r="AT922" s="110"/>
      <c r="AU922" s="110"/>
      <c r="AV922" s="110"/>
      <c r="AW922" s="110"/>
      <c r="AX922" s="110"/>
      <c r="AY922" s="110"/>
      <c r="AZ922" s="110"/>
      <c r="BA922" s="110"/>
      <c r="BB922" s="110"/>
    </row>
    <row r="923" ht="15.75" customHeight="1">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c r="AA923" s="110"/>
      <c r="AB923" s="110"/>
      <c r="AC923" s="110"/>
      <c r="AD923" s="110"/>
      <c r="AE923" s="110"/>
      <c r="AF923" s="110"/>
      <c r="AG923" s="110"/>
      <c r="AH923" s="110"/>
      <c r="AI923" s="110"/>
      <c r="AJ923" s="110"/>
      <c r="AK923" s="110"/>
      <c r="AL923" s="110"/>
      <c r="AM923" s="110"/>
      <c r="AN923" s="110"/>
      <c r="AO923" s="110"/>
      <c r="AP923" s="110"/>
      <c r="AQ923" s="110"/>
      <c r="AR923" s="110"/>
      <c r="AS923" s="110"/>
      <c r="AT923" s="110"/>
      <c r="AU923" s="110"/>
      <c r="AV923" s="110"/>
      <c r="AW923" s="110"/>
      <c r="AX923" s="110"/>
      <c r="AY923" s="110"/>
      <c r="AZ923" s="110"/>
      <c r="BA923" s="110"/>
      <c r="BB923" s="110"/>
    </row>
    <row r="924" ht="15.75" customHeight="1">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c r="AA924" s="110"/>
      <c r="AB924" s="110"/>
      <c r="AC924" s="110"/>
      <c r="AD924" s="110"/>
      <c r="AE924" s="110"/>
      <c r="AF924" s="110"/>
      <c r="AG924" s="110"/>
      <c r="AH924" s="110"/>
      <c r="AI924" s="110"/>
      <c r="AJ924" s="110"/>
      <c r="AK924" s="110"/>
      <c r="AL924" s="110"/>
      <c r="AM924" s="110"/>
      <c r="AN924" s="110"/>
      <c r="AO924" s="110"/>
      <c r="AP924" s="110"/>
      <c r="AQ924" s="110"/>
      <c r="AR924" s="110"/>
      <c r="AS924" s="110"/>
      <c r="AT924" s="110"/>
      <c r="AU924" s="110"/>
      <c r="AV924" s="110"/>
      <c r="AW924" s="110"/>
      <c r="AX924" s="110"/>
      <c r="AY924" s="110"/>
      <c r="AZ924" s="110"/>
      <c r="BA924" s="110"/>
      <c r="BB924" s="110"/>
    </row>
    <row r="925" ht="15.75" customHeight="1">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c r="AA925" s="110"/>
      <c r="AB925" s="110"/>
      <c r="AC925" s="110"/>
      <c r="AD925" s="110"/>
      <c r="AE925" s="110"/>
      <c r="AF925" s="110"/>
      <c r="AG925" s="110"/>
      <c r="AH925" s="110"/>
      <c r="AI925" s="110"/>
      <c r="AJ925" s="110"/>
      <c r="AK925" s="110"/>
      <c r="AL925" s="110"/>
      <c r="AM925" s="110"/>
      <c r="AN925" s="110"/>
      <c r="AO925" s="110"/>
      <c r="AP925" s="110"/>
      <c r="AQ925" s="110"/>
      <c r="AR925" s="110"/>
      <c r="AS925" s="110"/>
      <c r="AT925" s="110"/>
      <c r="AU925" s="110"/>
      <c r="AV925" s="110"/>
      <c r="AW925" s="110"/>
      <c r="AX925" s="110"/>
      <c r="AY925" s="110"/>
      <c r="AZ925" s="110"/>
      <c r="BA925" s="110"/>
      <c r="BB925" s="110"/>
    </row>
    <row r="926" ht="15.75" customHeight="1">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c r="AA926" s="110"/>
      <c r="AB926" s="110"/>
      <c r="AC926" s="110"/>
      <c r="AD926" s="110"/>
      <c r="AE926" s="110"/>
      <c r="AF926" s="110"/>
      <c r="AG926" s="110"/>
      <c r="AH926" s="110"/>
      <c r="AI926" s="110"/>
      <c r="AJ926" s="110"/>
      <c r="AK926" s="110"/>
      <c r="AL926" s="110"/>
      <c r="AM926" s="110"/>
      <c r="AN926" s="110"/>
      <c r="AO926" s="110"/>
      <c r="AP926" s="110"/>
      <c r="AQ926" s="110"/>
      <c r="AR926" s="110"/>
      <c r="AS926" s="110"/>
      <c r="AT926" s="110"/>
      <c r="AU926" s="110"/>
      <c r="AV926" s="110"/>
      <c r="AW926" s="110"/>
      <c r="AX926" s="110"/>
      <c r="AY926" s="110"/>
      <c r="AZ926" s="110"/>
      <c r="BA926" s="110"/>
      <c r="BB926" s="110"/>
    </row>
    <row r="927" ht="15.75" customHeight="1">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c r="AA927" s="110"/>
      <c r="AB927" s="110"/>
      <c r="AC927" s="110"/>
      <c r="AD927" s="110"/>
      <c r="AE927" s="110"/>
      <c r="AF927" s="110"/>
      <c r="AG927" s="110"/>
      <c r="AH927" s="110"/>
      <c r="AI927" s="110"/>
      <c r="AJ927" s="110"/>
      <c r="AK927" s="110"/>
      <c r="AL927" s="110"/>
      <c r="AM927" s="110"/>
      <c r="AN927" s="110"/>
      <c r="AO927" s="110"/>
      <c r="AP927" s="110"/>
      <c r="AQ927" s="110"/>
      <c r="AR927" s="110"/>
      <c r="AS927" s="110"/>
      <c r="AT927" s="110"/>
      <c r="AU927" s="110"/>
      <c r="AV927" s="110"/>
      <c r="AW927" s="110"/>
      <c r="AX927" s="110"/>
      <c r="AY927" s="110"/>
      <c r="AZ927" s="110"/>
      <c r="BA927" s="110"/>
      <c r="BB927" s="110"/>
    </row>
    <row r="928" ht="15.75" customHeight="1">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c r="AA928" s="110"/>
      <c r="AB928" s="110"/>
      <c r="AC928" s="110"/>
      <c r="AD928" s="110"/>
      <c r="AE928" s="110"/>
      <c r="AF928" s="110"/>
      <c r="AG928" s="110"/>
      <c r="AH928" s="110"/>
      <c r="AI928" s="110"/>
      <c r="AJ928" s="110"/>
      <c r="AK928" s="110"/>
      <c r="AL928" s="110"/>
      <c r="AM928" s="110"/>
      <c r="AN928" s="110"/>
      <c r="AO928" s="110"/>
      <c r="AP928" s="110"/>
      <c r="AQ928" s="110"/>
      <c r="AR928" s="110"/>
      <c r="AS928" s="110"/>
      <c r="AT928" s="110"/>
      <c r="AU928" s="110"/>
      <c r="AV928" s="110"/>
      <c r="AW928" s="110"/>
      <c r="AX928" s="110"/>
      <c r="AY928" s="110"/>
      <c r="AZ928" s="110"/>
      <c r="BA928" s="110"/>
      <c r="BB928" s="110"/>
    </row>
    <row r="929" ht="15.75" customHeight="1">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c r="AA929" s="110"/>
      <c r="AB929" s="110"/>
      <c r="AC929" s="110"/>
      <c r="AD929" s="110"/>
      <c r="AE929" s="110"/>
      <c r="AF929" s="110"/>
      <c r="AG929" s="110"/>
      <c r="AH929" s="110"/>
      <c r="AI929" s="110"/>
      <c r="AJ929" s="110"/>
      <c r="AK929" s="110"/>
      <c r="AL929" s="110"/>
      <c r="AM929" s="110"/>
      <c r="AN929" s="110"/>
      <c r="AO929" s="110"/>
      <c r="AP929" s="110"/>
      <c r="AQ929" s="110"/>
      <c r="AR929" s="110"/>
      <c r="AS929" s="110"/>
      <c r="AT929" s="110"/>
      <c r="AU929" s="110"/>
      <c r="AV929" s="110"/>
      <c r="AW929" s="110"/>
      <c r="AX929" s="110"/>
      <c r="AY929" s="110"/>
      <c r="AZ929" s="110"/>
      <c r="BA929" s="110"/>
      <c r="BB929" s="110"/>
    </row>
    <row r="930" ht="15.75" customHeight="1">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c r="AA930" s="110"/>
      <c r="AB930" s="110"/>
      <c r="AC930" s="110"/>
      <c r="AD930" s="110"/>
      <c r="AE930" s="110"/>
      <c r="AF930" s="110"/>
      <c r="AG930" s="110"/>
      <c r="AH930" s="110"/>
      <c r="AI930" s="110"/>
      <c r="AJ930" s="110"/>
      <c r="AK930" s="110"/>
      <c r="AL930" s="110"/>
      <c r="AM930" s="110"/>
      <c r="AN930" s="110"/>
      <c r="AO930" s="110"/>
      <c r="AP930" s="110"/>
      <c r="AQ930" s="110"/>
      <c r="AR930" s="110"/>
      <c r="AS930" s="110"/>
      <c r="AT930" s="110"/>
      <c r="AU930" s="110"/>
      <c r="AV930" s="110"/>
      <c r="AW930" s="110"/>
      <c r="AX930" s="110"/>
      <c r="AY930" s="110"/>
      <c r="AZ930" s="110"/>
      <c r="BA930" s="110"/>
      <c r="BB930" s="110"/>
    </row>
    <row r="931" ht="15.75" customHeight="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c r="AA931" s="110"/>
      <c r="AB931" s="110"/>
      <c r="AC931" s="110"/>
      <c r="AD931" s="110"/>
      <c r="AE931" s="110"/>
      <c r="AF931" s="110"/>
      <c r="AG931" s="110"/>
      <c r="AH931" s="110"/>
      <c r="AI931" s="110"/>
      <c r="AJ931" s="110"/>
      <c r="AK931" s="110"/>
      <c r="AL931" s="110"/>
      <c r="AM931" s="110"/>
      <c r="AN931" s="110"/>
      <c r="AO931" s="110"/>
      <c r="AP931" s="110"/>
      <c r="AQ931" s="110"/>
      <c r="AR931" s="110"/>
      <c r="AS931" s="110"/>
      <c r="AT931" s="110"/>
      <c r="AU931" s="110"/>
      <c r="AV931" s="110"/>
      <c r="AW931" s="110"/>
      <c r="AX931" s="110"/>
      <c r="AY931" s="110"/>
      <c r="AZ931" s="110"/>
      <c r="BA931" s="110"/>
      <c r="BB931" s="110"/>
    </row>
    <row r="932" ht="15.75" customHeight="1">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c r="AA932" s="110"/>
      <c r="AB932" s="110"/>
      <c r="AC932" s="110"/>
      <c r="AD932" s="110"/>
      <c r="AE932" s="110"/>
      <c r="AF932" s="110"/>
      <c r="AG932" s="110"/>
      <c r="AH932" s="110"/>
      <c r="AI932" s="110"/>
      <c r="AJ932" s="110"/>
      <c r="AK932" s="110"/>
      <c r="AL932" s="110"/>
      <c r="AM932" s="110"/>
      <c r="AN932" s="110"/>
      <c r="AO932" s="110"/>
      <c r="AP932" s="110"/>
      <c r="AQ932" s="110"/>
      <c r="AR932" s="110"/>
      <c r="AS932" s="110"/>
      <c r="AT932" s="110"/>
      <c r="AU932" s="110"/>
      <c r="AV932" s="110"/>
      <c r="AW932" s="110"/>
      <c r="AX932" s="110"/>
      <c r="AY932" s="110"/>
      <c r="AZ932" s="110"/>
      <c r="BA932" s="110"/>
      <c r="BB932" s="110"/>
    </row>
    <row r="933" ht="15.75" customHeight="1">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c r="AA933" s="110"/>
      <c r="AB933" s="110"/>
      <c r="AC933" s="110"/>
      <c r="AD933" s="110"/>
      <c r="AE933" s="110"/>
      <c r="AF933" s="110"/>
      <c r="AG933" s="110"/>
      <c r="AH933" s="110"/>
      <c r="AI933" s="110"/>
      <c r="AJ933" s="110"/>
      <c r="AK933" s="110"/>
      <c r="AL933" s="110"/>
      <c r="AM933" s="110"/>
      <c r="AN933" s="110"/>
      <c r="AO933" s="110"/>
      <c r="AP933" s="110"/>
      <c r="AQ933" s="110"/>
      <c r="AR933" s="110"/>
      <c r="AS933" s="110"/>
      <c r="AT933" s="110"/>
      <c r="AU933" s="110"/>
      <c r="AV933" s="110"/>
      <c r="AW933" s="110"/>
      <c r="AX933" s="110"/>
      <c r="AY933" s="110"/>
      <c r="AZ933" s="110"/>
      <c r="BA933" s="110"/>
      <c r="BB933" s="110"/>
    </row>
    <row r="934" ht="15.75" customHeight="1">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c r="AA934" s="110"/>
      <c r="AB934" s="110"/>
      <c r="AC934" s="110"/>
      <c r="AD934" s="110"/>
      <c r="AE934" s="110"/>
      <c r="AF934" s="110"/>
      <c r="AG934" s="110"/>
      <c r="AH934" s="110"/>
      <c r="AI934" s="110"/>
      <c r="AJ934" s="110"/>
      <c r="AK934" s="110"/>
      <c r="AL934" s="110"/>
      <c r="AM934" s="110"/>
      <c r="AN934" s="110"/>
      <c r="AO934" s="110"/>
      <c r="AP934" s="110"/>
      <c r="AQ934" s="110"/>
      <c r="AR934" s="110"/>
      <c r="AS934" s="110"/>
      <c r="AT934" s="110"/>
      <c r="AU934" s="110"/>
      <c r="AV934" s="110"/>
      <c r="AW934" s="110"/>
      <c r="AX934" s="110"/>
      <c r="AY934" s="110"/>
      <c r="AZ934" s="110"/>
      <c r="BA934" s="110"/>
      <c r="BB934" s="110"/>
    </row>
    <row r="935" ht="15.75" customHeight="1">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c r="AA935" s="110"/>
      <c r="AB935" s="110"/>
      <c r="AC935" s="110"/>
      <c r="AD935" s="110"/>
      <c r="AE935" s="110"/>
      <c r="AF935" s="110"/>
      <c r="AG935" s="110"/>
      <c r="AH935" s="110"/>
      <c r="AI935" s="110"/>
      <c r="AJ935" s="110"/>
      <c r="AK935" s="110"/>
      <c r="AL935" s="110"/>
      <c r="AM935" s="110"/>
      <c r="AN935" s="110"/>
      <c r="AO935" s="110"/>
      <c r="AP935" s="110"/>
      <c r="AQ935" s="110"/>
      <c r="AR935" s="110"/>
      <c r="AS935" s="110"/>
      <c r="AT935" s="110"/>
      <c r="AU935" s="110"/>
      <c r="AV935" s="110"/>
      <c r="AW935" s="110"/>
      <c r="AX935" s="110"/>
      <c r="AY935" s="110"/>
      <c r="AZ935" s="110"/>
      <c r="BA935" s="110"/>
      <c r="BB935" s="110"/>
    </row>
    <row r="936" ht="15.75" customHeight="1">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c r="AA936" s="110"/>
      <c r="AB936" s="110"/>
      <c r="AC936" s="110"/>
      <c r="AD936" s="110"/>
      <c r="AE936" s="110"/>
      <c r="AF936" s="110"/>
      <c r="AG936" s="110"/>
      <c r="AH936" s="110"/>
      <c r="AI936" s="110"/>
      <c r="AJ936" s="110"/>
      <c r="AK936" s="110"/>
      <c r="AL936" s="110"/>
      <c r="AM936" s="110"/>
      <c r="AN936" s="110"/>
      <c r="AO936" s="110"/>
      <c r="AP936" s="110"/>
      <c r="AQ936" s="110"/>
      <c r="AR936" s="110"/>
      <c r="AS936" s="110"/>
      <c r="AT936" s="110"/>
      <c r="AU936" s="110"/>
      <c r="AV936" s="110"/>
      <c r="AW936" s="110"/>
      <c r="AX936" s="110"/>
      <c r="AY936" s="110"/>
      <c r="AZ936" s="110"/>
      <c r="BA936" s="110"/>
      <c r="BB936" s="110"/>
    </row>
    <row r="937" ht="15.75" customHeight="1">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c r="AA937" s="110"/>
      <c r="AB937" s="110"/>
      <c r="AC937" s="110"/>
      <c r="AD937" s="110"/>
      <c r="AE937" s="110"/>
      <c r="AF937" s="110"/>
      <c r="AG937" s="110"/>
      <c r="AH937" s="110"/>
      <c r="AI937" s="110"/>
      <c r="AJ937" s="110"/>
      <c r="AK937" s="110"/>
      <c r="AL937" s="110"/>
      <c r="AM937" s="110"/>
      <c r="AN937" s="110"/>
      <c r="AO937" s="110"/>
      <c r="AP937" s="110"/>
      <c r="AQ937" s="110"/>
      <c r="AR937" s="110"/>
      <c r="AS937" s="110"/>
      <c r="AT937" s="110"/>
      <c r="AU937" s="110"/>
      <c r="AV937" s="110"/>
      <c r="AW937" s="110"/>
      <c r="AX937" s="110"/>
      <c r="AY937" s="110"/>
      <c r="AZ937" s="110"/>
      <c r="BA937" s="110"/>
      <c r="BB937" s="110"/>
    </row>
    <row r="938" ht="15.75" customHeight="1">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c r="AA938" s="110"/>
      <c r="AB938" s="110"/>
      <c r="AC938" s="110"/>
      <c r="AD938" s="110"/>
      <c r="AE938" s="110"/>
      <c r="AF938" s="110"/>
      <c r="AG938" s="110"/>
      <c r="AH938" s="110"/>
      <c r="AI938" s="110"/>
      <c r="AJ938" s="110"/>
      <c r="AK938" s="110"/>
      <c r="AL938" s="110"/>
      <c r="AM938" s="110"/>
      <c r="AN938" s="110"/>
      <c r="AO938" s="110"/>
      <c r="AP938" s="110"/>
      <c r="AQ938" s="110"/>
      <c r="AR938" s="110"/>
      <c r="AS938" s="110"/>
      <c r="AT938" s="110"/>
      <c r="AU938" s="110"/>
      <c r="AV938" s="110"/>
      <c r="AW938" s="110"/>
      <c r="AX938" s="110"/>
      <c r="AY938" s="110"/>
      <c r="AZ938" s="110"/>
      <c r="BA938" s="110"/>
      <c r="BB938" s="110"/>
    </row>
    <row r="939" ht="15.75" customHeight="1">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c r="AA939" s="110"/>
      <c r="AB939" s="110"/>
      <c r="AC939" s="110"/>
      <c r="AD939" s="110"/>
      <c r="AE939" s="110"/>
      <c r="AF939" s="110"/>
      <c r="AG939" s="110"/>
      <c r="AH939" s="110"/>
      <c r="AI939" s="110"/>
      <c r="AJ939" s="110"/>
      <c r="AK939" s="110"/>
      <c r="AL939" s="110"/>
      <c r="AM939" s="110"/>
      <c r="AN939" s="110"/>
      <c r="AO939" s="110"/>
      <c r="AP939" s="110"/>
      <c r="AQ939" s="110"/>
      <c r="AR939" s="110"/>
      <c r="AS939" s="110"/>
      <c r="AT939" s="110"/>
      <c r="AU939" s="110"/>
      <c r="AV939" s="110"/>
      <c r="AW939" s="110"/>
      <c r="AX939" s="110"/>
      <c r="AY939" s="110"/>
      <c r="AZ939" s="110"/>
      <c r="BA939" s="110"/>
      <c r="BB939" s="110"/>
    </row>
    <row r="940" ht="15.75" customHeight="1">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c r="AA940" s="110"/>
      <c r="AB940" s="110"/>
      <c r="AC940" s="110"/>
      <c r="AD940" s="110"/>
      <c r="AE940" s="110"/>
      <c r="AF940" s="110"/>
      <c r="AG940" s="110"/>
      <c r="AH940" s="110"/>
      <c r="AI940" s="110"/>
      <c r="AJ940" s="110"/>
      <c r="AK940" s="110"/>
      <c r="AL940" s="110"/>
      <c r="AM940" s="110"/>
      <c r="AN940" s="110"/>
      <c r="AO940" s="110"/>
      <c r="AP940" s="110"/>
      <c r="AQ940" s="110"/>
      <c r="AR940" s="110"/>
      <c r="AS940" s="110"/>
      <c r="AT940" s="110"/>
      <c r="AU940" s="110"/>
      <c r="AV940" s="110"/>
      <c r="AW940" s="110"/>
      <c r="AX940" s="110"/>
      <c r="AY940" s="110"/>
      <c r="AZ940" s="110"/>
      <c r="BA940" s="110"/>
      <c r="BB940" s="110"/>
    </row>
    <row r="941" ht="15.75" customHeight="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c r="AA941" s="110"/>
      <c r="AB941" s="110"/>
      <c r="AC941" s="110"/>
      <c r="AD941" s="110"/>
      <c r="AE941" s="110"/>
      <c r="AF941" s="110"/>
      <c r="AG941" s="110"/>
      <c r="AH941" s="110"/>
      <c r="AI941" s="110"/>
      <c r="AJ941" s="110"/>
      <c r="AK941" s="110"/>
      <c r="AL941" s="110"/>
      <c r="AM941" s="110"/>
      <c r="AN941" s="110"/>
      <c r="AO941" s="110"/>
      <c r="AP941" s="110"/>
      <c r="AQ941" s="110"/>
      <c r="AR941" s="110"/>
      <c r="AS941" s="110"/>
      <c r="AT941" s="110"/>
      <c r="AU941" s="110"/>
      <c r="AV941" s="110"/>
      <c r="AW941" s="110"/>
      <c r="AX941" s="110"/>
      <c r="AY941" s="110"/>
      <c r="AZ941" s="110"/>
      <c r="BA941" s="110"/>
      <c r="BB941" s="110"/>
    </row>
    <row r="942" ht="15.75" customHeight="1">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c r="AA942" s="110"/>
      <c r="AB942" s="110"/>
      <c r="AC942" s="110"/>
      <c r="AD942" s="110"/>
      <c r="AE942" s="110"/>
      <c r="AF942" s="110"/>
      <c r="AG942" s="110"/>
      <c r="AH942" s="110"/>
      <c r="AI942" s="110"/>
      <c r="AJ942" s="110"/>
      <c r="AK942" s="110"/>
      <c r="AL942" s="110"/>
      <c r="AM942" s="110"/>
      <c r="AN942" s="110"/>
      <c r="AO942" s="110"/>
      <c r="AP942" s="110"/>
      <c r="AQ942" s="110"/>
      <c r="AR942" s="110"/>
      <c r="AS942" s="110"/>
      <c r="AT942" s="110"/>
      <c r="AU942" s="110"/>
      <c r="AV942" s="110"/>
      <c r="AW942" s="110"/>
      <c r="AX942" s="110"/>
      <c r="AY942" s="110"/>
      <c r="AZ942" s="110"/>
      <c r="BA942" s="110"/>
      <c r="BB942" s="110"/>
    </row>
    <row r="943" ht="15.75" customHeight="1">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c r="AA943" s="110"/>
      <c r="AB943" s="110"/>
      <c r="AC943" s="110"/>
      <c r="AD943" s="110"/>
      <c r="AE943" s="110"/>
      <c r="AF943" s="110"/>
      <c r="AG943" s="110"/>
      <c r="AH943" s="110"/>
      <c r="AI943" s="110"/>
      <c r="AJ943" s="110"/>
      <c r="AK943" s="110"/>
      <c r="AL943" s="110"/>
      <c r="AM943" s="110"/>
      <c r="AN943" s="110"/>
      <c r="AO943" s="110"/>
      <c r="AP943" s="110"/>
      <c r="AQ943" s="110"/>
      <c r="AR943" s="110"/>
      <c r="AS943" s="110"/>
      <c r="AT943" s="110"/>
      <c r="AU943" s="110"/>
      <c r="AV943" s="110"/>
      <c r="AW943" s="110"/>
      <c r="AX943" s="110"/>
      <c r="AY943" s="110"/>
      <c r="AZ943" s="110"/>
      <c r="BA943" s="110"/>
      <c r="BB943" s="110"/>
    </row>
    <row r="944" ht="15.75" customHeight="1">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c r="AA944" s="110"/>
      <c r="AB944" s="110"/>
      <c r="AC944" s="110"/>
      <c r="AD944" s="110"/>
      <c r="AE944" s="110"/>
      <c r="AF944" s="110"/>
      <c r="AG944" s="110"/>
      <c r="AH944" s="110"/>
      <c r="AI944" s="110"/>
      <c r="AJ944" s="110"/>
      <c r="AK944" s="110"/>
      <c r="AL944" s="110"/>
      <c r="AM944" s="110"/>
      <c r="AN944" s="110"/>
      <c r="AO944" s="110"/>
      <c r="AP944" s="110"/>
      <c r="AQ944" s="110"/>
      <c r="AR944" s="110"/>
      <c r="AS944" s="110"/>
      <c r="AT944" s="110"/>
      <c r="AU944" s="110"/>
      <c r="AV944" s="110"/>
      <c r="AW944" s="110"/>
      <c r="AX944" s="110"/>
      <c r="AY944" s="110"/>
      <c r="AZ944" s="110"/>
      <c r="BA944" s="110"/>
      <c r="BB944" s="110"/>
    </row>
    <row r="945" ht="15.75" customHeight="1">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c r="AA945" s="110"/>
      <c r="AB945" s="110"/>
      <c r="AC945" s="110"/>
      <c r="AD945" s="110"/>
      <c r="AE945" s="110"/>
      <c r="AF945" s="110"/>
      <c r="AG945" s="110"/>
      <c r="AH945" s="110"/>
      <c r="AI945" s="110"/>
      <c r="AJ945" s="110"/>
      <c r="AK945" s="110"/>
      <c r="AL945" s="110"/>
      <c r="AM945" s="110"/>
      <c r="AN945" s="110"/>
      <c r="AO945" s="110"/>
      <c r="AP945" s="110"/>
      <c r="AQ945" s="110"/>
      <c r="AR945" s="110"/>
      <c r="AS945" s="110"/>
      <c r="AT945" s="110"/>
      <c r="AU945" s="110"/>
      <c r="AV945" s="110"/>
      <c r="AW945" s="110"/>
      <c r="AX945" s="110"/>
      <c r="AY945" s="110"/>
      <c r="AZ945" s="110"/>
      <c r="BA945" s="110"/>
      <c r="BB945" s="110"/>
    </row>
    <row r="946" ht="15.75" customHeight="1">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c r="AA946" s="110"/>
      <c r="AB946" s="110"/>
      <c r="AC946" s="110"/>
      <c r="AD946" s="110"/>
      <c r="AE946" s="110"/>
      <c r="AF946" s="110"/>
      <c r="AG946" s="110"/>
      <c r="AH946" s="110"/>
      <c r="AI946" s="110"/>
      <c r="AJ946" s="110"/>
      <c r="AK946" s="110"/>
      <c r="AL946" s="110"/>
      <c r="AM946" s="110"/>
      <c r="AN946" s="110"/>
      <c r="AO946" s="110"/>
      <c r="AP946" s="110"/>
      <c r="AQ946" s="110"/>
      <c r="AR946" s="110"/>
      <c r="AS946" s="110"/>
      <c r="AT946" s="110"/>
      <c r="AU946" s="110"/>
      <c r="AV946" s="110"/>
      <c r="AW946" s="110"/>
      <c r="AX946" s="110"/>
      <c r="AY946" s="110"/>
      <c r="AZ946" s="110"/>
      <c r="BA946" s="110"/>
      <c r="BB946" s="110"/>
    </row>
    <row r="947" ht="15.75" customHeight="1">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c r="AA947" s="110"/>
      <c r="AB947" s="110"/>
      <c r="AC947" s="110"/>
      <c r="AD947" s="110"/>
      <c r="AE947" s="110"/>
      <c r="AF947" s="110"/>
      <c r="AG947" s="110"/>
      <c r="AH947" s="110"/>
      <c r="AI947" s="110"/>
      <c r="AJ947" s="110"/>
      <c r="AK947" s="110"/>
      <c r="AL947" s="110"/>
      <c r="AM947" s="110"/>
      <c r="AN947" s="110"/>
      <c r="AO947" s="110"/>
      <c r="AP947" s="110"/>
      <c r="AQ947" s="110"/>
      <c r="AR947" s="110"/>
      <c r="AS947" s="110"/>
      <c r="AT947" s="110"/>
      <c r="AU947" s="110"/>
      <c r="AV947" s="110"/>
      <c r="AW947" s="110"/>
      <c r="AX947" s="110"/>
      <c r="AY947" s="110"/>
      <c r="AZ947" s="110"/>
      <c r="BA947" s="110"/>
      <c r="BB947" s="110"/>
    </row>
    <row r="948" ht="15.75" customHeight="1">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c r="AA948" s="110"/>
      <c r="AB948" s="110"/>
      <c r="AC948" s="110"/>
      <c r="AD948" s="110"/>
      <c r="AE948" s="110"/>
      <c r="AF948" s="110"/>
      <c r="AG948" s="110"/>
      <c r="AH948" s="110"/>
      <c r="AI948" s="110"/>
      <c r="AJ948" s="110"/>
      <c r="AK948" s="110"/>
      <c r="AL948" s="110"/>
      <c r="AM948" s="110"/>
      <c r="AN948" s="110"/>
      <c r="AO948" s="110"/>
      <c r="AP948" s="110"/>
      <c r="AQ948" s="110"/>
      <c r="AR948" s="110"/>
      <c r="AS948" s="110"/>
      <c r="AT948" s="110"/>
      <c r="AU948" s="110"/>
      <c r="AV948" s="110"/>
      <c r="AW948" s="110"/>
      <c r="AX948" s="110"/>
      <c r="AY948" s="110"/>
      <c r="AZ948" s="110"/>
      <c r="BA948" s="110"/>
      <c r="BB948" s="110"/>
    </row>
    <row r="949" ht="15.75" customHeight="1">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c r="AA949" s="110"/>
      <c r="AB949" s="110"/>
      <c r="AC949" s="110"/>
      <c r="AD949" s="110"/>
      <c r="AE949" s="110"/>
      <c r="AF949" s="110"/>
      <c r="AG949" s="110"/>
      <c r="AH949" s="110"/>
      <c r="AI949" s="110"/>
      <c r="AJ949" s="110"/>
      <c r="AK949" s="110"/>
      <c r="AL949" s="110"/>
      <c r="AM949" s="110"/>
      <c r="AN949" s="110"/>
      <c r="AO949" s="110"/>
      <c r="AP949" s="110"/>
      <c r="AQ949" s="110"/>
      <c r="AR949" s="110"/>
      <c r="AS949" s="110"/>
      <c r="AT949" s="110"/>
      <c r="AU949" s="110"/>
      <c r="AV949" s="110"/>
      <c r="AW949" s="110"/>
      <c r="AX949" s="110"/>
      <c r="AY949" s="110"/>
      <c r="AZ949" s="110"/>
      <c r="BA949" s="110"/>
      <c r="BB949" s="110"/>
    </row>
    <row r="950" ht="15.75" customHeight="1">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c r="AA950" s="110"/>
      <c r="AB950" s="110"/>
      <c r="AC950" s="110"/>
      <c r="AD950" s="110"/>
      <c r="AE950" s="110"/>
      <c r="AF950" s="110"/>
      <c r="AG950" s="110"/>
      <c r="AH950" s="110"/>
      <c r="AI950" s="110"/>
      <c r="AJ950" s="110"/>
      <c r="AK950" s="110"/>
      <c r="AL950" s="110"/>
      <c r="AM950" s="110"/>
      <c r="AN950" s="110"/>
      <c r="AO950" s="110"/>
      <c r="AP950" s="110"/>
      <c r="AQ950" s="110"/>
      <c r="AR950" s="110"/>
      <c r="AS950" s="110"/>
      <c r="AT950" s="110"/>
      <c r="AU950" s="110"/>
      <c r="AV950" s="110"/>
      <c r="AW950" s="110"/>
      <c r="AX950" s="110"/>
      <c r="AY950" s="110"/>
      <c r="AZ950" s="110"/>
      <c r="BA950" s="110"/>
      <c r="BB950" s="110"/>
    </row>
    <row r="951" ht="15.75" customHeight="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c r="AA951" s="110"/>
      <c r="AB951" s="110"/>
      <c r="AC951" s="110"/>
      <c r="AD951" s="110"/>
      <c r="AE951" s="110"/>
      <c r="AF951" s="110"/>
      <c r="AG951" s="110"/>
      <c r="AH951" s="110"/>
      <c r="AI951" s="110"/>
      <c r="AJ951" s="110"/>
      <c r="AK951" s="110"/>
      <c r="AL951" s="110"/>
      <c r="AM951" s="110"/>
      <c r="AN951" s="110"/>
      <c r="AO951" s="110"/>
      <c r="AP951" s="110"/>
      <c r="AQ951" s="110"/>
      <c r="AR951" s="110"/>
      <c r="AS951" s="110"/>
      <c r="AT951" s="110"/>
      <c r="AU951" s="110"/>
      <c r="AV951" s="110"/>
      <c r="AW951" s="110"/>
      <c r="AX951" s="110"/>
      <c r="AY951" s="110"/>
      <c r="AZ951" s="110"/>
      <c r="BA951" s="110"/>
      <c r="BB951" s="110"/>
    </row>
    <row r="952" ht="15.75" customHeight="1">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c r="AA952" s="110"/>
      <c r="AB952" s="110"/>
      <c r="AC952" s="110"/>
      <c r="AD952" s="110"/>
      <c r="AE952" s="110"/>
      <c r="AF952" s="110"/>
      <c r="AG952" s="110"/>
      <c r="AH952" s="110"/>
      <c r="AI952" s="110"/>
      <c r="AJ952" s="110"/>
      <c r="AK952" s="110"/>
      <c r="AL952" s="110"/>
      <c r="AM952" s="110"/>
      <c r="AN952" s="110"/>
      <c r="AO952" s="110"/>
      <c r="AP952" s="110"/>
      <c r="AQ952" s="110"/>
      <c r="AR952" s="110"/>
      <c r="AS952" s="110"/>
      <c r="AT952" s="110"/>
      <c r="AU952" s="110"/>
      <c r="AV952" s="110"/>
      <c r="AW952" s="110"/>
      <c r="AX952" s="110"/>
      <c r="AY952" s="110"/>
      <c r="AZ952" s="110"/>
      <c r="BA952" s="110"/>
      <c r="BB952" s="110"/>
    </row>
    <row r="953" ht="15.75" customHeight="1">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c r="AA953" s="110"/>
      <c r="AB953" s="110"/>
      <c r="AC953" s="110"/>
      <c r="AD953" s="110"/>
      <c r="AE953" s="110"/>
      <c r="AF953" s="110"/>
      <c r="AG953" s="110"/>
      <c r="AH953" s="110"/>
      <c r="AI953" s="110"/>
      <c r="AJ953" s="110"/>
      <c r="AK953" s="110"/>
      <c r="AL953" s="110"/>
      <c r="AM953" s="110"/>
      <c r="AN953" s="110"/>
      <c r="AO953" s="110"/>
      <c r="AP953" s="110"/>
      <c r="AQ953" s="110"/>
      <c r="AR953" s="110"/>
      <c r="AS953" s="110"/>
      <c r="AT953" s="110"/>
      <c r="AU953" s="110"/>
      <c r="AV953" s="110"/>
      <c r="AW953" s="110"/>
      <c r="AX953" s="110"/>
      <c r="AY953" s="110"/>
      <c r="AZ953" s="110"/>
      <c r="BA953" s="110"/>
      <c r="BB953" s="110"/>
    </row>
    <row r="954" ht="15.75" customHeight="1">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c r="AA954" s="110"/>
      <c r="AB954" s="110"/>
      <c r="AC954" s="110"/>
      <c r="AD954" s="110"/>
      <c r="AE954" s="110"/>
      <c r="AF954" s="110"/>
      <c r="AG954" s="110"/>
      <c r="AH954" s="110"/>
      <c r="AI954" s="110"/>
      <c r="AJ954" s="110"/>
      <c r="AK954" s="110"/>
      <c r="AL954" s="110"/>
      <c r="AM954" s="110"/>
      <c r="AN954" s="110"/>
      <c r="AO954" s="110"/>
      <c r="AP954" s="110"/>
      <c r="AQ954" s="110"/>
      <c r="AR954" s="110"/>
      <c r="AS954" s="110"/>
      <c r="AT954" s="110"/>
      <c r="AU954" s="110"/>
      <c r="AV954" s="110"/>
      <c r="AW954" s="110"/>
      <c r="AX954" s="110"/>
      <c r="AY954" s="110"/>
      <c r="AZ954" s="110"/>
      <c r="BA954" s="110"/>
      <c r="BB954" s="110"/>
    </row>
    <row r="955" ht="15.75" customHeight="1">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c r="AA955" s="110"/>
      <c r="AB955" s="110"/>
      <c r="AC955" s="110"/>
      <c r="AD955" s="110"/>
      <c r="AE955" s="110"/>
      <c r="AF955" s="110"/>
      <c r="AG955" s="110"/>
      <c r="AH955" s="110"/>
      <c r="AI955" s="110"/>
      <c r="AJ955" s="110"/>
      <c r="AK955" s="110"/>
      <c r="AL955" s="110"/>
      <c r="AM955" s="110"/>
      <c r="AN955" s="110"/>
      <c r="AO955" s="110"/>
      <c r="AP955" s="110"/>
      <c r="AQ955" s="110"/>
      <c r="AR955" s="110"/>
      <c r="AS955" s="110"/>
      <c r="AT955" s="110"/>
      <c r="AU955" s="110"/>
      <c r="AV955" s="110"/>
      <c r="AW955" s="110"/>
      <c r="AX955" s="110"/>
      <c r="AY955" s="110"/>
      <c r="AZ955" s="110"/>
      <c r="BA955" s="110"/>
      <c r="BB955" s="110"/>
    </row>
    <row r="956" ht="15.75" customHeight="1">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c r="AA956" s="110"/>
      <c r="AB956" s="110"/>
      <c r="AC956" s="110"/>
      <c r="AD956" s="110"/>
      <c r="AE956" s="110"/>
      <c r="AF956" s="110"/>
      <c r="AG956" s="110"/>
      <c r="AH956" s="110"/>
      <c r="AI956" s="110"/>
      <c r="AJ956" s="110"/>
      <c r="AK956" s="110"/>
      <c r="AL956" s="110"/>
      <c r="AM956" s="110"/>
      <c r="AN956" s="110"/>
      <c r="AO956" s="110"/>
      <c r="AP956" s="110"/>
      <c r="AQ956" s="110"/>
      <c r="AR956" s="110"/>
      <c r="AS956" s="110"/>
      <c r="AT956" s="110"/>
      <c r="AU956" s="110"/>
      <c r="AV956" s="110"/>
      <c r="AW956" s="110"/>
      <c r="AX956" s="110"/>
      <c r="AY956" s="110"/>
      <c r="AZ956" s="110"/>
      <c r="BA956" s="110"/>
      <c r="BB956" s="110"/>
    </row>
    <row r="957" ht="15.75" customHeight="1">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c r="AA957" s="110"/>
      <c r="AB957" s="110"/>
      <c r="AC957" s="110"/>
      <c r="AD957" s="110"/>
      <c r="AE957" s="110"/>
      <c r="AF957" s="110"/>
      <c r="AG957" s="110"/>
      <c r="AH957" s="110"/>
      <c r="AI957" s="110"/>
      <c r="AJ957" s="110"/>
      <c r="AK957" s="110"/>
      <c r="AL957" s="110"/>
      <c r="AM957" s="110"/>
      <c r="AN957" s="110"/>
      <c r="AO957" s="110"/>
      <c r="AP957" s="110"/>
      <c r="AQ957" s="110"/>
      <c r="AR957" s="110"/>
      <c r="AS957" s="110"/>
      <c r="AT957" s="110"/>
      <c r="AU957" s="110"/>
      <c r="AV957" s="110"/>
      <c r="AW957" s="110"/>
      <c r="AX957" s="110"/>
      <c r="AY957" s="110"/>
      <c r="AZ957" s="110"/>
      <c r="BA957" s="110"/>
      <c r="BB957" s="110"/>
    </row>
    <row r="958" ht="15.75" customHeight="1">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c r="AA958" s="110"/>
      <c r="AB958" s="110"/>
      <c r="AC958" s="110"/>
      <c r="AD958" s="110"/>
      <c r="AE958" s="110"/>
      <c r="AF958" s="110"/>
      <c r="AG958" s="110"/>
      <c r="AH958" s="110"/>
      <c r="AI958" s="110"/>
      <c r="AJ958" s="110"/>
      <c r="AK958" s="110"/>
      <c r="AL958" s="110"/>
      <c r="AM958" s="110"/>
      <c r="AN958" s="110"/>
      <c r="AO958" s="110"/>
      <c r="AP958" s="110"/>
      <c r="AQ958" s="110"/>
      <c r="AR958" s="110"/>
      <c r="AS958" s="110"/>
      <c r="AT958" s="110"/>
      <c r="AU958" s="110"/>
      <c r="AV958" s="110"/>
      <c r="AW958" s="110"/>
      <c r="AX958" s="110"/>
      <c r="AY958" s="110"/>
      <c r="AZ958" s="110"/>
      <c r="BA958" s="110"/>
      <c r="BB958" s="110"/>
    </row>
    <row r="959" ht="15.75" customHeight="1">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c r="AA959" s="110"/>
      <c r="AB959" s="110"/>
      <c r="AC959" s="110"/>
      <c r="AD959" s="110"/>
      <c r="AE959" s="110"/>
      <c r="AF959" s="110"/>
      <c r="AG959" s="110"/>
      <c r="AH959" s="110"/>
      <c r="AI959" s="110"/>
      <c r="AJ959" s="110"/>
      <c r="AK959" s="110"/>
      <c r="AL959" s="110"/>
      <c r="AM959" s="110"/>
      <c r="AN959" s="110"/>
      <c r="AO959" s="110"/>
      <c r="AP959" s="110"/>
      <c r="AQ959" s="110"/>
      <c r="AR959" s="110"/>
      <c r="AS959" s="110"/>
      <c r="AT959" s="110"/>
      <c r="AU959" s="110"/>
      <c r="AV959" s="110"/>
      <c r="AW959" s="110"/>
      <c r="AX959" s="110"/>
      <c r="AY959" s="110"/>
      <c r="AZ959" s="110"/>
      <c r="BA959" s="110"/>
      <c r="BB959" s="110"/>
    </row>
    <row r="960" ht="15.75" customHeight="1">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c r="AA960" s="110"/>
      <c r="AB960" s="110"/>
      <c r="AC960" s="110"/>
      <c r="AD960" s="110"/>
      <c r="AE960" s="110"/>
      <c r="AF960" s="110"/>
      <c r="AG960" s="110"/>
      <c r="AH960" s="110"/>
      <c r="AI960" s="110"/>
      <c r="AJ960" s="110"/>
      <c r="AK960" s="110"/>
      <c r="AL960" s="110"/>
      <c r="AM960" s="110"/>
      <c r="AN960" s="110"/>
      <c r="AO960" s="110"/>
      <c r="AP960" s="110"/>
      <c r="AQ960" s="110"/>
      <c r="AR960" s="110"/>
      <c r="AS960" s="110"/>
      <c r="AT960" s="110"/>
      <c r="AU960" s="110"/>
      <c r="AV960" s="110"/>
      <c r="AW960" s="110"/>
      <c r="AX960" s="110"/>
      <c r="AY960" s="110"/>
      <c r="AZ960" s="110"/>
      <c r="BA960" s="110"/>
      <c r="BB960" s="110"/>
    </row>
    <row r="961" ht="15.75" customHeight="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c r="AA961" s="110"/>
      <c r="AB961" s="110"/>
      <c r="AC961" s="110"/>
      <c r="AD961" s="110"/>
      <c r="AE961" s="110"/>
      <c r="AF961" s="110"/>
      <c r="AG961" s="110"/>
      <c r="AH961" s="110"/>
      <c r="AI961" s="110"/>
      <c r="AJ961" s="110"/>
      <c r="AK961" s="110"/>
      <c r="AL961" s="110"/>
      <c r="AM961" s="110"/>
      <c r="AN961" s="110"/>
      <c r="AO961" s="110"/>
      <c r="AP961" s="110"/>
      <c r="AQ961" s="110"/>
      <c r="AR961" s="110"/>
      <c r="AS961" s="110"/>
      <c r="AT961" s="110"/>
      <c r="AU961" s="110"/>
      <c r="AV961" s="110"/>
      <c r="AW961" s="110"/>
      <c r="AX961" s="110"/>
      <c r="AY961" s="110"/>
      <c r="AZ961" s="110"/>
      <c r="BA961" s="110"/>
      <c r="BB961" s="110"/>
    </row>
    <row r="962" ht="15.75" customHeight="1">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c r="AA962" s="110"/>
      <c r="AB962" s="110"/>
      <c r="AC962" s="110"/>
      <c r="AD962" s="110"/>
      <c r="AE962" s="110"/>
      <c r="AF962" s="110"/>
      <c r="AG962" s="110"/>
      <c r="AH962" s="110"/>
      <c r="AI962" s="110"/>
      <c r="AJ962" s="110"/>
      <c r="AK962" s="110"/>
      <c r="AL962" s="110"/>
      <c r="AM962" s="110"/>
      <c r="AN962" s="110"/>
      <c r="AO962" s="110"/>
      <c r="AP962" s="110"/>
      <c r="AQ962" s="110"/>
      <c r="AR962" s="110"/>
      <c r="AS962" s="110"/>
      <c r="AT962" s="110"/>
      <c r="AU962" s="110"/>
      <c r="AV962" s="110"/>
      <c r="AW962" s="110"/>
      <c r="AX962" s="110"/>
      <c r="AY962" s="110"/>
      <c r="AZ962" s="110"/>
      <c r="BA962" s="110"/>
      <c r="BB962" s="110"/>
    </row>
    <row r="963" ht="15.75" customHeight="1">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c r="AA963" s="110"/>
      <c r="AB963" s="110"/>
      <c r="AC963" s="110"/>
      <c r="AD963" s="110"/>
      <c r="AE963" s="110"/>
      <c r="AF963" s="110"/>
      <c r="AG963" s="110"/>
      <c r="AH963" s="110"/>
      <c r="AI963" s="110"/>
      <c r="AJ963" s="110"/>
      <c r="AK963" s="110"/>
      <c r="AL963" s="110"/>
      <c r="AM963" s="110"/>
      <c r="AN963" s="110"/>
      <c r="AO963" s="110"/>
      <c r="AP963" s="110"/>
      <c r="AQ963" s="110"/>
      <c r="AR963" s="110"/>
      <c r="AS963" s="110"/>
      <c r="AT963" s="110"/>
      <c r="AU963" s="110"/>
      <c r="AV963" s="110"/>
      <c r="AW963" s="110"/>
      <c r="AX963" s="110"/>
      <c r="AY963" s="110"/>
      <c r="AZ963" s="110"/>
      <c r="BA963" s="110"/>
      <c r="BB963" s="110"/>
    </row>
    <row r="964" ht="15.75" customHeight="1">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c r="AA964" s="110"/>
      <c r="AB964" s="110"/>
      <c r="AC964" s="110"/>
      <c r="AD964" s="110"/>
      <c r="AE964" s="110"/>
      <c r="AF964" s="110"/>
      <c r="AG964" s="110"/>
      <c r="AH964" s="110"/>
      <c r="AI964" s="110"/>
      <c r="AJ964" s="110"/>
      <c r="AK964" s="110"/>
      <c r="AL964" s="110"/>
      <c r="AM964" s="110"/>
      <c r="AN964" s="110"/>
      <c r="AO964" s="110"/>
      <c r="AP964" s="110"/>
      <c r="AQ964" s="110"/>
      <c r="AR964" s="110"/>
      <c r="AS964" s="110"/>
      <c r="AT964" s="110"/>
      <c r="AU964" s="110"/>
      <c r="AV964" s="110"/>
      <c r="AW964" s="110"/>
      <c r="AX964" s="110"/>
      <c r="AY964" s="110"/>
      <c r="AZ964" s="110"/>
      <c r="BA964" s="110"/>
      <c r="BB964" s="110"/>
    </row>
    <row r="965" ht="15.75" customHeight="1">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c r="AA965" s="110"/>
      <c r="AB965" s="110"/>
      <c r="AC965" s="110"/>
      <c r="AD965" s="110"/>
      <c r="AE965" s="110"/>
      <c r="AF965" s="110"/>
      <c r="AG965" s="110"/>
      <c r="AH965" s="110"/>
      <c r="AI965" s="110"/>
      <c r="AJ965" s="110"/>
      <c r="AK965" s="110"/>
      <c r="AL965" s="110"/>
      <c r="AM965" s="110"/>
      <c r="AN965" s="110"/>
      <c r="AO965" s="110"/>
      <c r="AP965" s="110"/>
      <c r="AQ965" s="110"/>
      <c r="AR965" s="110"/>
      <c r="AS965" s="110"/>
      <c r="AT965" s="110"/>
      <c r="AU965" s="110"/>
      <c r="AV965" s="110"/>
      <c r="AW965" s="110"/>
      <c r="AX965" s="110"/>
      <c r="AY965" s="110"/>
      <c r="AZ965" s="110"/>
      <c r="BA965" s="110"/>
      <c r="BB965" s="110"/>
    </row>
    <row r="966" ht="15.75" customHeight="1">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c r="AA966" s="110"/>
      <c r="AB966" s="110"/>
      <c r="AC966" s="110"/>
      <c r="AD966" s="110"/>
      <c r="AE966" s="110"/>
      <c r="AF966" s="110"/>
      <c r="AG966" s="110"/>
      <c r="AH966" s="110"/>
      <c r="AI966" s="110"/>
      <c r="AJ966" s="110"/>
      <c r="AK966" s="110"/>
      <c r="AL966" s="110"/>
      <c r="AM966" s="110"/>
      <c r="AN966" s="110"/>
      <c r="AO966" s="110"/>
      <c r="AP966" s="110"/>
      <c r="AQ966" s="110"/>
      <c r="AR966" s="110"/>
      <c r="AS966" s="110"/>
      <c r="AT966" s="110"/>
      <c r="AU966" s="110"/>
      <c r="AV966" s="110"/>
      <c r="AW966" s="110"/>
      <c r="AX966" s="110"/>
      <c r="AY966" s="110"/>
      <c r="AZ966" s="110"/>
      <c r="BA966" s="110"/>
      <c r="BB966" s="110"/>
    </row>
    <row r="967" ht="15.75" customHeight="1">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c r="AA967" s="110"/>
      <c r="AB967" s="110"/>
      <c r="AC967" s="110"/>
      <c r="AD967" s="110"/>
      <c r="AE967" s="110"/>
      <c r="AF967" s="110"/>
      <c r="AG967" s="110"/>
      <c r="AH967" s="110"/>
      <c r="AI967" s="110"/>
      <c r="AJ967" s="110"/>
      <c r="AK967" s="110"/>
      <c r="AL967" s="110"/>
      <c r="AM967" s="110"/>
      <c r="AN967" s="110"/>
      <c r="AO967" s="110"/>
      <c r="AP967" s="110"/>
      <c r="AQ967" s="110"/>
      <c r="AR967" s="110"/>
      <c r="AS967" s="110"/>
      <c r="AT967" s="110"/>
      <c r="AU967" s="110"/>
      <c r="AV967" s="110"/>
      <c r="AW967" s="110"/>
      <c r="AX967" s="110"/>
      <c r="AY967" s="110"/>
      <c r="AZ967" s="110"/>
      <c r="BA967" s="110"/>
      <c r="BB967" s="110"/>
    </row>
    <row r="968" ht="15.75" customHeight="1">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c r="AA968" s="110"/>
      <c r="AB968" s="110"/>
      <c r="AC968" s="110"/>
      <c r="AD968" s="110"/>
      <c r="AE968" s="110"/>
      <c r="AF968" s="110"/>
      <c r="AG968" s="110"/>
      <c r="AH968" s="110"/>
      <c r="AI968" s="110"/>
      <c r="AJ968" s="110"/>
      <c r="AK968" s="110"/>
      <c r="AL968" s="110"/>
      <c r="AM968" s="110"/>
      <c r="AN968" s="110"/>
      <c r="AO968" s="110"/>
      <c r="AP968" s="110"/>
      <c r="AQ968" s="110"/>
      <c r="AR968" s="110"/>
      <c r="AS968" s="110"/>
      <c r="AT968" s="110"/>
      <c r="AU968" s="110"/>
      <c r="AV968" s="110"/>
      <c r="AW968" s="110"/>
      <c r="AX968" s="110"/>
      <c r="AY968" s="110"/>
      <c r="AZ968" s="110"/>
      <c r="BA968" s="110"/>
      <c r="BB968" s="110"/>
    </row>
    <row r="969" ht="15.75" customHeight="1">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c r="AA969" s="110"/>
      <c r="AB969" s="110"/>
      <c r="AC969" s="110"/>
      <c r="AD969" s="110"/>
      <c r="AE969" s="110"/>
      <c r="AF969" s="110"/>
      <c r="AG969" s="110"/>
      <c r="AH969" s="110"/>
      <c r="AI969" s="110"/>
      <c r="AJ969" s="110"/>
      <c r="AK969" s="110"/>
      <c r="AL969" s="110"/>
      <c r="AM969" s="110"/>
      <c r="AN969" s="110"/>
      <c r="AO969" s="110"/>
      <c r="AP969" s="110"/>
      <c r="AQ969" s="110"/>
      <c r="AR969" s="110"/>
      <c r="AS969" s="110"/>
      <c r="AT969" s="110"/>
      <c r="AU969" s="110"/>
      <c r="AV969" s="110"/>
      <c r="AW969" s="110"/>
      <c r="AX969" s="110"/>
      <c r="AY969" s="110"/>
      <c r="AZ969" s="110"/>
      <c r="BA969" s="110"/>
      <c r="BB969" s="110"/>
    </row>
    <row r="970" ht="15.75" customHeight="1">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c r="AA970" s="110"/>
      <c r="AB970" s="110"/>
      <c r="AC970" s="110"/>
      <c r="AD970" s="110"/>
      <c r="AE970" s="110"/>
      <c r="AF970" s="110"/>
      <c r="AG970" s="110"/>
      <c r="AH970" s="110"/>
      <c r="AI970" s="110"/>
      <c r="AJ970" s="110"/>
      <c r="AK970" s="110"/>
      <c r="AL970" s="110"/>
      <c r="AM970" s="110"/>
      <c r="AN970" s="110"/>
      <c r="AO970" s="110"/>
      <c r="AP970" s="110"/>
      <c r="AQ970" s="110"/>
      <c r="AR970" s="110"/>
      <c r="AS970" s="110"/>
      <c r="AT970" s="110"/>
      <c r="AU970" s="110"/>
      <c r="AV970" s="110"/>
      <c r="AW970" s="110"/>
      <c r="AX970" s="110"/>
      <c r="AY970" s="110"/>
      <c r="AZ970" s="110"/>
      <c r="BA970" s="110"/>
      <c r="BB970" s="110"/>
    </row>
    <row r="971" ht="15.75" customHeight="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c r="AA971" s="110"/>
      <c r="AB971" s="110"/>
      <c r="AC971" s="110"/>
      <c r="AD971" s="110"/>
      <c r="AE971" s="110"/>
      <c r="AF971" s="110"/>
      <c r="AG971" s="110"/>
      <c r="AH971" s="110"/>
      <c r="AI971" s="110"/>
      <c r="AJ971" s="110"/>
      <c r="AK971" s="110"/>
      <c r="AL971" s="110"/>
      <c r="AM971" s="110"/>
      <c r="AN971" s="110"/>
      <c r="AO971" s="110"/>
      <c r="AP971" s="110"/>
      <c r="AQ971" s="110"/>
      <c r="AR971" s="110"/>
      <c r="AS971" s="110"/>
      <c r="AT971" s="110"/>
      <c r="AU971" s="110"/>
      <c r="AV971" s="110"/>
      <c r="AW971" s="110"/>
      <c r="AX971" s="110"/>
      <c r="AY971" s="110"/>
      <c r="AZ971" s="110"/>
      <c r="BA971" s="110"/>
      <c r="BB971" s="110"/>
    </row>
    <row r="972" ht="15.75" customHeight="1">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c r="AA972" s="110"/>
      <c r="AB972" s="110"/>
      <c r="AC972" s="110"/>
      <c r="AD972" s="110"/>
      <c r="AE972" s="110"/>
      <c r="AF972" s="110"/>
      <c r="AG972" s="110"/>
      <c r="AH972" s="110"/>
      <c r="AI972" s="110"/>
      <c r="AJ972" s="110"/>
      <c r="AK972" s="110"/>
      <c r="AL972" s="110"/>
      <c r="AM972" s="110"/>
      <c r="AN972" s="110"/>
      <c r="AO972" s="110"/>
      <c r="AP972" s="110"/>
      <c r="AQ972" s="110"/>
      <c r="AR972" s="110"/>
      <c r="AS972" s="110"/>
      <c r="AT972" s="110"/>
      <c r="AU972" s="110"/>
      <c r="AV972" s="110"/>
      <c r="AW972" s="110"/>
      <c r="AX972" s="110"/>
      <c r="AY972" s="110"/>
      <c r="AZ972" s="110"/>
      <c r="BA972" s="110"/>
      <c r="BB972" s="110"/>
    </row>
    <row r="973" ht="15.75" customHeight="1">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c r="AA973" s="110"/>
      <c r="AB973" s="110"/>
      <c r="AC973" s="110"/>
      <c r="AD973" s="110"/>
      <c r="AE973" s="110"/>
      <c r="AF973" s="110"/>
      <c r="AG973" s="110"/>
      <c r="AH973" s="110"/>
      <c r="AI973" s="110"/>
      <c r="AJ973" s="110"/>
      <c r="AK973" s="110"/>
      <c r="AL973" s="110"/>
      <c r="AM973" s="110"/>
      <c r="AN973" s="110"/>
      <c r="AO973" s="110"/>
      <c r="AP973" s="110"/>
      <c r="AQ973" s="110"/>
      <c r="AR973" s="110"/>
      <c r="AS973" s="110"/>
      <c r="AT973" s="110"/>
      <c r="AU973" s="110"/>
      <c r="AV973" s="110"/>
      <c r="AW973" s="110"/>
      <c r="AX973" s="110"/>
      <c r="AY973" s="110"/>
      <c r="AZ973" s="110"/>
      <c r="BA973" s="110"/>
      <c r="BB973" s="110"/>
    </row>
    <row r="974" ht="15.75" customHeight="1">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c r="AA974" s="110"/>
      <c r="AB974" s="110"/>
      <c r="AC974" s="110"/>
      <c r="AD974" s="110"/>
      <c r="AE974" s="110"/>
      <c r="AF974" s="110"/>
      <c r="AG974" s="110"/>
      <c r="AH974" s="110"/>
      <c r="AI974" s="110"/>
      <c r="AJ974" s="110"/>
      <c r="AK974" s="110"/>
      <c r="AL974" s="110"/>
      <c r="AM974" s="110"/>
      <c r="AN974" s="110"/>
      <c r="AO974" s="110"/>
      <c r="AP974" s="110"/>
      <c r="AQ974" s="110"/>
      <c r="AR974" s="110"/>
      <c r="AS974" s="110"/>
      <c r="AT974" s="110"/>
      <c r="AU974" s="110"/>
      <c r="AV974" s="110"/>
      <c r="AW974" s="110"/>
      <c r="AX974" s="110"/>
      <c r="AY974" s="110"/>
      <c r="AZ974" s="110"/>
      <c r="BA974" s="110"/>
      <c r="BB974" s="110"/>
    </row>
    <row r="975" ht="15.75" customHeight="1">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c r="AA975" s="110"/>
      <c r="AB975" s="110"/>
      <c r="AC975" s="110"/>
      <c r="AD975" s="110"/>
      <c r="AE975" s="110"/>
      <c r="AF975" s="110"/>
      <c r="AG975" s="110"/>
      <c r="AH975" s="110"/>
      <c r="AI975" s="110"/>
      <c r="AJ975" s="110"/>
      <c r="AK975" s="110"/>
      <c r="AL975" s="110"/>
      <c r="AM975" s="110"/>
      <c r="AN975" s="110"/>
      <c r="AO975" s="110"/>
      <c r="AP975" s="110"/>
      <c r="AQ975" s="110"/>
      <c r="AR975" s="110"/>
      <c r="AS975" s="110"/>
      <c r="AT975" s="110"/>
      <c r="AU975" s="110"/>
      <c r="AV975" s="110"/>
      <c r="AW975" s="110"/>
      <c r="AX975" s="110"/>
      <c r="AY975" s="110"/>
      <c r="AZ975" s="110"/>
      <c r="BA975" s="110"/>
      <c r="BB975" s="110"/>
    </row>
    <row r="976" ht="15.75" customHeight="1">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c r="AA976" s="110"/>
      <c r="AB976" s="110"/>
      <c r="AC976" s="110"/>
      <c r="AD976" s="110"/>
      <c r="AE976" s="110"/>
      <c r="AF976" s="110"/>
      <c r="AG976" s="110"/>
      <c r="AH976" s="110"/>
      <c r="AI976" s="110"/>
      <c r="AJ976" s="110"/>
      <c r="AK976" s="110"/>
      <c r="AL976" s="110"/>
      <c r="AM976" s="110"/>
      <c r="AN976" s="110"/>
      <c r="AO976" s="110"/>
      <c r="AP976" s="110"/>
      <c r="AQ976" s="110"/>
      <c r="AR976" s="110"/>
      <c r="AS976" s="110"/>
      <c r="AT976" s="110"/>
      <c r="AU976" s="110"/>
      <c r="AV976" s="110"/>
      <c r="AW976" s="110"/>
      <c r="AX976" s="110"/>
      <c r="AY976" s="110"/>
      <c r="AZ976" s="110"/>
      <c r="BA976" s="110"/>
      <c r="BB976" s="110"/>
    </row>
    <row r="977" ht="15.75" customHeight="1">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c r="AA977" s="110"/>
      <c r="AB977" s="110"/>
      <c r="AC977" s="110"/>
      <c r="AD977" s="110"/>
      <c r="AE977" s="110"/>
      <c r="AF977" s="110"/>
      <c r="AG977" s="110"/>
      <c r="AH977" s="110"/>
      <c r="AI977" s="110"/>
      <c r="AJ977" s="110"/>
      <c r="AK977" s="110"/>
      <c r="AL977" s="110"/>
      <c r="AM977" s="110"/>
      <c r="AN977" s="110"/>
      <c r="AO977" s="110"/>
      <c r="AP977" s="110"/>
      <c r="AQ977" s="110"/>
      <c r="AR977" s="110"/>
      <c r="AS977" s="110"/>
      <c r="AT977" s="110"/>
      <c r="AU977" s="110"/>
      <c r="AV977" s="110"/>
      <c r="AW977" s="110"/>
      <c r="AX977" s="110"/>
      <c r="AY977" s="110"/>
      <c r="AZ977" s="110"/>
      <c r="BA977" s="110"/>
      <c r="BB977" s="110"/>
    </row>
    <row r="978" ht="15.75" customHeight="1">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c r="AA978" s="110"/>
      <c r="AB978" s="110"/>
      <c r="AC978" s="110"/>
      <c r="AD978" s="110"/>
      <c r="AE978" s="110"/>
      <c r="AF978" s="110"/>
      <c r="AG978" s="110"/>
      <c r="AH978" s="110"/>
      <c r="AI978" s="110"/>
      <c r="AJ978" s="110"/>
      <c r="AK978" s="110"/>
      <c r="AL978" s="110"/>
      <c r="AM978" s="110"/>
      <c r="AN978" s="110"/>
      <c r="AO978" s="110"/>
      <c r="AP978" s="110"/>
      <c r="AQ978" s="110"/>
      <c r="AR978" s="110"/>
      <c r="AS978" s="110"/>
      <c r="AT978" s="110"/>
      <c r="AU978" s="110"/>
      <c r="AV978" s="110"/>
      <c r="AW978" s="110"/>
      <c r="AX978" s="110"/>
      <c r="AY978" s="110"/>
      <c r="AZ978" s="110"/>
      <c r="BA978" s="110"/>
      <c r="BB978" s="110"/>
    </row>
    <row r="979" ht="15.75" customHeight="1">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c r="AA979" s="110"/>
      <c r="AB979" s="110"/>
      <c r="AC979" s="110"/>
      <c r="AD979" s="110"/>
      <c r="AE979" s="110"/>
      <c r="AF979" s="110"/>
      <c r="AG979" s="110"/>
      <c r="AH979" s="110"/>
      <c r="AI979" s="110"/>
      <c r="AJ979" s="110"/>
      <c r="AK979" s="110"/>
      <c r="AL979" s="110"/>
      <c r="AM979" s="110"/>
      <c r="AN979" s="110"/>
      <c r="AO979" s="110"/>
      <c r="AP979" s="110"/>
      <c r="AQ979" s="110"/>
      <c r="AR979" s="110"/>
      <c r="AS979" s="110"/>
      <c r="AT979" s="110"/>
      <c r="AU979" s="110"/>
      <c r="AV979" s="110"/>
      <c r="AW979" s="110"/>
      <c r="AX979" s="110"/>
      <c r="AY979" s="110"/>
      <c r="AZ979" s="110"/>
      <c r="BA979" s="110"/>
      <c r="BB979" s="110"/>
    </row>
    <row r="980" ht="15.75" customHeight="1">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c r="AA980" s="110"/>
      <c r="AB980" s="110"/>
      <c r="AC980" s="110"/>
      <c r="AD980" s="110"/>
      <c r="AE980" s="110"/>
      <c r="AF980" s="110"/>
      <c r="AG980" s="110"/>
      <c r="AH980" s="110"/>
      <c r="AI980" s="110"/>
      <c r="AJ980" s="110"/>
      <c r="AK980" s="110"/>
      <c r="AL980" s="110"/>
      <c r="AM980" s="110"/>
      <c r="AN980" s="110"/>
      <c r="AO980" s="110"/>
      <c r="AP980" s="110"/>
      <c r="AQ980" s="110"/>
      <c r="AR980" s="110"/>
      <c r="AS980" s="110"/>
      <c r="AT980" s="110"/>
      <c r="AU980" s="110"/>
      <c r="AV980" s="110"/>
      <c r="AW980" s="110"/>
      <c r="AX980" s="110"/>
      <c r="AY980" s="110"/>
      <c r="AZ980" s="110"/>
      <c r="BA980" s="110"/>
      <c r="BB980" s="110"/>
    </row>
    <row r="981" ht="15.75" customHeight="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c r="AA981" s="110"/>
      <c r="AB981" s="110"/>
      <c r="AC981" s="110"/>
      <c r="AD981" s="110"/>
      <c r="AE981" s="110"/>
      <c r="AF981" s="110"/>
      <c r="AG981" s="110"/>
      <c r="AH981" s="110"/>
      <c r="AI981" s="110"/>
      <c r="AJ981" s="110"/>
      <c r="AK981" s="110"/>
      <c r="AL981" s="110"/>
      <c r="AM981" s="110"/>
      <c r="AN981" s="110"/>
      <c r="AO981" s="110"/>
      <c r="AP981" s="110"/>
      <c r="AQ981" s="110"/>
      <c r="AR981" s="110"/>
      <c r="AS981" s="110"/>
      <c r="AT981" s="110"/>
      <c r="AU981" s="110"/>
      <c r="AV981" s="110"/>
      <c r="AW981" s="110"/>
      <c r="AX981" s="110"/>
      <c r="AY981" s="110"/>
      <c r="AZ981" s="110"/>
      <c r="BA981" s="110"/>
      <c r="BB981" s="110"/>
    </row>
    <row r="982" ht="15.75" customHeight="1">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c r="AA982" s="110"/>
      <c r="AB982" s="110"/>
      <c r="AC982" s="110"/>
      <c r="AD982" s="110"/>
      <c r="AE982" s="110"/>
      <c r="AF982" s="110"/>
      <c r="AG982" s="110"/>
      <c r="AH982" s="110"/>
      <c r="AI982" s="110"/>
      <c r="AJ982" s="110"/>
      <c r="AK982" s="110"/>
      <c r="AL982" s="110"/>
      <c r="AM982" s="110"/>
      <c r="AN982" s="110"/>
      <c r="AO982" s="110"/>
      <c r="AP982" s="110"/>
      <c r="AQ982" s="110"/>
      <c r="AR982" s="110"/>
      <c r="AS982" s="110"/>
      <c r="AT982" s="110"/>
      <c r="AU982" s="110"/>
      <c r="AV982" s="110"/>
      <c r="AW982" s="110"/>
      <c r="AX982" s="110"/>
      <c r="AY982" s="110"/>
      <c r="AZ982" s="110"/>
      <c r="BA982" s="110"/>
      <c r="BB982" s="110"/>
    </row>
    <row r="983" ht="15.75" customHeight="1">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c r="AA983" s="110"/>
      <c r="AB983" s="110"/>
      <c r="AC983" s="110"/>
      <c r="AD983" s="110"/>
      <c r="AE983" s="110"/>
      <c r="AF983" s="110"/>
      <c r="AG983" s="110"/>
      <c r="AH983" s="110"/>
      <c r="AI983" s="110"/>
      <c r="AJ983" s="110"/>
      <c r="AK983" s="110"/>
      <c r="AL983" s="110"/>
      <c r="AM983" s="110"/>
      <c r="AN983" s="110"/>
      <c r="AO983" s="110"/>
      <c r="AP983" s="110"/>
      <c r="AQ983" s="110"/>
      <c r="AR983" s="110"/>
      <c r="AS983" s="110"/>
      <c r="AT983" s="110"/>
      <c r="AU983" s="110"/>
      <c r="AV983" s="110"/>
      <c r="AW983" s="110"/>
      <c r="AX983" s="110"/>
      <c r="AY983" s="110"/>
      <c r="AZ983" s="110"/>
      <c r="BA983" s="110"/>
      <c r="BB983" s="110"/>
    </row>
    <row r="984" ht="15.75" customHeight="1">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c r="AA984" s="110"/>
      <c r="AB984" s="110"/>
      <c r="AC984" s="110"/>
      <c r="AD984" s="110"/>
      <c r="AE984" s="110"/>
      <c r="AF984" s="110"/>
      <c r="AG984" s="110"/>
      <c r="AH984" s="110"/>
      <c r="AI984" s="110"/>
      <c r="AJ984" s="110"/>
      <c r="AK984" s="110"/>
      <c r="AL984" s="110"/>
      <c r="AM984" s="110"/>
      <c r="AN984" s="110"/>
      <c r="AO984" s="110"/>
      <c r="AP984" s="110"/>
      <c r="AQ984" s="110"/>
      <c r="AR984" s="110"/>
      <c r="AS984" s="110"/>
      <c r="AT984" s="110"/>
      <c r="AU984" s="110"/>
      <c r="AV984" s="110"/>
      <c r="AW984" s="110"/>
      <c r="AX984" s="110"/>
      <c r="AY984" s="110"/>
      <c r="AZ984" s="110"/>
      <c r="BA984" s="110"/>
      <c r="BB984" s="110"/>
    </row>
    <row r="985" ht="15.75" customHeight="1">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c r="AA985" s="110"/>
      <c r="AB985" s="110"/>
      <c r="AC985" s="110"/>
      <c r="AD985" s="110"/>
      <c r="AE985" s="110"/>
      <c r="AF985" s="110"/>
      <c r="AG985" s="110"/>
      <c r="AH985" s="110"/>
      <c r="AI985" s="110"/>
      <c r="AJ985" s="110"/>
      <c r="AK985" s="110"/>
      <c r="AL985" s="110"/>
      <c r="AM985" s="110"/>
      <c r="AN985" s="110"/>
      <c r="AO985" s="110"/>
      <c r="AP985" s="110"/>
      <c r="AQ985" s="110"/>
      <c r="AR985" s="110"/>
      <c r="AS985" s="110"/>
      <c r="AT985" s="110"/>
      <c r="AU985" s="110"/>
      <c r="AV985" s="110"/>
      <c r="AW985" s="110"/>
      <c r="AX985" s="110"/>
      <c r="AY985" s="110"/>
      <c r="AZ985" s="110"/>
      <c r="BA985" s="110"/>
      <c r="BB985" s="110"/>
    </row>
    <row r="986" ht="15.75" customHeight="1">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c r="AA986" s="110"/>
      <c r="AB986" s="110"/>
      <c r="AC986" s="110"/>
      <c r="AD986" s="110"/>
      <c r="AE986" s="110"/>
      <c r="AF986" s="110"/>
      <c r="AG986" s="110"/>
      <c r="AH986" s="110"/>
      <c r="AI986" s="110"/>
      <c r="AJ986" s="110"/>
      <c r="AK986" s="110"/>
      <c r="AL986" s="110"/>
      <c r="AM986" s="110"/>
      <c r="AN986" s="110"/>
      <c r="AO986" s="110"/>
      <c r="AP986" s="110"/>
      <c r="AQ986" s="110"/>
      <c r="AR986" s="110"/>
      <c r="AS986" s="110"/>
      <c r="AT986" s="110"/>
      <c r="AU986" s="110"/>
      <c r="AV986" s="110"/>
      <c r="AW986" s="110"/>
      <c r="AX986" s="110"/>
      <c r="AY986" s="110"/>
      <c r="AZ986" s="110"/>
      <c r="BA986" s="110"/>
      <c r="BB986" s="110"/>
    </row>
    <row r="987" ht="15.75" customHeight="1">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c r="AA987" s="110"/>
      <c r="AB987" s="110"/>
      <c r="AC987" s="110"/>
      <c r="AD987" s="110"/>
      <c r="AE987" s="110"/>
      <c r="AF987" s="110"/>
      <c r="AG987" s="110"/>
      <c r="AH987" s="110"/>
      <c r="AI987" s="110"/>
      <c r="AJ987" s="110"/>
      <c r="AK987" s="110"/>
      <c r="AL987" s="110"/>
      <c r="AM987" s="110"/>
      <c r="AN987" s="110"/>
      <c r="AO987" s="110"/>
      <c r="AP987" s="110"/>
      <c r="AQ987" s="110"/>
      <c r="AR987" s="110"/>
      <c r="AS987" s="110"/>
      <c r="AT987" s="110"/>
      <c r="AU987" s="110"/>
      <c r="AV987" s="110"/>
      <c r="AW987" s="110"/>
      <c r="AX987" s="110"/>
      <c r="AY987" s="110"/>
      <c r="AZ987" s="110"/>
      <c r="BA987" s="110"/>
      <c r="BB987" s="110"/>
    </row>
    <row r="988" ht="15.75" customHeight="1">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c r="AA988" s="110"/>
      <c r="AB988" s="110"/>
      <c r="AC988" s="110"/>
      <c r="AD988" s="110"/>
      <c r="AE988" s="110"/>
      <c r="AF988" s="110"/>
      <c r="AG988" s="110"/>
      <c r="AH988" s="110"/>
      <c r="AI988" s="110"/>
      <c r="AJ988" s="110"/>
      <c r="AK988" s="110"/>
      <c r="AL988" s="110"/>
      <c r="AM988" s="110"/>
      <c r="AN988" s="110"/>
      <c r="AO988" s="110"/>
      <c r="AP988" s="110"/>
      <c r="AQ988" s="110"/>
      <c r="AR988" s="110"/>
      <c r="AS988" s="110"/>
      <c r="AT988" s="110"/>
      <c r="AU988" s="110"/>
      <c r="AV988" s="110"/>
      <c r="AW988" s="110"/>
      <c r="AX988" s="110"/>
      <c r="AY988" s="110"/>
      <c r="AZ988" s="110"/>
      <c r="BA988" s="110"/>
      <c r="BB988" s="110"/>
    </row>
    <row r="989" ht="15.75" customHeight="1">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c r="AA989" s="110"/>
      <c r="AB989" s="110"/>
      <c r="AC989" s="110"/>
      <c r="AD989" s="110"/>
      <c r="AE989" s="110"/>
      <c r="AF989" s="110"/>
      <c r="AG989" s="110"/>
      <c r="AH989" s="110"/>
      <c r="AI989" s="110"/>
      <c r="AJ989" s="110"/>
      <c r="AK989" s="110"/>
      <c r="AL989" s="110"/>
      <c r="AM989" s="110"/>
      <c r="AN989" s="110"/>
      <c r="AO989" s="110"/>
      <c r="AP989" s="110"/>
      <c r="AQ989" s="110"/>
      <c r="AR989" s="110"/>
      <c r="AS989" s="110"/>
      <c r="AT989" s="110"/>
      <c r="AU989" s="110"/>
      <c r="AV989" s="110"/>
      <c r="AW989" s="110"/>
      <c r="AX989" s="110"/>
      <c r="AY989" s="110"/>
      <c r="AZ989" s="110"/>
      <c r="BA989" s="110"/>
      <c r="BB989" s="110"/>
    </row>
    <row r="990" ht="15.75" customHeight="1">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c r="AA990" s="110"/>
      <c r="AB990" s="110"/>
      <c r="AC990" s="110"/>
      <c r="AD990" s="110"/>
      <c r="AE990" s="110"/>
      <c r="AF990" s="110"/>
      <c r="AG990" s="110"/>
      <c r="AH990" s="110"/>
      <c r="AI990" s="110"/>
      <c r="AJ990" s="110"/>
      <c r="AK990" s="110"/>
      <c r="AL990" s="110"/>
      <c r="AM990" s="110"/>
      <c r="AN990" s="110"/>
      <c r="AO990" s="110"/>
      <c r="AP990" s="110"/>
      <c r="AQ990" s="110"/>
      <c r="AR990" s="110"/>
      <c r="AS990" s="110"/>
      <c r="AT990" s="110"/>
      <c r="AU990" s="110"/>
      <c r="AV990" s="110"/>
      <c r="AW990" s="110"/>
      <c r="AX990" s="110"/>
      <c r="AY990" s="110"/>
      <c r="AZ990" s="110"/>
      <c r="BA990" s="110"/>
      <c r="BB990" s="110"/>
    </row>
    <row r="991" ht="15.75" customHeight="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c r="AA991" s="110"/>
      <c r="AB991" s="110"/>
      <c r="AC991" s="110"/>
      <c r="AD991" s="110"/>
      <c r="AE991" s="110"/>
      <c r="AF991" s="110"/>
      <c r="AG991" s="110"/>
      <c r="AH991" s="110"/>
      <c r="AI991" s="110"/>
      <c r="AJ991" s="110"/>
      <c r="AK991" s="110"/>
      <c r="AL991" s="110"/>
      <c r="AM991" s="110"/>
      <c r="AN991" s="110"/>
      <c r="AO991" s="110"/>
      <c r="AP991" s="110"/>
      <c r="AQ991" s="110"/>
      <c r="AR991" s="110"/>
      <c r="AS991" s="110"/>
      <c r="AT991" s="110"/>
      <c r="AU991" s="110"/>
      <c r="AV991" s="110"/>
      <c r="AW991" s="110"/>
      <c r="AX991" s="110"/>
      <c r="AY991" s="110"/>
      <c r="AZ991" s="110"/>
      <c r="BA991" s="110"/>
      <c r="BB991" s="110"/>
    </row>
    <row r="992" ht="15.75" customHeight="1">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c r="AA992" s="110"/>
      <c r="AB992" s="110"/>
      <c r="AC992" s="110"/>
      <c r="AD992" s="110"/>
      <c r="AE992" s="110"/>
      <c r="AF992" s="110"/>
      <c r="AG992" s="110"/>
      <c r="AH992" s="110"/>
      <c r="AI992" s="110"/>
      <c r="AJ992" s="110"/>
      <c r="AK992" s="110"/>
      <c r="AL992" s="110"/>
      <c r="AM992" s="110"/>
      <c r="AN992" s="110"/>
      <c r="AO992" s="110"/>
      <c r="AP992" s="110"/>
      <c r="AQ992" s="110"/>
      <c r="AR992" s="110"/>
      <c r="AS992" s="110"/>
      <c r="AT992" s="110"/>
      <c r="AU992" s="110"/>
      <c r="AV992" s="110"/>
      <c r="AW992" s="110"/>
      <c r="AX992" s="110"/>
      <c r="AY992" s="110"/>
      <c r="AZ992" s="110"/>
      <c r="BA992" s="110"/>
      <c r="BB992" s="110"/>
    </row>
    <row r="993" ht="15.75" customHeight="1">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c r="AA993" s="110"/>
      <c r="AB993" s="110"/>
      <c r="AC993" s="110"/>
      <c r="AD993" s="110"/>
      <c r="AE993" s="110"/>
      <c r="AF993" s="110"/>
      <c r="AG993" s="110"/>
      <c r="AH993" s="110"/>
      <c r="AI993" s="110"/>
      <c r="AJ993" s="110"/>
      <c r="AK993" s="110"/>
      <c r="AL993" s="110"/>
      <c r="AM993" s="110"/>
      <c r="AN993" s="110"/>
      <c r="AO993" s="110"/>
      <c r="AP993" s="110"/>
      <c r="AQ993" s="110"/>
      <c r="AR993" s="110"/>
      <c r="AS993" s="110"/>
      <c r="AT993" s="110"/>
      <c r="AU993" s="110"/>
      <c r="AV993" s="110"/>
      <c r="AW993" s="110"/>
      <c r="AX993" s="110"/>
      <c r="AY993" s="110"/>
      <c r="AZ993" s="110"/>
      <c r="BA993" s="110"/>
      <c r="BB993" s="110"/>
    </row>
    <row r="994" ht="15.75" customHeight="1">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c r="AA994" s="110"/>
      <c r="AB994" s="110"/>
      <c r="AC994" s="110"/>
      <c r="AD994" s="110"/>
      <c r="AE994" s="110"/>
      <c r="AF994" s="110"/>
      <c r="AG994" s="110"/>
      <c r="AH994" s="110"/>
      <c r="AI994" s="110"/>
      <c r="AJ994" s="110"/>
      <c r="AK994" s="110"/>
      <c r="AL994" s="110"/>
      <c r="AM994" s="110"/>
      <c r="AN994" s="110"/>
      <c r="AO994" s="110"/>
      <c r="AP994" s="110"/>
      <c r="AQ994" s="110"/>
      <c r="AR994" s="110"/>
      <c r="AS994" s="110"/>
      <c r="AT994" s="110"/>
      <c r="AU994" s="110"/>
      <c r="AV994" s="110"/>
      <c r="AW994" s="110"/>
      <c r="AX994" s="110"/>
      <c r="AY994" s="110"/>
      <c r="AZ994" s="110"/>
      <c r="BA994" s="110"/>
      <c r="BB994" s="110"/>
    </row>
    <row r="995" ht="15.75" customHeight="1">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c r="AA995" s="110"/>
      <c r="AB995" s="110"/>
      <c r="AC995" s="110"/>
      <c r="AD995" s="110"/>
      <c r="AE995" s="110"/>
      <c r="AF995" s="110"/>
      <c r="AG995" s="110"/>
      <c r="AH995" s="110"/>
      <c r="AI995" s="110"/>
      <c r="AJ995" s="110"/>
      <c r="AK995" s="110"/>
      <c r="AL995" s="110"/>
      <c r="AM995" s="110"/>
      <c r="AN995" s="110"/>
      <c r="AO995" s="110"/>
      <c r="AP995" s="110"/>
      <c r="AQ995" s="110"/>
      <c r="AR995" s="110"/>
      <c r="AS995" s="110"/>
      <c r="AT995" s="110"/>
      <c r="AU995" s="110"/>
      <c r="AV995" s="110"/>
      <c r="AW995" s="110"/>
      <c r="AX995" s="110"/>
      <c r="AY995" s="110"/>
      <c r="AZ995" s="110"/>
      <c r="BA995" s="110"/>
      <c r="BB995" s="110"/>
    </row>
    <row r="996" ht="15.75" customHeight="1">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c r="AA996" s="110"/>
      <c r="AB996" s="110"/>
      <c r="AC996" s="110"/>
      <c r="AD996" s="110"/>
      <c r="AE996" s="110"/>
      <c r="AF996" s="110"/>
      <c r="AG996" s="110"/>
      <c r="AH996" s="110"/>
      <c r="AI996" s="110"/>
      <c r="AJ996" s="110"/>
      <c r="AK996" s="110"/>
      <c r="AL996" s="110"/>
      <c r="AM996" s="110"/>
      <c r="AN996" s="110"/>
      <c r="AO996" s="110"/>
      <c r="AP996" s="110"/>
      <c r="AQ996" s="110"/>
      <c r="AR996" s="110"/>
      <c r="AS996" s="110"/>
      <c r="AT996" s="110"/>
      <c r="AU996" s="110"/>
      <c r="AV996" s="110"/>
      <c r="AW996" s="110"/>
      <c r="AX996" s="110"/>
      <c r="AY996" s="110"/>
      <c r="AZ996" s="110"/>
      <c r="BA996" s="110"/>
      <c r="BB996" s="110"/>
    </row>
    <row r="997" ht="15.75" customHeight="1">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c r="AA997" s="110"/>
      <c r="AB997" s="110"/>
      <c r="AC997" s="110"/>
      <c r="AD997" s="110"/>
      <c r="AE997" s="110"/>
      <c r="AF997" s="110"/>
      <c r="AG997" s="110"/>
      <c r="AH997" s="110"/>
      <c r="AI997" s="110"/>
      <c r="AJ997" s="110"/>
      <c r="AK997" s="110"/>
      <c r="AL997" s="110"/>
      <c r="AM997" s="110"/>
      <c r="AN997" s="110"/>
      <c r="AO997" s="110"/>
      <c r="AP997" s="110"/>
      <c r="AQ997" s="110"/>
      <c r="AR997" s="110"/>
      <c r="AS997" s="110"/>
      <c r="AT997" s="110"/>
      <c r="AU997" s="110"/>
      <c r="AV997" s="110"/>
      <c r="AW997" s="110"/>
      <c r="AX997" s="110"/>
      <c r="AY997" s="110"/>
      <c r="AZ997" s="110"/>
      <c r="BA997" s="110"/>
      <c r="BB997" s="110"/>
    </row>
    <row r="998" ht="15.75" customHeight="1">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c r="AA998" s="110"/>
      <c r="AB998" s="110"/>
      <c r="AC998" s="110"/>
      <c r="AD998" s="110"/>
      <c r="AE998" s="110"/>
      <c r="AF998" s="110"/>
      <c r="AG998" s="110"/>
      <c r="AH998" s="110"/>
      <c r="AI998" s="110"/>
      <c r="AJ998" s="110"/>
      <c r="AK998" s="110"/>
      <c r="AL998" s="110"/>
      <c r="AM998" s="110"/>
      <c r="AN998" s="110"/>
      <c r="AO998" s="110"/>
      <c r="AP998" s="110"/>
      <c r="AQ998" s="110"/>
      <c r="AR998" s="110"/>
      <c r="AS998" s="110"/>
      <c r="AT998" s="110"/>
      <c r="AU998" s="110"/>
      <c r="AV998" s="110"/>
      <c r="AW998" s="110"/>
      <c r="AX998" s="110"/>
      <c r="AY998" s="110"/>
      <c r="AZ998" s="110"/>
      <c r="BA998" s="110"/>
      <c r="BB998" s="110"/>
    </row>
    <row r="999" ht="15.75" customHeight="1">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c r="AA999" s="110"/>
      <c r="AB999" s="110"/>
      <c r="AC999" s="110"/>
      <c r="AD999" s="110"/>
      <c r="AE999" s="110"/>
      <c r="AF999" s="110"/>
      <c r="AG999" s="110"/>
      <c r="AH999" s="110"/>
      <c r="AI999" s="110"/>
      <c r="AJ999" s="110"/>
      <c r="AK999" s="110"/>
      <c r="AL999" s="110"/>
      <c r="AM999" s="110"/>
      <c r="AN999" s="110"/>
      <c r="AO999" s="110"/>
      <c r="AP999" s="110"/>
      <c r="AQ999" s="110"/>
      <c r="AR999" s="110"/>
      <c r="AS999" s="110"/>
      <c r="AT999" s="110"/>
      <c r="AU999" s="110"/>
      <c r="AV999" s="110"/>
      <c r="AW999" s="110"/>
      <c r="AX999" s="110"/>
      <c r="AY999" s="110"/>
      <c r="AZ999" s="110"/>
      <c r="BA999" s="110"/>
      <c r="BB999" s="110"/>
    </row>
    <row r="1000" ht="15.75" customHeight="1">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c r="AA1000" s="110"/>
      <c r="AB1000" s="110"/>
      <c r="AC1000" s="110"/>
      <c r="AD1000" s="110"/>
      <c r="AE1000" s="110"/>
      <c r="AF1000" s="110"/>
      <c r="AG1000" s="110"/>
      <c r="AH1000" s="110"/>
      <c r="AI1000" s="110"/>
      <c r="AJ1000" s="110"/>
      <c r="AK1000" s="110"/>
      <c r="AL1000" s="110"/>
      <c r="AM1000" s="110"/>
      <c r="AN1000" s="110"/>
      <c r="AO1000" s="110"/>
      <c r="AP1000" s="110"/>
      <c r="AQ1000" s="110"/>
      <c r="AR1000" s="110"/>
      <c r="AS1000" s="110"/>
      <c r="AT1000" s="110"/>
      <c r="AU1000" s="110"/>
      <c r="AV1000" s="110"/>
      <c r="AW1000" s="110"/>
      <c r="AX1000" s="110"/>
      <c r="AY1000" s="110"/>
      <c r="AZ1000" s="110"/>
      <c r="BA1000" s="110"/>
      <c r="BB1000" s="110"/>
    </row>
  </sheetData>
  <mergeCells count="6">
    <mergeCell ref="E76:I76"/>
    <mergeCell ref="J76:N76"/>
    <mergeCell ref="O76:S76"/>
    <mergeCell ref="T76:X76"/>
    <mergeCell ref="Y76:AC76"/>
    <mergeCell ref="AD76:AH7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showGridLines="0"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2.63" defaultRowHeight="15.0"/>
  <cols>
    <col customWidth="1" min="1" max="1" width="2.13"/>
    <col customWidth="1" min="2" max="2" width="13.13"/>
    <col customWidth="1" min="3" max="3" width="47.13"/>
    <col customWidth="1" min="4" max="8" width="19.25"/>
    <col customWidth="1" min="9" max="9" width="23.63"/>
    <col customWidth="1" min="10" max="219" width="19.25"/>
  </cols>
  <sheetData>
    <row r="1">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row>
    <row r="2">
      <c r="A2" s="110"/>
      <c r="B2" s="33"/>
      <c r="C2" s="34" t="s">
        <v>318</v>
      </c>
      <c r="D2" s="33"/>
      <c r="E2" s="35"/>
      <c r="F2" s="35"/>
      <c r="G2" s="35"/>
      <c r="H2" s="33"/>
      <c r="I2" s="33"/>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c r="BZ2" s="110"/>
      <c r="CA2" s="110"/>
      <c r="CB2" s="110"/>
      <c r="CC2" s="110"/>
      <c r="CD2" s="110"/>
      <c r="CE2" s="110"/>
      <c r="CF2" s="110"/>
      <c r="CG2" s="110"/>
      <c r="CH2" s="110"/>
      <c r="CI2" s="110"/>
      <c r="CJ2" s="110"/>
      <c r="CK2" s="110"/>
      <c r="CL2" s="110"/>
      <c r="CM2" s="110"/>
      <c r="CN2" s="110"/>
      <c r="CO2" s="110"/>
      <c r="CP2" s="110"/>
      <c r="CQ2" s="110"/>
      <c r="CR2" s="110"/>
      <c r="CS2" s="110"/>
      <c r="CT2" s="110"/>
      <c r="CU2" s="110"/>
      <c r="CV2" s="110"/>
      <c r="CW2" s="110"/>
      <c r="CX2" s="110"/>
      <c r="CY2" s="110"/>
      <c r="CZ2" s="110"/>
      <c r="DA2" s="110"/>
      <c r="DB2" s="110"/>
      <c r="DC2" s="110"/>
      <c r="DD2" s="110"/>
      <c r="DE2" s="110"/>
      <c r="DF2" s="110"/>
      <c r="DG2" s="110"/>
      <c r="DH2" s="110"/>
      <c r="DI2" s="110"/>
      <c r="DJ2" s="110"/>
      <c r="DK2" s="110"/>
      <c r="DL2" s="110"/>
      <c r="DM2" s="110"/>
      <c r="DN2" s="110"/>
      <c r="DO2" s="110"/>
      <c r="DP2" s="110"/>
      <c r="DQ2" s="110"/>
      <c r="DR2" s="110"/>
      <c r="DS2" s="110"/>
      <c r="DT2" s="110"/>
      <c r="DU2" s="110"/>
      <c r="DV2" s="110"/>
      <c r="DW2" s="110"/>
      <c r="DX2" s="110"/>
      <c r="DY2" s="110"/>
      <c r="DZ2" s="110"/>
      <c r="EA2" s="110"/>
      <c r="EB2" s="110"/>
      <c r="EC2" s="110"/>
      <c r="ED2" s="110"/>
      <c r="EE2" s="110"/>
      <c r="EF2" s="110"/>
      <c r="EG2" s="110"/>
      <c r="EH2" s="110"/>
      <c r="EI2" s="110"/>
      <c r="EJ2" s="110"/>
      <c r="EK2" s="110"/>
      <c r="EL2" s="110"/>
      <c r="EM2" s="110"/>
      <c r="EN2" s="110"/>
      <c r="EO2" s="110"/>
      <c r="EP2" s="110"/>
      <c r="EQ2" s="110"/>
      <c r="ER2" s="110"/>
      <c r="ES2" s="110"/>
      <c r="ET2" s="110"/>
      <c r="EU2" s="110"/>
      <c r="EV2" s="110"/>
      <c r="EW2" s="110"/>
      <c r="EX2" s="110"/>
      <c r="EY2" s="110"/>
      <c r="EZ2" s="110"/>
      <c r="FA2" s="110"/>
      <c r="FB2" s="110"/>
      <c r="FC2" s="110"/>
      <c r="FD2" s="110"/>
      <c r="FE2" s="110"/>
      <c r="FF2" s="110"/>
      <c r="FG2" s="110"/>
      <c r="FH2" s="110"/>
      <c r="FI2" s="110"/>
      <c r="FJ2" s="110"/>
      <c r="FK2" s="110"/>
      <c r="FL2" s="110"/>
      <c r="FM2" s="110"/>
      <c r="FN2" s="110"/>
      <c r="FO2" s="110"/>
      <c r="FP2" s="110"/>
      <c r="FQ2" s="110"/>
      <c r="FR2" s="110"/>
      <c r="FS2" s="110"/>
      <c r="FT2" s="110"/>
      <c r="FU2" s="110"/>
      <c r="FV2" s="110"/>
      <c r="FW2" s="110"/>
      <c r="FX2" s="110"/>
      <c r="FY2" s="110"/>
      <c r="FZ2" s="110"/>
      <c r="GA2" s="110"/>
      <c r="GB2" s="110"/>
      <c r="GC2" s="110"/>
      <c r="GD2" s="110"/>
      <c r="GE2" s="110"/>
      <c r="GF2" s="110"/>
      <c r="GG2" s="110"/>
      <c r="GH2" s="110"/>
      <c r="GI2" s="110"/>
      <c r="GJ2" s="110"/>
      <c r="GK2" s="110"/>
      <c r="GL2" s="110"/>
      <c r="GM2" s="110"/>
      <c r="GN2" s="110"/>
      <c r="GO2" s="110"/>
      <c r="GP2" s="110"/>
      <c r="GQ2" s="110"/>
      <c r="GR2" s="110"/>
      <c r="GS2" s="110"/>
      <c r="GT2" s="110"/>
      <c r="GU2" s="110"/>
      <c r="GV2" s="110"/>
      <c r="GW2" s="110"/>
      <c r="GX2" s="110"/>
      <c r="GY2" s="110"/>
      <c r="GZ2" s="110"/>
      <c r="HA2" s="110"/>
      <c r="HB2" s="110"/>
      <c r="HC2" s="110"/>
      <c r="HD2" s="110"/>
      <c r="HE2" s="110"/>
      <c r="HF2" s="110"/>
      <c r="HG2" s="110"/>
      <c r="HH2" s="110"/>
      <c r="HI2" s="110"/>
      <c r="HJ2" s="110"/>
      <c r="HK2" s="110"/>
    </row>
    <row r="3">
      <c r="A3" s="110"/>
      <c r="B3" s="112" t="s">
        <v>31</v>
      </c>
      <c r="C3" s="34"/>
      <c r="D3" s="33"/>
      <c r="E3" s="37" t="s">
        <v>92</v>
      </c>
      <c r="F3" s="35"/>
      <c r="G3" s="113"/>
      <c r="H3" s="33"/>
      <c r="I3" s="33"/>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c r="BZ3" s="110"/>
      <c r="CA3" s="110"/>
      <c r="CB3" s="110"/>
      <c r="CC3" s="110"/>
      <c r="CD3" s="110"/>
      <c r="CE3" s="110"/>
      <c r="CF3" s="110"/>
      <c r="CG3" s="110"/>
      <c r="CH3" s="110"/>
      <c r="CI3" s="110"/>
      <c r="CJ3" s="110"/>
      <c r="CK3" s="110"/>
      <c r="CL3" s="110"/>
      <c r="CM3" s="110"/>
      <c r="CN3" s="110"/>
      <c r="CO3" s="110"/>
      <c r="CP3" s="110"/>
      <c r="CQ3" s="110"/>
      <c r="CR3" s="110"/>
      <c r="CS3" s="110"/>
      <c r="CT3" s="110"/>
      <c r="CU3" s="110"/>
      <c r="CV3" s="110"/>
      <c r="CW3" s="110"/>
      <c r="CX3" s="110"/>
      <c r="CY3" s="110"/>
      <c r="CZ3" s="110"/>
      <c r="DA3" s="110"/>
      <c r="DB3" s="110"/>
      <c r="DC3" s="110"/>
      <c r="DD3" s="110"/>
      <c r="DE3" s="110"/>
      <c r="DF3" s="110"/>
      <c r="DG3" s="110"/>
      <c r="DH3" s="110"/>
      <c r="DI3" s="110"/>
      <c r="DJ3" s="110"/>
      <c r="DK3" s="110"/>
      <c r="DL3" s="110"/>
      <c r="DM3" s="110"/>
      <c r="DN3" s="110"/>
      <c r="DO3" s="110"/>
      <c r="DP3" s="110"/>
      <c r="DQ3" s="110"/>
      <c r="DR3" s="110"/>
      <c r="DS3" s="110"/>
      <c r="DT3" s="110"/>
      <c r="DU3" s="110"/>
      <c r="DV3" s="110"/>
      <c r="DW3" s="110"/>
      <c r="DX3" s="110"/>
      <c r="DY3" s="110"/>
      <c r="DZ3" s="110"/>
      <c r="EA3" s="110"/>
      <c r="EB3" s="110"/>
      <c r="EC3" s="110"/>
      <c r="ED3" s="110"/>
      <c r="EE3" s="110"/>
      <c r="EF3" s="110"/>
      <c r="EG3" s="110"/>
      <c r="EH3" s="110"/>
      <c r="EI3" s="110"/>
      <c r="EJ3" s="110"/>
      <c r="EK3" s="110"/>
      <c r="EL3" s="110"/>
      <c r="EM3" s="110"/>
      <c r="EN3" s="110"/>
      <c r="EO3" s="110"/>
      <c r="EP3" s="110"/>
      <c r="EQ3" s="110"/>
      <c r="ER3" s="110"/>
      <c r="ES3" s="110"/>
      <c r="ET3" s="110"/>
      <c r="EU3" s="110"/>
      <c r="EV3" s="110"/>
      <c r="EW3" s="110"/>
      <c r="EX3" s="110"/>
      <c r="EY3" s="110"/>
      <c r="EZ3" s="110"/>
      <c r="FA3" s="110"/>
      <c r="FB3" s="110"/>
      <c r="FC3" s="110"/>
      <c r="FD3" s="110"/>
      <c r="FE3" s="110"/>
      <c r="FF3" s="110"/>
      <c r="FG3" s="110"/>
      <c r="FH3" s="110"/>
      <c r="FI3" s="110"/>
      <c r="FJ3" s="110"/>
      <c r="FK3" s="110"/>
      <c r="FL3" s="110"/>
      <c r="FM3" s="110"/>
      <c r="FN3" s="110"/>
      <c r="FO3" s="110"/>
      <c r="FP3" s="110"/>
      <c r="FQ3" s="110"/>
      <c r="FR3" s="110"/>
      <c r="FS3" s="110"/>
      <c r="FT3" s="110"/>
      <c r="FU3" s="110"/>
      <c r="FV3" s="110"/>
      <c r="FW3" s="110"/>
      <c r="FX3" s="110"/>
      <c r="FY3" s="110"/>
      <c r="FZ3" s="110"/>
      <c r="GA3" s="110"/>
      <c r="GB3" s="110"/>
      <c r="GC3" s="110"/>
      <c r="GD3" s="110"/>
      <c r="GE3" s="110"/>
      <c r="GF3" s="110"/>
      <c r="GG3" s="110"/>
      <c r="GH3" s="110"/>
      <c r="GI3" s="110"/>
      <c r="GJ3" s="110"/>
      <c r="GK3" s="110"/>
      <c r="GL3" s="110"/>
      <c r="GM3" s="110"/>
      <c r="GN3" s="110"/>
      <c r="GO3" s="110"/>
      <c r="GP3" s="110"/>
      <c r="GQ3" s="110"/>
      <c r="GR3" s="110"/>
      <c r="GS3" s="110"/>
      <c r="GT3" s="110"/>
      <c r="GU3" s="110"/>
      <c r="GV3" s="110"/>
      <c r="GW3" s="110"/>
      <c r="GX3" s="110"/>
      <c r="GY3" s="110"/>
      <c r="GZ3" s="110"/>
      <c r="HA3" s="110"/>
      <c r="HB3" s="110"/>
      <c r="HC3" s="110"/>
      <c r="HD3" s="110"/>
      <c r="HE3" s="110"/>
      <c r="HF3" s="110"/>
      <c r="HG3" s="110"/>
      <c r="HH3" s="110"/>
      <c r="HI3" s="110"/>
      <c r="HJ3" s="110"/>
      <c r="HK3" s="110"/>
    </row>
    <row r="4">
      <c r="A4" s="110"/>
      <c r="B4" s="1" t="s">
        <v>33</v>
      </c>
      <c r="C4" s="38" t="s">
        <v>319</v>
      </c>
      <c r="D4" s="39"/>
      <c r="E4" s="37"/>
      <c r="F4" s="114"/>
      <c r="G4" s="114"/>
      <c r="H4" s="33"/>
      <c r="I4" s="33"/>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c r="BZ4" s="110"/>
      <c r="CA4" s="110"/>
      <c r="CB4" s="110"/>
      <c r="CC4" s="110"/>
      <c r="CD4" s="110"/>
      <c r="CE4" s="110"/>
      <c r="CF4" s="110"/>
      <c r="CG4" s="110"/>
      <c r="CH4" s="110"/>
      <c r="CI4" s="110"/>
      <c r="CJ4" s="110"/>
      <c r="CK4" s="110"/>
      <c r="CL4" s="110"/>
      <c r="CM4" s="110"/>
      <c r="CN4" s="110"/>
      <c r="CO4" s="110"/>
      <c r="CP4" s="110"/>
      <c r="CQ4" s="110"/>
      <c r="CR4" s="110"/>
      <c r="CS4" s="110"/>
      <c r="CT4" s="110"/>
      <c r="CU4" s="110"/>
      <c r="CV4" s="110"/>
      <c r="CW4" s="110"/>
      <c r="CX4" s="110"/>
      <c r="CY4" s="110"/>
      <c r="CZ4" s="110"/>
      <c r="DA4" s="110"/>
      <c r="DB4" s="110"/>
      <c r="DC4" s="110"/>
      <c r="DD4" s="110"/>
      <c r="DE4" s="110"/>
      <c r="DF4" s="110"/>
      <c r="DG4" s="110"/>
      <c r="DH4" s="110"/>
      <c r="DI4" s="110"/>
      <c r="DJ4" s="110"/>
      <c r="DK4" s="110"/>
      <c r="DL4" s="110"/>
      <c r="DM4" s="110"/>
      <c r="DN4" s="110"/>
      <c r="DO4" s="110"/>
      <c r="DP4" s="110"/>
      <c r="DQ4" s="110"/>
      <c r="DR4" s="110"/>
      <c r="DS4" s="110"/>
      <c r="DT4" s="110"/>
      <c r="DU4" s="110"/>
      <c r="DV4" s="110"/>
      <c r="DW4" s="110"/>
      <c r="DX4" s="110"/>
      <c r="DY4" s="110"/>
      <c r="DZ4" s="110"/>
      <c r="EA4" s="110"/>
      <c r="EB4" s="110"/>
      <c r="EC4" s="110"/>
      <c r="ED4" s="110"/>
      <c r="EE4" s="110"/>
      <c r="EF4" s="110"/>
      <c r="EG4" s="110"/>
      <c r="EH4" s="110"/>
      <c r="EI4" s="110"/>
      <c r="EJ4" s="110"/>
      <c r="EK4" s="110"/>
      <c r="EL4" s="110"/>
      <c r="EM4" s="110"/>
      <c r="EN4" s="110"/>
      <c r="EO4" s="110"/>
      <c r="EP4" s="110"/>
      <c r="EQ4" s="110"/>
      <c r="ER4" s="110"/>
      <c r="ES4" s="110"/>
      <c r="ET4" s="110"/>
      <c r="EU4" s="110"/>
      <c r="EV4" s="110"/>
      <c r="EW4" s="110"/>
      <c r="EX4" s="110"/>
      <c r="EY4" s="110"/>
      <c r="EZ4" s="110"/>
      <c r="FA4" s="110"/>
      <c r="FB4" s="110"/>
      <c r="FC4" s="110"/>
      <c r="FD4" s="110"/>
      <c r="FE4" s="110"/>
      <c r="FF4" s="110"/>
      <c r="FG4" s="110"/>
      <c r="FH4" s="110"/>
      <c r="FI4" s="110"/>
      <c r="FJ4" s="110"/>
      <c r="FK4" s="110"/>
      <c r="FL4" s="110"/>
      <c r="FM4" s="110"/>
      <c r="FN4" s="110"/>
      <c r="FO4" s="110"/>
      <c r="FP4" s="110"/>
      <c r="FQ4" s="110"/>
      <c r="FR4" s="110"/>
      <c r="FS4" s="110"/>
      <c r="FT4" s="110"/>
      <c r="FU4" s="110"/>
      <c r="FV4" s="110"/>
      <c r="FW4" s="110"/>
      <c r="FX4" s="110"/>
      <c r="FY4" s="110"/>
      <c r="FZ4" s="110"/>
      <c r="GA4" s="110"/>
      <c r="GB4" s="110"/>
      <c r="GC4" s="110"/>
      <c r="GD4" s="110"/>
      <c r="GE4" s="110"/>
      <c r="GF4" s="110"/>
      <c r="GG4" s="110"/>
      <c r="GH4" s="110"/>
      <c r="GI4" s="110"/>
      <c r="GJ4" s="110"/>
      <c r="GK4" s="110"/>
      <c r="GL4" s="110"/>
      <c r="GM4" s="110"/>
      <c r="GN4" s="110"/>
      <c r="GO4" s="110"/>
      <c r="GP4" s="110"/>
      <c r="GQ4" s="110"/>
      <c r="GR4" s="110"/>
      <c r="GS4" s="110"/>
      <c r="GT4" s="110"/>
      <c r="GU4" s="110"/>
      <c r="GV4" s="110"/>
      <c r="GW4" s="110"/>
      <c r="GX4" s="110"/>
      <c r="GY4" s="110"/>
      <c r="GZ4" s="110"/>
      <c r="HA4" s="110"/>
      <c r="HB4" s="110"/>
      <c r="HC4" s="110"/>
      <c r="HD4" s="110"/>
      <c r="HE4" s="110"/>
      <c r="HF4" s="110"/>
      <c r="HG4" s="110"/>
      <c r="HH4" s="110"/>
      <c r="HI4" s="110"/>
      <c r="HJ4" s="110"/>
      <c r="HK4" s="110"/>
    </row>
    <row r="5">
      <c r="A5" s="110"/>
      <c r="B5" s="1"/>
      <c r="C5" s="41" t="s">
        <v>35</v>
      </c>
      <c r="D5" s="42">
        <v>13.0</v>
      </c>
      <c r="E5" s="37" t="s">
        <v>320</v>
      </c>
      <c r="F5" s="114"/>
      <c r="G5" s="114"/>
      <c r="H5" s="115"/>
      <c r="I5" s="33"/>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c r="BZ5" s="110"/>
      <c r="CA5" s="110"/>
      <c r="CB5" s="110"/>
      <c r="CC5" s="110"/>
      <c r="CD5" s="110"/>
      <c r="CE5" s="110"/>
      <c r="CF5" s="110"/>
      <c r="CG5" s="110"/>
      <c r="CH5" s="110"/>
      <c r="CI5" s="110"/>
      <c r="CJ5" s="110"/>
      <c r="CK5" s="110"/>
      <c r="CL5" s="110"/>
      <c r="CM5" s="110"/>
      <c r="CN5" s="110"/>
      <c r="CO5" s="110"/>
      <c r="CP5" s="110"/>
      <c r="CQ5" s="110"/>
      <c r="CR5" s="110"/>
      <c r="CS5" s="110"/>
      <c r="CT5" s="110"/>
      <c r="CU5" s="110"/>
      <c r="CV5" s="110"/>
      <c r="CW5" s="110"/>
      <c r="CX5" s="110"/>
      <c r="CY5" s="110"/>
      <c r="CZ5" s="110"/>
      <c r="DA5" s="110"/>
      <c r="DB5" s="110"/>
      <c r="DC5" s="110"/>
      <c r="DD5" s="110"/>
      <c r="DE5" s="110"/>
      <c r="DF5" s="110"/>
      <c r="DG5" s="110"/>
      <c r="DH5" s="110"/>
      <c r="DI5" s="110"/>
      <c r="DJ5" s="110"/>
      <c r="DK5" s="110"/>
      <c r="DL5" s="110"/>
      <c r="DM5" s="110"/>
      <c r="DN5" s="110"/>
      <c r="DO5" s="110"/>
      <c r="DP5" s="110"/>
      <c r="DQ5" s="110"/>
      <c r="DR5" s="110"/>
      <c r="DS5" s="110"/>
      <c r="DT5" s="110"/>
      <c r="DU5" s="110"/>
      <c r="DV5" s="110"/>
      <c r="DW5" s="110"/>
      <c r="DX5" s="110"/>
      <c r="DY5" s="110"/>
      <c r="DZ5" s="110"/>
      <c r="EA5" s="110"/>
      <c r="EB5" s="110"/>
      <c r="EC5" s="110"/>
      <c r="ED5" s="110"/>
      <c r="EE5" s="110"/>
      <c r="EF5" s="110"/>
      <c r="EG5" s="110"/>
      <c r="EH5" s="110"/>
      <c r="EI5" s="110"/>
      <c r="EJ5" s="110"/>
      <c r="EK5" s="110"/>
      <c r="EL5" s="110"/>
      <c r="EM5" s="110"/>
      <c r="EN5" s="110"/>
      <c r="EO5" s="110"/>
      <c r="EP5" s="110"/>
      <c r="EQ5" s="110"/>
      <c r="ER5" s="110"/>
      <c r="ES5" s="110"/>
      <c r="ET5" s="110"/>
      <c r="EU5" s="110"/>
      <c r="EV5" s="110"/>
      <c r="EW5" s="110"/>
      <c r="EX5" s="110"/>
      <c r="EY5" s="110"/>
      <c r="EZ5" s="110"/>
      <c r="FA5" s="110"/>
      <c r="FB5" s="110"/>
      <c r="FC5" s="110"/>
      <c r="FD5" s="110"/>
      <c r="FE5" s="110"/>
      <c r="FF5" s="110"/>
      <c r="FG5" s="110"/>
      <c r="FH5" s="110"/>
      <c r="FI5" s="110"/>
      <c r="FJ5" s="110"/>
      <c r="FK5" s="110"/>
      <c r="FL5" s="110"/>
      <c r="FM5" s="110"/>
      <c r="FN5" s="110"/>
      <c r="FO5" s="110"/>
      <c r="FP5" s="110"/>
      <c r="FQ5" s="110"/>
      <c r="FR5" s="110"/>
      <c r="FS5" s="110"/>
      <c r="FT5" s="110"/>
      <c r="FU5" s="110"/>
      <c r="FV5" s="110"/>
      <c r="FW5" s="110"/>
      <c r="FX5" s="110"/>
      <c r="FY5" s="110"/>
      <c r="FZ5" s="110"/>
      <c r="GA5" s="110"/>
      <c r="GB5" s="110"/>
      <c r="GC5" s="110"/>
      <c r="GD5" s="110"/>
      <c r="GE5" s="110"/>
      <c r="GF5" s="110"/>
      <c r="GG5" s="110"/>
      <c r="GH5" s="110"/>
      <c r="GI5" s="110"/>
      <c r="GJ5" s="110"/>
      <c r="GK5" s="110"/>
      <c r="GL5" s="110"/>
      <c r="GM5" s="110"/>
      <c r="GN5" s="110"/>
      <c r="GO5" s="110"/>
      <c r="GP5" s="110"/>
      <c r="GQ5" s="110"/>
      <c r="GR5" s="110"/>
      <c r="GS5" s="110"/>
      <c r="GT5" s="110"/>
      <c r="GU5" s="110"/>
      <c r="GV5" s="110"/>
      <c r="GW5" s="110"/>
      <c r="GX5" s="110"/>
      <c r="GY5" s="110"/>
      <c r="GZ5" s="110"/>
      <c r="HA5" s="110"/>
      <c r="HB5" s="110"/>
      <c r="HC5" s="110"/>
      <c r="HD5" s="110"/>
      <c r="HE5" s="110"/>
      <c r="HF5" s="110"/>
      <c r="HG5" s="110"/>
      <c r="HH5" s="110"/>
      <c r="HI5" s="110"/>
      <c r="HJ5" s="110"/>
      <c r="HK5" s="110"/>
    </row>
    <row r="6">
      <c r="A6" s="110"/>
      <c r="B6" s="1"/>
      <c r="C6" s="41" t="s">
        <v>37</v>
      </c>
      <c r="D6" s="60">
        <f>(80000000*0.1)*7</f>
        <v>56000000</v>
      </c>
      <c r="E6" s="37" t="s">
        <v>321</v>
      </c>
      <c r="F6" s="116"/>
      <c r="G6" s="196"/>
      <c r="H6" s="26"/>
      <c r="I6" s="33"/>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c r="BZ6" s="110"/>
      <c r="CA6" s="110"/>
      <c r="CB6" s="110"/>
      <c r="CC6" s="110"/>
      <c r="CD6" s="110"/>
      <c r="CE6" s="110"/>
      <c r="CF6" s="110"/>
      <c r="CG6" s="110"/>
      <c r="CH6" s="110"/>
      <c r="CI6" s="110"/>
      <c r="CJ6" s="110"/>
      <c r="CK6" s="110"/>
      <c r="CL6" s="110"/>
      <c r="CM6" s="110"/>
      <c r="CN6" s="110"/>
      <c r="CO6" s="110"/>
      <c r="CP6" s="110"/>
      <c r="CQ6" s="110"/>
      <c r="CR6" s="110"/>
      <c r="CS6" s="110"/>
      <c r="CT6" s="110"/>
      <c r="CU6" s="110"/>
      <c r="CV6" s="110"/>
      <c r="CW6" s="110"/>
      <c r="CX6" s="110"/>
      <c r="CY6" s="110"/>
      <c r="CZ6" s="110"/>
      <c r="DA6" s="110"/>
      <c r="DB6" s="110"/>
      <c r="DC6" s="110"/>
      <c r="DD6" s="110"/>
      <c r="DE6" s="110"/>
      <c r="DF6" s="110"/>
      <c r="DG6" s="110"/>
      <c r="DH6" s="110"/>
      <c r="DI6" s="110"/>
      <c r="DJ6" s="110"/>
      <c r="DK6" s="110"/>
      <c r="DL6" s="110"/>
      <c r="DM6" s="110"/>
      <c r="DN6" s="110"/>
      <c r="DO6" s="110"/>
      <c r="DP6" s="110"/>
      <c r="DQ6" s="110"/>
      <c r="DR6" s="110"/>
      <c r="DS6" s="110"/>
      <c r="DT6" s="110"/>
      <c r="DU6" s="110"/>
      <c r="DV6" s="110"/>
      <c r="DW6" s="110"/>
      <c r="DX6" s="110"/>
      <c r="DY6" s="110"/>
      <c r="DZ6" s="110"/>
      <c r="EA6" s="110"/>
      <c r="EB6" s="110"/>
      <c r="EC6" s="110"/>
      <c r="ED6" s="110"/>
      <c r="EE6" s="110"/>
      <c r="EF6" s="110"/>
      <c r="EG6" s="110"/>
      <c r="EH6" s="110"/>
      <c r="EI6" s="110"/>
      <c r="EJ6" s="110"/>
      <c r="EK6" s="110"/>
      <c r="EL6" s="110"/>
      <c r="EM6" s="110"/>
      <c r="EN6" s="110"/>
      <c r="EO6" s="110"/>
      <c r="EP6" s="110"/>
      <c r="EQ6" s="110"/>
      <c r="ER6" s="110"/>
      <c r="ES6" s="110"/>
      <c r="ET6" s="110"/>
      <c r="EU6" s="110"/>
      <c r="EV6" s="110"/>
      <c r="EW6" s="110"/>
      <c r="EX6" s="110"/>
      <c r="EY6" s="110"/>
      <c r="EZ6" s="110"/>
      <c r="FA6" s="110"/>
      <c r="FB6" s="110"/>
      <c r="FC6" s="110"/>
      <c r="FD6" s="110"/>
      <c r="FE6" s="110"/>
      <c r="FF6" s="110"/>
      <c r="FG6" s="110"/>
      <c r="FH6" s="110"/>
      <c r="FI6" s="110"/>
      <c r="FJ6" s="110"/>
      <c r="FK6" s="110"/>
      <c r="FL6" s="110"/>
      <c r="FM6" s="110"/>
      <c r="FN6" s="110"/>
      <c r="FO6" s="110"/>
      <c r="FP6" s="110"/>
      <c r="FQ6" s="110"/>
      <c r="FR6" s="110"/>
      <c r="FS6" s="110"/>
      <c r="FT6" s="110"/>
      <c r="FU6" s="110"/>
      <c r="FV6" s="110"/>
      <c r="FW6" s="110"/>
      <c r="FX6" s="110"/>
      <c r="FY6" s="110"/>
      <c r="FZ6" s="110"/>
      <c r="GA6" s="110"/>
      <c r="GB6" s="110"/>
      <c r="GC6" s="110"/>
      <c r="GD6" s="110"/>
      <c r="GE6" s="110"/>
      <c r="GF6" s="110"/>
      <c r="GG6" s="110"/>
      <c r="GH6" s="110"/>
      <c r="GI6" s="110"/>
      <c r="GJ6" s="110"/>
      <c r="GK6" s="110"/>
      <c r="GL6" s="110"/>
      <c r="GM6" s="110"/>
      <c r="GN6" s="110"/>
      <c r="GO6" s="110"/>
      <c r="GP6" s="110"/>
      <c r="GQ6" s="110"/>
      <c r="GR6" s="110"/>
      <c r="GS6" s="110"/>
      <c r="GT6" s="110"/>
      <c r="GU6" s="110"/>
      <c r="GV6" s="110"/>
      <c r="GW6" s="110"/>
      <c r="GX6" s="110"/>
      <c r="GY6" s="110"/>
      <c r="GZ6" s="110"/>
      <c r="HA6" s="110"/>
      <c r="HB6" s="110"/>
      <c r="HC6" s="110"/>
      <c r="HD6" s="110"/>
      <c r="HE6" s="110"/>
      <c r="HF6" s="110"/>
      <c r="HG6" s="110"/>
      <c r="HH6" s="110"/>
      <c r="HI6" s="110"/>
      <c r="HJ6" s="110"/>
      <c r="HK6" s="110"/>
    </row>
    <row r="7">
      <c r="A7" s="110"/>
      <c r="B7" s="1"/>
      <c r="C7" s="41" t="s">
        <v>40</v>
      </c>
      <c r="D7" s="47">
        <f>D5*(D6/1000)</f>
        <v>728000</v>
      </c>
      <c r="E7" s="37"/>
      <c r="F7" s="114"/>
      <c r="G7" s="197"/>
      <c r="H7" s="26"/>
      <c r="I7" s="33"/>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0"/>
      <c r="DW7" s="110"/>
      <c r="DX7" s="110"/>
      <c r="DY7" s="110"/>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0"/>
      <c r="GG7" s="110"/>
      <c r="GH7" s="110"/>
      <c r="GI7" s="110"/>
      <c r="GJ7" s="110"/>
      <c r="GK7" s="110"/>
      <c r="GL7" s="110"/>
      <c r="GM7" s="110"/>
      <c r="GN7" s="110"/>
      <c r="GO7" s="110"/>
      <c r="GP7" s="110"/>
      <c r="GQ7" s="110"/>
      <c r="GR7" s="110"/>
      <c r="GS7" s="110"/>
      <c r="GT7" s="110"/>
      <c r="GU7" s="110"/>
      <c r="GV7" s="110"/>
      <c r="GW7" s="110"/>
      <c r="GX7" s="110"/>
      <c r="GY7" s="110"/>
      <c r="GZ7" s="110"/>
      <c r="HA7" s="110"/>
      <c r="HB7" s="110"/>
      <c r="HC7" s="110"/>
      <c r="HD7" s="110"/>
      <c r="HE7" s="110"/>
      <c r="HF7" s="110"/>
      <c r="HG7" s="110"/>
      <c r="HH7" s="110"/>
      <c r="HI7" s="110"/>
      <c r="HJ7" s="110"/>
      <c r="HK7" s="110"/>
    </row>
    <row r="8" ht="15.75" customHeight="1">
      <c r="A8" s="110"/>
      <c r="B8" s="110"/>
      <c r="C8" s="33"/>
      <c r="D8" s="52"/>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c r="CA8" s="110"/>
      <c r="CB8" s="110"/>
      <c r="CC8" s="110"/>
      <c r="CD8" s="110"/>
      <c r="CE8" s="110"/>
      <c r="CF8" s="110"/>
      <c r="CG8" s="110"/>
      <c r="CH8" s="110"/>
      <c r="CI8" s="110"/>
      <c r="CJ8" s="110"/>
      <c r="CK8" s="110"/>
      <c r="CL8" s="110"/>
      <c r="CM8" s="110"/>
      <c r="CN8" s="110"/>
      <c r="CO8" s="110"/>
      <c r="CP8" s="110"/>
      <c r="CQ8" s="110"/>
      <c r="CR8" s="110"/>
      <c r="CS8" s="110"/>
      <c r="CT8" s="110"/>
      <c r="CU8" s="110"/>
      <c r="CV8" s="110"/>
      <c r="CW8" s="110"/>
      <c r="CX8" s="110"/>
      <c r="CY8" s="110"/>
      <c r="CZ8" s="110"/>
      <c r="DA8" s="110"/>
      <c r="DB8" s="110"/>
      <c r="DC8" s="110"/>
      <c r="DD8" s="110"/>
      <c r="DE8" s="110"/>
      <c r="DF8" s="110"/>
      <c r="DG8" s="110"/>
      <c r="DH8" s="110"/>
      <c r="DI8" s="110"/>
      <c r="DJ8" s="110"/>
      <c r="DK8" s="110"/>
      <c r="DL8" s="110"/>
      <c r="DM8" s="110"/>
      <c r="DN8" s="110"/>
      <c r="DO8" s="110"/>
      <c r="DP8" s="110"/>
      <c r="DQ8" s="110"/>
      <c r="DR8" s="110"/>
      <c r="DS8" s="110"/>
      <c r="DT8" s="110"/>
      <c r="DU8" s="110"/>
      <c r="DV8" s="110"/>
      <c r="DW8" s="110"/>
      <c r="DX8" s="110"/>
      <c r="DY8" s="110"/>
      <c r="DZ8" s="110"/>
      <c r="EA8" s="110"/>
      <c r="EB8" s="110"/>
      <c r="EC8" s="110"/>
      <c r="ED8" s="110"/>
      <c r="EE8" s="110"/>
      <c r="EF8" s="110"/>
      <c r="EG8" s="110"/>
      <c r="EH8" s="110"/>
      <c r="EI8" s="110"/>
      <c r="EJ8" s="110"/>
      <c r="EK8" s="110"/>
      <c r="EL8" s="110"/>
      <c r="EM8" s="110"/>
      <c r="EN8" s="110"/>
      <c r="EO8" s="110"/>
      <c r="EP8" s="110"/>
      <c r="EQ8" s="110"/>
      <c r="ER8" s="110"/>
      <c r="ES8" s="110"/>
      <c r="ET8" s="110"/>
      <c r="EU8" s="110"/>
      <c r="EV8" s="110"/>
      <c r="EW8" s="110"/>
      <c r="EX8" s="110"/>
      <c r="EY8" s="110"/>
      <c r="EZ8" s="110"/>
      <c r="FA8" s="110"/>
      <c r="FB8" s="110"/>
      <c r="FC8" s="110"/>
      <c r="FD8" s="110"/>
      <c r="FE8" s="110"/>
      <c r="FF8" s="110"/>
      <c r="FG8" s="110"/>
      <c r="FH8" s="110"/>
      <c r="FI8" s="110"/>
      <c r="FJ8" s="110"/>
      <c r="FK8" s="110"/>
      <c r="FL8" s="110"/>
      <c r="FM8" s="110"/>
      <c r="FN8" s="110"/>
      <c r="FO8" s="110"/>
      <c r="FP8" s="110"/>
      <c r="FQ8" s="110"/>
      <c r="FR8" s="110"/>
      <c r="FS8" s="110"/>
      <c r="FT8" s="110"/>
      <c r="FU8" s="110"/>
      <c r="FV8" s="110"/>
      <c r="FW8" s="110"/>
      <c r="FX8" s="110"/>
      <c r="FY8" s="110"/>
      <c r="FZ8" s="110"/>
      <c r="GA8" s="110"/>
      <c r="GB8" s="110"/>
      <c r="GC8" s="110"/>
      <c r="GD8" s="110"/>
      <c r="GE8" s="110"/>
      <c r="GF8" s="110"/>
      <c r="GG8" s="110"/>
      <c r="GH8" s="110"/>
      <c r="GI8" s="110"/>
      <c r="GJ8" s="110"/>
      <c r="GK8" s="110"/>
      <c r="GL8" s="110"/>
      <c r="GM8" s="110"/>
      <c r="GN8" s="110"/>
      <c r="GO8" s="110"/>
      <c r="GP8" s="110"/>
      <c r="GQ8" s="110"/>
      <c r="GR8" s="110"/>
      <c r="GS8" s="110"/>
      <c r="GT8" s="110"/>
      <c r="GU8" s="110"/>
      <c r="GV8" s="110"/>
      <c r="GW8" s="110"/>
      <c r="GX8" s="110"/>
      <c r="GY8" s="110"/>
      <c r="GZ8" s="110"/>
      <c r="HA8" s="110"/>
      <c r="HB8" s="110"/>
      <c r="HC8" s="110"/>
      <c r="HD8" s="110"/>
      <c r="HE8" s="110"/>
      <c r="HF8" s="110"/>
      <c r="HG8" s="110"/>
      <c r="HH8" s="110"/>
      <c r="HI8" s="110"/>
      <c r="HJ8" s="110"/>
      <c r="HK8" s="110"/>
    </row>
    <row r="9" ht="15.75" customHeight="1">
      <c r="A9" s="110"/>
      <c r="B9" s="1" t="s">
        <v>33</v>
      </c>
      <c r="C9" s="56" t="s">
        <v>322</v>
      </c>
      <c r="D9" s="57"/>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c r="CD9" s="110"/>
      <c r="CE9" s="110"/>
      <c r="CF9" s="110"/>
      <c r="CG9" s="110"/>
      <c r="CH9" s="110"/>
      <c r="CI9" s="110"/>
      <c r="CJ9" s="110"/>
      <c r="CK9" s="110"/>
      <c r="CL9" s="110"/>
      <c r="CM9" s="110"/>
      <c r="CN9" s="110"/>
      <c r="CO9" s="110"/>
      <c r="CP9" s="110"/>
      <c r="CQ9" s="110"/>
      <c r="CR9" s="110"/>
      <c r="CS9" s="110"/>
      <c r="CT9" s="110"/>
      <c r="CU9" s="110"/>
      <c r="CV9" s="110"/>
      <c r="CW9" s="110"/>
      <c r="CX9" s="110"/>
      <c r="CY9" s="110"/>
      <c r="CZ9" s="110"/>
      <c r="DA9" s="110"/>
      <c r="DB9" s="110"/>
      <c r="DC9" s="110"/>
      <c r="DD9" s="110"/>
      <c r="DE9" s="110"/>
      <c r="DF9" s="110"/>
      <c r="DG9" s="110"/>
      <c r="DH9" s="110"/>
      <c r="DI9" s="110"/>
      <c r="DJ9" s="110"/>
      <c r="DK9" s="110"/>
      <c r="DL9" s="110"/>
      <c r="DM9" s="110"/>
      <c r="DN9" s="110"/>
      <c r="DO9" s="110"/>
      <c r="DP9" s="110"/>
      <c r="DQ9" s="110"/>
      <c r="DR9" s="110"/>
      <c r="DS9" s="110"/>
      <c r="DT9" s="110"/>
      <c r="DU9" s="110"/>
      <c r="DV9" s="110"/>
      <c r="DW9" s="110"/>
      <c r="DX9" s="110"/>
      <c r="DY9" s="110"/>
      <c r="DZ9" s="110"/>
      <c r="EA9" s="110"/>
      <c r="EB9" s="110"/>
      <c r="EC9" s="110"/>
      <c r="ED9" s="110"/>
      <c r="EE9" s="110"/>
      <c r="EF9" s="110"/>
      <c r="EG9" s="110"/>
      <c r="EH9" s="110"/>
      <c r="EI9" s="110"/>
      <c r="EJ9" s="110"/>
      <c r="EK9" s="110"/>
      <c r="EL9" s="110"/>
      <c r="EM9" s="110"/>
      <c r="EN9" s="110"/>
      <c r="EO9" s="110"/>
      <c r="EP9" s="110"/>
      <c r="EQ9" s="110"/>
      <c r="ER9" s="110"/>
      <c r="ES9" s="110"/>
      <c r="ET9" s="110"/>
      <c r="EU9" s="110"/>
      <c r="EV9" s="110"/>
      <c r="EW9" s="110"/>
      <c r="EX9" s="110"/>
      <c r="EY9" s="110"/>
      <c r="EZ9" s="110"/>
      <c r="FA9" s="110"/>
      <c r="FB9" s="110"/>
      <c r="FC9" s="110"/>
      <c r="FD9" s="110"/>
      <c r="FE9" s="110"/>
      <c r="FF9" s="110"/>
      <c r="FG9" s="110"/>
      <c r="FH9" s="110"/>
      <c r="FI9" s="110"/>
      <c r="FJ9" s="110"/>
      <c r="FK9" s="110"/>
      <c r="FL9" s="110"/>
      <c r="FM9" s="110"/>
      <c r="FN9" s="110"/>
      <c r="FO9" s="110"/>
      <c r="FP9" s="110"/>
      <c r="FQ9" s="110"/>
      <c r="FR9" s="110"/>
      <c r="FS9" s="110"/>
      <c r="FT9" s="110"/>
      <c r="FU9" s="110"/>
      <c r="FV9" s="110"/>
      <c r="FW9" s="110"/>
      <c r="FX9" s="110"/>
      <c r="FY9" s="110"/>
      <c r="FZ9" s="110"/>
      <c r="GA9" s="110"/>
      <c r="GB9" s="110"/>
      <c r="GC9" s="110"/>
      <c r="GD9" s="110"/>
      <c r="GE9" s="110"/>
      <c r="GF9" s="110"/>
      <c r="GG9" s="110"/>
      <c r="GH9" s="110"/>
      <c r="GI9" s="110"/>
      <c r="GJ9" s="110"/>
      <c r="GK9" s="110"/>
      <c r="GL9" s="110"/>
      <c r="GM9" s="110"/>
      <c r="GN9" s="110"/>
      <c r="GO9" s="110"/>
      <c r="GP9" s="110"/>
      <c r="GQ9" s="110"/>
      <c r="GR9" s="110"/>
      <c r="GS9" s="110"/>
      <c r="GT9" s="110"/>
      <c r="GU9" s="110"/>
      <c r="GV9" s="110"/>
      <c r="GW9" s="110"/>
      <c r="GX9" s="110"/>
      <c r="GY9" s="110"/>
      <c r="GZ9" s="110"/>
      <c r="HA9" s="110"/>
      <c r="HB9" s="110"/>
      <c r="HC9" s="110"/>
      <c r="HD9" s="110"/>
      <c r="HE9" s="110"/>
      <c r="HF9" s="110"/>
      <c r="HG9" s="110"/>
      <c r="HH9" s="110"/>
      <c r="HI9" s="110"/>
      <c r="HJ9" s="110"/>
      <c r="HK9" s="110"/>
    </row>
    <row r="10" ht="15.75" customHeight="1">
      <c r="A10" s="110"/>
      <c r="B10" s="1"/>
      <c r="C10" s="58" t="s">
        <v>35</v>
      </c>
      <c r="D10" s="59">
        <v>7.0</v>
      </c>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c r="CD10" s="110"/>
      <c r="CE10" s="110"/>
      <c r="CF10" s="110"/>
      <c r="CG10" s="110"/>
      <c r="CH10" s="110"/>
      <c r="CI10" s="110"/>
      <c r="CJ10" s="110"/>
      <c r="CK10" s="110"/>
      <c r="CL10" s="110"/>
      <c r="CM10" s="110"/>
      <c r="CN10" s="110"/>
      <c r="CO10" s="110"/>
      <c r="CP10" s="110"/>
      <c r="CQ10" s="110"/>
      <c r="CR10" s="110"/>
      <c r="CS10" s="110"/>
      <c r="CT10" s="110"/>
      <c r="CU10" s="110"/>
      <c r="CV10" s="110"/>
      <c r="CW10" s="110"/>
      <c r="CX10" s="110"/>
      <c r="CY10" s="110"/>
      <c r="CZ10" s="110"/>
      <c r="DA10" s="110"/>
      <c r="DB10" s="110"/>
      <c r="DC10" s="110"/>
      <c r="DD10" s="110"/>
      <c r="DE10" s="110"/>
      <c r="DF10" s="110"/>
      <c r="DG10" s="110"/>
      <c r="DH10" s="110"/>
      <c r="DI10" s="110"/>
      <c r="DJ10" s="110"/>
      <c r="DK10" s="110"/>
      <c r="DL10" s="110"/>
      <c r="DM10" s="110"/>
      <c r="DN10" s="110"/>
      <c r="DO10" s="110"/>
      <c r="DP10" s="110"/>
      <c r="DQ10" s="110"/>
      <c r="DR10" s="110"/>
      <c r="DS10" s="110"/>
      <c r="DT10" s="110"/>
      <c r="DU10" s="110"/>
      <c r="DV10" s="110"/>
      <c r="DW10" s="110"/>
      <c r="DX10" s="110"/>
      <c r="DY10" s="110"/>
      <c r="DZ10" s="110"/>
      <c r="EA10" s="110"/>
      <c r="EB10" s="110"/>
      <c r="EC10" s="110"/>
      <c r="ED10" s="110"/>
      <c r="EE10" s="110"/>
      <c r="EF10" s="110"/>
      <c r="EG10" s="110"/>
      <c r="EH10" s="110"/>
      <c r="EI10" s="110"/>
      <c r="EJ10" s="110"/>
      <c r="EK10" s="110"/>
      <c r="EL10" s="110"/>
      <c r="EM10" s="110"/>
      <c r="EN10" s="110"/>
      <c r="EO10" s="110"/>
      <c r="EP10" s="110"/>
      <c r="EQ10" s="110"/>
      <c r="ER10" s="110"/>
      <c r="ES10" s="110"/>
      <c r="ET10" s="110"/>
      <c r="EU10" s="110"/>
      <c r="EV10" s="110"/>
      <c r="EW10" s="110"/>
      <c r="EX10" s="110"/>
      <c r="EY10" s="110"/>
      <c r="EZ10" s="110"/>
      <c r="FA10" s="110"/>
      <c r="FB10" s="110"/>
      <c r="FC10" s="110"/>
      <c r="FD10" s="110"/>
      <c r="FE10" s="110"/>
      <c r="FF10" s="110"/>
      <c r="FG10" s="110"/>
      <c r="FH10" s="110"/>
      <c r="FI10" s="110"/>
      <c r="FJ10" s="110"/>
      <c r="FK10" s="110"/>
      <c r="FL10" s="110"/>
      <c r="FM10" s="110"/>
      <c r="FN10" s="110"/>
      <c r="FO10" s="110"/>
      <c r="FP10" s="110"/>
      <c r="FQ10" s="110"/>
      <c r="FR10" s="110"/>
      <c r="FS10" s="110"/>
      <c r="FT10" s="110"/>
      <c r="FU10" s="110"/>
      <c r="FV10" s="110"/>
      <c r="FW10" s="110"/>
      <c r="FX10" s="110"/>
      <c r="FY10" s="110"/>
      <c r="FZ10" s="110"/>
      <c r="GA10" s="110"/>
      <c r="GB10" s="110"/>
      <c r="GC10" s="110"/>
      <c r="GD10" s="110"/>
      <c r="GE10" s="110"/>
      <c r="GF10" s="110"/>
      <c r="GG10" s="110"/>
      <c r="GH10" s="110"/>
      <c r="GI10" s="110"/>
      <c r="GJ10" s="110"/>
      <c r="GK10" s="110"/>
      <c r="GL10" s="110"/>
      <c r="GM10" s="110"/>
      <c r="GN10" s="110"/>
      <c r="GO10" s="110"/>
      <c r="GP10" s="110"/>
      <c r="GQ10" s="110"/>
      <c r="GR10" s="110"/>
      <c r="GS10" s="110"/>
      <c r="GT10" s="110"/>
      <c r="GU10" s="110"/>
      <c r="GV10" s="110"/>
      <c r="GW10" s="110"/>
      <c r="GX10" s="110"/>
      <c r="GY10" s="110"/>
      <c r="GZ10" s="110"/>
      <c r="HA10" s="110"/>
      <c r="HB10" s="110"/>
      <c r="HC10" s="110"/>
      <c r="HD10" s="110"/>
      <c r="HE10" s="110"/>
      <c r="HF10" s="110"/>
      <c r="HG10" s="110"/>
      <c r="HH10" s="110"/>
      <c r="HI10" s="110"/>
      <c r="HJ10" s="110"/>
      <c r="HK10" s="110"/>
    </row>
    <row r="11" ht="15.75" customHeight="1">
      <c r="A11" s="110"/>
      <c r="B11" s="110"/>
      <c r="C11" s="58" t="s">
        <v>60</v>
      </c>
      <c r="D11" s="60">
        <f>768432/2</f>
        <v>384216</v>
      </c>
      <c r="E11" s="37" t="s">
        <v>323</v>
      </c>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c r="CH11" s="110"/>
      <c r="CI11" s="110"/>
      <c r="CJ11" s="110"/>
      <c r="CK11" s="110"/>
      <c r="CL11" s="110"/>
      <c r="CM11" s="110"/>
      <c r="CN11" s="110"/>
      <c r="CO11" s="110"/>
      <c r="CP11" s="110"/>
      <c r="CQ11" s="110"/>
      <c r="CR11" s="110"/>
      <c r="CS11" s="110"/>
      <c r="CT11" s="110"/>
      <c r="CU11" s="110"/>
      <c r="CV11" s="110"/>
      <c r="CW11" s="110"/>
      <c r="CX11" s="110"/>
      <c r="CY11" s="110"/>
      <c r="CZ11" s="110"/>
      <c r="DA11" s="110"/>
      <c r="DB11" s="110"/>
      <c r="DC11" s="110"/>
      <c r="DD11" s="110"/>
      <c r="DE11" s="110"/>
      <c r="DF11" s="110"/>
      <c r="DG11" s="110"/>
      <c r="DH11" s="110"/>
      <c r="DI11" s="110"/>
      <c r="DJ11" s="110"/>
      <c r="DK11" s="110"/>
      <c r="DL11" s="110"/>
      <c r="DM11" s="110"/>
      <c r="DN11" s="110"/>
      <c r="DO11" s="110"/>
      <c r="DP11" s="110"/>
      <c r="DQ11" s="110"/>
      <c r="DR11" s="110"/>
      <c r="DS11" s="110"/>
      <c r="DT11" s="110"/>
      <c r="DU11" s="110"/>
      <c r="DV11" s="110"/>
      <c r="DW11" s="110"/>
      <c r="DX11" s="110"/>
      <c r="DY11" s="110"/>
      <c r="DZ11" s="110"/>
      <c r="EA11" s="110"/>
      <c r="EB11" s="110"/>
      <c r="EC11" s="110"/>
      <c r="ED11" s="110"/>
      <c r="EE11" s="110"/>
      <c r="EF11" s="110"/>
      <c r="EG11" s="110"/>
      <c r="EH11" s="110"/>
      <c r="EI11" s="110"/>
      <c r="EJ11" s="110"/>
      <c r="EK11" s="110"/>
      <c r="EL11" s="110"/>
      <c r="EM11" s="110"/>
      <c r="EN11" s="110"/>
      <c r="EO11" s="110"/>
      <c r="EP11" s="110"/>
      <c r="EQ11" s="110"/>
      <c r="ER11" s="110"/>
      <c r="ES11" s="110"/>
      <c r="ET11" s="110"/>
      <c r="EU11" s="110"/>
      <c r="EV11" s="110"/>
      <c r="EW11" s="110"/>
      <c r="EX11" s="110"/>
      <c r="EY11" s="110"/>
      <c r="EZ11" s="110"/>
      <c r="FA11" s="110"/>
      <c r="FB11" s="110"/>
      <c r="FC11" s="110"/>
      <c r="FD11" s="110"/>
      <c r="FE11" s="110"/>
      <c r="FF11" s="110"/>
      <c r="FG11" s="110"/>
      <c r="FH11" s="110"/>
      <c r="FI11" s="110"/>
      <c r="FJ11" s="110"/>
      <c r="FK11" s="110"/>
      <c r="FL11" s="110"/>
      <c r="FM11" s="110"/>
      <c r="FN11" s="110"/>
      <c r="FO11" s="110"/>
      <c r="FP11" s="110"/>
      <c r="FQ11" s="110"/>
      <c r="FR11" s="110"/>
      <c r="FS11" s="110"/>
      <c r="FT11" s="110"/>
      <c r="FU11" s="110"/>
      <c r="FV11" s="110"/>
      <c r="FW11" s="110"/>
      <c r="FX11" s="110"/>
      <c r="FY11" s="110"/>
      <c r="FZ11" s="110"/>
      <c r="GA11" s="110"/>
      <c r="GB11" s="110"/>
      <c r="GC11" s="110"/>
      <c r="GD11" s="110"/>
      <c r="GE11" s="110"/>
      <c r="GF11" s="110"/>
      <c r="GG11" s="110"/>
      <c r="GH11" s="110"/>
      <c r="GI11" s="110"/>
      <c r="GJ11" s="110"/>
      <c r="GK11" s="110"/>
      <c r="GL11" s="110"/>
      <c r="GM11" s="110"/>
      <c r="GN11" s="110"/>
      <c r="GO11" s="110"/>
      <c r="GP11" s="110"/>
      <c r="GQ11" s="110"/>
      <c r="GR11" s="110"/>
      <c r="GS11" s="110"/>
      <c r="GT11" s="110"/>
      <c r="GU11" s="110"/>
      <c r="GV11" s="110"/>
      <c r="GW11" s="110"/>
      <c r="GX11" s="110"/>
      <c r="GY11" s="110"/>
      <c r="GZ11" s="110"/>
      <c r="HA11" s="110"/>
      <c r="HB11" s="110"/>
      <c r="HC11" s="110"/>
      <c r="HD11" s="110"/>
      <c r="HE11" s="110"/>
      <c r="HF11" s="110"/>
      <c r="HG11" s="110"/>
      <c r="HH11" s="110"/>
      <c r="HI11" s="110"/>
      <c r="HJ11" s="110"/>
      <c r="HK11" s="110"/>
    </row>
    <row r="12" ht="15.75" customHeight="1">
      <c r="A12" s="110"/>
      <c r="B12" s="110"/>
      <c r="C12" s="58" t="s">
        <v>62</v>
      </c>
      <c r="D12" s="47">
        <f>(D10)*(D11/1000)</f>
        <v>2689.512</v>
      </c>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0"/>
      <c r="BS12" s="110"/>
      <c r="BT12" s="110"/>
      <c r="BU12" s="110"/>
      <c r="BV12" s="110"/>
      <c r="BW12" s="110"/>
      <c r="BX12" s="110"/>
      <c r="BY12" s="110"/>
      <c r="BZ12" s="110"/>
      <c r="CA12" s="110"/>
      <c r="CB12" s="110"/>
      <c r="CC12" s="110"/>
      <c r="CD12" s="110"/>
      <c r="CE12" s="110"/>
      <c r="CF12" s="110"/>
      <c r="CG12" s="110"/>
      <c r="CH12" s="110"/>
      <c r="CI12" s="110"/>
      <c r="CJ12" s="110"/>
      <c r="CK12" s="110"/>
      <c r="CL12" s="110"/>
      <c r="CM12" s="110"/>
      <c r="CN12" s="110"/>
      <c r="CO12" s="110"/>
      <c r="CP12" s="110"/>
      <c r="CQ12" s="110"/>
      <c r="CR12" s="110"/>
      <c r="CS12" s="110"/>
      <c r="CT12" s="110"/>
      <c r="CU12" s="110"/>
      <c r="CV12" s="110"/>
      <c r="CW12" s="110"/>
      <c r="CX12" s="110"/>
      <c r="CY12" s="110"/>
      <c r="CZ12" s="110"/>
      <c r="DA12" s="110"/>
      <c r="DB12" s="110"/>
      <c r="DC12" s="110"/>
      <c r="DD12" s="110"/>
      <c r="DE12" s="110"/>
      <c r="DF12" s="110"/>
      <c r="DG12" s="110"/>
      <c r="DH12" s="110"/>
      <c r="DI12" s="110"/>
      <c r="DJ12" s="110"/>
      <c r="DK12" s="110"/>
      <c r="DL12" s="110"/>
      <c r="DM12" s="110"/>
      <c r="DN12" s="110"/>
      <c r="DO12" s="110"/>
      <c r="DP12" s="110"/>
      <c r="DQ12" s="110"/>
      <c r="DR12" s="110"/>
      <c r="DS12" s="110"/>
      <c r="DT12" s="110"/>
      <c r="DU12" s="110"/>
      <c r="DV12" s="110"/>
      <c r="DW12" s="110"/>
      <c r="DX12" s="110"/>
      <c r="DY12" s="110"/>
      <c r="DZ12" s="110"/>
      <c r="EA12" s="110"/>
      <c r="EB12" s="110"/>
      <c r="EC12" s="110"/>
      <c r="ED12" s="110"/>
      <c r="EE12" s="110"/>
      <c r="EF12" s="110"/>
      <c r="EG12" s="110"/>
      <c r="EH12" s="110"/>
      <c r="EI12" s="110"/>
      <c r="EJ12" s="110"/>
      <c r="EK12" s="110"/>
      <c r="EL12" s="110"/>
      <c r="EM12" s="110"/>
      <c r="EN12" s="110"/>
      <c r="EO12" s="110"/>
      <c r="EP12" s="110"/>
      <c r="EQ12" s="110"/>
      <c r="ER12" s="110"/>
      <c r="ES12" s="110"/>
      <c r="ET12" s="110"/>
      <c r="EU12" s="110"/>
      <c r="EV12" s="110"/>
      <c r="EW12" s="110"/>
      <c r="EX12" s="110"/>
      <c r="EY12" s="110"/>
      <c r="EZ12" s="110"/>
      <c r="FA12" s="110"/>
      <c r="FB12" s="110"/>
      <c r="FC12" s="110"/>
      <c r="FD12" s="110"/>
      <c r="FE12" s="110"/>
      <c r="FF12" s="110"/>
      <c r="FG12" s="110"/>
      <c r="FH12" s="110"/>
      <c r="FI12" s="110"/>
      <c r="FJ12" s="110"/>
      <c r="FK12" s="110"/>
      <c r="FL12" s="110"/>
      <c r="FM12" s="110"/>
      <c r="FN12" s="110"/>
      <c r="FO12" s="110"/>
      <c r="FP12" s="110"/>
      <c r="FQ12" s="110"/>
      <c r="FR12" s="110"/>
      <c r="FS12" s="110"/>
      <c r="FT12" s="110"/>
      <c r="FU12" s="110"/>
      <c r="FV12" s="110"/>
      <c r="FW12" s="110"/>
      <c r="FX12" s="110"/>
      <c r="FY12" s="110"/>
      <c r="FZ12" s="110"/>
      <c r="GA12" s="110"/>
      <c r="GB12" s="110"/>
      <c r="GC12" s="110"/>
      <c r="GD12" s="110"/>
      <c r="GE12" s="110"/>
      <c r="GF12" s="110"/>
      <c r="GG12" s="110"/>
      <c r="GH12" s="110"/>
      <c r="GI12" s="110"/>
      <c r="GJ12" s="110"/>
      <c r="GK12" s="110"/>
      <c r="GL12" s="110"/>
      <c r="GM12" s="110"/>
      <c r="GN12" s="110"/>
      <c r="GO12" s="110"/>
      <c r="GP12" s="110"/>
      <c r="GQ12" s="110"/>
      <c r="GR12" s="110"/>
      <c r="GS12" s="110"/>
      <c r="GT12" s="110"/>
      <c r="GU12" s="110"/>
      <c r="GV12" s="110"/>
      <c r="GW12" s="110"/>
      <c r="GX12" s="110"/>
      <c r="GY12" s="110"/>
      <c r="GZ12" s="110"/>
      <c r="HA12" s="110"/>
      <c r="HB12" s="110"/>
      <c r="HC12" s="110"/>
      <c r="HD12" s="110"/>
      <c r="HE12" s="110"/>
      <c r="HF12" s="110"/>
      <c r="HG12" s="110"/>
      <c r="HH12" s="110"/>
      <c r="HI12" s="110"/>
      <c r="HJ12" s="110"/>
      <c r="HK12" s="110"/>
    </row>
    <row r="13" ht="15.75" customHeight="1">
      <c r="A13" s="110"/>
      <c r="B13" s="110"/>
      <c r="C13" s="33"/>
      <c r="D13" s="52"/>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0"/>
      <c r="CB13" s="110"/>
      <c r="CC13" s="110"/>
      <c r="CD13" s="110"/>
      <c r="CE13" s="110"/>
      <c r="CF13" s="110"/>
      <c r="CG13" s="110"/>
      <c r="CH13" s="110"/>
      <c r="CI13" s="110"/>
      <c r="CJ13" s="110"/>
      <c r="CK13" s="110"/>
      <c r="CL13" s="110"/>
      <c r="CM13" s="110"/>
      <c r="CN13" s="110"/>
      <c r="CO13" s="110"/>
      <c r="CP13" s="110"/>
      <c r="CQ13" s="110"/>
      <c r="CR13" s="110"/>
      <c r="CS13" s="110"/>
      <c r="CT13" s="110"/>
      <c r="CU13" s="110"/>
      <c r="CV13" s="110"/>
      <c r="CW13" s="110"/>
      <c r="CX13" s="110"/>
      <c r="CY13" s="110"/>
      <c r="CZ13" s="110"/>
      <c r="DA13" s="110"/>
      <c r="DB13" s="110"/>
      <c r="DC13" s="110"/>
      <c r="DD13" s="110"/>
      <c r="DE13" s="110"/>
      <c r="DF13" s="110"/>
      <c r="DG13" s="110"/>
      <c r="DH13" s="110"/>
      <c r="DI13" s="110"/>
      <c r="DJ13" s="110"/>
      <c r="DK13" s="110"/>
      <c r="DL13" s="110"/>
      <c r="DM13" s="110"/>
      <c r="DN13" s="110"/>
      <c r="DO13" s="110"/>
      <c r="DP13" s="110"/>
      <c r="DQ13" s="110"/>
      <c r="DR13" s="110"/>
      <c r="DS13" s="110"/>
      <c r="DT13" s="110"/>
      <c r="DU13" s="110"/>
      <c r="DV13" s="110"/>
      <c r="DW13" s="110"/>
      <c r="DX13" s="110"/>
      <c r="DY13" s="110"/>
      <c r="DZ13" s="110"/>
      <c r="EA13" s="110"/>
      <c r="EB13" s="110"/>
      <c r="EC13" s="110"/>
      <c r="ED13" s="110"/>
      <c r="EE13" s="110"/>
      <c r="EF13" s="110"/>
      <c r="EG13" s="110"/>
      <c r="EH13" s="110"/>
      <c r="EI13" s="110"/>
      <c r="EJ13" s="110"/>
      <c r="EK13" s="110"/>
      <c r="EL13" s="110"/>
      <c r="EM13" s="110"/>
      <c r="EN13" s="110"/>
      <c r="EO13" s="110"/>
      <c r="EP13" s="110"/>
      <c r="EQ13" s="110"/>
      <c r="ER13" s="110"/>
      <c r="ES13" s="110"/>
      <c r="ET13" s="110"/>
      <c r="EU13" s="110"/>
      <c r="EV13" s="110"/>
      <c r="EW13" s="110"/>
      <c r="EX13" s="110"/>
      <c r="EY13" s="110"/>
      <c r="EZ13" s="110"/>
      <c r="FA13" s="110"/>
      <c r="FB13" s="110"/>
      <c r="FC13" s="110"/>
      <c r="FD13" s="110"/>
      <c r="FE13" s="110"/>
      <c r="FF13" s="110"/>
      <c r="FG13" s="110"/>
      <c r="FH13" s="110"/>
      <c r="FI13" s="110"/>
      <c r="FJ13" s="110"/>
      <c r="FK13" s="110"/>
      <c r="FL13" s="110"/>
      <c r="FM13" s="110"/>
      <c r="FN13" s="110"/>
      <c r="FO13" s="110"/>
      <c r="FP13" s="110"/>
      <c r="FQ13" s="110"/>
      <c r="FR13" s="110"/>
      <c r="FS13" s="110"/>
      <c r="FT13" s="110"/>
      <c r="FU13" s="110"/>
      <c r="FV13" s="110"/>
      <c r="FW13" s="110"/>
      <c r="FX13" s="110"/>
      <c r="FY13" s="110"/>
      <c r="FZ13" s="110"/>
      <c r="GA13" s="110"/>
      <c r="GB13" s="110"/>
      <c r="GC13" s="110"/>
      <c r="GD13" s="110"/>
      <c r="GE13" s="110"/>
      <c r="GF13" s="110"/>
      <c r="GG13" s="110"/>
      <c r="GH13" s="110"/>
      <c r="GI13" s="110"/>
      <c r="GJ13" s="110"/>
      <c r="GK13" s="110"/>
      <c r="GL13" s="110"/>
      <c r="GM13" s="110"/>
      <c r="GN13" s="110"/>
      <c r="GO13" s="110"/>
      <c r="GP13" s="110"/>
      <c r="GQ13" s="110"/>
      <c r="GR13" s="110"/>
      <c r="GS13" s="110"/>
      <c r="GT13" s="110"/>
      <c r="GU13" s="110"/>
      <c r="GV13" s="110"/>
      <c r="GW13" s="110"/>
      <c r="GX13" s="110"/>
      <c r="GY13" s="110"/>
      <c r="GZ13" s="110"/>
      <c r="HA13" s="110"/>
      <c r="HB13" s="110"/>
      <c r="HC13" s="110"/>
      <c r="HD13" s="110"/>
      <c r="HE13" s="110"/>
      <c r="HF13" s="110"/>
      <c r="HG13" s="110"/>
      <c r="HH13" s="110"/>
      <c r="HI13" s="110"/>
      <c r="HJ13" s="110"/>
      <c r="HK13" s="110"/>
    </row>
    <row r="14" ht="15.75" customHeight="1">
      <c r="A14" s="110"/>
      <c r="B14" s="1" t="s">
        <v>33</v>
      </c>
      <c r="C14" s="56" t="s">
        <v>324</v>
      </c>
      <c r="D14" s="57"/>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0"/>
      <c r="CB14" s="110"/>
      <c r="CC14" s="110"/>
      <c r="CD14" s="110"/>
      <c r="CE14" s="110"/>
      <c r="CF14" s="110"/>
      <c r="CG14" s="110"/>
      <c r="CH14" s="110"/>
      <c r="CI14" s="110"/>
      <c r="CJ14" s="110"/>
      <c r="CK14" s="110"/>
      <c r="CL14" s="110"/>
      <c r="CM14" s="110"/>
      <c r="CN14" s="110"/>
      <c r="CO14" s="110"/>
      <c r="CP14" s="110"/>
      <c r="CQ14" s="110"/>
      <c r="CR14" s="110"/>
      <c r="CS14" s="110"/>
      <c r="CT14" s="110"/>
      <c r="CU14" s="110"/>
      <c r="CV14" s="110"/>
      <c r="CW14" s="110"/>
      <c r="CX14" s="110"/>
      <c r="CY14" s="110"/>
      <c r="CZ14" s="110"/>
      <c r="DA14" s="110"/>
      <c r="DB14" s="110"/>
      <c r="DC14" s="110"/>
      <c r="DD14" s="110"/>
      <c r="DE14" s="110"/>
      <c r="DF14" s="110"/>
      <c r="DG14" s="110"/>
      <c r="DH14" s="110"/>
      <c r="DI14" s="110"/>
      <c r="DJ14" s="110"/>
      <c r="DK14" s="110"/>
      <c r="DL14" s="110"/>
      <c r="DM14" s="110"/>
      <c r="DN14" s="110"/>
      <c r="DO14" s="110"/>
      <c r="DP14" s="110"/>
      <c r="DQ14" s="110"/>
      <c r="DR14" s="110"/>
      <c r="DS14" s="110"/>
      <c r="DT14" s="110"/>
      <c r="DU14" s="110"/>
      <c r="DV14" s="110"/>
      <c r="DW14" s="110"/>
      <c r="DX14" s="110"/>
      <c r="DY14" s="110"/>
      <c r="DZ14" s="110"/>
      <c r="EA14" s="110"/>
      <c r="EB14" s="110"/>
      <c r="EC14" s="110"/>
      <c r="ED14" s="110"/>
      <c r="EE14" s="110"/>
      <c r="EF14" s="110"/>
      <c r="EG14" s="110"/>
      <c r="EH14" s="110"/>
      <c r="EI14" s="110"/>
      <c r="EJ14" s="110"/>
      <c r="EK14" s="110"/>
      <c r="EL14" s="110"/>
      <c r="EM14" s="110"/>
      <c r="EN14" s="110"/>
      <c r="EO14" s="110"/>
      <c r="EP14" s="110"/>
      <c r="EQ14" s="110"/>
      <c r="ER14" s="110"/>
      <c r="ES14" s="110"/>
      <c r="ET14" s="110"/>
      <c r="EU14" s="110"/>
      <c r="EV14" s="110"/>
      <c r="EW14" s="110"/>
      <c r="EX14" s="110"/>
      <c r="EY14" s="110"/>
      <c r="EZ14" s="110"/>
      <c r="FA14" s="110"/>
      <c r="FB14" s="110"/>
      <c r="FC14" s="110"/>
      <c r="FD14" s="110"/>
      <c r="FE14" s="110"/>
      <c r="FF14" s="110"/>
      <c r="FG14" s="110"/>
      <c r="FH14" s="110"/>
      <c r="FI14" s="110"/>
      <c r="FJ14" s="110"/>
      <c r="FK14" s="110"/>
      <c r="FL14" s="110"/>
      <c r="FM14" s="110"/>
      <c r="FN14" s="110"/>
      <c r="FO14" s="110"/>
      <c r="FP14" s="110"/>
      <c r="FQ14" s="110"/>
      <c r="FR14" s="110"/>
      <c r="FS14" s="110"/>
      <c r="FT14" s="110"/>
      <c r="FU14" s="110"/>
      <c r="FV14" s="110"/>
      <c r="FW14" s="110"/>
      <c r="FX14" s="110"/>
      <c r="FY14" s="110"/>
      <c r="FZ14" s="110"/>
      <c r="GA14" s="110"/>
      <c r="GB14" s="110"/>
      <c r="GC14" s="110"/>
      <c r="GD14" s="110"/>
      <c r="GE14" s="110"/>
      <c r="GF14" s="110"/>
      <c r="GG14" s="110"/>
      <c r="GH14" s="110"/>
      <c r="GI14" s="110"/>
      <c r="GJ14" s="110"/>
      <c r="GK14" s="110"/>
      <c r="GL14" s="110"/>
      <c r="GM14" s="110"/>
      <c r="GN14" s="110"/>
      <c r="GO14" s="110"/>
      <c r="GP14" s="110"/>
      <c r="GQ14" s="110"/>
      <c r="GR14" s="110"/>
      <c r="GS14" s="110"/>
      <c r="GT14" s="110"/>
      <c r="GU14" s="110"/>
      <c r="GV14" s="110"/>
      <c r="GW14" s="110"/>
      <c r="GX14" s="110"/>
      <c r="GY14" s="110"/>
      <c r="GZ14" s="110"/>
      <c r="HA14" s="110"/>
      <c r="HB14" s="110"/>
      <c r="HC14" s="110"/>
      <c r="HD14" s="110"/>
      <c r="HE14" s="110"/>
      <c r="HF14" s="110"/>
      <c r="HG14" s="110"/>
      <c r="HH14" s="110"/>
      <c r="HI14" s="110"/>
      <c r="HJ14" s="110"/>
      <c r="HK14" s="110"/>
    </row>
    <row r="15" ht="15.75" customHeight="1">
      <c r="A15" s="110"/>
      <c r="B15" s="1"/>
      <c r="C15" s="58" t="s">
        <v>35</v>
      </c>
      <c r="D15" s="59">
        <v>7.0</v>
      </c>
      <c r="E15" s="110"/>
      <c r="F15" s="110"/>
      <c r="G15" s="110"/>
      <c r="H15" s="110"/>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0"/>
      <c r="CH15" s="110"/>
      <c r="CI15" s="110"/>
      <c r="CJ15" s="110"/>
      <c r="CK15" s="110"/>
      <c r="CL15" s="110"/>
      <c r="CM15" s="110"/>
      <c r="CN15" s="110"/>
      <c r="CO15" s="110"/>
      <c r="CP15" s="110"/>
      <c r="CQ15" s="110"/>
      <c r="CR15" s="110"/>
      <c r="CS15" s="110"/>
      <c r="CT15" s="110"/>
      <c r="CU15" s="110"/>
      <c r="CV15" s="110"/>
      <c r="CW15" s="110"/>
      <c r="CX15" s="110"/>
      <c r="CY15" s="110"/>
      <c r="CZ15" s="110"/>
      <c r="DA15" s="110"/>
      <c r="DB15" s="110"/>
      <c r="DC15" s="110"/>
      <c r="DD15" s="110"/>
      <c r="DE15" s="110"/>
      <c r="DF15" s="110"/>
      <c r="DG15" s="110"/>
      <c r="DH15" s="110"/>
      <c r="DI15" s="110"/>
      <c r="DJ15" s="110"/>
      <c r="DK15" s="110"/>
      <c r="DL15" s="110"/>
      <c r="DM15" s="110"/>
      <c r="DN15" s="110"/>
      <c r="DO15" s="110"/>
      <c r="DP15" s="110"/>
      <c r="DQ15" s="110"/>
      <c r="DR15" s="110"/>
      <c r="DS15" s="110"/>
      <c r="DT15" s="110"/>
      <c r="DU15" s="110"/>
      <c r="DV15" s="110"/>
      <c r="DW15" s="110"/>
      <c r="DX15" s="110"/>
      <c r="DY15" s="110"/>
      <c r="DZ15" s="110"/>
      <c r="EA15" s="110"/>
      <c r="EB15" s="110"/>
      <c r="EC15" s="110"/>
      <c r="ED15" s="110"/>
      <c r="EE15" s="110"/>
      <c r="EF15" s="110"/>
      <c r="EG15" s="110"/>
      <c r="EH15" s="110"/>
      <c r="EI15" s="110"/>
      <c r="EJ15" s="110"/>
      <c r="EK15" s="110"/>
      <c r="EL15" s="110"/>
      <c r="EM15" s="110"/>
      <c r="EN15" s="110"/>
      <c r="EO15" s="110"/>
      <c r="EP15" s="110"/>
      <c r="EQ15" s="110"/>
      <c r="ER15" s="110"/>
      <c r="ES15" s="110"/>
      <c r="ET15" s="110"/>
      <c r="EU15" s="110"/>
      <c r="EV15" s="110"/>
      <c r="EW15" s="110"/>
      <c r="EX15" s="110"/>
      <c r="EY15" s="110"/>
      <c r="EZ15" s="110"/>
      <c r="FA15" s="110"/>
      <c r="FB15" s="110"/>
      <c r="FC15" s="110"/>
      <c r="FD15" s="110"/>
      <c r="FE15" s="110"/>
      <c r="FF15" s="110"/>
      <c r="FG15" s="110"/>
      <c r="FH15" s="110"/>
      <c r="FI15" s="110"/>
      <c r="FJ15" s="110"/>
      <c r="FK15" s="110"/>
      <c r="FL15" s="110"/>
      <c r="FM15" s="110"/>
      <c r="FN15" s="110"/>
      <c r="FO15" s="110"/>
      <c r="FP15" s="110"/>
      <c r="FQ15" s="110"/>
      <c r="FR15" s="110"/>
      <c r="FS15" s="110"/>
      <c r="FT15" s="110"/>
      <c r="FU15" s="110"/>
      <c r="FV15" s="110"/>
      <c r="FW15" s="110"/>
      <c r="FX15" s="110"/>
      <c r="FY15" s="110"/>
      <c r="FZ15" s="110"/>
      <c r="GA15" s="110"/>
      <c r="GB15" s="110"/>
      <c r="GC15" s="110"/>
      <c r="GD15" s="110"/>
      <c r="GE15" s="110"/>
      <c r="GF15" s="110"/>
      <c r="GG15" s="110"/>
      <c r="GH15" s="110"/>
      <c r="GI15" s="110"/>
      <c r="GJ15" s="110"/>
      <c r="GK15" s="110"/>
      <c r="GL15" s="110"/>
      <c r="GM15" s="110"/>
      <c r="GN15" s="110"/>
      <c r="GO15" s="110"/>
      <c r="GP15" s="110"/>
      <c r="GQ15" s="110"/>
      <c r="GR15" s="110"/>
      <c r="GS15" s="110"/>
      <c r="GT15" s="110"/>
      <c r="GU15" s="110"/>
      <c r="GV15" s="110"/>
      <c r="GW15" s="110"/>
      <c r="GX15" s="110"/>
      <c r="GY15" s="110"/>
      <c r="GZ15" s="110"/>
      <c r="HA15" s="110"/>
      <c r="HB15" s="110"/>
      <c r="HC15" s="110"/>
      <c r="HD15" s="110"/>
      <c r="HE15" s="110"/>
      <c r="HF15" s="110"/>
      <c r="HG15" s="110"/>
      <c r="HH15" s="110"/>
      <c r="HI15" s="110"/>
      <c r="HJ15" s="110"/>
      <c r="HK15" s="110"/>
    </row>
    <row r="16" ht="15.75" customHeight="1">
      <c r="A16" s="110"/>
      <c r="B16" s="110"/>
      <c r="C16" s="58" t="s">
        <v>60</v>
      </c>
      <c r="D16" s="61">
        <f>84500/2</f>
        <v>42250</v>
      </c>
      <c r="E16" s="37" t="s">
        <v>325</v>
      </c>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0"/>
      <c r="CB16" s="110"/>
      <c r="CC16" s="110"/>
      <c r="CD16" s="110"/>
      <c r="CE16" s="110"/>
      <c r="CF16" s="110"/>
      <c r="CG16" s="110"/>
      <c r="CH16" s="110"/>
      <c r="CI16" s="110"/>
      <c r="CJ16" s="110"/>
      <c r="CK16" s="110"/>
      <c r="CL16" s="110"/>
      <c r="CM16" s="110"/>
      <c r="CN16" s="110"/>
      <c r="CO16" s="110"/>
      <c r="CP16" s="110"/>
      <c r="CQ16" s="110"/>
      <c r="CR16" s="110"/>
      <c r="CS16" s="110"/>
      <c r="CT16" s="110"/>
      <c r="CU16" s="110"/>
      <c r="CV16" s="110"/>
      <c r="CW16" s="110"/>
      <c r="CX16" s="110"/>
      <c r="CY16" s="110"/>
      <c r="CZ16" s="110"/>
      <c r="DA16" s="110"/>
      <c r="DB16" s="110"/>
      <c r="DC16" s="110"/>
      <c r="DD16" s="110"/>
      <c r="DE16" s="110"/>
      <c r="DF16" s="110"/>
      <c r="DG16" s="110"/>
      <c r="DH16" s="110"/>
      <c r="DI16" s="110"/>
      <c r="DJ16" s="110"/>
      <c r="DK16" s="110"/>
      <c r="DL16" s="110"/>
      <c r="DM16" s="110"/>
      <c r="DN16" s="110"/>
      <c r="DO16" s="110"/>
      <c r="DP16" s="110"/>
      <c r="DQ16" s="110"/>
      <c r="DR16" s="110"/>
      <c r="DS16" s="110"/>
      <c r="DT16" s="110"/>
      <c r="DU16" s="110"/>
      <c r="DV16" s="110"/>
      <c r="DW16" s="110"/>
      <c r="DX16" s="110"/>
      <c r="DY16" s="110"/>
      <c r="DZ16" s="110"/>
      <c r="EA16" s="110"/>
      <c r="EB16" s="110"/>
      <c r="EC16" s="110"/>
      <c r="ED16" s="110"/>
      <c r="EE16" s="110"/>
      <c r="EF16" s="110"/>
      <c r="EG16" s="110"/>
      <c r="EH16" s="110"/>
      <c r="EI16" s="110"/>
      <c r="EJ16" s="110"/>
      <c r="EK16" s="110"/>
      <c r="EL16" s="110"/>
      <c r="EM16" s="110"/>
      <c r="EN16" s="110"/>
      <c r="EO16" s="110"/>
      <c r="EP16" s="110"/>
      <c r="EQ16" s="110"/>
      <c r="ER16" s="110"/>
      <c r="ES16" s="110"/>
      <c r="ET16" s="110"/>
      <c r="EU16" s="110"/>
      <c r="EV16" s="110"/>
      <c r="EW16" s="110"/>
      <c r="EX16" s="110"/>
      <c r="EY16" s="110"/>
      <c r="EZ16" s="110"/>
      <c r="FA16" s="110"/>
      <c r="FB16" s="110"/>
      <c r="FC16" s="110"/>
      <c r="FD16" s="110"/>
      <c r="FE16" s="110"/>
      <c r="FF16" s="110"/>
      <c r="FG16" s="110"/>
      <c r="FH16" s="110"/>
      <c r="FI16" s="110"/>
      <c r="FJ16" s="110"/>
      <c r="FK16" s="110"/>
      <c r="FL16" s="110"/>
      <c r="FM16" s="110"/>
      <c r="FN16" s="110"/>
      <c r="FO16" s="110"/>
      <c r="FP16" s="110"/>
      <c r="FQ16" s="110"/>
      <c r="FR16" s="110"/>
      <c r="FS16" s="110"/>
      <c r="FT16" s="110"/>
      <c r="FU16" s="110"/>
      <c r="FV16" s="110"/>
      <c r="FW16" s="110"/>
      <c r="FX16" s="110"/>
      <c r="FY16" s="110"/>
      <c r="FZ16" s="110"/>
      <c r="GA16" s="110"/>
      <c r="GB16" s="110"/>
      <c r="GC16" s="110"/>
      <c r="GD16" s="110"/>
      <c r="GE16" s="110"/>
      <c r="GF16" s="110"/>
      <c r="GG16" s="110"/>
      <c r="GH16" s="110"/>
      <c r="GI16" s="110"/>
      <c r="GJ16" s="110"/>
      <c r="GK16" s="110"/>
      <c r="GL16" s="110"/>
      <c r="GM16" s="110"/>
      <c r="GN16" s="110"/>
      <c r="GO16" s="110"/>
      <c r="GP16" s="110"/>
      <c r="GQ16" s="110"/>
      <c r="GR16" s="110"/>
      <c r="GS16" s="110"/>
      <c r="GT16" s="110"/>
      <c r="GU16" s="110"/>
      <c r="GV16" s="110"/>
      <c r="GW16" s="110"/>
      <c r="GX16" s="110"/>
      <c r="GY16" s="110"/>
      <c r="GZ16" s="110"/>
      <c r="HA16" s="110"/>
      <c r="HB16" s="110"/>
      <c r="HC16" s="110"/>
      <c r="HD16" s="110"/>
      <c r="HE16" s="110"/>
      <c r="HF16" s="110"/>
      <c r="HG16" s="110"/>
      <c r="HH16" s="110"/>
      <c r="HI16" s="110"/>
      <c r="HJ16" s="110"/>
      <c r="HK16" s="110"/>
    </row>
    <row r="17" ht="15.75" customHeight="1">
      <c r="A17" s="110"/>
      <c r="B17" s="110"/>
      <c r="C17" s="58" t="s">
        <v>62</v>
      </c>
      <c r="D17" s="62">
        <f>(D15)*(D16/1000)</f>
        <v>295.75</v>
      </c>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0"/>
      <c r="CB17" s="110"/>
      <c r="CC17" s="110"/>
      <c r="CD17" s="110"/>
      <c r="CE17" s="110"/>
      <c r="CF17" s="110"/>
      <c r="CG17" s="110"/>
      <c r="CH17" s="110"/>
      <c r="CI17" s="110"/>
      <c r="CJ17" s="110"/>
      <c r="CK17" s="110"/>
      <c r="CL17" s="110"/>
      <c r="CM17" s="110"/>
      <c r="CN17" s="110"/>
      <c r="CO17" s="110"/>
      <c r="CP17" s="110"/>
      <c r="CQ17" s="110"/>
      <c r="CR17" s="110"/>
      <c r="CS17" s="110"/>
      <c r="CT17" s="110"/>
      <c r="CU17" s="110"/>
      <c r="CV17" s="110"/>
      <c r="CW17" s="110"/>
      <c r="CX17" s="110"/>
      <c r="CY17" s="110"/>
      <c r="CZ17" s="110"/>
      <c r="DA17" s="110"/>
      <c r="DB17" s="110"/>
      <c r="DC17" s="110"/>
      <c r="DD17" s="110"/>
      <c r="DE17" s="110"/>
      <c r="DF17" s="110"/>
      <c r="DG17" s="110"/>
      <c r="DH17" s="110"/>
      <c r="DI17" s="110"/>
      <c r="DJ17" s="110"/>
      <c r="DK17" s="110"/>
      <c r="DL17" s="110"/>
      <c r="DM17" s="110"/>
      <c r="DN17" s="110"/>
      <c r="DO17" s="110"/>
      <c r="DP17" s="110"/>
      <c r="DQ17" s="110"/>
      <c r="DR17" s="110"/>
      <c r="DS17" s="110"/>
      <c r="DT17" s="110"/>
      <c r="DU17" s="110"/>
      <c r="DV17" s="110"/>
      <c r="DW17" s="110"/>
      <c r="DX17" s="110"/>
      <c r="DY17" s="110"/>
      <c r="DZ17" s="110"/>
      <c r="EA17" s="110"/>
      <c r="EB17" s="110"/>
      <c r="EC17" s="110"/>
      <c r="ED17" s="110"/>
      <c r="EE17" s="110"/>
      <c r="EF17" s="110"/>
      <c r="EG17" s="110"/>
      <c r="EH17" s="110"/>
      <c r="EI17" s="110"/>
      <c r="EJ17" s="110"/>
      <c r="EK17" s="110"/>
      <c r="EL17" s="110"/>
      <c r="EM17" s="110"/>
      <c r="EN17" s="110"/>
      <c r="EO17" s="110"/>
      <c r="EP17" s="110"/>
      <c r="EQ17" s="110"/>
      <c r="ER17" s="110"/>
      <c r="ES17" s="110"/>
      <c r="ET17" s="110"/>
      <c r="EU17" s="110"/>
      <c r="EV17" s="110"/>
      <c r="EW17" s="110"/>
      <c r="EX17" s="110"/>
      <c r="EY17" s="110"/>
      <c r="EZ17" s="110"/>
      <c r="FA17" s="110"/>
      <c r="FB17" s="110"/>
      <c r="FC17" s="110"/>
      <c r="FD17" s="110"/>
      <c r="FE17" s="110"/>
      <c r="FF17" s="110"/>
      <c r="FG17" s="110"/>
      <c r="FH17" s="110"/>
      <c r="FI17" s="110"/>
      <c r="FJ17" s="110"/>
      <c r="FK17" s="110"/>
      <c r="FL17" s="110"/>
      <c r="FM17" s="110"/>
      <c r="FN17" s="110"/>
      <c r="FO17" s="110"/>
      <c r="FP17" s="110"/>
      <c r="FQ17" s="110"/>
      <c r="FR17" s="110"/>
      <c r="FS17" s="110"/>
      <c r="FT17" s="110"/>
      <c r="FU17" s="110"/>
      <c r="FV17" s="110"/>
      <c r="FW17" s="110"/>
      <c r="FX17" s="110"/>
      <c r="FY17" s="110"/>
      <c r="FZ17" s="110"/>
      <c r="GA17" s="110"/>
      <c r="GB17" s="110"/>
      <c r="GC17" s="110"/>
      <c r="GD17" s="110"/>
      <c r="GE17" s="110"/>
      <c r="GF17" s="110"/>
      <c r="GG17" s="110"/>
      <c r="GH17" s="110"/>
      <c r="GI17" s="110"/>
      <c r="GJ17" s="110"/>
      <c r="GK17" s="110"/>
      <c r="GL17" s="110"/>
      <c r="GM17" s="110"/>
      <c r="GN17" s="110"/>
      <c r="GO17" s="110"/>
      <c r="GP17" s="110"/>
      <c r="GQ17" s="110"/>
      <c r="GR17" s="110"/>
      <c r="GS17" s="110"/>
      <c r="GT17" s="110"/>
      <c r="GU17" s="110"/>
      <c r="GV17" s="110"/>
      <c r="GW17" s="110"/>
      <c r="GX17" s="110"/>
      <c r="GY17" s="110"/>
      <c r="GZ17" s="110"/>
      <c r="HA17" s="110"/>
      <c r="HB17" s="110"/>
      <c r="HC17" s="110"/>
      <c r="HD17" s="110"/>
      <c r="HE17" s="110"/>
      <c r="HF17" s="110"/>
      <c r="HG17" s="110"/>
      <c r="HH17" s="110"/>
      <c r="HI17" s="110"/>
      <c r="HJ17" s="110"/>
      <c r="HK17" s="110"/>
    </row>
    <row r="18" ht="15.75" customHeight="1">
      <c r="A18" s="110"/>
      <c r="B18" s="110"/>
      <c r="C18" s="33"/>
      <c r="D18" s="52"/>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c r="DI18" s="110"/>
      <c r="DJ18" s="110"/>
      <c r="DK18" s="110"/>
      <c r="DL18" s="110"/>
      <c r="DM18" s="110"/>
      <c r="DN18" s="110"/>
      <c r="DO18" s="110"/>
      <c r="DP18" s="110"/>
      <c r="DQ18" s="110"/>
      <c r="DR18" s="110"/>
      <c r="DS18" s="110"/>
      <c r="DT18" s="110"/>
      <c r="DU18" s="110"/>
      <c r="DV18" s="110"/>
      <c r="DW18" s="110"/>
      <c r="DX18" s="110"/>
      <c r="DY18" s="110"/>
      <c r="DZ18" s="110"/>
      <c r="EA18" s="110"/>
      <c r="EB18" s="110"/>
      <c r="EC18" s="110"/>
      <c r="ED18" s="110"/>
      <c r="EE18" s="110"/>
      <c r="EF18" s="110"/>
      <c r="EG18" s="110"/>
      <c r="EH18" s="110"/>
      <c r="EI18" s="110"/>
      <c r="EJ18" s="110"/>
      <c r="EK18" s="110"/>
      <c r="EL18" s="110"/>
      <c r="EM18" s="110"/>
      <c r="EN18" s="110"/>
      <c r="EO18" s="110"/>
      <c r="EP18" s="110"/>
      <c r="EQ18" s="110"/>
      <c r="ER18" s="110"/>
      <c r="ES18" s="110"/>
      <c r="ET18" s="110"/>
      <c r="EU18" s="110"/>
      <c r="EV18" s="110"/>
      <c r="EW18" s="110"/>
      <c r="EX18" s="110"/>
      <c r="EY18" s="110"/>
      <c r="EZ18" s="110"/>
      <c r="FA18" s="110"/>
      <c r="FB18" s="110"/>
      <c r="FC18" s="110"/>
      <c r="FD18" s="110"/>
      <c r="FE18" s="110"/>
      <c r="FF18" s="110"/>
      <c r="FG18" s="110"/>
      <c r="FH18" s="110"/>
      <c r="FI18" s="110"/>
      <c r="FJ18" s="110"/>
      <c r="FK18" s="110"/>
      <c r="FL18" s="110"/>
      <c r="FM18" s="110"/>
      <c r="FN18" s="110"/>
      <c r="FO18" s="110"/>
      <c r="FP18" s="110"/>
      <c r="FQ18" s="110"/>
      <c r="FR18" s="110"/>
      <c r="FS18" s="110"/>
      <c r="FT18" s="110"/>
      <c r="FU18" s="110"/>
      <c r="FV18" s="110"/>
      <c r="FW18" s="110"/>
      <c r="FX18" s="110"/>
      <c r="FY18" s="110"/>
      <c r="FZ18" s="110"/>
      <c r="GA18" s="110"/>
      <c r="GB18" s="110"/>
      <c r="GC18" s="110"/>
      <c r="GD18" s="110"/>
      <c r="GE18" s="110"/>
      <c r="GF18" s="110"/>
      <c r="GG18" s="110"/>
      <c r="GH18" s="110"/>
      <c r="GI18" s="110"/>
      <c r="GJ18" s="110"/>
      <c r="GK18" s="110"/>
      <c r="GL18" s="110"/>
      <c r="GM18" s="110"/>
      <c r="GN18" s="110"/>
      <c r="GO18" s="110"/>
      <c r="GP18" s="110"/>
      <c r="GQ18" s="110"/>
      <c r="GR18" s="110"/>
      <c r="GS18" s="110"/>
      <c r="GT18" s="110"/>
      <c r="GU18" s="110"/>
      <c r="GV18" s="110"/>
      <c r="GW18" s="110"/>
      <c r="GX18" s="110"/>
      <c r="GY18" s="110"/>
      <c r="GZ18" s="110"/>
      <c r="HA18" s="110"/>
      <c r="HB18" s="110"/>
      <c r="HC18" s="110"/>
      <c r="HD18" s="110"/>
      <c r="HE18" s="110"/>
      <c r="HF18" s="110"/>
      <c r="HG18" s="110"/>
      <c r="HH18" s="110"/>
      <c r="HI18" s="110"/>
      <c r="HJ18" s="110"/>
      <c r="HK18" s="110"/>
    </row>
    <row r="19" ht="15.75" customHeight="1">
      <c r="A19" s="110"/>
      <c r="B19" s="1" t="s">
        <v>33</v>
      </c>
      <c r="C19" s="56" t="s">
        <v>326</v>
      </c>
      <c r="D19" s="57"/>
      <c r="E19" s="110"/>
      <c r="F19" s="110"/>
      <c r="G19" s="110"/>
      <c r="H19" s="110"/>
      <c r="I19" s="110"/>
      <c r="J19" s="110"/>
      <c r="K19" s="110"/>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0"/>
      <c r="CB19" s="110"/>
      <c r="CC19" s="110"/>
      <c r="CD19" s="110"/>
      <c r="CE19" s="110"/>
      <c r="CF19" s="110"/>
      <c r="CG19" s="110"/>
      <c r="CH19" s="110"/>
      <c r="CI19" s="110"/>
      <c r="CJ19" s="110"/>
      <c r="CK19" s="110"/>
      <c r="CL19" s="110"/>
      <c r="CM19" s="110"/>
      <c r="CN19" s="110"/>
      <c r="CO19" s="110"/>
      <c r="CP19" s="110"/>
      <c r="CQ19" s="110"/>
      <c r="CR19" s="110"/>
      <c r="CS19" s="110"/>
      <c r="CT19" s="110"/>
      <c r="CU19" s="110"/>
      <c r="CV19" s="110"/>
      <c r="CW19" s="110"/>
      <c r="CX19" s="110"/>
      <c r="CY19" s="110"/>
      <c r="CZ19" s="110"/>
      <c r="DA19" s="110"/>
      <c r="DB19" s="110"/>
      <c r="DC19" s="110"/>
      <c r="DD19" s="110"/>
      <c r="DE19" s="110"/>
      <c r="DF19" s="110"/>
      <c r="DG19" s="110"/>
      <c r="DH19" s="110"/>
      <c r="DI19" s="110"/>
      <c r="DJ19" s="110"/>
      <c r="DK19" s="110"/>
      <c r="DL19" s="110"/>
      <c r="DM19" s="110"/>
      <c r="DN19" s="110"/>
      <c r="DO19" s="110"/>
      <c r="DP19" s="110"/>
      <c r="DQ19" s="110"/>
      <c r="DR19" s="110"/>
      <c r="DS19" s="110"/>
      <c r="DT19" s="110"/>
      <c r="DU19" s="110"/>
      <c r="DV19" s="110"/>
      <c r="DW19" s="110"/>
      <c r="DX19" s="110"/>
      <c r="DY19" s="110"/>
      <c r="DZ19" s="110"/>
      <c r="EA19" s="110"/>
      <c r="EB19" s="110"/>
      <c r="EC19" s="110"/>
      <c r="ED19" s="110"/>
      <c r="EE19" s="110"/>
      <c r="EF19" s="110"/>
      <c r="EG19" s="110"/>
      <c r="EH19" s="110"/>
      <c r="EI19" s="110"/>
      <c r="EJ19" s="110"/>
      <c r="EK19" s="110"/>
      <c r="EL19" s="110"/>
      <c r="EM19" s="110"/>
      <c r="EN19" s="110"/>
      <c r="EO19" s="110"/>
      <c r="EP19" s="110"/>
      <c r="EQ19" s="110"/>
      <c r="ER19" s="110"/>
      <c r="ES19" s="110"/>
      <c r="ET19" s="110"/>
      <c r="EU19" s="110"/>
      <c r="EV19" s="110"/>
      <c r="EW19" s="110"/>
      <c r="EX19" s="110"/>
      <c r="EY19" s="110"/>
      <c r="EZ19" s="110"/>
      <c r="FA19" s="110"/>
      <c r="FB19" s="110"/>
      <c r="FC19" s="110"/>
      <c r="FD19" s="110"/>
      <c r="FE19" s="110"/>
      <c r="FF19" s="110"/>
      <c r="FG19" s="110"/>
      <c r="FH19" s="110"/>
      <c r="FI19" s="110"/>
      <c r="FJ19" s="110"/>
      <c r="FK19" s="110"/>
      <c r="FL19" s="110"/>
      <c r="FM19" s="110"/>
      <c r="FN19" s="110"/>
      <c r="FO19" s="110"/>
      <c r="FP19" s="110"/>
      <c r="FQ19" s="110"/>
      <c r="FR19" s="110"/>
      <c r="FS19" s="110"/>
      <c r="FT19" s="110"/>
      <c r="FU19" s="110"/>
      <c r="FV19" s="110"/>
      <c r="FW19" s="110"/>
      <c r="FX19" s="110"/>
      <c r="FY19" s="110"/>
      <c r="FZ19" s="110"/>
      <c r="GA19" s="110"/>
      <c r="GB19" s="110"/>
      <c r="GC19" s="110"/>
      <c r="GD19" s="110"/>
      <c r="GE19" s="110"/>
      <c r="GF19" s="110"/>
      <c r="GG19" s="110"/>
      <c r="GH19" s="110"/>
      <c r="GI19" s="110"/>
      <c r="GJ19" s="110"/>
      <c r="GK19" s="110"/>
      <c r="GL19" s="110"/>
      <c r="GM19" s="110"/>
      <c r="GN19" s="110"/>
      <c r="GO19" s="110"/>
      <c r="GP19" s="110"/>
      <c r="GQ19" s="110"/>
      <c r="GR19" s="110"/>
      <c r="GS19" s="110"/>
      <c r="GT19" s="110"/>
      <c r="GU19" s="110"/>
      <c r="GV19" s="110"/>
      <c r="GW19" s="110"/>
      <c r="GX19" s="110"/>
      <c r="GY19" s="110"/>
      <c r="GZ19" s="110"/>
      <c r="HA19" s="110"/>
      <c r="HB19" s="110"/>
      <c r="HC19" s="110"/>
      <c r="HD19" s="110"/>
      <c r="HE19" s="110"/>
      <c r="HF19" s="110"/>
      <c r="HG19" s="110"/>
      <c r="HH19" s="110"/>
      <c r="HI19" s="110"/>
      <c r="HJ19" s="110"/>
      <c r="HK19" s="110"/>
    </row>
    <row r="20" ht="15.75" customHeight="1">
      <c r="A20" s="110"/>
      <c r="B20" s="1"/>
      <c r="C20" s="58" t="s">
        <v>35</v>
      </c>
      <c r="D20" s="59">
        <v>7.0</v>
      </c>
      <c r="E20" s="110"/>
      <c r="F20" s="110"/>
      <c r="G20" s="110"/>
      <c r="H20" s="110"/>
      <c r="I20" s="110"/>
      <c r="J20" s="110"/>
      <c r="K20" s="110"/>
      <c r="L20" s="110"/>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0"/>
      <c r="CB20" s="110"/>
      <c r="CC20" s="110"/>
      <c r="CD20" s="110"/>
      <c r="CE20" s="110"/>
      <c r="CF20" s="110"/>
      <c r="CG20" s="110"/>
      <c r="CH20" s="110"/>
      <c r="CI20" s="110"/>
      <c r="CJ20" s="110"/>
      <c r="CK20" s="110"/>
      <c r="CL20" s="110"/>
      <c r="CM20" s="110"/>
      <c r="CN20" s="110"/>
      <c r="CO20" s="110"/>
      <c r="CP20" s="110"/>
      <c r="CQ20" s="110"/>
      <c r="CR20" s="110"/>
      <c r="CS20" s="110"/>
      <c r="CT20" s="110"/>
      <c r="CU20" s="110"/>
      <c r="CV20" s="110"/>
      <c r="CW20" s="110"/>
      <c r="CX20" s="110"/>
      <c r="CY20" s="110"/>
      <c r="CZ20" s="110"/>
      <c r="DA20" s="110"/>
      <c r="DB20" s="110"/>
      <c r="DC20" s="110"/>
      <c r="DD20" s="110"/>
      <c r="DE20" s="110"/>
      <c r="DF20" s="110"/>
      <c r="DG20" s="110"/>
      <c r="DH20" s="110"/>
      <c r="DI20" s="110"/>
      <c r="DJ20" s="110"/>
      <c r="DK20" s="110"/>
      <c r="DL20" s="110"/>
      <c r="DM20" s="110"/>
      <c r="DN20" s="110"/>
      <c r="DO20" s="110"/>
      <c r="DP20" s="110"/>
      <c r="DQ20" s="110"/>
      <c r="DR20" s="110"/>
      <c r="DS20" s="110"/>
      <c r="DT20" s="110"/>
      <c r="DU20" s="110"/>
      <c r="DV20" s="110"/>
      <c r="DW20" s="110"/>
      <c r="DX20" s="110"/>
      <c r="DY20" s="110"/>
      <c r="DZ20" s="110"/>
      <c r="EA20" s="110"/>
      <c r="EB20" s="110"/>
      <c r="EC20" s="110"/>
      <c r="ED20" s="110"/>
      <c r="EE20" s="110"/>
      <c r="EF20" s="110"/>
      <c r="EG20" s="110"/>
      <c r="EH20" s="110"/>
      <c r="EI20" s="110"/>
      <c r="EJ20" s="110"/>
      <c r="EK20" s="110"/>
      <c r="EL20" s="110"/>
      <c r="EM20" s="110"/>
      <c r="EN20" s="110"/>
      <c r="EO20" s="110"/>
      <c r="EP20" s="110"/>
      <c r="EQ20" s="110"/>
      <c r="ER20" s="110"/>
      <c r="ES20" s="110"/>
      <c r="ET20" s="110"/>
      <c r="EU20" s="110"/>
      <c r="EV20" s="110"/>
      <c r="EW20" s="110"/>
      <c r="EX20" s="110"/>
      <c r="EY20" s="110"/>
      <c r="EZ20" s="110"/>
      <c r="FA20" s="110"/>
      <c r="FB20" s="110"/>
      <c r="FC20" s="110"/>
      <c r="FD20" s="110"/>
      <c r="FE20" s="110"/>
      <c r="FF20" s="110"/>
      <c r="FG20" s="110"/>
      <c r="FH20" s="110"/>
      <c r="FI20" s="110"/>
      <c r="FJ20" s="110"/>
      <c r="FK20" s="110"/>
      <c r="FL20" s="110"/>
      <c r="FM20" s="110"/>
      <c r="FN20" s="110"/>
      <c r="FO20" s="110"/>
      <c r="FP20" s="110"/>
      <c r="FQ20" s="110"/>
      <c r="FR20" s="110"/>
      <c r="FS20" s="110"/>
      <c r="FT20" s="110"/>
      <c r="FU20" s="110"/>
      <c r="FV20" s="110"/>
      <c r="FW20" s="110"/>
      <c r="FX20" s="110"/>
      <c r="FY20" s="110"/>
      <c r="FZ20" s="110"/>
      <c r="GA20" s="110"/>
      <c r="GB20" s="110"/>
      <c r="GC20" s="110"/>
      <c r="GD20" s="110"/>
      <c r="GE20" s="110"/>
      <c r="GF20" s="110"/>
      <c r="GG20" s="110"/>
      <c r="GH20" s="110"/>
      <c r="GI20" s="110"/>
      <c r="GJ20" s="110"/>
      <c r="GK20" s="110"/>
      <c r="GL20" s="110"/>
      <c r="GM20" s="110"/>
      <c r="GN20" s="110"/>
      <c r="GO20" s="110"/>
      <c r="GP20" s="110"/>
      <c r="GQ20" s="110"/>
      <c r="GR20" s="110"/>
      <c r="GS20" s="110"/>
      <c r="GT20" s="110"/>
      <c r="GU20" s="110"/>
      <c r="GV20" s="110"/>
      <c r="GW20" s="110"/>
      <c r="GX20" s="110"/>
      <c r="GY20" s="110"/>
      <c r="GZ20" s="110"/>
      <c r="HA20" s="110"/>
      <c r="HB20" s="110"/>
      <c r="HC20" s="110"/>
      <c r="HD20" s="110"/>
      <c r="HE20" s="110"/>
      <c r="HF20" s="110"/>
      <c r="HG20" s="110"/>
      <c r="HH20" s="110"/>
      <c r="HI20" s="110"/>
      <c r="HJ20" s="110"/>
      <c r="HK20" s="110"/>
    </row>
    <row r="21" ht="15.75" customHeight="1">
      <c r="A21" s="110"/>
      <c r="B21" s="110"/>
      <c r="C21" s="58" t="s">
        <v>60</v>
      </c>
      <c r="D21" s="61">
        <f>162000/2</f>
        <v>81000</v>
      </c>
      <c r="E21" s="37" t="s">
        <v>327</v>
      </c>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0"/>
      <c r="CB21" s="110"/>
      <c r="CC21" s="110"/>
      <c r="CD21" s="110"/>
      <c r="CE21" s="110"/>
      <c r="CF21" s="110"/>
      <c r="CG21" s="110"/>
      <c r="CH21" s="110"/>
      <c r="CI21" s="110"/>
      <c r="CJ21" s="110"/>
      <c r="CK21" s="110"/>
      <c r="CL21" s="110"/>
      <c r="CM21" s="110"/>
      <c r="CN21" s="110"/>
      <c r="CO21" s="110"/>
      <c r="CP21" s="110"/>
      <c r="CQ21" s="110"/>
      <c r="CR21" s="110"/>
      <c r="CS21" s="110"/>
      <c r="CT21" s="110"/>
      <c r="CU21" s="110"/>
      <c r="CV21" s="110"/>
      <c r="CW21" s="110"/>
      <c r="CX21" s="110"/>
      <c r="CY21" s="110"/>
      <c r="CZ21" s="110"/>
      <c r="DA21" s="110"/>
      <c r="DB21" s="110"/>
      <c r="DC21" s="110"/>
      <c r="DD21" s="110"/>
      <c r="DE21" s="110"/>
      <c r="DF21" s="110"/>
      <c r="DG21" s="110"/>
      <c r="DH21" s="110"/>
      <c r="DI21" s="110"/>
      <c r="DJ21" s="110"/>
      <c r="DK21" s="110"/>
      <c r="DL21" s="110"/>
      <c r="DM21" s="110"/>
      <c r="DN21" s="110"/>
      <c r="DO21" s="110"/>
      <c r="DP21" s="110"/>
      <c r="DQ21" s="110"/>
      <c r="DR21" s="110"/>
      <c r="DS21" s="110"/>
      <c r="DT21" s="110"/>
      <c r="DU21" s="110"/>
      <c r="DV21" s="110"/>
      <c r="DW21" s="110"/>
      <c r="DX21" s="110"/>
      <c r="DY21" s="110"/>
      <c r="DZ21" s="110"/>
      <c r="EA21" s="110"/>
      <c r="EB21" s="110"/>
      <c r="EC21" s="110"/>
      <c r="ED21" s="110"/>
      <c r="EE21" s="110"/>
      <c r="EF21" s="110"/>
      <c r="EG21" s="110"/>
      <c r="EH21" s="110"/>
      <c r="EI21" s="110"/>
      <c r="EJ21" s="110"/>
      <c r="EK21" s="110"/>
      <c r="EL21" s="110"/>
      <c r="EM21" s="110"/>
      <c r="EN21" s="110"/>
      <c r="EO21" s="110"/>
      <c r="EP21" s="110"/>
      <c r="EQ21" s="110"/>
      <c r="ER21" s="110"/>
      <c r="ES21" s="110"/>
      <c r="ET21" s="110"/>
      <c r="EU21" s="110"/>
      <c r="EV21" s="110"/>
      <c r="EW21" s="110"/>
      <c r="EX21" s="110"/>
      <c r="EY21" s="110"/>
      <c r="EZ21" s="110"/>
      <c r="FA21" s="110"/>
      <c r="FB21" s="110"/>
      <c r="FC21" s="110"/>
      <c r="FD21" s="110"/>
      <c r="FE21" s="110"/>
      <c r="FF21" s="110"/>
      <c r="FG21" s="110"/>
      <c r="FH21" s="110"/>
      <c r="FI21" s="110"/>
      <c r="FJ21" s="110"/>
      <c r="FK21" s="110"/>
      <c r="FL21" s="110"/>
      <c r="FM21" s="110"/>
      <c r="FN21" s="110"/>
      <c r="FO21" s="110"/>
      <c r="FP21" s="110"/>
      <c r="FQ21" s="110"/>
      <c r="FR21" s="110"/>
      <c r="FS21" s="110"/>
      <c r="FT21" s="110"/>
      <c r="FU21" s="110"/>
      <c r="FV21" s="110"/>
      <c r="FW21" s="110"/>
      <c r="FX21" s="110"/>
      <c r="FY21" s="110"/>
      <c r="FZ21" s="110"/>
      <c r="GA21" s="110"/>
      <c r="GB21" s="110"/>
      <c r="GC21" s="110"/>
      <c r="GD21" s="110"/>
      <c r="GE21" s="110"/>
      <c r="GF21" s="110"/>
      <c r="GG21" s="110"/>
      <c r="GH21" s="110"/>
      <c r="GI21" s="110"/>
      <c r="GJ21" s="110"/>
      <c r="GK21" s="110"/>
      <c r="GL21" s="110"/>
      <c r="GM21" s="110"/>
      <c r="GN21" s="110"/>
      <c r="GO21" s="110"/>
      <c r="GP21" s="110"/>
      <c r="GQ21" s="110"/>
      <c r="GR21" s="110"/>
      <c r="GS21" s="110"/>
      <c r="GT21" s="110"/>
      <c r="GU21" s="110"/>
      <c r="GV21" s="110"/>
      <c r="GW21" s="110"/>
      <c r="GX21" s="110"/>
      <c r="GY21" s="110"/>
      <c r="GZ21" s="110"/>
      <c r="HA21" s="110"/>
      <c r="HB21" s="110"/>
      <c r="HC21" s="110"/>
      <c r="HD21" s="110"/>
      <c r="HE21" s="110"/>
      <c r="HF21" s="110"/>
      <c r="HG21" s="110"/>
      <c r="HH21" s="110"/>
      <c r="HI21" s="110"/>
      <c r="HJ21" s="110"/>
      <c r="HK21" s="110"/>
    </row>
    <row r="22" ht="15.75" customHeight="1">
      <c r="A22" s="110"/>
      <c r="B22" s="110"/>
      <c r="C22" s="58" t="s">
        <v>62</v>
      </c>
      <c r="D22" s="62">
        <f>(D20)*(D21/1000)</f>
        <v>567</v>
      </c>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0"/>
      <c r="CB22" s="110"/>
      <c r="CC22" s="110"/>
      <c r="CD22" s="110"/>
      <c r="CE22" s="110"/>
      <c r="CF22" s="110"/>
      <c r="CG22" s="110"/>
      <c r="CH22" s="110"/>
      <c r="CI22" s="110"/>
      <c r="CJ22" s="110"/>
      <c r="CK22" s="110"/>
      <c r="CL22" s="110"/>
      <c r="CM22" s="110"/>
      <c r="CN22" s="110"/>
      <c r="CO22" s="110"/>
      <c r="CP22" s="110"/>
      <c r="CQ22" s="110"/>
      <c r="CR22" s="110"/>
      <c r="CS22" s="110"/>
      <c r="CT22" s="110"/>
      <c r="CU22" s="110"/>
      <c r="CV22" s="110"/>
      <c r="CW22" s="110"/>
      <c r="CX22" s="110"/>
      <c r="CY22" s="110"/>
      <c r="CZ22" s="110"/>
      <c r="DA22" s="110"/>
      <c r="DB22" s="110"/>
      <c r="DC22" s="110"/>
      <c r="DD22" s="110"/>
      <c r="DE22" s="110"/>
      <c r="DF22" s="110"/>
      <c r="DG22" s="110"/>
      <c r="DH22" s="110"/>
      <c r="DI22" s="110"/>
      <c r="DJ22" s="110"/>
      <c r="DK22" s="110"/>
      <c r="DL22" s="110"/>
      <c r="DM22" s="110"/>
      <c r="DN22" s="110"/>
      <c r="DO22" s="110"/>
      <c r="DP22" s="110"/>
      <c r="DQ22" s="110"/>
      <c r="DR22" s="110"/>
      <c r="DS22" s="110"/>
      <c r="DT22" s="110"/>
      <c r="DU22" s="110"/>
      <c r="DV22" s="110"/>
      <c r="DW22" s="110"/>
      <c r="DX22" s="110"/>
      <c r="DY22" s="110"/>
      <c r="DZ22" s="110"/>
      <c r="EA22" s="110"/>
      <c r="EB22" s="110"/>
      <c r="EC22" s="110"/>
      <c r="ED22" s="110"/>
      <c r="EE22" s="110"/>
      <c r="EF22" s="110"/>
      <c r="EG22" s="110"/>
      <c r="EH22" s="110"/>
      <c r="EI22" s="110"/>
      <c r="EJ22" s="110"/>
      <c r="EK22" s="110"/>
      <c r="EL22" s="110"/>
      <c r="EM22" s="110"/>
      <c r="EN22" s="110"/>
      <c r="EO22" s="110"/>
      <c r="EP22" s="110"/>
      <c r="EQ22" s="110"/>
      <c r="ER22" s="110"/>
      <c r="ES22" s="110"/>
      <c r="ET22" s="110"/>
      <c r="EU22" s="110"/>
      <c r="EV22" s="110"/>
      <c r="EW22" s="110"/>
      <c r="EX22" s="110"/>
      <c r="EY22" s="110"/>
      <c r="EZ22" s="110"/>
      <c r="FA22" s="110"/>
      <c r="FB22" s="110"/>
      <c r="FC22" s="110"/>
      <c r="FD22" s="110"/>
      <c r="FE22" s="110"/>
      <c r="FF22" s="110"/>
      <c r="FG22" s="110"/>
      <c r="FH22" s="110"/>
      <c r="FI22" s="110"/>
      <c r="FJ22" s="110"/>
      <c r="FK22" s="110"/>
      <c r="FL22" s="110"/>
      <c r="FM22" s="110"/>
      <c r="FN22" s="110"/>
      <c r="FO22" s="110"/>
      <c r="FP22" s="110"/>
      <c r="FQ22" s="110"/>
      <c r="FR22" s="110"/>
      <c r="FS22" s="110"/>
      <c r="FT22" s="110"/>
      <c r="FU22" s="110"/>
      <c r="FV22" s="110"/>
      <c r="FW22" s="110"/>
      <c r="FX22" s="110"/>
      <c r="FY22" s="110"/>
      <c r="FZ22" s="110"/>
      <c r="GA22" s="110"/>
      <c r="GB22" s="110"/>
      <c r="GC22" s="110"/>
      <c r="GD22" s="110"/>
      <c r="GE22" s="110"/>
      <c r="GF22" s="110"/>
      <c r="GG22" s="110"/>
      <c r="GH22" s="110"/>
      <c r="GI22" s="110"/>
      <c r="GJ22" s="110"/>
      <c r="GK22" s="110"/>
      <c r="GL22" s="110"/>
      <c r="GM22" s="110"/>
      <c r="GN22" s="110"/>
      <c r="GO22" s="110"/>
      <c r="GP22" s="110"/>
      <c r="GQ22" s="110"/>
      <c r="GR22" s="110"/>
      <c r="GS22" s="110"/>
      <c r="GT22" s="110"/>
      <c r="GU22" s="110"/>
      <c r="GV22" s="110"/>
      <c r="GW22" s="110"/>
      <c r="GX22" s="110"/>
      <c r="GY22" s="110"/>
      <c r="GZ22" s="110"/>
      <c r="HA22" s="110"/>
      <c r="HB22" s="110"/>
      <c r="HC22" s="110"/>
      <c r="HD22" s="110"/>
      <c r="HE22" s="110"/>
      <c r="HF22" s="110"/>
      <c r="HG22" s="110"/>
      <c r="HH22" s="110"/>
      <c r="HI22" s="110"/>
      <c r="HJ22" s="110"/>
      <c r="HK22" s="110"/>
    </row>
    <row r="23" ht="15.75" customHeight="1">
      <c r="A23" s="110"/>
      <c r="B23" s="110"/>
      <c r="C23" s="5"/>
      <c r="D23" s="5"/>
      <c r="E23" s="5"/>
      <c r="F23" s="5"/>
      <c r="G23" s="110"/>
      <c r="H23" s="110"/>
      <c r="I23" s="110"/>
      <c r="J23" s="110"/>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0"/>
      <c r="CB23" s="110"/>
      <c r="CC23" s="110"/>
      <c r="CD23" s="110"/>
      <c r="CE23" s="110"/>
      <c r="CF23" s="110"/>
      <c r="CG23" s="110"/>
      <c r="CH23" s="110"/>
      <c r="CI23" s="110"/>
      <c r="CJ23" s="110"/>
      <c r="CK23" s="110"/>
      <c r="CL23" s="110"/>
      <c r="CM23" s="110"/>
      <c r="CN23" s="110"/>
      <c r="CO23" s="110"/>
      <c r="CP23" s="110"/>
      <c r="CQ23" s="110"/>
      <c r="CR23" s="110"/>
      <c r="CS23" s="110"/>
      <c r="CT23" s="110"/>
      <c r="CU23" s="110"/>
      <c r="CV23" s="110"/>
      <c r="CW23" s="110"/>
      <c r="CX23" s="110"/>
      <c r="CY23" s="110"/>
      <c r="CZ23" s="110"/>
      <c r="DA23" s="110"/>
      <c r="DB23" s="110"/>
      <c r="DC23" s="110"/>
      <c r="DD23" s="110"/>
      <c r="DE23" s="110"/>
      <c r="DF23" s="110"/>
      <c r="DG23" s="110"/>
      <c r="DH23" s="110"/>
      <c r="DI23" s="110"/>
      <c r="DJ23" s="110"/>
      <c r="DK23" s="110"/>
      <c r="DL23" s="110"/>
      <c r="DM23" s="110"/>
      <c r="DN23" s="110"/>
      <c r="DO23" s="110"/>
      <c r="DP23" s="110"/>
      <c r="DQ23" s="110"/>
      <c r="DR23" s="110"/>
      <c r="DS23" s="110"/>
      <c r="DT23" s="110"/>
      <c r="DU23" s="110"/>
      <c r="DV23" s="110"/>
      <c r="DW23" s="110"/>
      <c r="DX23" s="110"/>
      <c r="DY23" s="110"/>
      <c r="DZ23" s="110"/>
      <c r="EA23" s="110"/>
      <c r="EB23" s="110"/>
      <c r="EC23" s="110"/>
      <c r="ED23" s="110"/>
      <c r="EE23" s="110"/>
      <c r="EF23" s="110"/>
      <c r="EG23" s="110"/>
      <c r="EH23" s="110"/>
      <c r="EI23" s="110"/>
      <c r="EJ23" s="110"/>
      <c r="EK23" s="110"/>
      <c r="EL23" s="110"/>
      <c r="EM23" s="110"/>
      <c r="EN23" s="110"/>
      <c r="EO23" s="110"/>
      <c r="EP23" s="110"/>
      <c r="EQ23" s="110"/>
      <c r="ER23" s="110"/>
      <c r="ES23" s="110"/>
      <c r="ET23" s="110"/>
      <c r="EU23" s="110"/>
      <c r="EV23" s="110"/>
      <c r="EW23" s="110"/>
      <c r="EX23" s="110"/>
      <c r="EY23" s="110"/>
      <c r="EZ23" s="110"/>
      <c r="FA23" s="110"/>
      <c r="FB23" s="110"/>
      <c r="FC23" s="110"/>
      <c r="FD23" s="110"/>
      <c r="FE23" s="110"/>
      <c r="FF23" s="110"/>
      <c r="FG23" s="110"/>
      <c r="FH23" s="110"/>
      <c r="FI23" s="110"/>
      <c r="FJ23" s="110"/>
      <c r="FK23" s="110"/>
      <c r="FL23" s="110"/>
      <c r="FM23" s="110"/>
      <c r="FN23" s="110"/>
      <c r="FO23" s="110"/>
      <c r="FP23" s="110"/>
      <c r="FQ23" s="110"/>
      <c r="FR23" s="110"/>
      <c r="FS23" s="110"/>
      <c r="FT23" s="110"/>
      <c r="FU23" s="110"/>
      <c r="FV23" s="110"/>
      <c r="FW23" s="110"/>
      <c r="FX23" s="110"/>
      <c r="FY23" s="110"/>
      <c r="FZ23" s="110"/>
      <c r="GA23" s="110"/>
      <c r="GB23" s="110"/>
      <c r="GC23" s="110"/>
      <c r="GD23" s="110"/>
      <c r="GE23" s="110"/>
      <c r="GF23" s="110"/>
      <c r="GG23" s="110"/>
      <c r="GH23" s="110"/>
      <c r="GI23" s="110"/>
      <c r="GJ23" s="110"/>
      <c r="GK23" s="110"/>
      <c r="GL23" s="110"/>
      <c r="GM23" s="110"/>
      <c r="GN23" s="110"/>
      <c r="GO23" s="110"/>
      <c r="GP23" s="110"/>
      <c r="GQ23" s="110"/>
      <c r="GR23" s="110"/>
      <c r="GS23" s="110"/>
      <c r="GT23" s="110"/>
      <c r="GU23" s="110"/>
      <c r="GV23" s="110"/>
      <c r="GW23" s="110"/>
      <c r="GX23" s="110"/>
      <c r="GY23" s="110"/>
      <c r="GZ23" s="110"/>
      <c r="HA23" s="110"/>
      <c r="HB23" s="110"/>
      <c r="HC23" s="110"/>
      <c r="HD23" s="110"/>
      <c r="HE23" s="110"/>
      <c r="HF23" s="110"/>
      <c r="HG23" s="110"/>
      <c r="HH23" s="110"/>
      <c r="HI23" s="110"/>
      <c r="HJ23" s="110"/>
      <c r="HK23" s="110"/>
    </row>
    <row r="24" ht="15.75" customHeight="1">
      <c r="A24" s="110"/>
      <c r="B24" s="1" t="s">
        <v>33</v>
      </c>
      <c r="C24" s="56" t="s">
        <v>328</v>
      </c>
      <c r="D24" s="57"/>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0"/>
      <c r="CB24" s="110"/>
      <c r="CC24" s="110"/>
      <c r="CD24" s="110"/>
      <c r="CE24" s="110"/>
      <c r="CF24" s="110"/>
      <c r="CG24" s="110"/>
      <c r="CH24" s="110"/>
      <c r="CI24" s="110"/>
      <c r="CJ24" s="110"/>
      <c r="CK24" s="110"/>
      <c r="CL24" s="110"/>
      <c r="CM24" s="110"/>
      <c r="CN24" s="110"/>
      <c r="CO24" s="110"/>
      <c r="CP24" s="110"/>
      <c r="CQ24" s="110"/>
      <c r="CR24" s="110"/>
      <c r="CS24" s="110"/>
      <c r="CT24" s="110"/>
      <c r="CU24" s="110"/>
      <c r="CV24" s="110"/>
      <c r="CW24" s="110"/>
      <c r="CX24" s="110"/>
      <c r="CY24" s="110"/>
      <c r="CZ24" s="110"/>
      <c r="DA24" s="110"/>
      <c r="DB24" s="110"/>
      <c r="DC24" s="110"/>
      <c r="DD24" s="110"/>
      <c r="DE24" s="110"/>
      <c r="DF24" s="110"/>
      <c r="DG24" s="110"/>
      <c r="DH24" s="110"/>
      <c r="DI24" s="110"/>
      <c r="DJ24" s="110"/>
      <c r="DK24" s="110"/>
      <c r="DL24" s="110"/>
      <c r="DM24" s="110"/>
      <c r="DN24" s="110"/>
      <c r="DO24" s="110"/>
      <c r="DP24" s="110"/>
      <c r="DQ24" s="110"/>
      <c r="DR24" s="110"/>
      <c r="DS24" s="110"/>
      <c r="DT24" s="110"/>
      <c r="DU24" s="110"/>
      <c r="DV24" s="110"/>
      <c r="DW24" s="110"/>
      <c r="DX24" s="110"/>
      <c r="DY24" s="110"/>
      <c r="DZ24" s="110"/>
      <c r="EA24" s="110"/>
      <c r="EB24" s="110"/>
      <c r="EC24" s="110"/>
      <c r="ED24" s="110"/>
      <c r="EE24" s="110"/>
      <c r="EF24" s="110"/>
      <c r="EG24" s="110"/>
      <c r="EH24" s="110"/>
      <c r="EI24" s="110"/>
      <c r="EJ24" s="110"/>
      <c r="EK24" s="110"/>
      <c r="EL24" s="110"/>
      <c r="EM24" s="110"/>
      <c r="EN24" s="110"/>
      <c r="EO24" s="110"/>
      <c r="EP24" s="110"/>
      <c r="EQ24" s="110"/>
      <c r="ER24" s="110"/>
      <c r="ES24" s="110"/>
      <c r="ET24" s="110"/>
      <c r="EU24" s="110"/>
      <c r="EV24" s="110"/>
      <c r="EW24" s="110"/>
      <c r="EX24" s="110"/>
      <c r="EY24" s="110"/>
      <c r="EZ24" s="110"/>
      <c r="FA24" s="110"/>
      <c r="FB24" s="110"/>
      <c r="FC24" s="110"/>
      <c r="FD24" s="110"/>
      <c r="FE24" s="110"/>
      <c r="FF24" s="110"/>
      <c r="FG24" s="110"/>
      <c r="FH24" s="110"/>
      <c r="FI24" s="110"/>
      <c r="FJ24" s="110"/>
      <c r="FK24" s="110"/>
      <c r="FL24" s="110"/>
      <c r="FM24" s="110"/>
      <c r="FN24" s="110"/>
      <c r="FO24" s="110"/>
      <c r="FP24" s="110"/>
      <c r="FQ24" s="110"/>
      <c r="FR24" s="110"/>
      <c r="FS24" s="110"/>
      <c r="FT24" s="110"/>
      <c r="FU24" s="110"/>
      <c r="FV24" s="110"/>
      <c r="FW24" s="110"/>
      <c r="FX24" s="110"/>
      <c r="FY24" s="110"/>
      <c r="FZ24" s="110"/>
      <c r="GA24" s="110"/>
      <c r="GB24" s="110"/>
      <c r="GC24" s="110"/>
      <c r="GD24" s="110"/>
      <c r="GE24" s="110"/>
      <c r="GF24" s="110"/>
      <c r="GG24" s="110"/>
      <c r="GH24" s="110"/>
      <c r="GI24" s="110"/>
      <c r="GJ24" s="110"/>
      <c r="GK24" s="110"/>
      <c r="GL24" s="110"/>
      <c r="GM24" s="110"/>
      <c r="GN24" s="110"/>
      <c r="GO24" s="110"/>
      <c r="GP24" s="110"/>
      <c r="GQ24" s="110"/>
      <c r="GR24" s="110"/>
      <c r="GS24" s="110"/>
      <c r="GT24" s="110"/>
      <c r="GU24" s="110"/>
      <c r="GV24" s="110"/>
      <c r="GW24" s="110"/>
      <c r="GX24" s="110"/>
      <c r="GY24" s="110"/>
      <c r="GZ24" s="110"/>
      <c r="HA24" s="110"/>
      <c r="HB24" s="110"/>
      <c r="HC24" s="110"/>
      <c r="HD24" s="110"/>
      <c r="HE24" s="110"/>
      <c r="HF24" s="110"/>
      <c r="HG24" s="110"/>
      <c r="HH24" s="110"/>
      <c r="HI24" s="110"/>
      <c r="HJ24" s="110"/>
      <c r="HK24" s="110"/>
    </row>
    <row r="25" ht="15.75" customHeight="1">
      <c r="A25" s="110"/>
      <c r="B25" s="1"/>
      <c r="C25" s="58" t="s">
        <v>35</v>
      </c>
      <c r="D25" s="59">
        <v>100.0</v>
      </c>
      <c r="E25" s="37" t="s">
        <v>130</v>
      </c>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0"/>
      <c r="CB25" s="110"/>
      <c r="CC25" s="110"/>
      <c r="CD25" s="110"/>
      <c r="CE25" s="110"/>
      <c r="CF25" s="110"/>
      <c r="CG25" s="110"/>
      <c r="CH25" s="110"/>
      <c r="CI25" s="110"/>
      <c r="CJ25" s="110"/>
      <c r="CK25" s="110"/>
      <c r="CL25" s="110"/>
      <c r="CM25" s="110"/>
      <c r="CN25" s="110"/>
      <c r="CO25" s="110"/>
      <c r="CP25" s="110"/>
      <c r="CQ25" s="110"/>
      <c r="CR25" s="110"/>
      <c r="CS25" s="110"/>
      <c r="CT25" s="110"/>
      <c r="CU25" s="110"/>
      <c r="CV25" s="110"/>
      <c r="CW25" s="110"/>
      <c r="CX25" s="110"/>
      <c r="CY25" s="110"/>
      <c r="CZ25" s="110"/>
      <c r="DA25" s="110"/>
      <c r="DB25" s="110"/>
      <c r="DC25" s="110"/>
      <c r="DD25" s="110"/>
      <c r="DE25" s="110"/>
      <c r="DF25" s="110"/>
      <c r="DG25" s="110"/>
      <c r="DH25" s="110"/>
      <c r="DI25" s="110"/>
      <c r="DJ25" s="110"/>
      <c r="DK25" s="110"/>
      <c r="DL25" s="110"/>
      <c r="DM25" s="110"/>
      <c r="DN25" s="110"/>
      <c r="DO25" s="110"/>
      <c r="DP25" s="110"/>
      <c r="DQ25" s="110"/>
      <c r="DR25" s="110"/>
      <c r="DS25" s="110"/>
      <c r="DT25" s="110"/>
      <c r="DU25" s="110"/>
      <c r="DV25" s="110"/>
      <c r="DW25" s="110"/>
      <c r="DX25" s="110"/>
      <c r="DY25" s="110"/>
      <c r="DZ25" s="110"/>
      <c r="EA25" s="110"/>
      <c r="EB25" s="110"/>
      <c r="EC25" s="110"/>
      <c r="ED25" s="110"/>
      <c r="EE25" s="110"/>
      <c r="EF25" s="110"/>
      <c r="EG25" s="110"/>
      <c r="EH25" s="110"/>
      <c r="EI25" s="110"/>
      <c r="EJ25" s="110"/>
      <c r="EK25" s="110"/>
      <c r="EL25" s="110"/>
      <c r="EM25" s="110"/>
      <c r="EN25" s="110"/>
      <c r="EO25" s="110"/>
      <c r="EP25" s="110"/>
      <c r="EQ25" s="110"/>
      <c r="ER25" s="110"/>
      <c r="ES25" s="110"/>
      <c r="ET25" s="110"/>
      <c r="EU25" s="110"/>
      <c r="EV25" s="110"/>
      <c r="EW25" s="110"/>
      <c r="EX25" s="110"/>
      <c r="EY25" s="110"/>
      <c r="EZ25" s="110"/>
      <c r="FA25" s="110"/>
      <c r="FB25" s="110"/>
      <c r="FC25" s="110"/>
      <c r="FD25" s="110"/>
      <c r="FE25" s="110"/>
      <c r="FF25" s="110"/>
      <c r="FG25" s="110"/>
      <c r="FH25" s="110"/>
      <c r="FI25" s="110"/>
      <c r="FJ25" s="110"/>
      <c r="FK25" s="110"/>
      <c r="FL25" s="110"/>
      <c r="FM25" s="110"/>
      <c r="FN25" s="110"/>
      <c r="FO25" s="110"/>
      <c r="FP25" s="110"/>
      <c r="FQ25" s="110"/>
      <c r="FR25" s="110"/>
      <c r="FS25" s="110"/>
      <c r="FT25" s="110"/>
      <c r="FU25" s="110"/>
      <c r="FV25" s="110"/>
      <c r="FW25" s="110"/>
      <c r="FX25" s="110"/>
      <c r="FY25" s="110"/>
      <c r="FZ25" s="110"/>
      <c r="GA25" s="110"/>
      <c r="GB25" s="110"/>
      <c r="GC25" s="110"/>
      <c r="GD25" s="110"/>
      <c r="GE25" s="110"/>
      <c r="GF25" s="110"/>
      <c r="GG25" s="110"/>
      <c r="GH25" s="110"/>
      <c r="GI25" s="110"/>
      <c r="GJ25" s="110"/>
      <c r="GK25" s="110"/>
      <c r="GL25" s="110"/>
      <c r="GM25" s="110"/>
      <c r="GN25" s="110"/>
      <c r="GO25" s="110"/>
      <c r="GP25" s="110"/>
      <c r="GQ25" s="110"/>
      <c r="GR25" s="110"/>
      <c r="GS25" s="110"/>
      <c r="GT25" s="110"/>
      <c r="GU25" s="110"/>
      <c r="GV25" s="110"/>
      <c r="GW25" s="110"/>
      <c r="GX25" s="110"/>
      <c r="GY25" s="110"/>
      <c r="GZ25" s="110"/>
      <c r="HA25" s="110"/>
      <c r="HB25" s="110"/>
      <c r="HC25" s="110"/>
      <c r="HD25" s="110"/>
      <c r="HE25" s="110"/>
      <c r="HF25" s="110"/>
      <c r="HG25" s="110"/>
      <c r="HH25" s="110"/>
      <c r="HI25" s="110"/>
      <c r="HJ25" s="110"/>
      <c r="HK25" s="110"/>
    </row>
    <row r="26" ht="15.75" customHeight="1">
      <c r="A26" s="110"/>
      <c r="B26" s="110"/>
      <c r="C26" s="58" t="s">
        <v>60</v>
      </c>
      <c r="D26" s="61">
        <v>625000.0</v>
      </c>
      <c r="E26" s="37" t="s">
        <v>329</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0"/>
      <c r="CB26" s="110"/>
      <c r="CC26" s="110"/>
      <c r="CD26" s="110"/>
      <c r="CE26" s="110"/>
      <c r="CF26" s="110"/>
      <c r="CG26" s="110"/>
      <c r="CH26" s="110"/>
      <c r="CI26" s="110"/>
      <c r="CJ26" s="110"/>
      <c r="CK26" s="110"/>
      <c r="CL26" s="110"/>
      <c r="CM26" s="110"/>
      <c r="CN26" s="110"/>
      <c r="CO26" s="110"/>
      <c r="CP26" s="110"/>
      <c r="CQ26" s="110"/>
      <c r="CR26" s="110"/>
      <c r="CS26" s="110"/>
      <c r="CT26" s="110"/>
      <c r="CU26" s="110"/>
      <c r="CV26" s="110"/>
      <c r="CW26" s="110"/>
      <c r="CX26" s="110"/>
      <c r="CY26" s="110"/>
      <c r="CZ26" s="110"/>
      <c r="DA26" s="110"/>
      <c r="DB26" s="110"/>
      <c r="DC26" s="110"/>
      <c r="DD26" s="110"/>
      <c r="DE26" s="110"/>
      <c r="DF26" s="110"/>
      <c r="DG26" s="110"/>
      <c r="DH26" s="110"/>
      <c r="DI26" s="110"/>
      <c r="DJ26" s="110"/>
      <c r="DK26" s="110"/>
      <c r="DL26" s="110"/>
      <c r="DM26" s="110"/>
      <c r="DN26" s="110"/>
      <c r="DO26" s="110"/>
      <c r="DP26" s="110"/>
      <c r="DQ26" s="110"/>
      <c r="DR26" s="110"/>
      <c r="DS26" s="110"/>
      <c r="DT26" s="110"/>
      <c r="DU26" s="110"/>
      <c r="DV26" s="110"/>
      <c r="DW26" s="110"/>
      <c r="DX26" s="110"/>
      <c r="DY26" s="110"/>
      <c r="DZ26" s="110"/>
      <c r="EA26" s="110"/>
      <c r="EB26" s="110"/>
      <c r="EC26" s="110"/>
      <c r="ED26" s="110"/>
      <c r="EE26" s="110"/>
      <c r="EF26" s="110"/>
      <c r="EG26" s="110"/>
      <c r="EH26" s="110"/>
      <c r="EI26" s="110"/>
      <c r="EJ26" s="110"/>
      <c r="EK26" s="110"/>
      <c r="EL26" s="110"/>
      <c r="EM26" s="110"/>
      <c r="EN26" s="110"/>
      <c r="EO26" s="110"/>
      <c r="EP26" s="110"/>
      <c r="EQ26" s="110"/>
      <c r="ER26" s="110"/>
      <c r="ES26" s="110"/>
      <c r="ET26" s="110"/>
      <c r="EU26" s="110"/>
      <c r="EV26" s="110"/>
      <c r="EW26" s="110"/>
      <c r="EX26" s="110"/>
      <c r="EY26" s="110"/>
      <c r="EZ26" s="110"/>
      <c r="FA26" s="110"/>
      <c r="FB26" s="110"/>
      <c r="FC26" s="110"/>
      <c r="FD26" s="110"/>
      <c r="FE26" s="110"/>
      <c r="FF26" s="110"/>
      <c r="FG26" s="110"/>
      <c r="FH26" s="110"/>
      <c r="FI26" s="110"/>
      <c r="FJ26" s="110"/>
      <c r="FK26" s="110"/>
      <c r="FL26" s="110"/>
      <c r="FM26" s="110"/>
      <c r="FN26" s="110"/>
      <c r="FO26" s="110"/>
      <c r="FP26" s="110"/>
      <c r="FQ26" s="110"/>
      <c r="FR26" s="110"/>
      <c r="FS26" s="110"/>
      <c r="FT26" s="110"/>
      <c r="FU26" s="110"/>
      <c r="FV26" s="110"/>
      <c r="FW26" s="110"/>
      <c r="FX26" s="110"/>
      <c r="FY26" s="110"/>
      <c r="FZ26" s="110"/>
      <c r="GA26" s="110"/>
      <c r="GB26" s="110"/>
      <c r="GC26" s="110"/>
      <c r="GD26" s="110"/>
      <c r="GE26" s="110"/>
      <c r="GF26" s="110"/>
      <c r="GG26" s="110"/>
      <c r="GH26" s="110"/>
      <c r="GI26" s="110"/>
      <c r="GJ26" s="110"/>
      <c r="GK26" s="110"/>
      <c r="GL26" s="110"/>
      <c r="GM26" s="110"/>
      <c r="GN26" s="110"/>
      <c r="GO26" s="110"/>
      <c r="GP26" s="110"/>
      <c r="GQ26" s="110"/>
      <c r="GR26" s="110"/>
      <c r="GS26" s="110"/>
      <c r="GT26" s="110"/>
      <c r="GU26" s="110"/>
      <c r="GV26" s="110"/>
      <c r="GW26" s="110"/>
      <c r="GX26" s="110"/>
      <c r="GY26" s="110"/>
      <c r="GZ26" s="110"/>
      <c r="HA26" s="110"/>
      <c r="HB26" s="110"/>
      <c r="HC26" s="110"/>
      <c r="HD26" s="110"/>
      <c r="HE26" s="110"/>
      <c r="HF26" s="110"/>
      <c r="HG26" s="110"/>
      <c r="HH26" s="110"/>
      <c r="HI26" s="110"/>
      <c r="HJ26" s="110"/>
      <c r="HK26" s="110"/>
    </row>
    <row r="27" ht="15.75" customHeight="1">
      <c r="A27" s="110"/>
      <c r="B27" s="110"/>
      <c r="C27" s="58" t="s">
        <v>62</v>
      </c>
      <c r="D27" s="62">
        <f>(D25)*(D26/1000)</f>
        <v>62500</v>
      </c>
      <c r="E27" s="37"/>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0"/>
      <c r="CB27" s="110"/>
      <c r="CC27" s="110"/>
      <c r="CD27" s="110"/>
      <c r="CE27" s="110"/>
      <c r="CF27" s="110"/>
      <c r="CG27" s="110"/>
      <c r="CH27" s="110"/>
      <c r="CI27" s="110"/>
      <c r="CJ27" s="110"/>
      <c r="CK27" s="110"/>
      <c r="CL27" s="110"/>
      <c r="CM27" s="110"/>
      <c r="CN27" s="110"/>
      <c r="CO27" s="110"/>
      <c r="CP27" s="110"/>
      <c r="CQ27" s="110"/>
      <c r="CR27" s="110"/>
      <c r="CS27" s="110"/>
      <c r="CT27" s="110"/>
      <c r="CU27" s="110"/>
      <c r="CV27" s="110"/>
      <c r="CW27" s="110"/>
      <c r="CX27" s="110"/>
      <c r="CY27" s="110"/>
      <c r="CZ27" s="110"/>
      <c r="DA27" s="110"/>
      <c r="DB27" s="110"/>
      <c r="DC27" s="110"/>
      <c r="DD27" s="110"/>
      <c r="DE27" s="110"/>
      <c r="DF27" s="110"/>
      <c r="DG27" s="110"/>
      <c r="DH27" s="110"/>
      <c r="DI27" s="110"/>
      <c r="DJ27" s="110"/>
      <c r="DK27" s="110"/>
      <c r="DL27" s="110"/>
      <c r="DM27" s="110"/>
      <c r="DN27" s="110"/>
      <c r="DO27" s="110"/>
      <c r="DP27" s="110"/>
      <c r="DQ27" s="110"/>
      <c r="DR27" s="110"/>
      <c r="DS27" s="110"/>
      <c r="DT27" s="110"/>
      <c r="DU27" s="110"/>
      <c r="DV27" s="110"/>
      <c r="DW27" s="110"/>
      <c r="DX27" s="110"/>
      <c r="DY27" s="110"/>
      <c r="DZ27" s="110"/>
      <c r="EA27" s="110"/>
      <c r="EB27" s="110"/>
      <c r="EC27" s="110"/>
      <c r="ED27" s="110"/>
      <c r="EE27" s="110"/>
      <c r="EF27" s="110"/>
      <c r="EG27" s="110"/>
      <c r="EH27" s="110"/>
      <c r="EI27" s="110"/>
      <c r="EJ27" s="110"/>
      <c r="EK27" s="110"/>
      <c r="EL27" s="110"/>
      <c r="EM27" s="110"/>
      <c r="EN27" s="110"/>
      <c r="EO27" s="110"/>
      <c r="EP27" s="110"/>
      <c r="EQ27" s="110"/>
      <c r="ER27" s="110"/>
      <c r="ES27" s="110"/>
      <c r="ET27" s="110"/>
      <c r="EU27" s="110"/>
      <c r="EV27" s="110"/>
      <c r="EW27" s="110"/>
      <c r="EX27" s="110"/>
      <c r="EY27" s="110"/>
      <c r="EZ27" s="110"/>
      <c r="FA27" s="110"/>
      <c r="FB27" s="110"/>
      <c r="FC27" s="110"/>
      <c r="FD27" s="110"/>
      <c r="FE27" s="110"/>
      <c r="FF27" s="110"/>
      <c r="FG27" s="110"/>
      <c r="FH27" s="110"/>
      <c r="FI27" s="110"/>
      <c r="FJ27" s="110"/>
      <c r="FK27" s="110"/>
      <c r="FL27" s="110"/>
      <c r="FM27" s="110"/>
      <c r="FN27" s="110"/>
      <c r="FO27" s="110"/>
      <c r="FP27" s="110"/>
      <c r="FQ27" s="110"/>
      <c r="FR27" s="110"/>
      <c r="FS27" s="110"/>
      <c r="FT27" s="110"/>
      <c r="FU27" s="110"/>
      <c r="FV27" s="110"/>
      <c r="FW27" s="110"/>
      <c r="FX27" s="110"/>
      <c r="FY27" s="110"/>
      <c r="FZ27" s="110"/>
      <c r="GA27" s="110"/>
      <c r="GB27" s="110"/>
      <c r="GC27" s="110"/>
      <c r="GD27" s="110"/>
      <c r="GE27" s="110"/>
      <c r="GF27" s="110"/>
      <c r="GG27" s="110"/>
      <c r="GH27" s="110"/>
      <c r="GI27" s="110"/>
      <c r="GJ27" s="110"/>
      <c r="GK27" s="110"/>
      <c r="GL27" s="110"/>
      <c r="GM27" s="110"/>
      <c r="GN27" s="110"/>
      <c r="GO27" s="110"/>
      <c r="GP27" s="110"/>
      <c r="GQ27" s="110"/>
      <c r="GR27" s="110"/>
      <c r="GS27" s="110"/>
      <c r="GT27" s="110"/>
      <c r="GU27" s="110"/>
      <c r="GV27" s="110"/>
      <c r="GW27" s="110"/>
      <c r="GX27" s="110"/>
      <c r="GY27" s="110"/>
      <c r="GZ27" s="110"/>
      <c r="HA27" s="110"/>
      <c r="HB27" s="110"/>
      <c r="HC27" s="110"/>
      <c r="HD27" s="110"/>
      <c r="HE27" s="110"/>
      <c r="HF27" s="110"/>
      <c r="HG27" s="110"/>
      <c r="HH27" s="110"/>
      <c r="HI27" s="110"/>
      <c r="HJ27" s="110"/>
      <c r="HK27" s="110"/>
    </row>
    <row r="28" ht="15.75" customHeight="1">
      <c r="A28" s="110"/>
      <c r="B28" s="110"/>
      <c r="C28" s="33"/>
      <c r="D28" s="52"/>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0"/>
      <c r="CB28" s="110"/>
      <c r="CC28" s="110"/>
      <c r="CD28" s="110"/>
      <c r="CE28" s="110"/>
      <c r="CF28" s="110"/>
      <c r="CG28" s="110"/>
      <c r="CH28" s="110"/>
      <c r="CI28" s="110"/>
      <c r="CJ28" s="110"/>
      <c r="CK28" s="110"/>
      <c r="CL28" s="110"/>
      <c r="CM28" s="110"/>
      <c r="CN28" s="110"/>
      <c r="CO28" s="110"/>
      <c r="CP28" s="110"/>
      <c r="CQ28" s="110"/>
      <c r="CR28" s="110"/>
      <c r="CS28" s="110"/>
      <c r="CT28" s="110"/>
      <c r="CU28" s="110"/>
      <c r="CV28" s="110"/>
      <c r="CW28" s="110"/>
      <c r="CX28" s="110"/>
      <c r="CY28" s="110"/>
      <c r="CZ28" s="110"/>
      <c r="DA28" s="110"/>
      <c r="DB28" s="110"/>
      <c r="DC28" s="110"/>
      <c r="DD28" s="110"/>
      <c r="DE28" s="110"/>
      <c r="DF28" s="110"/>
      <c r="DG28" s="110"/>
      <c r="DH28" s="110"/>
      <c r="DI28" s="110"/>
      <c r="DJ28" s="110"/>
      <c r="DK28" s="110"/>
      <c r="DL28" s="110"/>
      <c r="DM28" s="110"/>
      <c r="DN28" s="110"/>
      <c r="DO28" s="110"/>
      <c r="DP28" s="110"/>
      <c r="DQ28" s="110"/>
      <c r="DR28" s="110"/>
      <c r="DS28" s="110"/>
      <c r="DT28" s="110"/>
      <c r="DU28" s="110"/>
      <c r="DV28" s="110"/>
      <c r="DW28" s="110"/>
      <c r="DX28" s="110"/>
      <c r="DY28" s="110"/>
      <c r="DZ28" s="110"/>
      <c r="EA28" s="110"/>
      <c r="EB28" s="110"/>
      <c r="EC28" s="110"/>
      <c r="ED28" s="110"/>
      <c r="EE28" s="110"/>
      <c r="EF28" s="110"/>
      <c r="EG28" s="110"/>
      <c r="EH28" s="110"/>
      <c r="EI28" s="110"/>
      <c r="EJ28" s="110"/>
      <c r="EK28" s="110"/>
      <c r="EL28" s="110"/>
      <c r="EM28" s="110"/>
      <c r="EN28" s="110"/>
      <c r="EO28" s="110"/>
      <c r="EP28" s="110"/>
      <c r="EQ28" s="110"/>
      <c r="ER28" s="110"/>
      <c r="ES28" s="110"/>
      <c r="ET28" s="110"/>
      <c r="EU28" s="110"/>
      <c r="EV28" s="110"/>
      <c r="EW28" s="110"/>
      <c r="EX28" s="110"/>
      <c r="EY28" s="110"/>
      <c r="EZ28" s="110"/>
      <c r="FA28" s="110"/>
      <c r="FB28" s="110"/>
      <c r="FC28" s="110"/>
      <c r="FD28" s="110"/>
      <c r="FE28" s="110"/>
      <c r="FF28" s="110"/>
      <c r="FG28" s="110"/>
      <c r="FH28" s="110"/>
      <c r="FI28" s="110"/>
      <c r="FJ28" s="110"/>
      <c r="FK28" s="110"/>
      <c r="FL28" s="110"/>
      <c r="FM28" s="110"/>
      <c r="FN28" s="110"/>
      <c r="FO28" s="110"/>
      <c r="FP28" s="110"/>
      <c r="FQ28" s="110"/>
      <c r="FR28" s="110"/>
      <c r="FS28" s="110"/>
      <c r="FT28" s="110"/>
      <c r="FU28" s="110"/>
      <c r="FV28" s="110"/>
      <c r="FW28" s="110"/>
      <c r="FX28" s="110"/>
      <c r="FY28" s="110"/>
      <c r="FZ28" s="110"/>
      <c r="GA28" s="110"/>
      <c r="GB28" s="110"/>
      <c r="GC28" s="110"/>
      <c r="GD28" s="110"/>
      <c r="GE28" s="110"/>
      <c r="GF28" s="110"/>
      <c r="GG28" s="110"/>
      <c r="GH28" s="110"/>
      <c r="GI28" s="110"/>
      <c r="GJ28" s="110"/>
      <c r="GK28" s="110"/>
      <c r="GL28" s="110"/>
      <c r="GM28" s="110"/>
      <c r="GN28" s="110"/>
      <c r="GO28" s="110"/>
      <c r="GP28" s="110"/>
      <c r="GQ28" s="110"/>
      <c r="GR28" s="110"/>
      <c r="GS28" s="110"/>
      <c r="GT28" s="110"/>
      <c r="GU28" s="110"/>
      <c r="GV28" s="110"/>
      <c r="GW28" s="110"/>
      <c r="GX28" s="110"/>
      <c r="GY28" s="110"/>
      <c r="GZ28" s="110"/>
      <c r="HA28" s="110"/>
      <c r="HB28" s="110"/>
      <c r="HC28" s="110"/>
      <c r="HD28" s="110"/>
      <c r="HE28" s="110"/>
      <c r="HF28" s="110"/>
      <c r="HG28" s="110"/>
      <c r="HH28" s="110"/>
      <c r="HI28" s="110"/>
      <c r="HJ28" s="110"/>
      <c r="HK28" s="110"/>
    </row>
    <row r="29" ht="15.75" customHeight="1">
      <c r="A29" s="110"/>
      <c r="B29" s="1" t="s">
        <v>33</v>
      </c>
      <c r="C29" s="56" t="s">
        <v>132</v>
      </c>
      <c r="D29" s="57"/>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0"/>
      <c r="CB29" s="110"/>
      <c r="CC29" s="110"/>
      <c r="CD29" s="110"/>
      <c r="CE29" s="110"/>
      <c r="CF29" s="110"/>
      <c r="CG29" s="110"/>
      <c r="CH29" s="110"/>
      <c r="CI29" s="110"/>
      <c r="CJ29" s="110"/>
      <c r="CK29" s="110"/>
      <c r="CL29" s="110"/>
      <c r="CM29" s="110"/>
      <c r="CN29" s="110"/>
      <c r="CO29" s="110"/>
      <c r="CP29" s="110"/>
      <c r="CQ29" s="110"/>
      <c r="CR29" s="110"/>
      <c r="CS29" s="110"/>
      <c r="CT29" s="110"/>
      <c r="CU29" s="110"/>
      <c r="CV29" s="110"/>
      <c r="CW29" s="110"/>
      <c r="CX29" s="110"/>
      <c r="CY29" s="110"/>
      <c r="CZ29" s="110"/>
      <c r="DA29" s="110"/>
      <c r="DB29" s="110"/>
      <c r="DC29" s="110"/>
      <c r="DD29" s="110"/>
      <c r="DE29" s="110"/>
      <c r="DF29" s="110"/>
      <c r="DG29" s="110"/>
      <c r="DH29" s="110"/>
      <c r="DI29" s="110"/>
      <c r="DJ29" s="110"/>
      <c r="DK29" s="110"/>
      <c r="DL29" s="110"/>
      <c r="DM29" s="110"/>
      <c r="DN29" s="110"/>
      <c r="DO29" s="110"/>
      <c r="DP29" s="110"/>
      <c r="DQ29" s="110"/>
      <c r="DR29" s="110"/>
      <c r="DS29" s="110"/>
      <c r="DT29" s="110"/>
      <c r="DU29" s="110"/>
      <c r="DV29" s="110"/>
      <c r="DW29" s="110"/>
      <c r="DX29" s="110"/>
      <c r="DY29" s="110"/>
      <c r="DZ29" s="110"/>
      <c r="EA29" s="110"/>
      <c r="EB29" s="110"/>
      <c r="EC29" s="110"/>
      <c r="ED29" s="110"/>
      <c r="EE29" s="110"/>
      <c r="EF29" s="110"/>
      <c r="EG29" s="110"/>
      <c r="EH29" s="110"/>
      <c r="EI29" s="110"/>
      <c r="EJ29" s="110"/>
      <c r="EK29" s="110"/>
      <c r="EL29" s="110"/>
      <c r="EM29" s="110"/>
      <c r="EN29" s="110"/>
      <c r="EO29" s="110"/>
      <c r="EP29" s="110"/>
      <c r="EQ29" s="110"/>
      <c r="ER29" s="110"/>
      <c r="ES29" s="110"/>
      <c r="ET29" s="110"/>
      <c r="EU29" s="110"/>
      <c r="EV29" s="110"/>
      <c r="EW29" s="110"/>
      <c r="EX29" s="110"/>
      <c r="EY29" s="110"/>
      <c r="EZ29" s="110"/>
      <c r="FA29" s="110"/>
      <c r="FB29" s="110"/>
      <c r="FC29" s="110"/>
      <c r="FD29" s="110"/>
      <c r="FE29" s="110"/>
      <c r="FF29" s="110"/>
      <c r="FG29" s="110"/>
      <c r="FH29" s="110"/>
      <c r="FI29" s="110"/>
      <c r="FJ29" s="110"/>
      <c r="FK29" s="110"/>
      <c r="FL29" s="110"/>
      <c r="FM29" s="110"/>
      <c r="FN29" s="110"/>
      <c r="FO29" s="110"/>
      <c r="FP29" s="110"/>
      <c r="FQ29" s="110"/>
      <c r="FR29" s="110"/>
      <c r="FS29" s="110"/>
      <c r="FT29" s="110"/>
      <c r="FU29" s="110"/>
      <c r="FV29" s="110"/>
      <c r="FW29" s="110"/>
      <c r="FX29" s="110"/>
      <c r="FY29" s="110"/>
      <c r="FZ29" s="110"/>
      <c r="GA29" s="110"/>
      <c r="GB29" s="110"/>
      <c r="GC29" s="110"/>
      <c r="GD29" s="110"/>
      <c r="GE29" s="110"/>
      <c r="GF29" s="110"/>
      <c r="GG29" s="110"/>
      <c r="GH29" s="110"/>
      <c r="GI29" s="110"/>
      <c r="GJ29" s="110"/>
      <c r="GK29" s="110"/>
      <c r="GL29" s="110"/>
      <c r="GM29" s="110"/>
      <c r="GN29" s="110"/>
      <c r="GO29" s="110"/>
      <c r="GP29" s="110"/>
      <c r="GQ29" s="110"/>
      <c r="GR29" s="110"/>
      <c r="GS29" s="110"/>
      <c r="GT29" s="110"/>
      <c r="GU29" s="110"/>
      <c r="GV29" s="110"/>
      <c r="GW29" s="110"/>
      <c r="GX29" s="110"/>
      <c r="GY29" s="110"/>
      <c r="GZ29" s="110"/>
      <c r="HA29" s="110"/>
      <c r="HB29" s="110"/>
      <c r="HC29" s="110"/>
      <c r="HD29" s="110"/>
      <c r="HE29" s="110"/>
      <c r="HF29" s="110"/>
      <c r="HG29" s="110"/>
      <c r="HH29" s="110"/>
      <c r="HI29" s="110"/>
      <c r="HJ29" s="110"/>
      <c r="HK29" s="110"/>
    </row>
    <row r="30" ht="15.75" customHeight="1">
      <c r="A30" s="110"/>
      <c r="B30" s="110"/>
      <c r="C30" s="58" t="s">
        <v>35</v>
      </c>
      <c r="D30" s="59">
        <v>15.0</v>
      </c>
      <c r="E30" s="37"/>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0"/>
      <c r="CB30" s="110"/>
      <c r="CC30" s="110"/>
      <c r="CD30" s="110"/>
      <c r="CE30" s="110"/>
      <c r="CF30" s="110"/>
      <c r="CG30" s="110"/>
      <c r="CH30" s="110"/>
      <c r="CI30" s="110"/>
      <c r="CJ30" s="110"/>
      <c r="CK30" s="110"/>
      <c r="CL30" s="110"/>
      <c r="CM30" s="110"/>
      <c r="CN30" s="110"/>
      <c r="CO30" s="110"/>
      <c r="CP30" s="110"/>
      <c r="CQ30" s="110"/>
      <c r="CR30" s="110"/>
      <c r="CS30" s="110"/>
      <c r="CT30" s="110"/>
      <c r="CU30" s="110"/>
      <c r="CV30" s="110"/>
      <c r="CW30" s="110"/>
      <c r="CX30" s="110"/>
      <c r="CY30" s="110"/>
      <c r="CZ30" s="110"/>
      <c r="DA30" s="110"/>
      <c r="DB30" s="110"/>
      <c r="DC30" s="110"/>
      <c r="DD30" s="110"/>
      <c r="DE30" s="110"/>
      <c r="DF30" s="110"/>
      <c r="DG30" s="110"/>
      <c r="DH30" s="110"/>
      <c r="DI30" s="110"/>
      <c r="DJ30" s="110"/>
      <c r="DK30" s="110"/>
      <c r="DL30" s="110"/>
      <c r="DM30" s="110"/>
      <c r="DN30" s="110"/>
      <c r="DO30" s="110"/>
      <c r="DP30" s="110"/>
      <c r="DQ30" s="110"/>
      <c r="DR30" s="110"/>
      <c r="DS30" s="110"/>
      <c r="DT30" s="110"/>
      <c r="DU30" s="110"/>
      <c r="DV30" s="110"/>
      <c r="DW30" s="110"/>
      <c r="DX30" s="110"/>
      <c r="DY30" s="110"/>
      <c r="DZ30" s="110"/>
      <c r="EA30" s="110"/>
      <c r="EB30" s="110"/>
      <c r="EC30" s="110"/>
      <c r="ED30" s="110"/>
      <c r="EE30" s="110"/>
      <c r="EF30" s="110"/>
      <c r="EG30" s="110"/>
      <c r="EH30" s="110"/>
      <c r="EI30" s="110"/>
      <c r="EJ30" s="110"/>
      <c r="EK30" s="110"/>
      <c r="EL30" s="110"/>
      <c r="EM30" s="110"/>
      <c r="EN30" s="110"/>
      <c r="EO30" s="110"/>
      <c r="EP30" s="110"/>
      <c r="EQ30" s="110"/>
      <c r="ER30" s="110"/>
      <c r="ES30" s="110"/>
      <c r="ET30" s="110"/>
      <c r="EU30" s="110"/>
      <c r="EV30" s="110"/>
      <c r="EW30" s="110"/>
      <c r="EX30" s="110"/>
      <c r="EY30" s="110"/>
      <c r="EZ30" s="110"/>
      <c r="FA30" s="110"/>
      <c r="FB30" s="110"/>
      <c r="FC30" s="110"/>
      <c r="FD30" s="110"/>
      <c r="FE30" s="110"/>
      <c r="FF30" s="110"/>
      <c r="FG30" s="110"/>
      <c r="FH30" s="110"/>
      <c r="FI30" s="110"/>
      <c r="FJ30" s="110"/>
      <c r="FK30" s="110"/>
      <c r="FL30" s="110"/>
      <c r="FM30" s="110"/>
      <c r="FN30" s="110"/>
      <c r="FO30" s="110"/>
      <c r="FP30" s="110"/>
      <c r="FQ30" s="110"/>
      <c r="FR30" s="110"/>
      <c r="FS30" s="110"/>
      <c r="FT30" s="110"/>
      <c r="FU30" s="110"/>
      <c r="FV30" s="110"/>
      <c r="FW30" s="110"/>
      <c r="FX30" s="110"/>
      <c r="FY30" s="110"/>
      <c r="FZ30" s="110"/>
      <c r="GA30" s="110"/>
      <c r="GB30" s="110"/>
      <c r="GC30" s="110"/>
      <c r="GD30" s="110"/>
      <c r="GE30" s="110"/>
      <c r="GF30" s="110"/>
      <c r="GG30" s="110"/>
      <c r="GH30" s="110"/>
      <c r="GI30" s="110"/>
      <c r="GJ30" s="110"/>
      <c r="GK30" s="110"/>
      <c r="GL30" s="110"/>
      <c r="GM30" s="110"/>
      <c r="GN30" s="110"/>
      <c r="GO30" s="110"/>
      <c r="GP30" s="110"/>
      <c r="GQ30" s="110"/>
      <c r="GR30" s="110"/>
      <c r="GS30" s="110"/>
      <c r="GT30" s="110"/>
      <c r="GU30" s="110"/>
      <c r="GV30" s="110"/>
      <c r="GW30" s="110"/>
      <c r="GX30" s="110"/>
      <c r="GY30" s="110"/>
      <c r="GZ30" s="110"/>
      <c r="HA30" s="110"/>
      <c r="HB30" s="110"/>
      <c r="HC30" s="110"/>
      <c r="HD30" s="110"/>
      <c r="HE30" s="110"/>
      <c r="HF30" s="110"/>
      <c r="HG30" s="110"/>
      <c r="HH30" s="110"/>
      <c r="HI30" s="110"/>
      <c r="HJ30" s="110"/>
      <c r="HK30" s="110"/>
    </row>
    <row r="31" ht="15.75" customHeight="1">
      <c r="A31" s="110"/>
      <c r="B31" s="110"/>
      <c r="C31" s="58" t="s">
        <v>37</v>
      </c>
      <c r="D31" s="61">
        <v>54000.0</v>
      </c>
      <c r="E31" s="37" t="s">
        <v>330</v>
      </c>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0"/>
      <c r="CB31" s="110"/>
      <c r="CC31" s="110"/>
      <c r="CD31" s="110"/>
      <c r="CE31" s="110"/>
      <c r="CF31" s="110"/>
      <c r="CG31" s="110"/>
      <c r="CH31" s="110"/>
      <c r="CI31" s="110"/>
      <c r="CJ31" s="110"/>
      <c r="CK31" s="110"/>
      <c r="CL31" s="110"/>
      <c r="CM31" s="110"/>
      <c r="CN31" s="110"/>
      <c r="CO31" s="110"/>
      <c r="CP31" s="110"/>
      <c r="CQ31" s="110"/>
      <c r="CR31" s="110"/>
      <c r="CS31" s="110"/>
      <c r="CT31" s="110"/>
      <c r="CU31" s="110"/>
      <c r="CV31" s="110"/>
      <c r="CW31" s="110"/>
      <c r="CX31" s="110"/>
      <c r="CY31" s="110"/>
      <c r="CZ31" s="110"/>
      <c r="DA31" s="110"/>
      <c r="DB31" s="110"/>
      <c r="DC31" s="110"/>
      <c r="DD31" s="110"/>
      <c r="DE31" s="110"/>
      <c r="DF31" s="110"/>
      <c r="DG31" s="110"/>
      <c r="DH31" s="110"/>
      <c r="DI31" s="110"/>
      <c r="DJ31" s="110"/>
      <c r="DK31" s="110"/>
      <c r="DL31" s="110"/>
      <c r="DM31" s="110"/>
      <c r="DN31" s="110"/>
      <c r="DO31" s="110"/>
      <c r="DP31" s="110"/>
      <c r="DQ31" s="110"/>
      <c r="DR31" s="110"/>
      <c r="DS31" s="110"/>
      <c r="DT31" s="110"/>
      <c r="DU31" s="110"/>
      <c r="DV31" s="110"/>
      <c r="DW31" s="110"/>
      <c r="DX31" s="110"/>
      <c r="DY31" s="110"/>
      <c r="DZ31" s="110"/>
      <c r="EA31" s="110"/>
      <c r="EB31" s="110"/>
      <c r="EC31" s="110"/>
      <c r="ED31" s="110"/>
      <c r="EE31" s="110"/>
      <c r="EF31" s="110"/>
      <c r="EG31" s="110"/>
      <c r="EH31" s="110"/>
      <c r="EI31" s="110"/>
      <c r="EJ31" s="110"/>
      <c r="EK31" s="110"/>
      <c r="EL31" s="110"/>
      <c r="EM31" s="110"/>
      <c r="EN31" s="110"/>
      <c r="EO31" s="110"/>
      <c r="EP31" s="110"/>
      <c r="EQ31" s="110"/>
      <c r="ER31" s="110"/>
      <c r="ES31" s="110"/>
      <c r="ET31" s="110"/>
      <c r="EU31" s="110"/>
      <c r="EV31" s="110"/>
      <c r="EW31" s="110"/>
      <c r="EX31" s="110"/>
      <c r="EY31" s="110"/>
      <c r="EZ31" s="110"/>
      <c r="FA31" s="110"/>
      <c r="FB31" s="110"/>
      <c r="FC31" s="110"/>
      <c r="FD31" s="110"/>
      <c r="FE31" s="110"/>
      <c r="FF31" s="110"/>
      <c r="FG31" s="110"/>
      <c r="FH31" s="110"/>
      <c r="FI31" s="110"/>
      <c r="FJ31" s="110"/>
      <c r="FK31" s="110"/>
      <c r="FL31" s="110"/>
      <c r="FM31" s="110"/>
      <c r="FN31" s="110"/>
      <c r="FO31" s="110"/>
      <c r="FP31" s="110"/>
      <c r="FQ31" s="110"/>
      <c r="FR31" s="110"/>
      <c r="FS31" s="110"/>
      <c r="FT31" s="110"/>
      <c r="FU31" s="110"/>
      <c r="FV31" s="110"/>
      <c r="FW31" s="110"/>
      <c r="FX31" s="110"/>
      <c r="FY31" s="110"/>
      <c r="FZ31" s="110"/>
      <c r="GA31" s="110"/>
      <c r="GB31" s="110"/>
      <c r="GC31" s="110"/>
      <c r="GD31" s="110"/>
      <c r="GE31" s="110"/>
      <c r="GF31" s="110"/>
      <c r="GG31" s="110"/>
      <c r="GH31" s="110"/>
      <c r="GI31" s="110"/>
      <c r="GJ31" s="110"/>
      <c r="GK31" s="110"/>
      <c r="GL31" s="110"/>
      <c r="GM31" s="110"/>
      <c r="GN31" s="110"/>
      <c r="GO31" s="110"/>
      <c r="GP31" s="110"/>
      <c r="GQ31" s="110"/>
      <c r="GR31" s="110"/>
      <c r="GS31" s="110"/>
      <c r="GT31" s="110"/>
      <c r="GU31" s="110"/>
      <c r="GV31" s="110"/>
      <c r="GW31" s="110"/>
      <c r="GX31" s="110"/>
      <c r="GY31" s="110"/>
      <c r="GZ31" s="110"/>
      <c r="HA31" s="110"/>
      <c r="HB31" s="110"/>
      <c r="HC31" s="110"/>
      <c r="HD31" s="110"/>
      <c r="HE31" s="110"/>
      <c r="HF31" s="110"/>
      <c r="HG31" s="110"/>
      <c r="HH31" s="110"/>
      <c r="HI31" s="110"/>
      <c r="HJ31" s="110"/>
      <c r="HK31" s="110"/>
    </row>
    <row r="32" ht="15.75" customHeight="1">
      <c r="A32" s="110"/>
      <c r="B32" s="110"/>
      <c r="C32" s="58" t="s">
        <v>40</v>
      </c>
      <c r="D32" s="62">
        <f>(D30)*(D31/1000)</f>
        <v>810</v>
      </c>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0"/>
      <c r="CB32" s="110"/>
      <c r="CC32" s="110"/>
      <c r="CD32" s="110"/>
      <c r="CE32" s="110"/>
      <c r="CF32" s="110"/>
      <c r="CG32" s="110"/>
      <c r="CH32" s="110"/>
      <c r="CI32" s="110"/>
      <c r="CJ32" s="110"/>
      <c r="CK32" s="110"/>
      <c r="CL32" s="110"/>
      <c r="CM32" s="110"/>
      <c r="CN32" s="110"/>
      <c r="CO32" s="110"/>
      <c r="CP32" s="110"/>
      <c r="CQ32" s="110"/>
      <c r="CR32" s="110"/>
      <c r="CS32" s="110"/>
      <c r="CT32" s="110"/>
      <c r="CU32" s="110"/>
      <c r="CV32" s="110"/>
      <c r="CW32" s="110"/>
      <c r="CX32" s="110"/>
      <c r="CY32" s="110"/>
      <c r="CZ32" s="110"/>
      <c r="DA32" s="110"/>
      <c r="DB32" s="110"/>
      <c r="DC32" s="110"/>
      <c r="DD32" s="110"/>
      <c r="DE32" s="110"/>
      <c r="DF32" s="110"/>
      <c r="DG32" s="110"/>
      <c r="DH32" s="110"/>
      <c r="DI32" s="110"/>
      <c r="DJ32" s="110"/>
      <c r="DK32" s="110"/>
      <c r="DL32" s="110"/>
      <c r="DM32" s="110"/>
      <c r="DN32" s="110"/>
      <c r="DO32" s="110"/>
      <c r="DP32" s="110"/>
      <c r="DQ32" s="110"/>
      <c r="DR32" s="110"/>
      <c r="DS32" s="110"/>
      <c r="DT32" s="110"/>
      <c r="DU32" s="110"/>
      <c r="DV32" s="110"/>
      <c r="DW32" s="110"/>
      <c r="DX32" s="110"/>
      <c r="DY32" s="110"/>
      <c r="DZ32" s="110"/>
      <c r="EA32" s="110"/>
      <c r="EB32" s="110"/>
      <c r="EC32" s="110"/>
      <c r="ED32" s="110"/>
      <c r="EE32" s="110"/>
      <c r="EF32" s="110"/>
      <c r="EG32" s="110"/>
      <c r="EH32" s="110"/>
      <c r="EI32" s="110"/>
      <c r="EJ32" s="110"/>
      <c r="EK32" s="110"/>
      <c r="EL32" s="110"/>
      <c r="EM32" s="110"/>
      <c r="EN32" s="110"/>
      <c r="EO32" s="110"/>
      <c r="EP32" s="110"/>
      <c r="EQ32" s="110"/>
      <c r="ER32" s="110"/>
      <c r="ES32" s="110"/>
      <c r="ET32" s="110"/>
      <c r="EU32" s="110"/>
      <c r="EV32" s="110"/>
      <c r="EW32" s="110"/>
      <c r="EX32" s="110"/>
      <c r="EY32" s="110"/>
      <c r="EZ32" s="110"/>
      <c r="FA32" s="110"/>
      <c r="FB32" s="110"/>
      <c r="FC32" s="110"/>
      <c r="FD32" s="110"/>
      <c r="FE32" s="110"/>
      <c r="FF32" s="110"/>
      <c r="FG32" s="110"/>
      <c r="FH32" s="110"/>
      <c r="FI32" s="110"/>
      <c r="FJ32" s="110"/>
      <c r="FK32" s="110"/>
      <c r="FL32" s="110"/>
      <c r="FM32" s="110"/>
      <c r="FN32" s="110"/>
      <c r="FO32" s="110"/>
      <c r="FP32" s="110"/>
      <c r="FQ32" s="110"/>
      <c r="FR32" s="110"/>
      <c r="FS32" s="110"/>
      <c r="FT32" s="110"/>
      <c r="FU32" s="110"/>
      <c r="FV32" s="110"/>
      <c r="FW32" s="110"/>
      <c r="FX32" s="110"/>
      <c r="FY32" s="110"/>
      <c r="FZ32" s="110"/>
      <c r="GA32" s="110"/>
      <c r="GB32" s="110"/>
      <c r="GC32" s="110"/>
      <c r="GD32" s="110"/>
      <c r="GE32" s="110"/>
      <c r="GF32" s="110"/>
      <c r="GG32" s="110"/>
      <c r="GH32" s="110"/>
      <c r="GI32" s="110"/>
      <c r="GJ32" s="110"/>
      <c r="GK32" s="110"/>
      <c r="GL32" s="110"/>
      <c r="GM32" s="110"/>
      <c r="GN32" s="110"/>
      <c r="GO32" s="110"/>
      <c r="GP32" s="110"/>
      <c r="GQ32" s="110"/>
      <c r="GR32" s="110"/>
      <c r="GS32" s="110"/>
      <c r="GT32" s="110"/>
      <c r="GU32" s="110"/>
      <c r="GV32" s="110"/>
      <c r="GW32" s="110"/>
      <c r="GX32" s="110"/>
      <c r="GY32" s="110"/>
      <c r="GZ32" s="110"/>
      <c r="HA32" s="110"/>
      <c r="HB32" s="110"/>
      <c r="HC32" s="110"/>
      <c r="HD32" s="110"/>
      <c r="HE32" s="110"/>
      <c r="HF32" s="110"/>
      <c r="HG32" s="110"/>
      <c r="HH32" s="110"/>
      <c r="HI32" s="110"/>
      <c r="HJ32" s="110"/>
      <c r="HK32" s="110"/>
    </row>
    <row r="33" ht="15.75" customHeight="1">
      <c r="A33" s="110"/>
      <c r="B33" s="110"/>
      <c r="C33" s="5"/>
      <c r="D33" s="5"/>
      <c r="E33" s="5"/>
      <c r="F33" s="5"/>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0"/>
      <c r="CB33" s="110"/>
      <c r="CC33" s="110"/>
      <c r="CD33" s="110"/>
      <c r="CE33" s="110"/>
      <c r="CF33" s="110"/>
      <c r="CG33" s="110"/>
      <c r="CH33" s="110"/>
      <c r="CI33" s="110"/>
      <c r="CJ33" s="110"/>
      <c r="CK33" s="110"/>
      <c r="CL33" s="110"/>
      <c r="CM33" s="110"/>
      <c r="CN33" s="110"/>
      <c r="CO33" s="110"/>
      <c r="CP33" s="110"/>
      <c r="CQ33" s="110"/>
      <c r="CR33" s="110"/>
      <c r="CS33" s="110"/>
      <c r="CT33" s="110"/>
      <c r="CU33" s="110"/>
      <c r="CV33" s="110"/>
      <c r="CW33" s="110"/>
      <c r="CX33" s="110"/>
      <c r="CY33" s="110"/>
      <c r="CZ33" s="110"/>
      <c r="DA33" s="110"/>
      <c r="DB33" s="110"/>
      <c r="DC33" s="110"/>
      <c r="DD33" s="110"/>
      <c r="DE33" s="110"/>
      <c r="DF33" s="110"/>
      <c r="DG33" s="110"/>
      <c r="DH33" s="110"/>
      <c r="DI33" s="110"/>
      <c r="DJ33" s="110"/>
      <c r="DK33" s="110"/>
      <c r="DL33" s="110"/>
      <c r="DM33" s="110"/>
      <c r="DN33" s="110"/>
      <c r="DO33" s="110"/>
      <c r="DP33" s="110"/>
      <c r="DQ33" s="110"/>
      <c r="DR33" s="110"/>
      <c r="DS33" s="110"/>
      <c r="DT33" s="110"/>
      <c r="DU33" s="110"/>
      <c r="DV33" s="110"/>
      <c r="DW33" s="110"/>
      <c r="DX33" s="110"/>
      <c r="DY33" s="110"/>
      <c r="DZ33" s="110"/>
      <c r="EA33" s="110"/>
      <c r="EB33" s="110"/>
      <c r="EC33" s="110"/>
      <c r="ED33" s="110"/>
      <c r="EE33" s="110"/>
      <c r="EF33" s="110"/>
      <c r="EG33" s="110"/>
      <c r="EH33" s="110"/>
      <c r="EI33" s="110"/>
      <c r="EJ33" s="110"/>
      <c r="EK33" s="110"/>
      <c r="EL33" s="110"/>
      <c r="EM33" s="110"/>
      <c r="EN33" s="110"/>
      <c r="EO33" s="110"/>
      <c r="EP33" s="110"/>
      <c r="EQ33" s="110"/>
      <c r="ER33" s="110"/>
      <c r="ES33" s="110"/>
      <c r="ET33" s="110"/>
      <c r="EU33" s="110"/>
      <c r="EV33" s="110"/>
      <c r="EW33" s="110"/>
      <c r="EX33" s="110"/>
      <c r="EY33" s="110"/>
      <c r="EZ33" s="110"/>
      <c r="FA33" s="110"/>
      <c r="FB33" s="110"/>
      <c r="FC33" s="110"/>
      <c r="FD33" s="110"/>
      <c r="FE33" s="110"/>
      <c r="FF33" s="110"/>
      <c r="FG33" s="110"/>
      <c r="FH33" s="110"/>
      <c r="FI33" s="110"/>
      <c r="FJ33" s="110"/>
      <c r="FK33" s="110"/>
      <c r="FL33" s="110"/>
      <c r="FM33" s="110"/>
      <c r="FN33" s="110"/>
      <c r="FO33" s="110"/>
      <c r="FP33" s="110"/>
      <c r="FQ33" s="110"/>
      <c r="FR33" s="110"/>
      <c r="FS33" s="110"/>
      <c r="FT33" s="110"/>
      <c r="FU33" s="110"/>
      <c r="FV33" s="110"/>
      <c r="FW33" s="110"/>
      <c r="FX33" s="110"/>
      <c r="FY33" s="110"/>
      <c r="FZ33" s="110"/>
      <c r="GA33" s="110"/>
      <c r="GB33" s="110"/>
      <c r="GC33" s="110"/>
      <c r="GD33" s="110"/>
      <c r="GE33" s="110"/>
      <c r="GF33" s="110"/>
      <c r="GG33" s="110"/>
      <c r="GH33" s="110"/>
      <c r="GI33" s="110"/>
      <c r="GJ33" s="110"/>
      <c r="GK33" s="110"/>
      <c r="GL33" s="110"/>
      <c r="GM33" s="110"/>
      <c r="GN33" s="110"/>
      <c r="GO33" s="110"/>
      <c r="GP33" s="110"/>
      <c r="GQ33" s="110"/>
      <c r="GR33" s="110"/>
      <c r="GS33" s="110"/>
      <c r="GT33" s="110"/>
      <c r="GU33" s="110"/>
      <c r="GV33" s="110"/>
      <c r="GW33" s="110"/>
      <c r="GX33" s="110"/>
      <c r="GY33" s="110"/>
      <c r="GZ33" s="110"/>
      <c r="HA33" s="110"/>
      <c r="HB33" s="110"/>
      <c r="HC33" s="110"/>
      <c r="HD33" s="110"/>
      <c r="HE33" s="110"/>
      <c r="HF33" s="110"/>
      <c r="HG33" s="110"/>
      <c r="HH33" s="110"/>
      <c r="HI33" s="110"/>
      <c r="HJ33" s="110"/>
      <c r="HK33" s="110"/>
    </row>
    <row r="34" ht="15.75" customHeight="1">
      <c r="A34" s="110"/>
      <c r="B34" s="110"/>
      <c r="C34" s="2" t="s">
        <v>1</v>
      </c>
      <c r="D34" s="5"/>
      <c r="E34" s="66"/>
      <c r="F34" s="8"/>
      <c r="G34" s="8"/>
      <c r="H34" s="8"/>
      <c r="I34" s="8"/>
      <c r="J34" s="66"/>
      <c r="K34" s="8"/>
      <c r="L34" s="8"/>
      <c r="M34" s="8"/>
      <c r="N34" s="8"/>
      <c r="O34" s="66"/>
      <c r="P34" s="8"/>
      <c r="Q34" s="8"/>
      <c r="R34" s="8"/>
      <c r="S34" s="8"/>
      <c r="T34" s="66"/>
      <c r="U34" s="8"/>
      <c r="V34" s="8"/>
      <c r="W34" s="8"/>
      <c r="X34" s="8"/>
      <c r="Y34" s="66"/>
      <c r="Z34" s="8"/>
      <c r="AA34" s="8"/>
      <c r="AB34" s="8"/>
      <c r="AC34" s="8"/>
      <c r="AD34" s="66"/>
      <c r="AE34" s="8"/>
      <c r="AF34" s="8"/>
      <c r="AG34" s="8"/>
      <c r="AH34" s="8"/>
      <c r="AI34" s="66"/>
      <c r="AJ34" s="8"/>
      <c r="AK34" s="8"/>
      <c r="AL34" s="8"/>
      <c r="AM34" s="8"/>
      <c r="AN34" s="66"/>
      <c r="AO34" s="8"/>
      <c r="AP34" s="8"/>
      <c r="AQ34" s="8"/>
      <c r="AR34" s="8"/>
      <c r="AS34" s="66"/>
      <c r="AT34" s="8"/>
      <c r="AU34" s="8"/>
      <c r="AV34" s="8"/>
      <c r="AW34" s="8"/>
      <c r="AX34" s="66"/>
      <c r="AY34" s="8"/>
      <c r="AZ34" s="8"/>
      <c r="BA34" s="8"/>
      <c r="BB34" s="8"/>
      <c r="BC34" s="66"/>
      <c r="BD34" s="8"/>
      <c r="BE34" s="8"/>
      <c r="BF34" s="8"/>
      <c r="BG34" s="8"/>
      <c r="BH34" s="66"/>
      <c r="BI34" s="8"/>
      <c r="BJ34" s="8"/>
      <c r="BK34" s="8"/>
      <c r="BL34" s="8"/>
      <c r="BM34" s="66"/>
      <c r="BN34" s="8"/>
      <c r="BO34" s="8"/>
      <c r="BP34" s="8"/>
      <c r="BQ34" s="8"/>
      <c r="BR34" s="66"/>
      <c r="BS34" s="8"/>
      <c r="BT34" s="8"/>
      <c r="BU34" s="8"/>
      <c r="BV34" s="8"/>
      <c r="BW34" s="66"/>
      <c r="BX34" s="8"/>
      <c r="BY34" s="8"/>
      <c r="BZ34" s="8"/>
      <c r="CA34" s="8"/>
      <c r="CB34" s="66"/>
      <c r="CC34" s="8"/>
      <c r="CD34" s="8"/>
      <c r="CE34" s="8"/>
      <c r="CF34" s="8"/>
      <c r="CG34" s="66"/>
      <c r="CH34" s="8"/>
      <c r="CI34" s="8"/>
      <c r="CJ34" s="8"/>
      <c r="CK34" s="8"/>
      <c r="CL34" s="66"/>
      <c r="CM34" s="8"/>
      <c r="CN34" s="8"/>
      <c r="CO34" s="8"/>
      <c r="CP34" s="8"/>
      <c r="CQ34" s="66"/>
      <c r="CR34" s="8"/>
      <c r="CS34" s="8"/>
      <c r="CT34" s="8"/>
      <c r="CU34" s="8"/>
      <c r="CV34" s="66"/>
      <c r="CW34" s="8"/>
      <c r="CX34" s="8"/>
      <c r="CY34" s="8"/>
      <c r="CZ34" s="8"/>
      <c r="DA34" s="66"/>
      <c r="DB34" s="8"/>
      <c r="DC34" s="8"/>
      <c r="DD34" s="8"/>
      <c r="DE34" s="8"/>
      <c r="DF34" s="66"/>
      <c r="DG34" s="8"/>
      <c r="DH34" s="8"/>
      <c r="DI34" s="8"/>
      <c r="DJ34" s="8"/>
      <c r="DK34" s="66"/>
      <c r="DL34" s="8"/>
      <c r="DM34" s="8"/>
      <c r="DN34" s="8"/>
      <c r="DO34" s="8"/>
      <c r="DP34" s="66"/>
      <c r="DQ34" s="8"/>
      <c r="DR34" s="8"/>
      <c r="DS34" s="8"/>
      <c r="DT34" s="8"/>
      <c r="DU34" s="66"/>
      <c r="DV34" s="8"/>
      <c r="DW34" s="8"/>
      <c r="DX34" s="8"/>
      <c r="DY34" s="8"/>
      <c r="DZ34" s="110"/>
      <c r="EA34" s="110"/>
      <c r="EB34" s="110"/>
      <c r="EC34" s="110"/>
      <c r="ED34" s="110"/>
      <c r="EE34" s="110"/>
      <c r="EF34" s="110"/>
      <c r="EG34" s="110"/>
      <c r="EH34" s="110"/>
      <c r="EI34" s="110"/>
      <c r="EJ34" s="110"/>
      <c r="EK34" s="110"/>
      <c r="EL34" s="110"/>
      <c r="EM34" s="110"/>
      <c r="EN34" s="110"/>
      <c r="EO34" s="110"/>
      <c r="EP34" s="110"/>
      <c r="EQ34" s="110"/>
      <c r="ER34" s="110"/>
      <c r="ES34" s="110"/>
      <c r="ET34" s="110"/>
      <c r="EU34" s="110"/>
      <c r="EV34" s="110"/>
      <c r="EW34" s="110"/>
      <c r="EX34" s="110"/>
      <c r="EY34" s="110"/>
      <c r="EZ34" s="110"/>
      <c r="FA34" s="110"/>
      <c r="FB34" s="110"/>
      <c r="FC34" s="110"/>
      <c r="FD34" s="110"/>
      <c r="FE34" s="110"/>
      <c r="FF34" s="110"/>
      <c r="FG34" s="110"/>
      <c r="FH34" s="110"/>
      <c r="FI34" s="110"/>
      <c r="FJ34" s="110"/>
      <c r="FK34" s="110"/>
      <c r="FL34" s="110"/>
      <c r="FM34" s="110"/>
      <c r="FN34" s="110"/>
      <c r="FO34" s="110"/>
      <c r="FP34" s="110"/>
      <c r="FQ34" s="110"/>
      <c r="FR34" s="110"/>
      <c r="FS34" s="110"/>
      <c r="FT34" s="110"/>
      <c r="FU34" s="110"/>
      <c r="FV34" s="110"/>
      <c r="FW34" s="110"/>
      <c r="FX34" s="110"/>
      <c r="FY34" s="110"/>
      <c r="FZ34" s="110"/>
      <c r="GA34" s="110"/>
      <c r="GB34" s="110"/>
      <c r="GC34" s="110"/>
      <c r="GD34" s="110"/>
      <c r="GE34" s="110"/>
      <c r="GF34" s="110"/>
      <c r="GG34" s="110"/>
      <c r="GH34" s="110"/>
      <c r="GI34" s="110"/>
      <c r="GJ34" s="110"/>
      <c r="GK34" s="110"/>
      <c r="GL34" s="110"/>
      <c r="GM34" s="110"/>
      <c r="GN34" s="110"/>
      <c r="GO34" s="110"/>
      <c r="GP34" s="110"/>
      <c r="GQ34" s="110"/>
      <c r="GR34" s="110"/>
      <c r="GS34" s="110"/>
      <c r="GT34" s="110"/>
      <c r="GU34" s="110"/>
      <c r="GV34" s="110"/>
      <c r="GW34" s="110"/>
      <c r="GX34" s="110"/>
      <c r="GY34" s="110"/>
      <c r="GZ34" s="110"/>
      <c r="HA34" s="110"/>
      <c r="HB34" s="110"/>
      <c r="HC34" s="110"/>
      <c r="HD34" s="110"/>
      <c r="HE34" s="110"/>
      <c r="HF34" s="110"/>
      <c r="HG34" s="110"/>
      <c r="HH34" s="110"/>
      <c r="HI34" s="110"/>
      <c r="HJ34" s="110"/>
      <c r="HK34" s="110"/>
    </row>
    <row r="35" ht="15.75" customHeight="1">
      <c r="A35" s="110"/>
      <c r="B35" s="110"/>
      <c r="C35" s="5"/>
      <c r="D35" s="5"/>
      <c r="E35" s="66"/>
      <c r="F35" s="8"/>
      <c r="G35" s="8"/>
      <c r="H35" s="8"/>
      <c r="I35" s="8"/>
      <c r="J35" s="66"/>
      <c r="K35" s="8"/>
      <c r="L35" s="8"/>
      <c r="M35" s="8"/>
      <c r="N35" s="8"/>
      <c r="O35" s="66"/>
      <c r="P35" s="8"/>
      <c r="Q35" s="8"/>
      <c r="R35" s="8"/>
      <c r="S35" s="8"/>
      <c r="T35" s="66"/>
      <c r="U35" s="8"/>
      <c r="V35" s="8"/>
      <c r="W35" s="8"/>
      <c r="X35" s="8"/>
      <c r="Y35" s="66"/>
      <c r="Z35" s="8"/>
      <c r="AA35" s="8"/>
      <c r="AB35" s="8"/>
      <c r="AC35" s="8"/>
      <c r="AD35" s="66"/>
      <c r="AE35" s="8"/>
      <c r="AF35" s="8"/>
      <c r="AG35" s="8"/>
      <c r="AH35" s="8"/>
      <c r="AI35" s="66"/>
      <c r="AJ35" s="8"/>
      <c r="AK35" s="8"/>
      <c r="AL35" s="8"/>
      <c r="AM35" s="8"/>
      <c r="AN35" s="66"/>
      <c r="AO35" s="8"/>
      <c r="AP35" s="8"/>
      <c r="AQ35" s="8"/>
      <c r="AR35" s="8"/>
      <c r="AS35" s="66"/>
      <c r="AT35" s="8"/>
      <c r="AU35" s="8"/>
      <c r="AV35" s="8"/>
      <c r="AW35" s="8"/>
      <c r="AX35" s="66"/>
      <c r="AY35" s="8"/>
      <c r="AZ35" s="8"/>
      <c r="BA35" s="8"/>
      <c r="BB35" s="8"/>
      <c r="BC35" s="66"/>
      <c r="BD35" s="8"/>
      <c r="BE35" s="8"/>
      <c r="BF35" s="8"/>
      <c r="BG35" s="8"/>
      <c r="BH35" s="66"/>
      <c r="BI35" s="8"/>
      <c r="BJ35" s="8"/>
      <c r="BK35" s="8"/>
      <c r="BL35" s="8"/>
      <c r="BM35" s="66"/>
      <c r="BN35" s="8"/>
      <c r="BO35" s="8"/>
      <c r="BP35" s="8"/>
      <c r="BQ35" s="8"/>
      <c r="BR35" s="66"/>
      <c r="BS35" s="8"/>
      <c r="BT35" s="8"/>
      <c r="BU35" s="8"/>
      <c r="BV35" s="8"/>
      <c r="BW35" s="66"/>
      <c r="BX35" s="8"/>
      <c r="BY35" s="8"/>
      <c r="BZ35" s="8"/>
      <c r="CA35" s="8"/>
      <c r="CB35" s="66"/>
      <c r="CC35" s="8"/>
      <c r="CD35" s="8"/>
      <c r="CE35" s="8"/>
      <c r="CF35" s="8"/>
      <c r="CG35" s="66"/>
      <c r="CH35" s="8"/>
      <c r="CI35" s="8"/>
      <c r="CJ35" s="8"/>
      <c r="CK35" s="8"/>
      <c r="CL35" s="66"/>
      <c r="CM35" s="8"/>
      <c r="CN35" s="8"/>
      <c r="CO35" s="8"/>
      <c r="CP35" s="8"/>
      <c r="CQ35" s="66"/>
      <c r="CR35" s="8"/>
      <c r="CS35" s="8"/>
      <c r="CT35" s="8"/>
      <c r="CU35" s="8"/>
      <c r="CV35" s="66"/>
      <c r="CW35" s="8"/>
      <c r="CX35" s="8"/>
      <c r="CY35" s="8"/>
      <c r="CZ35" s="8"/>
      <c r="DA35" s="66"/>
      <c r="DB35" s="8"/>
      <c r="DC35" s="8"/>
      <c r="DD35" s="8"/>
      <c r="DE35" s="8"/>
      <c r="DF35" s="66"/>
      <c r="DG35" s="8"/>
      <c r="DH35" s="8"/>
      <c r="DI35" s="8"/>
      <c r="DJ35" s="8"/>
      <c r="DK35" s="66"/>
      <c r="DL35" s="8"/>
      <c r="DM35" s="8"/>
      <c r="DN35" s="8"/>
      <c r="DO35" s="8"/>
      <c r="DP35" s="66"/>
      <c r="DQ35" s="8"/>
      <c r="DR35" s="8"/>
      <c r="DS35" s="8"/>
      <c r="DT35" s="8"/>
      <c r="DU35" s="66"/>
      <c r="DV35" s="8"/>
      <c r="DW35" s="8"/>
      <c r="DX35" s="8"/>
      <c r="DY35" s="8"/>
      <c r="DZ35" s="110"/>
      <c r="EA35" s="110"/>
      <c r="EB35" s="110"/>
      <c r="EC35" s="110"/>
      <c r="ED35" s="110"/>
      <c r="EE35" s="110"/>
      <c r="EF35" s="110"/>
      <c r="EG35" s="110"/>
      <c r="EH35" s="110"/>
      <c r="EI35" s="110"/>
      <c r="EJ35" s="110"/>
      <c r="EK35" s="110"/>
      <c r="EL35" s="110"/>
      <c r="EM35" s="110"/>
      <c r="EN35" s="110"/>
      <c r="EO35" s="110"/>
      <c r="EP35" s="110"/>
      <c r="EQ35" s="110"/>
      <c r="ER35" s="110"/>
      <c r="ES35" s="110"/>
      <c r="ET35" s="110"/>
      <c r="EU35" s="110"/>
      <c r="EV35" s="110"/>
      <c r="EW35" s="110"/>
      <c r="EX35" s="110"/>
      <c r="EY35" s="110"/>
      <c r="EZ35" s="110"/>
      <c r="FA35" s="110"/>
      <c r="FB35" s="110"/>
      <c r="FC35" s="110"/>
      <c r="FD35" s="110"/>
      <c r="FE35" s="110"/>
      <c r="FF35" s="110"/>
      <c r="FG35" s="110"/>
      <c r="FH35" s="110"/>
      <c r="FI35" s="110"/>
      <c r="FJ35" s="110"/>
      <c r="FK35" s="110"/>
      <c r="FL35" s="110"/>
      <c r="FM35" s="110"/>
      <c r="FN35" s="110"/>
      <c r="FO35" s="110"/>
      <c r="FP35" s="110"/>
      <c r="FQ35" s="110"/>
      <c r="FR35" s="110"/>
      <c r="FS35" s="110"/>
      <c r="FT35" s="110"/>
      <c r="FU35" s="110"/>
      <c r="FV35" s="110"/>
      <c r="FW35" s="110"/>
      <c r="FX35" s="110"/>
      <c r="FY35" s="110"/>
      <c r="FZ35" s="110"/>
      <c r="GA35" s="110"/>
      <c r="GB35" s="110"/>
      <c r="GC35" s="110"/>
      <c r="GD35" s="110"/>
      <c r="GE35" s="110"/>
      <c r="GF35" s="110"/>
      <c r="GG35" s="110"/>
      <c r="GH35" s="110"/>
      <c r="GI35" s="110"/>
      <c r="GJ35" s="110"/>
      <c r="GK35" s="110"/>
      <c r="GL35" s="110"/>
      <c r="GM35" s="110"/>
      <c r="GN35" s="110"/>
      <c r="GO35" s="110"/>
      <c r="GP35" s="110"/>
      <c r="GQ35" s="110"/>
      <c r="GR35" s="110"/>
      <c r="GS35" s="110"/>
      <c r="GT35" s="110"/>
      <c r="GU35" s="110"/>
      <c r="GV35" s="110"/>
      <c r="GW35" s="110"/>
      <c r="GX35" s="110"/>
      <c r="GY35" s="110"/>
      <c r="GZ35" s="110"/>
      <c r="HA35" s="110"/>
      <c r="HB35" s="110"/>
      <c r="HC35" s="110"/>
      <c r="HD35" s="110"/>
      <c r="HE35" s="110"/>
      <c r="HF35" s="110"/>
      <c r="HG35" s="110"/>
      <c r="HH35" s="110"/>
      <c r="HI35" s="110"/>
      <c r="HJ35" s="110"/>
      <c r="HK35" s="110"/>
    </row>
    <row r="36" ht="15.75" customHeight="1">
      <c r="A36" s="110"/>
      <c r="B36" s="110"/>
      <c r="C36" s="67" t="s">
        <v>72</v>
      </c>
      <c r="D36" s="67" t="s">
        <v>73</v>
      </c>
      <c r="E36" s="127">
        <v>44200.0</v>
      </c>
      <c r="F36" s="128"/>
      <c r="G36" s="128"/>
      <c r="H36" s="128"/>
      <c r="I36" s="129"/>
      <c r="J36" s="127">
        <f>E36+7</f>
        <v>44207</v>
      </c>
      <c r="K36" s="128"/>
      <c r="L36" s="128"/>
      <c r="M36" s="128"/>
      <c r="N36" s="129"/>
      <c r="O36" s="127">
        <f>J36+7</f>
        <v>44214</v>
      </c>
      <c r="P36" s="128"/>
      <c r="Q36" s="128"/>
      <c r="R36" s="128"/>
      <c r="S36" s="129"/>
      <c r="T36" s="127">
        <f>O36+7</f>
        <v>44221</v>
      </c>
      <c r="U36" s="128"/>
      <c r="V36" s="128"/>
      <c r="W36" s="128"/>
      <c r="X36" s="129"/>
      <c r="Y36" s="127">
        <f>T36+7</f>
        <v>44228</v>
      </c>
      <c r="Z36" s="128"/>
      <c r="AA36" s="128"/>
      <c r="AB36" s="128"/>
      <c r="AC36" s="129"/>
      <c r="AD36" s="127">
        <f>Y36+7</f>
        <v>44235</v>
      </c>
      <c r="AE36" s="128"/>
      <c r="AF36" s="128"/>
      <c r="AG36" s="128"/>
      <c r="AH36" s="129"/>
      <c r="AI36" s="127">
        <f>AD36+7</f>
        <v>44242</v>
      </c>
      <c r="AJ36" s="128"/>
      <c r="AK36" s="128"/>
      <c r="AL36" s="128"/>
      <c r="AM36" s="129"/>
      <c r="AN36" s="127">
        <f>AI36+7</f>
        <v>44249</v>
      </c>
      <c r="AO36" s="128"/>
      <c r="AP36" s="128"/>
      <c r="AQ36" s="128"/>
      <c r="AR36" s="129"/>
      <c r="AS36" s="127">
        <f>AN36+7</f>
        <v>44256</v>
      </c>
      <c r="AT36" s="128"/>
      <c r="AU36" s="128"/>
      <c r="AV36" s="128"/>
      <c r="AW36" s="129"/>
      <c r="AX36" s="127">
        <f>AS36+7</f>
        <v>44263</v>
      </c>
      <c r="AY36" s="128"/>
      <c r="AZ36" s="128"/>
      <c r="BA36" s="128"/>
      <c r="BB36" s="129"/>
      <c r="BC36" s="127">
        <f>AX36+7</f>
        <v>44270</v>
      </c>
      <c r="BD36" s="128"/>
      <c r="BE36" s="128"/>
      <c r="BF36" s="128"/>
      <c r="BG36" s="129"/>
      <c r="BH36" s="127">
        <f>BC36+7</f>
        <v>44277</v>
      </c>
      <c r="BI36" s="128"/>
      <c r="BJ36" s="128"/>
      <c r="BK36" s="128"/>
      <c r="BL36" s="129"/>
      <c r="BM36" s="127">
        <f>BH36+7</f>
        <v>44284</v>
      </c>
      <c r="BN36" s="128"/>
      <c r="BO36" s="128"/>
      <c r="BP36" s="128"/>
      <c r="BQ36" s="129"/>
      <c r="BR36" s="127">
        <f>BM36+3</f>
        <v>44287</v>
      </c>
      <c r="BS36" s="128"/>
      <c r="BT36" s="128"/>
      <c r="BU36" s="128"/>
      <c r="BV36" s="129"/>
      <c r="BW36" s="127">
        <f>BR36+4</f>
        <v>44291</v>
      </c>
      <c r="BX36" s="128"/>
      <c r="BY36" s="128"/>
      <c r="BZ36" s="128"/>
      <c r="CA36" s="129"/>
      <c r="CB36" s="127">
        <f>BW36+7</f>
        <v>44298</v>
      </c>
      <c r="CC36" s="128"/>
      <c r="CD36" s="128"/>
      <c r="CE36" s="128"/>
      <c r="CF36" s="129"/>
      <c r="CG36" s="127">
        <f>CB36+7</f>
        <v>44305</v>
      </c>
      <c r="CH36" s="128"/>
      <c r="CI36" s="128"/>
      <c r="CJ36" s="128"/>
      <c r="CK36" s="129"/>
      <c r="CL36" s="127">
        <f>CG36+7</f>
        <v>44312</v>
      </c>
      <c r="CM36" s="128"/>
      <c r="CN36" s="128"/>
      <c r="CO36" s="128"/>
      <c r="CP36" s="129"/>
      <c r="CQ36" s="127">
        <f>CL36+5</f>
        <v>44317</v>
      </c>
      <c r="CR36" s="128"/>
      <c r="CS36" s="128"/>
      <c r="CT36" s="128"/>
      <c r="CU36" s="129"/>
      <c r="CV36" s="127">
        <f>CQ36+2</f>
        <v>44319</v>
      </c>
      <c r="CW36" s="128"/>
      <c r="CX36" s="128"/>
      <c r="CY36" s="128"/>
      <c r="CZ36" s="129"/>
      <c r="DA36" s="127">
        <f>CV36+7</f>
        <v>44326</v>
      </c>
      <c r="DB36" s="128"/>
      <c r="DC36" s="128"/>
      <c r="DD36" s="128"/>
      <c r="DE36" s="129"/>
      <c r="DF36" s="127">
        <f>DA36+7</f>
        <v>44333</v>
      </c>
      <c r="DG36" s="128"/>
      <c r="DH36" s="128"/>
      <c r="DI36" s="128"/>
      <c r="DJ36" s="129"/>
      <c r="DK36" s="127">
        <f>DF36+7</f>
        <v>44340</v>
      </c>
      <c r="DL36" s="128"/>
      <c r="DM36" s="128"/>
      <c r="DN36" s="128"/>
      <c r="DO36" s="129"/>
      <c r="DP36" s="127">
        <f>DK36+7</f>
        <v>44347</v>
      </c>
      <c r="DQ36" s="128"/>
      <c r="DR36" s="128"/>
      <c r="DS36" s="128"/>
      <c r="DT36" s="129"/>
      <c r="DU36" s="127">
        <f>DP36+1</f>
        <v>44348</v>
      </c>
      <c r="DV36" s="128"/>
      <c r="DW36" s="128"/>
      <c r="DX36" s="128"/>
      <c r="DY36" s="129"/>
      <c r="DZ36" s="127">
        <f>DU36+6</f>
        <v>44354</v>
      </c>
      <c r="EA36" s="128"/>
      <c r="EB36" s="128"/>
      <c r="EC36" s="128"/>
      <c r="ED36" s="129"/>
      <c r="EE36" s="127">
        <f>DZ36+7</f>
        <v>44361</v>
      </c>
      <c r="EF36" s="128"/>
      <c r="EG36" s="128"/>
      <c r="EH36" s="128"/>
      <c r="EI36" s="129"/>
      <c r="EJ36" s="127">
        <f>EE36+7</f>
        <v>44368</v>
      </c>
      <c r="EK36" s="128"/>
      <c r="EL36" s="128"/>
      <c r="EM36" s="128"/>
      <c r="EN36" s="129"/>
      <c r="EO36" s="127">
        <f>EJ36+7</f>
        <v>44375</v>
      </c>
      <c r="EP36" s="128"/>
      <c r="EQ36" s="128"/>
      <c r="ER36" s="128"/>
      <c r="ES36" s="129"/>
      <c r="ET36" s="127">
        <f>EO36+3</f>
        <v>44378</v>
      </c>
      <c r="EU36" s="128"/>
      <c r="EV36" s="128"/>
      <c r="EW36" s="128"/>
      <c r="EX36" s="129"/>
      <c r="EY36" s="127">
        <f>ET36+4</f>
        <v>44382</v>
      </c>
      <c r="EZ36" s="128"/>
      <c r="FA36" s="128"/>
      <c r="FB36" s="128"/>
      <c r="FC36" s="129"/>
      <c r="FD36" s="127">
        <f>EY36+7</f>
        <v>44389</v>
      </c>
      <c r="FE36" s="128"/>
      <c r="FF36" s="128"/>
      <c r="FG36" s="128"/>
      <c r="FH36" s="129"/>
      <c r="FI36" s="127">
        <f>FD36+7</f>
        <v>44396</v>
      </c>
      <c r="FJ36" s="128"/>
      <c r="FK36" s="128"/>
      <c r="FL36" s="128"/>
      <c r="FM36" s="129"/>
      <c r="FN36" s="127">
        <f>FI36+7</f>
        <v>44403</v>
      </c>
      <c r="FO36" s="128"/>
      <c r="FP36" s="128"/>
      <c r="FQ36" s="128"/>
      <c r="FR36" s="129"/>
      <c r="FS36" s="127">
        <f>FN36+6</f>
        <v>44409</v>
      </c>
      <c r="FT36" s="128"/>
      <c r="FU36" s="128"/>
      <c r="FV36" s="128"/>
      <c r="FW36" s="129"/>
      <c r="FX36" s="127">
        <f>FS36+1</f>
        <v>44410</v>
      </c>
      <c r="FY36" s="128"/>
      <c r="FZ36" s="128"/>
      <c r="GA36" s="128"/>
      <c r="GB36" s="129"/>
      <c r="GC36" s="127">
        <f>FX36+7</f>
        <v>44417</v>
      </c>
      <c r="GD36" s="128"/>
      <c r="GE36" s="128"/>
      <c r="GF36" s="128"/>
      <c r="GG36" s="129"/>
      <c r="GH36" s="127">
        <f>GC36+7</f>
        <v>44424</v>
      </c>
      <c r="GI36" s="128"/>
      <c r="GJ36" s="128"/>
      <c r="GK36" s="128"/>
      <c r="GL36" s="129"/>
      <c r="GM36" s="127">
        <f>GH36+7</f>
        <v>44431</v>
      </c>
      <c r="GN36" s="128"/>
      <c r="GO36" s="128"/>
      <c r="GP36" s="128"/>
      <c r="GQ36" s="129"/>
      <c r="GR36" s="127">
        <f>GM36+7</f>
        <v>44438</v>
      </c>
      <c r="GS36" s="128"/>
      <c r="GT36" s="128"/>
      <c r="GU36" s="128"/>
      <c r="GV36" s="129"/>
      <c r="GW36" s="127">
        <f>GR36+2</f>
        <v>44440</v>
      </c>
      <c r="GX36" s="128"/>
      <c r="GY36" s="128"/>
      <c r="GZ36" s="128"/>
      <c r="HA36" s="129"/>
      <c r="HB36" s="127">
        <f>GW36+5</f>
        <v>44445</v>
      </c>
      <c r="HC36" s="128"/>
      <c r="HD36" s="128"/>
      <c r="HE36" s="128"/>
      <c r="HF36" s="129"/>
      <c r="HG36" s="127">
        <f>HB36+7</f>
        <v>44452</v>
      </c>
      <c r="HH36" s="128"/>
      <c r="HI36" s="128"/>
      <c r="HJ36" s="128"/>
      <c r="HK36" s="129"/>
    </row>
    <row r="37" ht="15.0" customHeight="1">
      <c r="A37" s="110"/>
      <c r="B37" s="110"/>
      <c r="C37" s="67"/>
      <c r="D37" s="67"/>
      <c r="E37" s="71" t="s">
        <v>74</v>
      </c>
      <c r="F37" s="71" t="s">
        <v>11</v>
      </c>
      <c r="G37" s="71" t="s">
        <v>75</v>
      </c>
      <c r="H37" s="71" t="s">
        <v>12</v>
      </c>
      <c r="I37" s="72" t="s">
        <v>76</v>
      </c>
      <c r="J37" s="71" t="s">
        <v>74</v>
      </c>
      <c r="K37" s="71" t="s">
        <v>11</v>
      </c>
      <c r="L37" s="71" t="s">
        <v>75</v>
      </c>
      <c r="M37" s="71" t="s">
        <v>12</v>
      </c>
      <c r="N37" s="72" t="s">
        <v>76</v>
      </c>
      <c r="O37" s="71" t="s">
        <v>74</v>
      </c>
      <c r="P37" s="71" t="s">
        <v>11</v>
      </c>
      <c r="Q37" s="71" t="s">
        <v>75</v>
      </c>
      <c r="R37" s="71" t="s">
        <v>12</v>
      </c>
      <c r="S37" s="72" t="s">
        <v>76</v>
      </c>
      <c r="T37" s="71" t="s">
        <v>74</v>
      </c>
      <c r="U37" s="71" t="s">
        <v>11</v>
      </c>
      <c r="V37" s="71" t="s">
        <v>75</v>
      </c>
      <c r="W37" s="71" t="s">
        <v>12</v>
      </c>
      <c r="X37" s="72" t="s">
        <v>76</v>
      </c>
      <c r="Y37" s="71" t="s">
        <v>74</v>
      </c>
      <c r="Z37" s="71" t="s">
        <v>11</v>
      </c>
      <c r="AA37" s="71" t="s">
        <v>75</v>
      </c>
      <c r="AB37" s="71" t="s">
        <v>12</v>
      </c>
      <c r="AC37" s="72" t="s">
        <v>76</v>
      </c>
      <c r="AD37" s="71" t="s">
        <v>74</v>
      </c>
      <c r="AE37" s="71" t="s">
        <v>11</v>
      </c>
      <c r="AF37" s="71" t="s">
        <v>75</v>
      </c>
      <c r="AG37" s="71" t="s">
        <v>12</v>
      </c>
      <c r="AH37" s="72" t="s">
        <v>76</v>
      </c>
      <c r="AI37" s="71" t="s">
        <v>74</v>
      </c>
      <c r="AJ37" s="71" t="s">
        <v>11</v>
      </c>
      <c r="AK37" s="71" t="s">
        <v>75</v>
      </c>
      <c r="AL37" s="71" t="s">
        <v>12</v>
      </c>
      <c r="AM37" s="72" t="s">
        <v>76</v>
      </c>
      <c r="AN37" s="71" t="s">
        <v>74</v>
      </c>
      <c r="AO37" s="71" t="s">
        <v>11</v>
      </c>
      <c r="AP37" s="71" t="s">
        <v>75</v>
      </c>
      <c r="AQ37" s="71" t="s">
        <v>12</v>
      </c>
      <c r="AR37" s="72" t="s">
        <v>76</v>
      </c>
      <c r="AS37" s="71" t="s">
        <v>74</v>
      </c>
      <c r="AT37" s="71" t="s">
        <v>11</v>
      </c>
      <c r="AU37" s="71" t="s">
        <v>75</v>
      </c>
      <c r="AV37" s="71" t="s">
        <v>12</v>
      </c>
      <c r="AW37" s="72" t="s">
        <v>76</v>
      </c>
      <c r="AX37" s="71" t="s">
        <v>74</v>
      </c>
      <c r="AY37" s="71" t="s">
        <v>11</v>
      </c>
      <c r="AZ37" s="71" t="s">
        <v>75</v>
      </c>
      <c r="BA37" s="71" t="s">
        <v>12</v>
      </c>
      <c r="BB37" s="72" t="s">
        <v>76</v>
      </c>
      <c r="BC37" s="71" t="s">
        <v>74</v>
      </c>
      <c r="BD37" s="71" t="s">
        <v>11</v>
      </c>
      <c r="BE37" s="71" t="s">
        <v>75</v>
      </c>
      <c r="BF37" s="71" t="s">
        <v>12</v>
      </c>
      <c r="BG37" s="72" t="s">
        <v>76</v>
      </c>
      <c r="BH37" s="71" t="s">
        <v>74</v>
      </c>
      <c r="BI37" s="71" t="s">
        <v>11</v>
      </c>
      <c r="BJ37" s="71" t="s">
        <v>75</v>
      </c>
      <c r="BK37" s="71" t="s">
        <v>12</v>
      </c>
      <c r="BL37" s="72" t="s">
        <v>76</v>
      </c>
      <c r="BM37" s="71" t="s">
        <v>74</v>
      </c>
      <c r="BN37" s="71" t="s">
        <v>11</v>
      </c>
      <c r="BO37" s="71" t="s">
        <v>75</v>
      </c>
      <c r="BP37" s="71" t="s">
        <v>12</v>
      </c>
      <c r="BQ37" s="72" t="s">
        <v>76</v>
      </c>
      <c r="BR37" s="71" t="s">
        <v>74</v>
      </c>
      <c r="BS37" s="71" t="s">
        <v>11</v>
      </c>
      <c r="BT37" s="71" t="s">
        <v>75</v>
      </c>
      <c r="BU37" s="71" t="s">
        <v>12</v>
      </c>
      <c r="BV37" s="72" t="s">
        <v>76</v>
      </c>
      <c r="BW37" s="71" t="s">
        <v>74</v>
      </c>
      <c r="BX37" s="71" t="s">
        <v>11</v>
      </c>
      <c r="BY37" s="71" t="s">
        <v>75</v>
      </c>
      <c r="BZ37" s="71" t="s">
        <v>12</v>
      </c>
      <c r="CA37" s="72" t="s">
        <v>76</v>
      </c>
      <c r="CB37" s="71" t="s">
        <v>74</v>
      </c>
      <c r="CC37" s="71" t="s">
        <v>11</v>
      </c>
      <c r="CD37" s="71" t="s">
        <v>75</v>
      </c>
      <c r="CE37" s="71" t="s">
        <v>12</v>
      </c>
      <c r="CF37" s="72" t="s">
        <v>76</v>
      </c>
      <c r="CG37" s="71" t="s">
        <v>74</v>
      </c>
      <c r="CH37" s="71" t="s">
        <v>11</v>
      </c>
      <c r="CI37" s="71" t="s">
        <v>75</v>
      </c>
      <c r="CJ37" s="71" t="s">
        <v>12</v>
      </c>
      <c r="CK37" s="72" t="s">
        <v>76</v>
      </c>
      <c r="CL37" s="71" t="s">
        <v>74</v>
      </c>
      <c r="CM37" s="71" t="s">
        <v>11</v>
      </c>
      <c r="CN37" s="71" t="s">
        <v>75</v>
      </c>
      <c r="CO37" s="71" t="s">
        <v>12</v>
      </c>
      <c r="CP37" s="72" t="s">
        <v>76</v>
      </c>
      <c r="CQ37" s="71" t="s">
        <v>74</v>
      </c>
      <c r="CR37" s="71" t="s">
        <v>11</v>
      </c>
      <c r="CS37" s="71" t="s">
        <v>75</v>
      </c>
      <c r="CT37" s="71" t="s">
        <v>12</v>
      </c>
      <c r="CU37" s="72" t="s">
        <v>76</v>
      </c>
      <c r="CV37" s="71" t="s">
        <v>74</v>
      </c>
      <c r="CW37" s="71" t="s">
        <v>11</v>
      </c>
      <c r="CX37" s="71" t="s">
        <v>75</v>
      </c>
      <c r="CY37" s="71" t="s">
        <v>12</v>
      </c>
      <c r="CZ37" s="72" t="s">
        <v>76</v>
      </c>
      <c r="DA37" s="71" t="s">
        <v>74</v>
      </c>
      <c r="DB37" s="71" t="s">
        <v>11</v>
      </c>
      <c r="DC37" s="71" t="s">
        <v>75</v>
      </c>
      <c r="DD37" s="71" t="s">
        <v>12</v>
      </c>
      <c r="DE37" s="72" t="s">
        <v>76</v>
      </c>
      <c r="DF37" s="71" t="s">
        <v>74</v>
      </c>
      <c r="DG37" s="71" t="s">
        <v>11</v>
      </c>
      <c r="DH37" s="71" t="s">
        <v>75</v>
      </c>
      <c r="DI37" s="71" t="s">
        <v>12</v>
      </c>
      <c r="DJ37" s="72" t="s">
        <v>76</v>
      </c>
      <c r="DK37" s="71" t="s">
        <v>74</v>
      </c>
      <c r="DL37" s="71" t="s">
        <v>11</v>
      </c>
      <c r="DM37" s="71" t="s">
        <v>75</v>
      </c>
      <c r="DN37" s="71" t="s">
        <v>12</v>
      </c>
      <c r="DO37" s="72" t="s">
        <v>76</v>
      </c>
      <c r="DP37" s="71" t="s">
        <v>74</v>
      </c>
      <c r="DQ37" s="71" t="s">
        <v>11</v>
      </c>
      <c r="DR37" s="71" t="s">
        <v>75</v>
      </c>
      <c r="DS37" s="71" t="s">
        <v>12</v>
      </c>
      <c r="DT37" s="72" t="s">
        <v>76</v>
      </c>
      <c r="DU37" s="71" t="s">
        <v>74</v>
      </c>
      <c r="DV37" s="71" t="s">
        <v>11</v>
      </c>
      <c r="DW37" s="71" t="s">
        <v>75</v>
      </c>
      <c r="DX37" s="71" t="s">
        <v>12</v>
      </c>
      <c r="DY37" s="72" t="s">
        <v>76</v>
      </c>
      <c r="DZ37" s="71" t="s">
        <v>74</v>
      </c>
      <c r="EA37" s="71" t="s">
        <v>11</v>
      </c>
      <c r="EB37" s="71" t="s">
        <v>75</v>
      </c>
      <c r="EC37" s="71" t="s">
        <v>12</v>
      </c>
      <c r="ED37" s="72" t="s">
        <v>76</v>
      </c>
      <c r="EE37" s="71" t="s">
        <v>74</v>
      </c>
      <c r="EF37" s="71" t="s">
        <v>11</v>
      </c>
      <c r="EG37" s="71" t="s">
        <v>75</v>
      </c>
      <c r="EH37" s="71" t="s">
        <v>12</v>
      </c>
      <c r="EI37" s="72" t="s">
        <v>76</v>
      </c>
      <c r="EJ37" s="71" t="s">
        <v>74</v>
      </c>
      <c r="EK37" s="71" t="s">
        <v>11</v>
      </c>
      <c r="EL37" s="71" t="s">
        <v>75</v>
      </c>
      <c r="EM37" s="71" t="s">
        <v>12</v>
      </c>
      <c r="EN37" s="72" t="s">
        <v>76</v>
      </c>
      <c r="EO37" s="71" t="s">
        <v>74</v>
      </c>
      <c r="EP37" s="71" t="s">
        <v>11</v>
      </c>
      <c r="EQ37" s="71" t="s">
        <v>75</v>
      </c>
      <c r="ER37" s="71" t="s">
        <v>12</v>
      </c>
      <c r="ES37" s="72" t="s">
        <v>76</v>
      </c>
      <c r="ET37" s="71" t="s">
        <v>74</v>
      </c>
      <c r="EU37" s="71" t="s">
        <v>11</v>
      </c>
      <c r="EV37" s="71" t="s">
        <v>75</v>
      </c>
      <c r="EW37" s="71" t="s">
        <v>12</v>
      </c>
      <c r="EX37" s="72" t="s">
        <v>76</v>
      </c>
      <c r="EY37" s="71" t="s">
        <v>74</v>
      </c>
      <c r="EZ37" s="71" t="s">
        <v>11</v>
      </c>
      <c r="FA37" s="71" t="s">
        <v>75</v>
      </c>
      <c r="FB37" s="71" t="s">
        <v>12</v>
      </c>
      <c r="FC37" s="72" t="s">
        <v>76</v>
      </c>
      <c r="FD37" s="71" t="s">
        <v>74</v>
      </c>
      <c r="FE37" s="71" t="s">
        <v>11</v>
      </c>
      <c r="FF37" s="71" t="s">
        <v>75</v>
      </c>
      <c r="FG37" s="71" t="s">
        <v>12</v>
      </c>
      <c r="FH37" s="72" t="s">
        <v>76</v>
      </c>
      <c r="FI37" s="71" t="s">
        <v>74</v>
      </c>
      <c r="FJ37" s="71" t="s">
        <v>11</v>
      </c>
      <c r="FK37" s="71" t="s">
        <v>75</v>
      </c>
      <c r="FL37" s="71" t="s">
        <v>12</v>
      </c>
      <c r="FM37" s="72" t="s">
        <v>76</v>
      </c>
      <c r="FN37" s="71" t="s">
        <v>74</v>
      </c>
      <c r="FO37" s="71" t="s">
        <v>11</v>
      </c>
      <c r="FP37" s="71" t="s">
        <v>75</v>
      </c>
      <c r="FQ37" s="71" t="s">
        <v>12</v>
      </c>
      <c r="FR37" s="72" t="s">
        <v>76</v>
      </c>
      <c r="FS37" s="71" t="s">
        <v>74</v>
      </c>
      <c r="FT37" s="71" t="s">
        <v>11</v>
      </c>
      <c r="FU37" s="71" t="s">
        <v>75</v>
      </c>
      <c r="FV37" s="71" t="s">
        <v>12</v>
      </c>
      <c r="FW37" s="72" t="s">
        <v>76</v>
      </c>
      <c r="FX37" s="71" t="s">
        <v>74</v>
      </c>
      <c r="FY37" s="71" t="s">
        <v>11</v>
      </c>
      <c r="FZ37" s="71" t="s">
        <v>75</v>
      </c>
      <c r="GA37" s="71" t="s">
        <v>12</v>
      </c>
      <c r="GB37" s="72" t="s">
        <v>76</v>
      </c>
      <c r="GC37" s="71" t="s">
        <v>74</v>
      </c>
      <c r="GD37" s="71" t="s">
        <v>11</v>
      </c>
      <c r="GE37" s="71" t="s">
        <v>75</v>
      </c>
      <c r="GF37" s="71" t="s">
        <v>12</v>
      </c>
      <c r="GG37" s="72" t="s">
        <v>76</v>
      </c>
      <c r="GH37" s="71" t="s">
        <v>74</v>
      </c>
      <c r="GI37" s="71" t="s">
        <v>11</v>
      </c>
      <c r="GJ37" s="71" t="s">
        <v>75</v>
      </c>
      <c r="GK37" s="71" t="s">
        <v>12</v>
      </c>
      <c r="GL37" s="72" t="s">
        <v>76</v>
      </c>
      <c r="GM37" s="71" t="s">
        <v>74</v>
      </c>
      <c r="GN37" s="71" t="s">
        <v>11</v>
      </c>
      <c r="GO37" s="71" t="s">
        <v>75</v>
      </c>
      <c r="GP37" s="71" t="s">
        <v>12</v>
      </c>
      <c r="GQ37" s="72" t="s">
        <v>76</v>
      </c>
      <c r="GR37" s="71" t="s">
        <v>74</v>
      </c>
      <c r="GS37" s="71" t="s">
        <v>11</v>
      </c>
      <c r="GT37" s="71" t="s">
        <v>75</v>
      </c>
      <c r="GU37" s="71" t="s">
        <v>12</v>
      </c>
      <c r="GV37" s="72" t="s">
        <v>76</v>
      </c>
      <c r="GW37" s="71" t="s">
        <v>74</v>
      </c>
      <c r="GX37" s="71" t="s">
        <v>11</v>
      </c>
      <c r="GY37" s="71" t="s">
        <v>75</v>
      </c>
      <c r="GZ37" s="71" t="s">
        <v>12</v>
      </c>
      <c r="HA37" s="72" t="s">
        <v>76</v>
      </c>
      <c r="HB37" s="71" t="s">
        <v>74</v>
      </c>
      <c r="HC37" s="71" t="s">
        <v>11</v>
      </c>
      <c r="HD37" s="71" t="s">
        <v>75</v>
      </c>
      <c r="HE37" s="71" t="s">
        <v>12</v>
      </c>
      <c r="HF37" s="72" t="s">
        <v>76</v>
      </c>
      <c r="HG37" s="71" t="s">
        <v>74</v>
      </c>
      <c r="HH37" s="71" t="s">
        <v>11</v>
      </c>
      <c r="HI37" s="71" t="s">
        <v>75</v>
      </c>
      <c r="HJ37" s="71" t="s">
        <v>12</v>
      </c>
      <c r="HK37" s="72" t="s">
        <v>76</v>
      </c>
    </row>
    <row r="38" ht="15.0" customHeight="1">
      <c r="A38" s="110"/>
      <c r="B38" s="110"/>
      <c r="C38" s="73" t="str">
        <f>$C$4</f>
        <v>Editorial Placements (e.g. Featured Free, Streaming Channels, Channel Store - Featured, New &amp; Notable; Recommended, etc.)</v>
      </c>
      <c r="D38" s="74">
        <f>$D$7/7</f>
        <v>104000</v>
      </c>
      <c r="E38" s="75"/>
      <c r="F38" s="74">
        <f t="shared" ref="F38:F43" si="1">$D38*E38</f>
        <v>0</v>
      </c>
      <c r="G38" s="75"/>
      <c r="H38" s="74">
        <f t="shared" ref="H38:H43" si="2">$D38*G38</f>
        <v>0</v>
      </c>
      <c r="I38" s="74">
        <f t="shared" ref="I38:I43" si="3">F38+H38</f>
        <v>0</v>
      </c>
      <c r="J38" s="75"/>
      <c r="K38" s="74">
        <f t="shared" ref="K38:K43" si="4">$D38*J38</f>
        <v>0</v>
      </c>
      <c r="L38" s="75"/>
      <c r="M38" s="74">
        <f t="shared" ref="M38:M43" si="5">$D38*L38</f>
        <v>0</v>
      </c>
      <c r="N38" s="74">
        <f t="shared" ref="N38:N43" si="6">K38+M38</f>
        <v>0</v>
      </c>
      <c r="O38" s="75"/>
      <c r="P38" s="74">
        <f t="shared" ref="P38:P43" si="7">$D38*O38</f>
        <v>0</v>
      </c>
      <c r="Q38" s="75"/>
      <c r="R38" s="74">
        <f t="shared" ref="R38:R43" si="8">$D38*Q38</f>
        <v>0</v>
      </c>
      <c r="S38" s="74">
        <f t="shared" ref="S38:S43" si="9">P38+R38</f>
        <v>0</v>
      </c>
      <c r="T38" s="75"/>
      <c r="U38" s="74">
        <f t="shared" ref="U38:U43" si="10">$D38*T38</f>
        <v>0</v>
      </c>
      <c r="V38" s="75"/>
      <c r="W38" s="74">
        <f t="shared" ref="W38:W43" si="11">$D38*V38</f>
        <v>0</v>
      </c>
      <c r="X38" s="74">
        <f t="shared" ref="X38:X43" si="12">U38+W38</f>
        <v>0</v>
      </c>
      <c r="Y38" s="75"/>
      <c r="Z38" s="74">
        <f t="shared" ref="Z38:Z43" si="13">$D38*Y38</f>
        <v>0</v>
      </c>
      <c r="AA38" s="75"/>
      <c r="AB38" s="74">
        <f t="shared" ref="AB38:AB43" si="14">$D38*AA38</f>
        <v>0</v>
      </c>
      <c r="AC38" s="74">
        <f t="shared" ref="AC38:AC43" si="15">Z38+AB38</f>
        <v>0</v>
      </c>
      <c r="AD38" s="75"/>
      <c r="AE38" s="74">
        <f t="shared" ref="AE38:AE43" si="16">$D38*AD38</f>
        <v>0</v>
      </c>
      <c r="AF38" s="75"/>
      <c r="AG38" s="74">
        <f t="shared" ref="AG38:AG43" si="17">$D38*AF38</f>
        <v>0</v>
      </c>
      <c r="AH38" s="74">
        <f t="shared" ref="AH38:AH43" si="18">AE38+AG38</f>
        <v>0</v>
      </c>
      <c r="AI38" s="75"/>
      <c r="AJ38" s="74">
        <f t="shared" ref="AJ38:AJ43" si="19">$D38*AI38</f>
        <v>0</v>
      </c>
      <c r="AK38" s="75"/>
      <c r="AL38" s="74">
        <f t="shared" ref="AL38:AL43" si="20">$D38*AK38</f>
        <v>0</v>
      </c>
      <c r="AM38" s="74">
        <f t="shared" ref="AM38:AM43" si="21">AJ38+AL38</f>
        <v>0</v>
      </c>
      <c r="AN38" s="75"/>
      <c r="AO38" s="74">
        <f t="shared" ref="AO38:AO43" si="22">$D38*AN38</f>
        <v>0</v>
      </c>
      <c r="AP38" s="75"/>
      <c r="AQ38" s="74">
        <f t="shared" ref="AQ38:AQ43" si="23">$D38*AP38</f>
        <v>0</v>
      </c>
      <c r="AR38" s="74">
        <f t="shared" ref="AR38:AR43" si="24">AO38+AQ38</f>
        <v>0</v>
      </c>
      <c r="AS38" s="75"/>
      <c r="AT38" s="74">
        <f t="shared" ref="AT38:AT43" si="25">$D38*AS38</f>
        <v>0</v>
      </c>
      <c r="AU38" s="75"/>
      <c r="AV38" s="74">
        <f t="shared" ref="AV38:AV43" si="26">$D38*AU38</f>
        <v>0</v>
      </c>
      <c r="AW38" s="74">
        <f t="shared" ref="AW38:AW43" si="27">AT38+AV38</f>
        <v>0</v>
      </c>
      <c r="AX38" s="75"/>
      <c r="AY38" s="74">
        <f t="shared" ref="AY38:AY43" si="28">$D38*AX38</f>
        <v>0</v>
      </c>
      <c r="AZ38" s="75"/>
      <c r="BA38" s="74">
        <f t="shared" ref="BA38:BA43" si="29">$D38*AZ38</f>
        <v>0</v>
      </c>
      <c r="BB38" s="74">
        <f t="shared" ref="BB38:BB43" si="30">AY38+BA38</f>
        <v>0</v>
      </c>
      <c r="BC38" s="75"/>
      <c r="BD38" s="74">
        <f t="shared" ref="BD38:BD43" si="31">$D38*BC38</f>
        <v>0</v>
      </c>
      <c r="BE38" s="75"/>
      <c r="BF38" s="74">
        <f t="shared" ref="BF38:BF43" si="32">$D38*BE38</f>
        <v>0</v>
      </c>
      <c r="BG38" s="74">
        <f t="shared" ref="BG38:BG43" si="33">BD38+BF38</f>
        <v>0</v>
      </c>
      <c r="BH38" s="75"/>
      <c r="BI38" s="74">
        <f t="shared" ref="BI38:BI43" si="34">$D38*BH38</f>
        <v>0</v>
      </c>
      <c r="BJ38" s="75"/>
      <c r="BK38" s="74">
        <f t="shared" ref="BK38:BK43" si="35">$D38*BJ38</f>
        <v>0</v>
      </c>
      <c r="BL38" s="74">
        <f t="shared" ref="BL38:BL43" si="36">BI38+BK38</f>
        <v>0</v>
      </c>
      <c r="BM38" s="75"/>
      <c r="BN38" s="74">
        <f t="shared" ref="BN38:BN43" si="37">$D38*BM38</f>
        <v>0</v>
      </c>
      <c r="BO38" s="75"/>
      <c r="BP38" s="74">
        <f t="shared" ref="BP38:BP43" si="38">$D38*BO38</f>
        <v>0</v>
      </c>
      <c r="BQ38" s="74">
        <f t="shared" ref="BQ38:BQ43" si="39">BN38+BP38</f>
        <v>0</v>
      </c>
      <c r="BR38" s="75"/>
      <c r="BS38" s="74">
        <f t="shared" ref="BS38:BS43" si="40">$D38*BR38</f>
        <v>0</v>
      </c>
      <c r="BT38" s="75"/>
      <c r="BU38" s="74">
        <f t="shared" ref="BU38:BU43" si="41">$D38*BT38</f>
        <v>0</v>
      </c>
      <c r="BV38" s="74">
        <f t="shared" ref="BV38:BV43" si="42">BS38+BU38</f>
        <v>0</v>
      </c>
      <c r="BW38" s="75">
        <v>4.0</v>
      </c>
      <c r="BX38" s="74">
        <f t="shared" ref="BX38:BX43" si="43">$D38*BW38</f>
        <v>416000</v>
      </c>
      <c r="BY38" s="75"/>
      <c r="BZ38" s="74">
        <f t="shared" ref="BZ38:BZ43" si="44">$D38*BY38</f>
        <v>0</v>
      </c>
      <c r="CA38" s="74">
        <f t="shared" ref="CA38:CA43" si="45">BX38+BZ38</f>
        <v>416000</v>
      </c>
      <c r="CB38" s="75"/>
      <c r="CC38" s="74">
        <f t="shared" ref="CC38:CC43" si="46">$D38*CB38</f>
        <v>0</v>
      </c>
      <c r="CD38" s="75"/>
      <c r="CE38" s="74">
        <f t="shared" ref="CE38:CE43" si="47">$D38*CD38</f>
        <v>0</v>
      </c>
      <c r="CF38" s="74">
        <f t="shared" ref="CF38:CF43" si="48">CC38+CE38</f>
        <v>0</v>
      </c>
      <c r="CG38" s="75"/>
      <c r="CH38" s="74">
        <f t="shared" ref="CH38:CH43" si="49">$D38*CG38</f>
        <v>0</v>
      </c>
      <c r="CI38" s="75"/>
      <c r="CJ38" s="74">
        <f t="shared" ref="CJ38:CJ43" si="50">$D38*CI38</f>
        <v>0</v>
      </c>
      <c r="CK38" s="74">
        <f t="shared" ref="CK38:CK43" si="51">CH38+CJ38</f>
        <v>0</v>
      </c>
      <c r="CL38" s="75"/>
      <c r="CM38" s="74">
        <f t="shared" ref="CM38:CM43" si="52">$D38*CL38</f>
        <v>0</v>
      </c>
      <c r="CN38" s="75"/>
      <c r="CO38" s="74">
        <f t="shared" ref="CO38:CO43" si="53">$D38*CN38</f>
        <v>0</v>
      </c>
      <c r="CP38" s="74">
        <f t="shared" ref="CP38:CP43" si="54">CM38+CO38</f>
        <v>0</v>
      </c>
      <c r="CQ38" s="75"/>
      <c r="CR38" s="74">
        <f t="shared" ref="CR38:CR43" si="55">$D38*CQ38</f>
        <v>0</v>
      </c>
      <c r="CS38" s="75"/>
      <c r="CT38" s="74">
        <f t="shared" ref="CT38:CT43" si="56">$D38*CS38</f>
        <v>0</v>
      </c>
      <c r="CU38" s="74">
        <f t="shared" ref="CU38:CU43" si="57">CR38+CT38</f>
        <v>0</v>
      </c>
      <c r="CV38" s="75"/>
      <c r="CW38" s="74">
        <f t="shared" ref="CW38:CW43" si="58">$D38*CV38</f>
        <v>0</v>
      </c>
      <c r="CX38" s="75"/>
      <c r="CY38" s="74">
        <f t="shared" ref="CY38:CY43" si="59">$D38*CX38</f>
        <v>0</v>
      </c>
      <c r="CZ38" s="74">
        <f t="shared" ref="CZ38:CZ43" si="60">CW38+CY38</f>
        <v>0</v>
      </c>
      <c r="DA38" s="75">
        <v>6.0</v>
      </c>
      <c r="DB38" s="74">
        <f t="shared" ref="DB38:DB43" si="61">$D38*DA38</f>
        <v>624000</v>
      </c>
      <c r="DC38" s="75"/>
      <c r="DD38" s="74">
        <f t="shared" ref="DD38:DD43" si="62">$D38*DC38</f>
        <v>0</v>
      </c>
      <c r="DE38" s="74">
        <f t="shared" ref="DE38:DE43" si="63">DB38+DD38</f>
        <v>624000</v>
      </c>
      <c r="DF38" s="75">
        <v>7.0</v>
      </c>
      <c r="DG38" s="74">
        <f t="shared" ref="DG38:DG43" si="64">$D38*DF38</f>
        <v>728000</v>
      </c>
      <c r="DH38" s="75"/>
      <c r="DI38" s="74">
        <f t="shared" ref="DI38:DI43" si="65">$D38*DH38</f>
        <v>0</v>
      </c>
      <c r="DJ38" s="74">
        <f t="shared" ref="DJ38:DJ43" si="66">DG38+DI38</f>
        <v>728000</v>
      </c>
      <c r="DK38" s="75">
        <v>7.0</v>
      </c>
      <c r="DL38" s="74">
        <f t="shared" ref="DL38:DL43" si="67">$D38*DK38</f>
        <v>728000</v>
      </c>
      <c r="DM38" s="75"/>
      <c r="DN38" s="74">
        <f t="shared" ref="DN38:DN43" si="68">$D38*DM38</f>
        <v>0</v>
      </c>
      <c r="DO38" s="74">
        <f t="shared" ref="DO38:DO43" si="69">DL38+DN38</f>
        <v>728000</v>
      </c>
      <c r="DP38" s="75">
        <v>1.0</v>
      </c>
      <c r="DQ38" s="74">
        <f t="shared" ref="DQ38:DQ43" si="70">$D38*DP38</f>
        <v>104000</v>
      </c>
      <c r="DR38" s="75"/>
      <c r="DS38" s="74">
        <f t="shared" ref="DS38:DS43" si="71">$D38*DR38</f>
        <v>0</v>
      </c>
      <c r="DT38" s="74">
        <f t="shared" ref="DT38:DT43" si="72">DQ38+DS38</f>
        <v>104000</v>
      </c>
      <c r="DU38" s="75">
        <v>6.0</v>
      </c>
      <c r="DV38" s="74">
        <f t="shared" ref="DV38:DV43" si="73">$D38*DU38</f>
        <v>624000</v>
      </c>
      <c r="DW38" s="75"/>
      <c r="DX38" s="74">
        <f t="shared" ref="DX38:DX43" si="74">$D38*DW38</f>
        <v>0</v>
      </c>
      <c r="DY38" s="74">
        <f t="shared" ref="DY38:DY43" si="75">DV38+DX38</f>
        <v>624000</v>
      </c>
      <c r="DZ38" s="75">
        <v>7.0</v>
      </c>
      <c r="EA38" s="74">
        <f t="shared" ref="EA38:EA43" si="76">$D38*DZ38</f>
        <v>728000</v>
      </c>
      <c r="EB38" s="75"/>
      <c r="EC38" s="74">
        <f t="shared" ref="EC38:EC43" si="77">$D38*EB38</f>
        <v>0</v>
      </c>
      <c r="ED38" s="74">
        <f t="shared" ref="ED38:ED43" si="78">EA38+EC38</f>
        <v>728000</v>
      </c>
      <c r="EE38" s="75">
        <v>7.0</v>
      </c>
      <c r="EF38" s="74">
        <f t="shared" ref="EF38:EF43" si="79">$D38*EE38</f>
        <v>728000</v>
      </c>
      <c r="EG38" s="75"/>
      <c r="EH38" s="74">
        <f t="shared" ref="EH38:EH43" si="80">$D38*EG38</f>
        <v>0</v>
      </c>
      <c r="EI38" s="74">
        <f t="shared" ref="EI38:EI43" si="81">EF38+EH38</f>
        <v>728000</v>
      </c>
      <c r="EJ38" s="75">
        <v>7.0</v>
      </c>
      <c r="EK38" s="74">
        <f t="shared" ref="EK38:EK43" si="82">$D38*EJ38</f>
        <v>728000</v>
      </c>
      <c r="EL38" s="75"/>
      <c r="EM38" s="74">
        <f t="shared" ref="EM38:EM43" si="83">$D38*EL38</f>
        <v>0</v>
      </c>
      <c r="EN38" s="74">
        <f t="shared" ref="EN38:EN43" si="84">EK38+EM38</f>
        <v>728000</v>
      </c>
      <c r="EO38" s="75">
        <v>3.0</v>
      </c>
      <c r="EP38" s="74">
        <f t="shared" ref="EP38:EP43" si="85">$D38*EO38</f>
        <v>312000</v>
      </c>
      <c r="EQ38" s="75"/>
      <c r="ER38" s="74">
        <f t="shared" ref="ER38:ER43" si="86">$D38*EQ38</f>
        <v>0</v>
      </c>
      <c r="ES38" s="74">
        <f t="shared" ref="ES38:ES43" si="87">EP38+ER38</f>
        <v>312000</v>
      </c>
      <c r="ET38" s="75">
        <v>3.0</v>
      </c>
      <c r="EU38" s="74">
        <f t="shared" ref="EU38:EU43" si="88">$D38*ET38</f>
        <v>312000</v>
      </c>
      <c r="EV38" s="75"/>
      <c r="EW38" s="74">
        <f t="shared" ref="EW38:EW43" si="89">$D38*EV38</f>
        <v>0</v>
      </c>
      <c r="EX38" s="74">
        <f t="shared" ref="EX38:EX43" si="90">EU38+EW38</f>
        <v>312000</v>
      </c>
      <c r="EY38" s="75"/>
      <c r="EZ38" s="74">
        <f t="shared" ref="EZ38:EZ43" si="91">$D38*EY38</f>
        <v>0</v>
      </c>
      <c r="FA38" s="75"/>
      <c r="FB38" s="74">
        <f t="shared" ref="FB38:FB43" si="92">$D38*FA38</f>
        <v>0</v>
      </c>
      <c r="FC38" s="74">
        <f t="shared" ref="FC38:FC43" si="93">EZ38+FB38</f>
        <v>0</v>
      </c>
      <c r="FD38" s="75"/>
      <c r="FE38" s="74">
        <f t="shared" ref="FE38:FE43" si="94">$D38*FD38</f>
        <v>0</v>
      </c>
      <c r="FF38" s="75"/>
      <c r="FG38" s="74">
        <f t="shared" ref="FG38:FG43" si="95">$D38*FF38</f>
        <v>0</v>
      </c>
      <c r="FH38" s="74">
        <f t="shared" ref="FH38:FH43" si="96">FE38+FG38</f>
        <v>0</v>
      </c>
      <c r="FI38" s="75">
        <v>6.0</v>
      </c>
      <c r="FJ38" s="74">
        <f t="shared" ref="FJ38:FJ43" si="97">$D38*FI38</f>
        <v>624000</v>
      </c>
      <c r="FK38" s="75"/>
      <c r="FL38" s="74">
        <f t="shared" ref="FL38:FL43" si="98">$D38*FK38</f>
        <v>0</v>
      </c>
      <c r="FM38" s="74">
        <f t="shared" ref="FM38:FM43" si="99">FJ38+FL38</f>
        <v>624000</v>
      </c>
      <c r="FN38" s="75">
        <v>6.0</v>
      </c>
      <c r="FO38" s="74">
        <f t="shared" ref="FO38:FO43" si="100">$D38*FN38</f>
        <v>624000</v>
      </c>
      <c r="FP38" s="75"/>
      <c r="FQ38" s="74">
        <f t="shared" ref="FQ38:FQ43" si="101">$D38*FP38</f>
        <v>0</v>
      </c>
      <c r="FR38" s="74">
        <f t="shared" ref="FR38:FR43" si="102">FO38+FQ38</f>
        <v>624000</v>
      </c>
      <c r="FS38" s="75">
        <v>1.0</v>
      </c>
      <c r="FT38" s="74">
        <f t="shared" ref="FT38:FT43" si="103">$D38*FS38</f>
        <v>104000</v>
      </c>
      <c r="FU38" s="75"/>
      <c r="FV38" s="74">
        <f t="shared" ref="FV38:FV43" si="104">$D38*FU38</f>
        <v>0</v>
      </c>
      <c r="FW38" s="74">
        <f t="shared" ref="FW38:FW43" si="105">FT38+FV38</f>
        <v>104000</v>
      </c>
      <c r="FX38" s="75">
        <v>7.0</v>
      </c>
      <c r="FY38" s="74">
        <f t="shared" ref="FY38:FY43" si="106">$D38*FX38</f>
        <v>728000</v>
      </c>
      <c r="FZ38" s="75"/>
      <c r="GA38" s="74">
        <f t="shared" ref="GA38:GA43" si="107">$D38*FZ38</f>
        <v>0</v>
      </c>
      <c r="GB38" s="74">
        <f t="shared" ref="GB38:GB43" si="108">FY38+GA38</f>
        <v>728000</v>
      </c>
      <c r="GC38" s="75"/>
      <c r="GD38" s="74">
        <f t="shared" ref="GD38:GD43" si="109">$D38*GC38</f>
        <v>0</v>
      </c>
      <c r="GE38" s="75"/>
      <c r="GF38" s="74">
        <f t="shared" ref="GF38:GF43" si="110">$D38*GE38</f>
        <v>0</v>
      </c>
      <c r="GG38" s="74">
        <f t="shared" ref="GG38:GG43" si="111">GD38+GF38</f>
        <v>0</v>
      </c>
      <c r="GH38" s="75">
        <v>1.0</v>
      </c>
      <c r="GI38" s="74">
        <f t="shared" ref="GI38:GI43" si="112">$D38*GH38</f>
        <v>104000</v>
      </c>
      <c r="GJ38" s="75"/>
      <c r="GK38" s="74">
        <f t="shared" ref="GK38:GK43" si="113">$D38*GJ38</f>
        <v>0</v>
      </c>
      <c r="GL38" s="74">
        <f t="shared" ref="GL38:GL43" si="114">GI38+GK38</f>
        <v>104000</v>
      </c>
      <c r="GM38" s="75"/>
      <c r="GN38" s="74">
        <f t="shared" ref="GN38:GN43" si="115">$D38*GM38</f>
        <v>0</v>
      </c>
      <c r="GO38" s="75"/>
      <c r="GP38" s="74">
        <f t="shared" ref="GP38:GP43" si="116">$D38*GO38</f>
        <v>0</v>
      </c>
      <c r="GQ38" s="74">
        <f t="shared" ref="GQ38:GQ43" si="117">GN38+GP38</f>
        <v>0</v>
      </c>
      <c r="GR38" s="75"/>
      <c r="GS38" s="74">
        <f t="shared" ref="GS38:GS43" si="118">$D38*GR38</f>
        <v>0</v>
      </c>
      <c r="GT38" s="75"/>
      <c r="GU38" s="74">
        <f t="shared" ref="GU38:GU43" si="119">$D38*GT38</f>
        <v>0</v>
      </c>
      <c r="GV38" s="74">
        <f t="shared" ref="GV38:GV43" si="120">GS38+GU38</f>
        <v>0</v>
      </c>
      <c r="GW38" s="75"/>
      <c r="GX38" s="74">
        <f t="shared" ref="GX38:GX43" si="121">$D38*GW38</f>
        <v>0</v>
      </c>
      <c r="GY38" s="75"/>
      <c r="GZ38" s="74">
        <f t="shared" ref="GZ38:GZ43" si="122">$D38*GY38</f>
        <v>0</v>
      </c>
      <c r="HA38" s="74">
        <f t="shared" ref="HA38:HA43" si="123">GX38+GZ38</f>
        <v>0</v>
      </c>
      <c r="HB38" s="75"/>
      <c r="HC38" s="74">
        <f t="shared" ref="HC38:HC43" si="124">$D38*HB38</f>
        <v>0</v>
      </c>
      <c r="HD38" s="75"/>
      <c r="HE38" s="74">
        <f t="shared" ref="HE38:HE43" si="125">$D38*HD38</f>
        <v>0</v>
      </c>
      <c r="HF38" s="74">
        <f t="shared" ref="HF38:HF43" si="126">HC38+HE38</f>
        <v>0</v>
      </c>
      <c r="HG38" s="75"/>
      <c r="HH38" s="74">
        <f t="shared" ref="HH38:HH43" si="127">$D38*HG38</f>
        <v>0</v>
      </c>
      <c r="HI38" s="75"/>
      <c r="HJ38" s="74">
        <f t="shared" ref="HJ38:HJ43" si="128">$D38*HI38</f>
        <v>0</v>
      </c>
      <c r="HK38" s="74">
        <f t="shared" ref="HK38:HK43" si="129">HH38+HJ38</f>
        <v>0</v>
      </c>
    </row>
    <row r="39" ht="15.75" customHeight="1">
      <c r="A39" s="110"/>
      <c r="B39" s="110"/>
      <c r="C39" s="76" t="str">
        <f>$C$9</f>
        <v>Roku Social Post (Facebook)</v>
      </c>
      <c r="D39" s="74">
        <f>($D$12)</f>
        <v>2689.512</v>
      </c>
      <c r="E39" s="77">
        <v>1.0</v>
      </c>
      <c r="F39" s="74">
        <f t="shared" si="1"/>
        <v>2689.512</v>
      </c>
      <c r="G39" s="77"/>
      <c r="H39" s="74">
        <f t="shared" si="2"/>
        <v>0</v>
      </c>
      <c r="I39" s="74">
        <f t="shared" si="3"/>
        <v>2689.512</v>
      </c>
      <c r="J39" s="77"/>
      <c r="K39" s="74">
        <f t="shared" si="4"/>
        <v>0</v>
      </c>
      <c r="L39" s="77"/>
      <c r="M39" s="74">
        <f t="shared" si="5"/>
        <v>0</v>
      </c>
      <c r="N39" s="74">
        <f t="shared" si="6"/>
        <v>0</v>
      </c>
      <c r="O39" s="77"/>
      <c r="P39" s="74">
        <f t="shared" si="7"/>
        <v>0</v>
      </c>
      <c r="Q39" s="77"/>
      <c r="R39" s="74">
        <f t="shared" si="8"/>
        <v>0</v>
      </c>
      <c r="S39" s="74">
        <f t="shared" si="9"/>
        <v>0</v>
      </c>
      <c r="T39" s="77"/>
      <c r="U39" s="74">
        <f t="shared" si="10"/>
        <v>0</v>
      </c>
      <c r="V39" s="77"/>
      <c r="W39" s="74">
        <f t="shared" si="11"/>
        <v>0</v>
      </c>
      <c r="X39" s="74">
        <f t="shared" si="12"/>
        <v>0</v>
      </c>
      <c r="Y39" s="77">
        <v>1.0</v>
      </c>
      <c r="Z39" s="74">
        <f t="shared" si="13"/>
        <v>2689.512</v>
      </c>
      <c r="AA39" s="77"/>
      <c r="AB39" s="74">
        <f t="shared" si="14"/>
        <v>0</v>
      </c>
      <c r="AC39" s="74">
        <f t="shared" si="15"/>
        <v>2689.512</v>
      </c>
      <c r="AD39" s="77"/>
      <c r="AE39" s="74">
        <f t="shared" si="16"/>
        <v>0</v>
      </c>
      <c r="AF39" s="77"/>
      <c r="AG39" s="74">
        <f t="shared" si="17"/>
        <v>0</v>
      </c>
      <c r="AH39" s="74">
        <f t="shared" si="18"/>
        <v>0</v>
      </c>
      <c r="AI39" s="77"/>
      <c r="AJ39" s="74">
        <f t="shared" si="19"/>
        <v>0</v>
      </c>
      <c r="AK39" s="77"/>
      <c r="AL39" s="74">
        <f t="shared" si="20"/>
        <v>0</v>
      </c>
      <c r="AM39" s="74">
        <f t="shared" si="21"/>
        <v>0</v>
      </c>
      <c r="AN39" s="77"/>
      <c r="AO39" s="74">
        <f t="shared" si="22"/>
        <v>0</v>
      </c>
      <c r="AP39" s="77"/>
      <c r="AQ39" s="74">
        <f t="shared" si="23"/>
        <v>0</v>
      </c>
      <c r="AR39" s="74">
        <f t="shared" si="24"/>
        <v>0</v>
      </c>
      <c r="AS39" s="77"/>
      <c r="AT39" s="74">
        <f t="shared" si="25"/>
        <v>0</v>
      </c>
      <c r="AU39" s="77"/>
      <c r="AV39" s="74">
        <f t="shared" si="26"/>
        <v>0</v>
      </c>
      <c r="AW39" s="74">
        <f t="shared" si="27"/>
        <v>0</v>
      </c>
      <c r="AX39" s="77"/>
      <c r="AY39" s="74">
        <f t="shared" si="28"/>
        <v>0</v>
      </c>
      <c r="AZ39" s="77"/>
      <c r="BA39" s="74">
        <f t="shared" si="29"/>
        <v>0</v>
      </c>
      <c r="BB39" s="74">
        <f t="shared" si="30"/>
        <v>0</v>
      </c>
      <c r="BC39" s="77">
        <v>1.0</v>
      </c>
      <c r="BD39" s="74">
        <f t="shared" si="31"/>
        <v>2689.512</v>
      </c>
      <c r="BE39" s="77"/>
      <c r="BF39" s="74">
        <f t="shared" si="32"/>
        <v>0</v>
      </c>
      <c r="BG39" s="74">
        <f t="shared" si="33"/>
        <v>2689.512</v>
      </c>
      <c r="BH39" s="77"/>
      <c r="BI39" s="74">
        <f t="shared" si="34"/>
        <v>0</v>
      </c>
      <c r="BJ39" s="77"/>
      <c r="BK39" s="74">
        <f t="shared" si="35"/>
        <v>0</v>
      </c>
      <c r="BL39" s="74">
        <f t="shared" si="36"/>
        <v>0</v>
      </c>
      <c r="BM39" s="77"/>
      <c r="BN39" s="74">
        <f t="shared" si="37"/>
        <v>0</v>
      </c>
      <c r="BO39" s="77"/>
      <c r="BP39" s="74">
        <f t="shared" si="38"/>
        <v>0</v>
      </c>
      <c r="BQ39" s="74">
        <f t="shared" si="39"/>
        <v>0</v>
      </c>
      <c r="BR39" s="77"/>
      <c r="BS39" s="74">
        <f t="shared" si="40"/>
        <v>0</v>
      </c>
      <c r="BT39" s="77"/>
      <c r="BU39" s="74">
        <f t="shared" si="41"/>
        <v>0</v>
      </c>
      <c r="BV39" s="74">
        <f t="shared" si="42"/>
        <v>0</v>
      </c>
      <c r="BW39" s="77">
        <v>2.0</v>
      </c>
      <c r="BX39" s="74">
        <f t="shared" si="43"/>
        <v>5379.024</v>
      </c>
      <c r="BY39" s="77"/>
      <c r="BZ39" s="74">
        <f t="shared" si="44"/>
        <v>0</v>
      </c>
      <c r="CA39" s="74">
        <f t="shared" si="45"/>
        <v>5379.024</v>
      </c>
      <c r="CB39" s="77"/>
      <c r="CC39" s="74">
        <f t="shared" si="46"/>
        <v>0</v>
      </c>
      <c r="CD39" s="77"/>
      <c r="CE39" s="74">
        <f t="shared" si="47"/>
        <v>0</v>
      </c>
      <c r="CF39" s="74">
        <f t="shared" si="48"/>
        <v>0</v>
      </c>
      <c r="CG39" s="77"/>
      <c r="CH39" s="74">
        <f t="shared" si="49"/>
        <v>0</v>
      </c>
      <c r="CI39" s="77"/>
      <c r="CJ39" s="74">
        <f t="shared" si="50"/>
        <v>0</v>
      </c>
      <c r="CK39" s="74">
        <f t="shared" si="51"/>
        <v>0</v>
      </c>
      <c r="CL39" s="77">
        <v>1.0</v>
      </c>
      <c r="CM39" s="74">
        <f t="shared" si="52"/>
        <v>2689.512</v>
      </c>
      <c r="CN39" s="77"/>
      <c r="CO39" s="74">
        <f t="shared" si="53"/>
        <v>0</v>
      </c>
      <c r="CP39" s="74">
        <f t="shared" si="54"/>
        <v>2689.512</v>
      </c>
      <c r="CQ39" s="77"/>
      <c r="CR39" s="74">
        <f t="shared" si="55"/>
        <v>0</v>
      </c>
      <c r="CS39" s="77"/>
      <c r="CT39" s="74">
        <f t="shared" si="56"/>
        <v>0</v>
      </c>
      <c r="CU39" s="74">
        <f t="shared" si="57"/>
        <v>0</v>
      </c>
      <c r="CV39" s="77">
        <v>1.0</v>
      </c>
      <c r="CW39" s="74">
        <f t="shared" si="58"/>
        <v>2689.512</v>
      </c>
      <c r="CX39" s="77"/>
      <c r="CY39" s="74">
        <f t="shared" si="59"/>
        <v>0</v>
      </c>
      <c r="CZ39" s="74">
        <f t="shared" si="60"/>
        <v>2689.512</v>
      </c>
      <c r="DA39" s="77"/>
      <c r="DB39" s="74">
        <f t="shared" si="61"/>
        <v>0</v>
      </c>
      <c r="DC39" s="77"/>
      <c r="DD39" s="74">
        <f t="shared" si="62"/>
        <v>0</v>
      </c>
      <c r="DE39" s="74">
        <f t="shared" si="63"/>
        <v>0</v>
      </c>
      <c r="DF39" s="77"/>
      <c r="DG39" s="74">
        <f t="shared" si="64"/>
        <v>0</v>
      </c>
      <c r="DH39" s="77"/>
      <c r="DI39" s="74">
        <f t="shared" si="65"/>
        <v>0</v>
      </c>
      <c r="DJ39" s="74">
        <f t="shared" si="66"/>
        <v>0</v>
      </c>
      <c r="DK39" s="77"/>
      <c r="DL39" s="74">
        <f t="shared" si="67"/>
        <v>0</v>
      </c>
      <c r="DM39" s="77"/>
      <c r="DN39" s="74">
        <f t="shared" si="68"/>
        <v>0</v>
      </c>
      <c r="DO39" s="74">
        <f t="shared" si="69"/>
        <v>0</v>
      </c>
      <c r="DP39" s="77"/>
      <c r="DQ39" s="74">
        <f t="shared" si="70"/>
        <v>0</v>
      </c>
      <c r="DR39" s="77"/>
      <c r="DS39" s="74">
        <f t="shared" si="71"/>
        <v>0</v>
      </c>
      <c r="DT39" s="74">
        <f t="shared" si="72"/>
        <v>0</v>
      </c>
      <c r="DU39" s="77"/>
      <c r="DV39" s="74">
        <f t="shared" si="73"/>
        <v>0</v>
      </c>
      <c r="DW39" s="77"/>
      <c r="DX39" s="74">
        <f t="shared" si="74"/>
        <v>0</v>
      </c>
      <c r="DY39" s="74">
        <f t="shared" si="75"/>
        <v>0</v>
      </c>
      <c r="DZ39" s="77"/>
      <c r="EA39" s="74">
        <f t="shared" si="76"/>
        <v>0</v>
      </c>
      <c r="EB39" s="77"/>
      <c r="EC39" s="74">
        <f t="shared" si="77"/>
        <v>0</v>
      </c>
      <c r="ED39" s="74">
        <f t="shared" si="78"/>
        <v>0</v>
      </c>
      <c r="EE39" s="77"/>
      <c r="EF39" s="74">
        <f t="shared" si="79"/>
        <v>0</v>
      </c>
      <c r="EG39" s="77"/>
      <c r="EH39" s="74">
        <f t="shared" si="80"/>
        <v>0</v>
      </c>
      <c r="EI39" s="74">
        <f t="shared" si="81"/>
        <v>0</v>
      </c>
      <c r="EJ39" s="77"/>
      <c r="EK39" s="74">
        <f t="shared" si="82"/>
        <v>0</v>
      </c>
      <c r="EL39" s="77"/>
      <c r="EM39" s="74">
        <f t="shared" si="83"/>
        <v>0</v>
      </c>
      <c r="EN39" s="74">
        <f t="shared" si="84"/>
        <v>0</v>
      </c>
      <c r="EO39" s="77">
        <v>1.0</v>
      </c>
      <c r="EP39" s="74">
        <f t="shared" si="85"/>
        <v>2689.512</v>
      </c>
      <c r="EQ39" s="77"/>
      <c r="ER39" s="74">
        <f t="shared" si="86"/>
        <v>0</v>
      </c>
      <c r="ES39" s="74">
        <f t="shared" si="87"/>
        <v>2689.512</v>
      </c>
      <c r="ET39" s="77">
        <v>2.0</v>
      </c>
      <c r="EU39" s="74">
        <f t="shared" si="88"/>
        <v>5379.024</v>
      </c>
      <c r="EV39" s="77"/>
      <c r="EW39" s="74">
        <f t="shared" si="89"/>
        <v>0</v>
      </c>
      <c r="EX39" s="74">
        <f t="shared" si="90"/>
        <v>5379.024</v>
      </c>
      <c r="EY39" s="77"/>
      <c r="EZ39" s="74">
        <f t="shared" si="91"/>
        <v>0</v>
      </c>
      <c r="FA39" s="77"/>
      <c r="FB39" s="74">
        <f t="shared" si="92"/>
        <v>0</v>
      </c>
      <c r="FC39" s="74">
        <f t="shared" si="93"/>
        <v>0</v>
      </c>
      <c r="FD39" s="77"/>
      <c r="FE39" s="74">
        <f t="shared" si="94"/>
        <v>0</v>
      </c>
      <c r="FF39" s="77"/>
      <c r="FG39" s="74">
        <f t="shared" si="95"/>
        <v>0</v>
      </c>
      <c r="FH39" s="74">
        <f t="shared" si="96"/>
        <v>0</v>
      </c>
      <c r="FI39" s="77"/>
      <c r="FJ39" s="74">
        <f t="shared" si="97"/>
        <v>0</v>
      </c>
      <c r="FK39" s="77"/>
      <c r="FL39" s="74">
        <f t="shared" si="98"/>
        <v>0</v>
      </c>
      <c r="FM39" s="74">
        <f t="shared" si="99"/>
        <v>0</v>
      </c>
      <c r="FN39" s="77"/>
      <c r="FO39" s="74">
        <f t="shared" si="100"/>
        <v>0</v>
      </c>
      <c r="FP39" s="77"/>
      <c r="FQ39" s="74">
        <f t="shared" si="101"/>
        <v>0</v>
      </c>
      <c r="FR39" s="74">
        <f t="shared" si="102"/>
        <v>0</v>
      </c>
      <c r="FS39" s="77"/>
      <c r="FT39" s="74">
        <f t="shared" si="103"/>
        <v>0</v>
      </c>
      <c r="FU39" s="77"/>
      <c r="FV39" s="74">
        <f t="shared" si="104"/>
        <v>0</v>
      </c>
      <c r="FW39" s="74">
        <f t="shared" si="105"/>
        <v>0</v>
      </c>
      <c r="FX39" s="77"/>
      <c r="FY39" s="74">
        <f t="shared" si="106"/>
        <v>0</v>
      </c>
      <c r="FZ39" s="77"/>
      <c r="GA39" s="74">
        <f t="shared" si="107"/>
        <v>0</v>
      </c>
      <c r="GB39" s="74">
        <f t="shared" si="108"/>
        <v>0</v>
      </c>
      <c r="GC39" s="77"/>
      <c r="GD39" s="74">
        <f t="shared" si="109"/>
        <v>0</v>
      </c>
      <c r="GE39" s="77"/>
      <c r="GF39" s="74">
        <f t="shared" si="110"/>
        <v>0</v>
      </c>
      <c r="GG39" s="74">
        <f t="shared" si="111"/>
        <v>0</v>
      </c>
      <c r="GH39" s="77"/>
      <c r="GI39" s="74">
        <f t="shared" si="112"/>
        <v>0</v>
      </c>
      <c r="GJ39" s="77"/>
      <c r="GK39" s="74">
        <f t="shared" si="113"/>
        <v>0</v>
      </c>
      <c r="GL39" s="74">
        <f t="shared" si="114"/>
        <v>0</v>
      </c>
      <c r="GM39" s="77"/>
      <c r="GN39" s="74">
        <f t="shared" si="115"/>
        <v>0</v>
      </c>
      <c r="GO39" s="77"/>
      <c r="GP39" s="74">
        <f t="shared" si="116"/>
        <v>0</v>
      </c>
      <c r="GQ39" s="74">
        <f t="shared" si="117"/>
        <v>0</v>
      </c>
      <c r="GR39" s="77"/>
      <c r="GS39" s="74">
        <f t="shared" si="118"/>
        <v>0</v>
      </c>
      <c r="GT39" s="77"/>
      <c r="GU39" s="74">
        <f t="shared" si="119"/>
        <v>0</v>
      </c>
      <c r="GV39" s="74">
        <f t="shared" si="120"/>
        <v>0</v>
      </c>
      <c r="GW39" s="77"/>
      <c r="GX39" s="74">
        <f t="shared" si="121"/>
        <v>0</v>
      </c>
      <c r="GY39" s="77"/>
      <c r="GZ39" s="74">
        <f t="shared" si="122"/>
        <v>0</v>
      </c>
      <c r="HA39" s="74">
        <f t="shared" si="123"/>
        <v>0</v>
      </c>
      <c r="HB39" s="77"/>
      <c r="HC39" s="74">
        <f t="shared" si="124"/>
        <v>0</v>
      </c>
      <c r="HD39" s="77"/>
      <c r="HE39" s="74">
        <f t="shared" si="125"/>
        <v>0</v>
      </c>
      <c r="HF39" s="74">
        <f t="shared" si="126"/>
        <v>0</v>
      </c>
      <c r="HG39" s="77"/>
      <c r="HH39" s="74">
        <f t="shared" si="127"/>
        <v>0</v>
      </c>
      <c r="HI39" s="77"/>
      <c r="HJ39" s="74">
        <f t="shared" si="128"/>
        <v>0</v>
      </c>
      <c r="HK39" s="74">
        <f t="shared" si="129"/>
        <v>0</v>
      </c>
    </row>
    <row r="40" ht="15.75" customHeight="1">
      <c r="A40" s="110"/>
      <c r="B40" s="110"/>
      <c r="C40" s="76" t="str">
        <f>$C$14</f>
        <v>Roku Social Post (Instagram)</v>
      </c>
      <c r="D40" s="78">
        <f>$D$17</f>
        <v>295.75</v>
      </c>
      <c r="E40" s="77"/>
      <c r="F40" s="74">
        <f t="shared" si="1"/>
        <v>0</v>
      </c>
      <c r="G40" s="77"/>
      <c r="H40" s="74">
        <f t="shared" si="2"/>
        <v>0</v>
      </c>
      <c r="I40" s="74">
        <f t="shared" si="3"/>
        <v>0</v>
      </c>
      <c r="J40" s="77"/>
      <c r="K40" s="74">
        <f t="shared" si="4"/>
        <v>0</v>
      </c>
      <c r="L40" s="77"/>
      <c r="M40" s="74">
        <f t="shared" si="5"/>
        <v>0</v>
      </c>
      <c r="N40" s="74">
        <f t="shared" si="6"/>
        <v>0</v>
      </c>
      <c r="O40" s="77"/>
      <c r="P40" s="74">
        <f t="shared" si="7"/>
        <v>0</v>
      </c>
      <c r="Q40" s="77"/>
      <c r="R40" s="74">
        <f t="shared" si="8"/>
        <v>0</v>
      </c>
      <c r="S40" s="74">
        <f t="shared" si="9"/>
        <v>0</v>
      </c>
      <c r="T40" s="77"/>
      <c r="U40" s="74">
        <f t="shared" si="10"/>
        <v>0</v>
      </c>
      <c r="V40" s="77"/>
      <c r="W40" s="74">
        <f t="shared" si="11"/>
        <v>0</v>
      </c>
      <c r="X40" s="74">
        <f t="shared" si="12"/>
        <v>0</v>
      </c>
      <c r="Y40" s="77"/>
      <c r="Z40" s="74">
        <f t="shared" si="13"/>
        <v>0</v>
      </c>
      <c r="AA40" s="77"/>
      <c r="AB40" s="74">
        <f t="shared" si="14"/>
        <v>0</v>
      </c>
      <c r="AC40" s="74">
        <f t="shared" si="15"/>
        <v>0</v>
      </c>
      <c r="AD40" s="77"/>
      <c r="AE40" s="74">
        <f t="shared" si="16"/>
        <v>0</v>
      </c>
      <c r="AF40" s="77"/>
      <c r="AG40" s="74">
        <f t="shared" si="17"/>
        <v>0</v>
      </c>
      <c r="AH40" s="74">
        <f t="shared" si="18"/>
        <v>0</v>
      </c>
      <c r="AI40" s="77"/>
      <c r="AJ40" s="74">
        <f t="shared" si="19"/>
        <v>0</v>
      </c>
      <c r="AK40" s="77"/>
      <c r="AL40" s="74">
        <f t="shared" si="20"/>
        <v>0</v>
      </c>
      <c r="AM40" s="74">
        <f t="shared" si="21"/>
        <v>0</v>
      </c>
      <c r="AN40" s="77"/>
      <c r="AO40" s="74">
        <f t="shared" si="22"/>
        <v>0</v>
      </c>
      <c r="AP40" s="77"/>
      <c r="AQ40" s="74">
        <f t="shared" si="23"/>
        <v>0</v>
      </c>
      <c r="AR40" s="74">
        <f t="shared" si="24"/>
        <v>0</v>
      </c>
      <c r="AS40" s="77"/>
      <c r="AT40" s="74">
        <f t="shared" si="25"/>
        <v>0</v>
      </c>
      <c r="AU40" s="77"/>
      <c r="AV40" s="74">
        <f t="shared" si="26"/>
        <v>0</v>
      </c>
      <c r="AW40" s="74">
        <f t="shared" si="27"/>
        <v>0</v>
      </c>
      <c r="AX40" s="77"/>
      <c r="AY40" s="74">
        <f t="shared" si="28"/>
        <v>0</v>
      </c>
      <c r="AZ40" s="77"/>
      <c r="BA40" s="74">
        <f t="shared" si="29"/>
        <v>0</v>
      </c>
      <c r="BB40" s="74">
        <f t="shared" si="30"/>
        <v>0</v>
      </c>
      <c r="BC40" s="77">
        <v>1.0</v>
      </c>
      <c r="BD40" s="74">
        <f t="shared" si="31"/>
        <v>295.75</v>
      </c>
      <c r="BE40" s="77"/>
      <c r="BF40" s="74">
        <f t="shared" si="32"/>
        <v>0</v>
      </c>
      <c r="BG40" s="74">
        <f t="shared" si="33"/>
        <v>295.75</v>
      </c>
      <c r="BH40" s="77"/>
      <c r="BI40" s="74">
        <f t="shared" si="34"/>
        <v>0</v>
      </c>
      <c r="BJ40" s="77"/>
      <c r="BK40" s="74">
        <f t="shared" si="35"/>
        <v>0</v>
      </c>
      <c r="BL40" s="74">
        <f t="shared" si="36"/>
        <v>0</v>
      </c>
      <c r="BM40" s="77"/>
      <c r="BN40" s="74">
        <f t="shared" si="37"/>
        <v>0</v>
      </c>
      <c r="BO40" s="77"/>
      <c r="BP40" s="74">
        <f t="shared" si="38"/>
        <v>0</v>
      </c>
      <c r="BQ40" s="74">
        <f t="shared" si="39"/>
        <v>0</v>
      </c>
      <c r="BR40" s="77"/>
      <c r="BS40" s="74">
        <f t="shared" si="40"/>
        <v>0</v>
      </c>
      <c r="BT40" s="77"/>
      <c r="BU40" s="74">
        <f t="shared" si="41"/>
        <v>0</v>
      </c>
      <c r="BV40" s="74">
        <f t="shared" si="42"/>
        <v>0</v>
      </c>
      <c r="BW40" s="77"/>
      <c r="BX40" s="74">
        <f t="shared" si="43"/>
        <v>0</v>
      </c>
      <c r="BY40" s="77"/>
      <c r="BZ40" s="74">
        <f t="shared" si="44"/>
        <v>0</v>
      </c>
      <c r="CA40" s="74">
        <f t="shared" si="45"/>
        <v>0</v>
      </c>
      <c r="CB40" s="77"/>
      <c r="CC40" s="74">
        <f t="shared" si="46"/>
        <v>0</v>
      </c>
      <c r="CD40" s="77"/>
      <c r="CE40" s="74">
        <f t="shared" si="47"/>
        <v>0</v>
      </c>
      <c r="CF40" s="74">
        <f t="shared" si="48"/>
        <v>0</v>
      </c>
      <c r="CG40" s="77"/>
      <c r="CH40" s="74">
        <f t="shared" si="49"/>
        <v>0</v>
      </c>
      <c r="CI40" s="77"/>
      <c r="CJ40" s="74">
        <f t="shared" si="50"/>
        <v>0</v>
      </c>
      <c r="CK40" s="74">
        <f t="shared" si="51"/>
        <v>0</v>
      </c>
      <c r="CL40" s="77"/>
      <c r="CM40" s="74">
        <f t="shared" si="52"/>
        <v>0</v>
      </c>
      <c r="CN40" s="77"/>
      <c r="CO40" s="74">
        <f t="shared" si="53"/>
        <v>0</v>
      </c>
      <c r="CP40" s="74">
        <f t="shared" si="54"/>
        <v>0</v>
      </c>
      <c r="CQ40" s="77"/>
      <c r="CR40" s="74">
        <f t="shared" si="55"/>
        <v>0</v>
      </c>
      <c r="CS40" s="77"/>
      <c r="CT40" s="74">
        <f t="shared" si="56"/>
        <v>0</v>
      </c>
      <c r="CU40" s="74">
        <f t="shared" si="57"/>
        <v>0</v>
      </c>
      <c r="CV40" s="77">
        <v>1.0</v>
      </c>
      <c r="CW40" s="74">
        <f t="shared" si="58"/>
        <v>295.75</v>
      </c>
      <c r="CX40" s="77"/>
      <c r="CY40" s="74">
        <f t="shared" si="59"/>
        <v>0</v>
      </c>
      <c r="CZ40" s="74">
        <f t="shared" si="60"/>
        <v>295.75</v>
      </c>
      <c r="DA40" s="77">
        <v>1.0</v>
      </c>
      <c r="DB40" s="74">
        <f t="shared" si="61"/>
        <v>295.75</v>
      </c>
      <c r="DC40" s="77"/>
      <c r="DD40" s="74">
        <f t="shared" si="62"/>
        <v>0</v>
      </c>
      <c r="DE40" s="74">
        <f t="shared" si="63"/>
        <v>295.75</v>
      </c>
      <c r="DF40" s="77"/>
      <c r="DG40" s="74">
        <f t="shared" si="64"/>
        <v>0</v>
      </c>
      <c r="DH40" s="77"/>
      <c r="DI40" s="74">
        <f t="shared" si="65"/>
        <v>0</v>
      </c>
      <c r="DJ40" s="74">
        <f t="shared" si="66"/>
        <v>0</v>
      </c>
      <c r="DK40" s="77"/>
      <c r="DL40" s="74">
        <f t="shared" si="67"/>
        <v>0</v>
      </c>
      <c r="DM40" s="77"/>
      <c r="DN40" s="74">
        <f t="shared" si="68"/>
        <v>0</v>
      </c>
      <c r="DO40" s="74">
        <f t="shared" si="69"/>
        <v>0</v>
      </c>
      <c r="DP40" s="77"/>
      <c r="DQ40" s="74">
        <f t="shared" si="70"/>
        <v>0</v>
      </c>
      <c r="DR40" s="77"/>
      <c r="DS40" s="74">
        <f t="shared" si="71"/>
        <v>0</v>
      </c>
      <c r="DT40" s="74">
        <f t="shared" si="72"/>
        <v>0</v>
      </c>
      <c r="DU40" s="77"/>
      <c r="DV40" s="74">
        <f t="shared" si="73"/>
        <v>0</v>
      </c>
      <c r="DW40" s="77"/>
      <c r="DX40" s="74">
        <f t="shared" si="74"/>
        <v>0</v>
      </c>
      <c r="DY40" s="74">
        <f t="shared" si="75"/>
        <v>0</v>
      </c>
      <c r="DZ40" s="77"/>
      <c r="EA40" s="74">
        <f t="shared" si="76"/>
        <v>0</v>
      </c>
      <c r="EB40" s="77"/>
      <c r="EC40" s="74">
        <f t="shared" si="77"/>
        <v>0</v>
      </c>
      <c r="ED40" s="74">
        <f t="shared" si="78"/>
        <v>0</v>
      </c>
      <c r="EE40" s="77"/>
      <c r="EF40" s="74">
        <f t="shared" si="79"/>
        <v>0</v>
      </c>
      <c r="EG40" s="77"/>
      <c r="EH40" s="74">
        <f t="shared" si="80"/>
        <v>0</v>
      </c>
      <c r="EI40" s="74">
        <f t="shared" si="81"/>
        <v>0</v>
      </c>
      <c r="EJ40" s="77"/>
      <c r="EK40" s="74">
        <f t="shared" si="82"/>
        <v>0</v>
      </c>
      <c r="EL40" s="77"/>
      <c r="EM40" s="74">
        <f t="shared" si="83"/>
        <v>0</v>
      </c>
      <c r="EN40" s="74">
        <f t="shared" si="84"/>
        <v>0</v>
      </c>
      <c r="EO40" s="77"/>
      <c r="EP40" s="74">
        <f t="shared" si="85"/>
        <v>0</v>
      </c>
      <c r="EQ40" s="77"/>
      <c r="ER40" s="74">
        <f t="shared" si="86"/>
        <v>0</v>
      </c>
      <c r="ES40" s="74">
        <f t="shared" si="87"/>
        <v>0</v>
      </c>
      <c r="ET40" s="77">
        <v>2.0</v>
      </c>
      <c r="EU40" s="74">
        <f t="shared" si="88"/>
        <v>591.5</v>
      </c>
      <c r="EV40" s="77"/>
      <c r="EW40" s="74">
        <f t="shared" si="89"/>
        <v>0</v>
      </c>
      <c r="EX40" s="74">
        <f t="shared" si="90"/>
        <v>591.5</v>
      </c>
      <c r="EY40" s="77"/>
      <c r="EZ40" s="74">
        <f t="shared" si="91"/>
        <v>0</v>
      </c>
      <c r="FA40" s="77"/>
      <c r="FB40" s="74">
        <f t="shared" si="92"/>
        <v>0</v>
      </c>
      <c r="FC40" s="74">
        <f t="shared" si="93"/>
        <v>0</v>
      </c>
      <c r="FD40" s="77"/>
      <c r="FE40" s="74">
        <f t="shared" si="94"/>
        <v>0</v>
      </c>
      <c r="FF40" s="77"/>
      <c r="FG40" s="74">
        <f t="shared" si="95"/>
        <v>0</v>
      </c>
      <c r="FH40" s="74">
        <f t="shared" si="96"/>
        <v>0</v>
      </c>
      <c r="FI40" s="77"/>
      <c r="FJ40" s="74">
        <f t="shared" si="97"/>
        <v>0</v>
      </c>
      <c r="FK40" s="77"/>
      <c r="FL40" s="74">
        <f t="shared" si="98"/>
        <v>0</v>
      </c>
      <c r="FM40" s="74">
        <f t="shared" si="99"/>
        <v>0</v>
      </c>
      <c r="FN40" s="77"/>
      <c r="FO40" s="74">
        <f t="shared" si="100"/>
        <v>0</v>
      </c>
      <c r="FP40" s="77"/>
      <c r="FQ40" s="74">
        <f t="shared" si="101"/>
        <v>0</v>
      </c>
      <c r="FR40" s="74">
        <f t="shared" si="102"/>
        <v>0</v>
      </c>
      <c r="FS40" s="77"/>
      <c r="FT40" s="74">
        <f t="shared" si="103"/>
        <v>0</v>
      </c>
      <c r="FU40" s="77"/>
      <c r="FV40" s="74">
        <f t="shared" si="104"/>
        <v>0</v>
      </c>
      <c r="FW40" s="74">
        <f t="shared" si="105"/>
        <v>0</v>
      </c>
      <c r="FX40" s="77"/>
      <c r="FY40" s="74">
        <f t="shared" si="106"/>
        <v>0</v>
      </c>
      <c r="FZ40" s="77"/>
      <c r="GA40" s="74">
        <f t="shared" si="107"/>
        <v>0</v>
      </c>
      <c r="GB40" s="74">
        <f t="shared" si="108"/>
        <v>0</v>
      </c>
      <c r="GC40" s="77"/>
      <c r="GD40" s="74">
        <f t="shared" si="109"/>
        <v>0</v>
      </c>
      <c r="GE40" s="77"/>
      <c r="GF40" s="74">
        <f t="shared" si="110"/>
        <v>0</v>
      </c>
      <c r="GG40" s="74">
        <f t="shared" si="111"/>
        <v>0</v>
      </c>
      <c r="GH40" s="77"/>
      <c r="GI40" s="74">
        <f t="shared" si="112"/>
        <v>0</v>
      </c>
      <c r="GJ40" s="77"/>
      <c r="GK40" s="74">
        <f t="shared" si="113"/>
        <v>0</v>
      </c>
      <c r="GL40" s="74">
        <f t="shared" si="114"/>
        <v>0</v>
      </c>
      <c r="GM40" s="77"/>
      <c r="GN40" s="74">
        <f t="shared" si="115"/>
        <v>0</v>
      </c>
      <c r="GO40" s="77"/>
      <c r="GP40" s="74">
        <f t="shared" si="116"/>
        <v>0</v>
      </c>
      <c r="GQ40" s="74">
        <f t="shared" si="117"/>
        <v>0</v>
      </c>
      <c r="GR40" s="77"/>
      <c r="GS40" s="74">
        <f t="shared" si="118"/>
        <v>0</v>
      </c>
      <c r="GT40" s="77"/>
      <c r="GU40" s="74">
        <f t="shared" si="119"/>
        <v>0</v>
      </c>
      <c r="GV40" s="74">
        <f t="shared" si="120"/>
        <v>0</v>
      </c>
      <c r="GW40" s="77"/>
      <c r="GX40" s="74">
        <f t="shared" si="121"/>
        <v>0</v>
      </c>
      <c r="GY40" s="77"/>
      <c r="GZ40" s="74">
        <f t="shared" si="122"/>
        <v>0</v>
      </c>
      <c r="HA40" s="74">
        <f t="shared" si="123"/>
        <v>0</v>
      </c>
      <c r="HB40" s="77"/>
      <c r="HC40" s="74">
        <f t="shared" si="124"/>
        <v>0</v>
      </c>
      <c r="HD40" s="77"/>
      <c r="HE40" s="74">
        <f t="shared" si="125"/>
        <v>0</v>
      </c>
      <c r="HF40" s="74">
        <f t="shared" si="126"/>
        <v>0</v>
      </c>
      <c r="HG40" s="77"/>
      <c r="HH40" s="74">
        <f t="shared" si="127"/>
        <v>0</v>
      </c>
      <c r="HI40" s="77"/>
      <c r="HJ40" s="74">
        <f t="shared" si="128"/>
        <v>0</v>
      </c>
      <c r="HK40" s="74">
        <f t="shared" si="129"/>
        <v>0</v>
      </c>
    </row>
    <row r="41" ht="15.75" customHeight="1">
      <c r="A41" s="110"/>
      <c r="B41" s="110"/>
      <c r="C41" s="76" t="str">
        <f>$C$19</f>
        <v>Roku Social Post (Twitter)</v>
      </c>
      <c r="D41" s="78">
        <f>$D$22</f>
        <v>567</v>
      </c>
      <c r="E41" s="77">
        <v>3.0</v>
      </c>
      <c r="F41" s="74">
        <f t="shared" si="1"/>
        <v>1701</v>
      </c>
      <c r="G41" s="77"/>
      <c r="H41" s="74">
        <f t="shared" si="2"/>
        <v>0</v>
      </c>
      <c r="I41" s="74">
        <f t="shared" si="3"/>
        <v>1701</v>
      </c>
      <c r="J41" s="77"/>
      <c r="K41" s="74">
        <f t="shared" si="4"/>
        <v>0</v>
      </c>
      <c r="L41" s="77"/>
      <c r="M41" s="74">
        <f t="shared" si="5"/>
        <v>0</v>
      </c>
      <c r="N41" s="74">
        <f t="shared" si="6"/>
        <v>0</v>
      </c>
      <c r="O41" s="77"/>
      <c r="P41" s="74">
        <f t="shared" si="7"/>
        <v>0</v>
      </c>
      <c r="Q41" s="77"/>
      <c r="R41" s="74">
        <f t="shared" si="8"/>
        <v>0</v>
      </c>
      <c r="S41" s="74">
        <f t="shared" si="9"/>
        <v>0</v>
      </c>
      <c r="T41" s="77"/>
      <c r="U41" s="74">
        <f t="shared" si="10"/>
        <v>0</v>
      </c>
      <c r="V41" s="77"/>
      <c r="W41" s="74">
        <f t="shared" si="11"/>
        <v>0</v>
      </c>
      <c r="X41" s="74">
        <f t="shared" si="12"/>
        <v>0</v>
      </c>
      <c r="Y41" s="77">
        <v>1.0</v>
      </c>
      <c r="Z41" s="74">
        <f t="shared" si="13"/>
        <v>567</v>
      </c>
      <c r="AA41" s="77"/>
      <c r="AB41" s="74">
        <f t="shared" si="14"/>
        <v>0</v>
      </c>
      <c r="AC41" s="74">
        <f t="shared" si="15"/>
        <v>567</v>
      </c>
      <c r="AD41" s="77">
        <v>1.0</v>
      </c>
      <c r="AE41" s="74">
        <f t="shared" si="16"/>
        <v>567</v>
      </c>
      <c r="AF41" s="77"/>
      <c r="AG41" s="74">
        <f t="shared" si="17"/>
        <v>0</v>
      </c>
      <c r="AH41" s="74">
        <f t="shared" si="18"/>
        <v>567</v>
      </c>
      <c r="AI41" s="77"/>
      <c r="AJ41" s="74">
        <f t="shared" si="19"/>
        <v>0</v>
      </c>
      <c r="AK41" s="77"/>
      <c r="AL41" s="74">
        <f t="shared" si="20"/>
        <v>0</v>
      </c>
      <c r="AM41" s="74">
        <f t="shared" si="21"/>
        <v>0</v>
      </c>
      <c r="AN41" s="77"/>
      <c r="AO41" s="74">
        <f t="shared" si="22"/>
        <v>0</v>
      </c>
      <c r="AP41" s="77"/>
      <c r="AQ41" s="74">
        <f t="shared" si="23"/>
        <v>0</v>
      </c>
      <c r="AR41" s="74">
        <f t="shared" si="24"/>
        <v>0</v>
      </c>
      <c r="AS41" s="77"/>
      <c r="AT41" s="74">
        <f t="shared" si="25"/>
        <v>0</v>
      </c>
      <c r="AU41" s="77"/>
      <c r="AV41" s="74">
        <f t="shared" si="26"/>
        <v>0</v>
      </c>
      <c r="AW41" s="74">
        <f t="shared" si="27"/>
        <v>0</v>
      </c>
      <c r="AX41" s="77"/>
      <c r="AY41" s="74">
        <f t="shared" si="28"/>
        <v>0</v>
      </c>
      <c r="AZ41" s="77"/>
      <c r="BA41" s="74">
        <f t="shared" si="29"/>
        <v>0</v>
      </c>
      <c r="BB41" s="74">
        <f t="shared" si="30"/>
        <v>0</v>
      </c>
      <c r="BC41" s="77">
        <v>2.0</v>
      </c>
      <c r="BD41" s="74">
        <f t="shared" si="31"/>
        <v>1134</v>
      </c>
      <c r="BE41" s="77"/>
      <c r="BF41" s="74">
        <f t="shared" si="32"/>
        <v>0</v>
      </c>
      <c r="BG41" s="74">
        <f t="shared" si="33"/>
        <v>1134</v>
      </c>
      <c r="BH41" s="77"/>
      <c r="BI41" s="74">
        <f t="shared" si="34"/>
        <v>0</v>
      </c>
      <c r="BJ41" s="77"/>
      <c r="BK41" s="74">
        <f t="shared" si="35"/>
        <v>0</v>
      </c>
      <c r="BL41" s="74">
        <f t="shared" si="36"/>
        <v>0</v>
      </c>
      <c r="BM41" s="77"/>
      <c r="BN41" s="74">
        <f t="shared" si="37"/>
        <v>0</v>
      </c>
      <c r="BO41" s="77"/>
      <c r="BP41" s="74">
        <f t="shared" si="38"/>
        <v>0</v>
      </c>
      <c r="BQ41" s="74">
        <f t="shared" si="39"/>
        <v>0</v>
      </c>
      <c r="BR41" s="77"/>
      <c r="BS41" s="74">
        <f t="shared" si="40"/>
        <v>0</v>
      </c>
      <c r="BT41" s="77"/>
      <c r="BU41" s="74">
        <f t="shared" si="41"/>
        <v>0</v>
      </c>
      <c r="BV41" s="74">
        <f t="shared" si="42"/>
        <v>0</v>
      </c>
      <c r="BW41" s="77">
        <v>2.0</v>
      </c>
      <c r="BX41" s="74">
        <f t="shared" si="43"/>
        <v>1134</v>
      </c>
      <c r="BY41" s="77"/>
      <c r="BZ41" s="74">
        <f t="shared" si="44"/>
        <v>0</v>
      </c>
      <c r="CA41" s="74">
        <f t="shared" si="45"/>
        <v>1134</v>
      </c>
      <c r="CB41" s="77"/>
      <c r="CC41" s="74">
        <f t="shared" si="46"/>
        <v>0</v>
      </c>
      <c r="CD41" s="77"/>
      <c r="CE41" s="74">
        <f t="shared" si="47"/>
        <v>0</v>
      </c>
      <c r="CF41" s="74">
        <f t="shared" si="48"/>
        <v>0</v>
      </c>
      <c r="CG41" s="77"/>
      <c r="CH41" s="74">
        <f t="shared" si="49"/>
        <v>0</v>
      </c>
      <c r="CI41" s="77"/>
      <c r="CJ41" s="74">
        <f t="shared" si="50"/>
        <v>0</v>
      </c>
      <c r="CK41" s="74">
        <f t="shared" si="51"/>
        <v>0</v>
      </c>
      <c r="CL41" s="77"/>
      <c r="CM41" s="74">
        <f t="shared" si="52"/>
        <v>0</v>
      </c>
      <c r="CN41" s="77"/>
      <c r="CO41" s="74">
        <f t="shared" si="53"/>
        <v>0</v>
      </c>
      <c r="CP41" s="74">
        <f t="shared" si="54"/>
        <v>0</v>
      </c>
      <c r="CQ41" s="77"/>
      <c r="CR41" s="74">
        <f t="shared" si="55"/>
        <v>0</v>
      </c>
      <c r="CS41" s="77"/>
      <c r="CT41" s="74">
        <f t="shared" si="56"/>
        <v>0</v>
      </c>
      <c r="CU41" s="74">
        <f t="shared" si="57"/>
        <v>0</v>
      </c>
      <c r="CV41" s="77">
        <v>1.0</v>
      </c>
      <c r="CW41" s="74">
        <f t="shared" si="58"/>
        <v>567</v>
      </c>
      <c r="CX41" s="77"/>
      <c r="CY41" s="74">
        <f t="shared" si="59"/>
        <v>0</v>
      </c>
      <c r="CZ41" s="74">
        <f t="shared" si="60"/>
        <v>567</v>
      </c>
      <c r="DA41" s="77">
        <v>1.0</v>
      </c>
      <c r="DB41" s="74">
        <f t="shared" si="61"/>
        <v>567</v>
      </c>
      <c r="DC41" s="77"/>
      <c r="DD41" s="74">
        <f t="shared" si="62"/>
        <v>0</v>
      </c>
      <c r="DE41" s="74">
        <f t="shared" si="63"/>
        <v>567</v>
      </c>
      <c r="DF41" s="77">
        <v>1.0</v>
      </c>
      <c r="DG41" s="74">
        <f t="shared" si="64"/>
        <v>567</v>
      </c>
      <c r="DH41" s="77"/>
      <c r="DI41" s="74">
        <f t="shared" si="65"/>
        <v>0</v>
      </c>
      <c r="DJ41" s="74">
        <f t="shared" si="66"/>
        <v>567</v>
      </c>
      <c r="DK41" s="77"/>
      <c r="DL41" s="74">
        <f t="shared" si="67"/>
        <v>0</v>
      </c>
      <c r="DM41" s="77"/>
      <c r="DN41" s="74">
        <f t="shared" si="68"/>
        <v>0</v>
      </c>
      <c r="DO41" s="74">
        <f t="shared" si="69"/>
        <v>0</v>
      </c>
      <c r="DP41" s="77"/>
      <c r="DQ41" s="74">
        <f t="shared" si="70"/>
        <v>0</v>
      </c>
      <c r="DR41" s="77"/>
      <c r="DS41" s="74">
        <f t="shared" si="71"/>
        <v>0</v>
      </c>
      <c r="DT41" s="74">
        <f t="shared" si="72"/>
        <v>0</v>
      </c>
      <c r="DU41" s="77"/>
      <c r="DV41" s="74">
        <f t="shared" si="73"/>
        <v>0</v>
      </c>
      <c r="DW41" s="77"/>
      <c r="DX41" s="74">
        <f t="shared" si="74"/>
        <v>0</v>
      </c>
      <c r="DY41" s="74">
        <f t="shared" si="75"/>
        <v>0</v>
      </c>
      <c r="DZ41" s="77"/>
      <c r="EA41" s="74">
        <f t="shared" si="76"/>
        <v>0</v>
      </c>
      <c r="EB41" s="77"/>
      <c r="EC41" s="74">
        <f t="shared" si="77"/>
        <v>0</v>
      </c>
      <c r="ED41" s="74">
        <f t="shared" si="78"/>
        <v>0</v>
      </c>
      <c r="EE41" s="77"/>
      <c r="EF41" s="74">
        <f t="shared" si="79"/>
        <v>0</v>
      </c>
      <c r="EG41" s="77"/>
      <c r="EH41" s="74">
        <f t="shared" si="80"/>
        <v>0</v>
      </c>
      <c r="EI41" s="74">
        <f t="shared" si="81"/>
        <v>0</v>
      </c>
      <c r="EJ41" s="77"/>
      <c r="EK41" s="74">
        <f t="shared" si="82"/>
        <v>0</v>
      </c>
      <c r="EL41" s="77"/>
      <c r="EM41" s="74">
        <f t="shared" si="83"/>
        <v>0</v>
      </c>
      <c r="EN41" s="74">
        <f t="shared" si="84"/>
        <v>0</v>
      </c>
      <c r="EO41" s="77"/>
      <c r="EP41" s="74">
        <f t="shared" si="85"/>
        <v>0</v>
      </c>
      <c r="EQ41" s="77"/>
      <c r="ER41" s="74">
        <f t="shared" si="86"/>
        <v>0</v>
      </c>
      <c r="ES41" s="74">
        <f t="shared" si="87"/>
        <v>0</v>
      </c>
      <c r="ET41" s="77">
        <v>2.0</v>
      </c>
      <c r="EU41" s="74">
        <f t="shared" si="88"/>
        <v>1134</v>
      </c>
      <c r="EV41" s="77"/>
      <c r="EW41" s="74">
        <f t="shared" si="89"/>
        <v>0</v>
      </c>
      <c r="EX41" s="74">
        <f t="shared" si="90"/>
        <v>1134</v>
      </c>
      <c r="EY41" s="77"/>
      <c r="EZ41" s="74">
        <f t="shared" si="91"/>
        <v>0</v>
      </c>
      <c r="FA41" s="77"/>
      <c r="FB41" s="74">
        <f t="shared" si="92"/>
        <v>0</v>
      </c>
      <c r="FC41" s="74">
        <f t="shared" si="93"/>
        <v>0</v>
      </c>
      <c r="FD41" s="77"/>
      <c r="FE41" s="74">
        <f t="shared" si="94"/>
        <v>0</v>
      </c>
      <c r="FF41" s="77"/>
      <c r="FG41" s="74">
        <f t="shared" si="95"/>
        <v>0</v>
      </c>
      <c r="FH41" s="74">
        <f t="shared" si="96"/>
        <v>0</v>
      </c>
      <c r="FI41" s="77"/>
      <c r="FJ41" s="74">
        <f t="shared" si="97"/>
        <v>0</v>
      </c>
      <c r="FK41" s="77"/>
      <c r="FL41" s="74">
        <f t="shared" si="98"/>
        <v>0</v>
      </c>
      <c r="FM41" s="74">
        <f t="shared" si="99"/>
        <v>0</v>
      </c>
      <c r="FN41" s="77"/>
      <c r="FO41" s="74">
        <f t="shared" si="100"/>
        <v>0</v>
      </c>
      <c r="FP41" s="77"/>
      <c r="FQ41" s="74">
        <f t="shared" si="101"/>
        <v>0</v>
      </c>
      <c r="FR41" s="74">
        <f t="shared" si="102"/>
        <v>0</v>
      </c>
      <c r="FS41" s="77"/>
      <c r="FT41" s="74">
        <f t="shared" si="103"/>
        <v>0</v>
      </c>
      <c r="FU41" s="77"/>
      <c r="FV41" s="74">
        <f t="shared" si="104"/>
        <v>0</v>
      </c>
      <c r="FW41" s="74">
        <f t="shared" si="105"/>
        <v>0</v>
      </c>
      <c r="FX41" s="77"/>
      <c r="FY41" s="74">
        <f t="shared" si="106"/>
        <v>0</v>
      </c>
      <c r="FZ41" s="77"/>
      <c r="GA41" s="74">
        <f t="shared" si="107"/>
        <v>0</v>
      </c>
      <c r="GB41" s="74">
        <f t="shared" si="108"/>
        <v>0</v>
      </c>
      <c r="GC41" s="77"/>
      <c r="GD41" s="74">
        <f t="shared" si="109"/>
        <v>0</v>
      </c>
      <c r="GE41" s="77"/>
      <c r="GF41" s="74">
        <f t="shared" si="110"/>
        <v>0</v>
      </c>
      <c r="GG41" s="74">
        <f t="shared" si="111"/>
        <v>0</v>
      </c>
      <c r="GH41" s="77">
        <v>1.0</v>
      </c>
      <c r="GI41" s="74">
        <f t="shared" si="112"/>
        <v>567</v>
      </c>
      <c r="GJ41" s="77"/>
      <c r="GK41" s="74">
        <f t="shared" si="113"/>
        <v>0</v>
      </c>
      <c r="GL41" s="74">
        <f t="shared" si="114"/>
        <v>567</v>
      </c>
      <c r="GM41" s="77"/>
      <c r="GN41" s="74">
        <f t="shared" si="115"/>
        <v>0</v>
      </c>
      <c r="GO41" s="77"/>
      <c r="GP41" s="74">
        <f t="shared" si="116"/>
        <v>0</v>
      </c>
      <c r="GQ41" s="74">
        <f t="shared" si="117"/>
        <v>0</v>
      </c>
      <c r="GR41" s="77"/>
      <c r="GS41" s="74">
        <f t="shared" si="118"/>
        <v>0</v>
      </c>
      <c r="GT41" s="77"/>
      <c r="GU41" s="74">
        <f t="shared" si="119"/>
        <v>0</v>
      </c>
      <c r="GV41" s="74">
        <f t="shared" si="120"/>
        <v>0</v>
      </c>
      <c r="GW41" s="77"/>
      <c r="GX41" s="74">
        <f t="shared" si="121"/>
        <v>0</v>
      </c>
      <c r="GY41" s="77"/>
      <c r="GZ41" s="74">
        <f t="shared" si="122"/>
        <v>0</v>
      </c>
      <c r="HA41" s="74">
        <f t="shared" si="123"/>
        <v>0</v>
      </c>
      <c r="HB41" s="77"/>
      <c r="HC41" s="74">
        <f t="shared" si="124"/>
        <v>0</v>
      </c>
      <c r="HD41" s="77"/>
      <c r="HE41" s="74">
        <f t="shared" si="125"/>
        <v>0</v>
      </c>
      <c r="HF41" s="74">
        <f t="shared" si="126"/>
        <v>0</v>
      </c>
      <c r="HG41" s="77"/>
      <c r="HH41" s="74">
        <f t="shared" si="127"/>
        <v>0</v>
      </c>
      <c r="HI41" s="77"/>
      <c r="HJ41" s="74">
        <f t="shared" si="128"/>
        <v>0</v>
      </c>
      <c r="HK41" s="74">
        <f t="shared" si="129"/>
        <v>0</v>
      </c>
    </row>
    <row r="42" ht="15.75" customHeight="1">
      <c r="A42" s="110"/>
      <c r="B42" s="110"/>
      <c r="C42" s="76" t="str">
        <f>$C$24</f>
        <v>Roku Email / Newsletter</v>
      </c>
      <c r="D42" s="78">
        <f>$D$27</f>
        <v>62500</v>
      </c>
      <c r="E42" s="77"/>
      <c r="F42" s="74">
        <f t="shared" si="1"/>
        <v>0</v>
      </c>
      <c r="G42" s="77"/>
      <c r="H42" s="74">
        <f t="shared" si="2"/>
        <v>0</v>
      </c>
      <c r="I42" s="74">
        <f t="shared" si="3"/>
        <v>0</v>
      </c>
      <c r="J42" s="77">
        <v>1.0</v>
      </c>
      <c r="K42" s="74">
        <f t="shared" si="4"/>
        <v>62500</v>
      </c>
      <c r="L42" s="77"/>
      <c r="M42" s="74">
        <f t="shared" si="5"/>
        <v>0</v>
      </c>
      <c r="N42" s="74">
        <f t="shared" si="6"/>
        <v>62500</v>
      </c>
      <c r="O42" s="77"/>
      <c r="P42" s="74">
        <f t="shared" si="7"/>
        <v>0</v>
      </c>
      <c r="Q42" s="77"/>
      <c r="R42" s="74">
        <f t="shared" si="8"/>
        <v>0</v>
      </c>
      <c r="S42" s="74">
        <f t="shared" si="9"/>
        <v>0</v>
      </c>
      <c r="T42" s="77"/>
      <c r="U42" s="74">
        <f t="shared" si="10"/>
        <v>0</v>
      </c>
      <c r="V42" s="77"/>
      <c r="W42" s="74">
        <f t="shared" si="11"/>
        <v>0</v>
      </c>
      <c r="X42" s="74">
        <f t="shared" si="12"/>
        <v>0</v>
      </c>
      <c r="Y42" s="77">
        <v>1.0</v>
      </c>
      <c r="Z42" s="74">
        <f t="shared" si="13"/>
        <v>62500</v>
      </c>
      <c r="AA42" s="77"/>
      <c r="AB42" s="74">
        <f t="shared" si="14"/>
        <v>0</v>
      </c>
      <c r="AC42" s="74">
        <f t="shared" si="15"/>
        <v>62500</v>
      </c>
      <c r="AD42" s="77"/>
      <c r="AE42" s="74">
        <f t="shared" si="16"/>
        <v>0</v>
      </c>
      <c r="AF42" s="77"/>
      <c r="AG42" s="74">
        <f t="shared" si="17"/>
        <v>0</v>
      </c>
      <c r="AH42" s="74">
        <f t="shared" si="18"/>
        <v>0</v>
      </c>
      <c r="AI42" s="77"/>
      <c r="AJ42" s="74">
        <f t="shared" si="19"/>
        <v>0</v>
      </c>
      <c r="AK42" s="77"/>
      <c r="AL42" s="74">
        <f t="shared" si="20"/>
        <v>0</v>
      </c>
      <c r="AM42" s="74">
        <f t="shared" si="21"/>
        <v>0</v>
      </c>
      <c r="AN42" s="77"/>
      <c r="AO42" s="74">
        <f t="shared" si="22"/>
        <v>0</v>
      </c>
      <c r="AP42" s="77"/>
      <c r="AQ42" s="74">
        <f t="shared" si="23"/>
        <v>0</v>
      </c>
      <c r="AR42" s="74">
        <f t="shared" si="24"/>
        <v>0</v>
      </c>
      <c r="AS42" s="77"/>
      <c r="AT42" s="74">
        <f t="shared" si="25"/>
        <v>0</v>
      </c>
      <c r="AU42" s="77"/>
      <c r="AV42" s="74">
        <f t="shared" si="26"/>
        <v>0</v>
      </c>
      <c r="AW42" s="74">
        <f t="shared" si="27"/>
        <v>0</v>
      </c>
      <c r="AX42" s="77"/>
      <c r="AY42" s="74">
        <f t="shared" si="28"/>
        <v>0</v>
      </c>
      <c r="AZ42" s="77"/>
      <c r="BA42" s="74">
        <f t="shared" si="29"/>
        <v>0</v>
      </c>
      <c r="BB42" s="74">
        <f t="shared" si="30"/>
        <v>0</v>
      </c>
      <c r="BC42" s="77"/>
      <c r="BD42" s="74">
        <f t="shared" si="31"/>
        <v>0</v>
      </c>
      <c r="BE42" s="77"/>
      <c r="BF42" s="74">
        <f t="shared" si="32"/>
        <v>0</v>
      </c>
      <c r="BG42" s="74">
        <f t="shared" si="33"/>
        <v>0</v>
      </c>
      <c r="BH42" s="77"/>
      <c r="BI42" s="74">
        <f t="shared" si="34"/>
        <v>0</v>
      </c>
      <c r="BJ42" s="77"/>
      <c r="BK42" s="74">
        <f t="shared" si="35"/>
        <v>0</v>
      </c>
      <c r="BL42" s="74">
        <f t="shared" si="36"/>
        <v>0</v>
      </c>
      <c r="BM42" s="77"/>
      <c r="BN42" s="74">
        <f t="shared" si="37"/>
        <v>0</v>
      </c>
      <c r="BO42" s="77"/>
      <c r="BP42" s="74">
        <f t="shared" si="38"/>
        <v>0</v>
      </c>
      <c r="BQ42" s="74">
        <f t="shared" si="39"/>
        <v>0</v>
      </c>
      <c r="BR42" s="77"/>
      <c r="BS42" s="74">
        <f t="shared" si="40"/>
        <v>0</v>
      </c>
      <c r="BT42" s="77"/>
      <c r="BU42" s="74">
        <f t="shared" si="41"/>
        <v>0</v>
      </c>
      <c r="BV42" s="74">
        <f t="shared" si="42"/>
        <v>0</v>
      </c>
      <c r="BW42" s="77"/>
      <c r="BX42" s="74">
        <f t="shared" si="43"/>
        <v>0</v>
      </c>
      <c r="BY42" s="77"/>
      <c r="BZ42" s="74">
        <f t="shared" si="44"/>
        <v>0</v>
      </c>
      <c r="CA42" s="74">
        <f t="shared" si="45"/>
        <v>0</v>
      </c>
      <c r="CB42" s="77"/>
      <c r="CC42" s="74">
        <f t="shared" si="46"/>
        <v>0</v>
      </c>
      <c r="CD42" s="77"/>
      <c r="CE42" s="74">
        <f t="shared" si="47"/>
        <v>0</v>
      </c>
      <c r="CF42" s="74">
        <f t="shared" si="48"/>
        <v>0</v>
      </c>
      <c r="CG42" s="77"/>
      <c r="CH42" s="74">
        <f t="shared" si="49"/>
        <v>0</v>
      </c>
      <c r="CI42" s="77"/>
      <c r="CJ42" s="74">
        <f t="shared" si="50"/>
        <v>0</v>
      </c>
      <c r="CK42" s="74">
        <f t="shared" si="51"/>
        <v>0</v>
      </c>
      <c r="CL42" s="77"/>
      <c r="CM42" s="74">
        <f t="shared" si="52"/>
        <v>0</v>
      </c>
      <c r="CN42" s="77"/>
      <c r="CO42" s="74">
        <f t="shared" si="53"/>
        <v>0</v>
      </c>
      <c r="CP42" s="74">
        <f t="shared" si="54"/>
        <v>0</v>
      </c>
      <c r="CQ42" s="77"/>
      <c r="CR42" s="74">
        <f t="shared" si="55"/>
        <v>0</v>
      </c>
      <c r="CS42" s="77"/>
      <c r="CT42" s="74">
        <f t="shared" si="56"/>
        <v>0</v>
      </c>
      <c r="CU42" s="74">
        <f t="shared" si="57"/>
        <v>0</v>
      </c>
      <c r="CV42" s="77">
        <v>1.0</v>
      </c>
      <c r="CW42" s="74">
        <f t="shared" si="58"/>
        <v>62500</v>
      </c>
      <c r="CX42" s="77"/>
      <c r="CY42" s="74">
        <f t="shared" si="59"/>
        <v>0</v>
      </c>
      <c r="CZ42" s="74">
        <f t="shared" si="60"/>
        <v>62500</v>
      </c>
      <c r="DA42" s="77"/>
      <c r="DB42" s="74">
        <f t="shared" si="61"/>
        <v>0</v>
      </c>
      <c r="DC42" s="77"/>
      <c r="DD42" s="74">
        <f t="shared" si="62"/>
        <v>0</v>
      </c>
      <c r="DE42" s="74">
        <f t="shared" si="63"/>
        <v>0</v>
      </c>
      <c r="DF42" s="77"/>
      <c r="DG42" s="74">
        <f t="shared" si="64"/>
        <v>0</v>
      </c>
      <c r="DH42" s="77"/>
      <c r="DI42" s="74">
        <f t="shared" si="65"/>
        <v>0</v>
      </c>
      <c r="DJ42" s="74">
        <f t="shared" si="66"/>
        <v>0</v>
      </c>
      <c r="DK42" s="77">
        <v>1.0</v>
      </c>
      <c r="DL42" s="74">
        <f t="shared" si="67"/>
        <v>62500</v>
      </c>
      <c r="DM42" s="77"/>
      <c r="DN42" s="74">
        <f t="shared" si="68"/>
        <v>0</v>
      </c>
      <c r="DO42" s="74">
        <f t="shared" si="69"/>
        <v>62500</v>
      </c>
      <c r="DP42" s="77"/>
      <c r="DQ42" s="74">
        <f t="shared" si="70"/>
        <v>0</v>
      </c>
      <c r="DR42" s="77"/>
      <c r="DS42" s="74">
        <f t="shared" si="71"/>
        <v>0</v>
      </c>
      <c r="DT42" s="74">
        <f t="shared" si="72"/>
        <v>0</v>
      </c>
      <c r="DU42" s="77"/>
      <c r="DV42" s="74">
        <f t="shared" si="73"/>
        <v>0</v>
      </c>
      <c r="DW42" s="77"/>
      <c r="DX42" s="74">
        <f t="shared" si="74"/>
        <v>0</v>
      </c>
      <c r="DY42" s="74">
        <f t="shared" si="75"/>
        <v>0</v>
      </c>
      <c r="DZ42" s="77"/>
      <c r="EA42" s="74">
        <f t="shared" si="76"/>
        <v>0</v>
      </c>
      <c r="EB42" s="77"/>
      <c r="EC42" s="74">
        <f t="shared" si="77"/>
        <v>0</v>
      </c>
      <c r="ED42" s="74">
        <f t="shared" si="78"/>
        <v>0</v>
      </c>
      <c r="EE42" s="77"/>
      <c r="EF42" s="74">
        <f t="shared" si="79"/>
        <v>0</v>
      </c>
      <c r="EG42" s="77"/>
      <c r="EH42" s="74">
        <f t="shared" si="80"/>
        <v>0</v>
      </c>
      <c r="EI42" s="74">
        <f t="shared" si="81"/>
        <v>0</v>
      </c>
      <c r="EJ42" s="77"/>
      <c r="EK42" s="74">
        <f t="shared" si="82"/>
        <v>0</v>
      </c>
      <c r="EL42" s="77"/>
      <c r="EM42" s="74">
        <f t="shared" si="83"/>
        <v>0</v>
      </c>
      <c r="EN42" s="74">
        <f t="shared" si="84"/>
        <v>0</v>
      </c>
      <c r="EO42" s="77"/>
      <c r="EP42" s="74">
        <f t="shared" si="85"/>
        <v>0</v>
      </c>
      <c r="EQ42" s="77"/>
      <c r="ER42" s="74">
        <f t="shared" si="86"/>
        <v>0</v>
      </c>
      <c r="ES42" s="74">
        <f t="shared" si="87"/>
        <v>0</v>
      </c>
      <c r="ET42" s="77">
        <v>1.0</v>
      </c>
      <c r="EU42" s="74">
        <f t="shared" si="88"/>
        <v>62500</v>
      </c>
      <c r="EV42" s="77"/>
      <c r="EW42" s="74">
        <f t="shared" si="89"/>
        <v>0</v>
      </c>
      <c r="EX42" s="74">
        <f t="shared" si="90"/>
        <v>62500</v>
      </c>
      <c r="EY42" s="77"/>
      <c r="EZ42" s="74">
        <f t="shared" si="91"/>
        <v>0</v>
      </c>
      <c r="FA42" s="77"/>
      <c r="FB42" s="74">
        <f t="shared" si="92"/>
        <v>0</v>
      </c>
      <c r="FC42" s="74">
        <f t="shared" si="93"/>
        <v>0</v>
      </c>
      <c r="FD42" s="77"/>
      <c r="FE42" s="74">
        <f t="shared" si="94"/>
        <v>0</v>
      </c>
      <c r="FF42" s="77"/>
      <c r="FG42" s="74">
        <f t="shared" si="95"/>
        <v>0</v>
      </c>
      <c r="FH42" s="74">
        <f t="shared" si="96"/>
        <v>0</v>
      </c>
      <c r="FI42" s="77"/>
      <c r="FJ42" s="74">
        <f t="shared" si="97"/>
        <v>0</v>
      </c>
      <c r="FK42" s="77"/>
      <c r="FL42" s="74">
        <f t="shared" si="98"/>
        <v>0</v>
      </c>
      <c r="FM42" s="74">
        <f t="shared" si="99"/>
        <v>0</v>
      </c>
      <c r="FN42" s="77"/>
      <c r="FO42" s="74">
        <f t="shared" si="100"/>
        <v>0</v>
      </c>
      <c r="FP42" s="77"/>
      <c r="FQ42" s="74">
        <f t="shared" si="101"/>
        <v>0</v>
      </c>
      <c r="FR42" s="74">
        <f t="shared" si="102"/>
        <v>0</v>
      </c>
      <c r="FS42" s="77"/>
      <c r="FT42" s="74">
        <f t="shared" si="103"/>
        <v>0</v>
      </c>
      <c r="FU42" s="77"/>
      <c r="FV42" s="74">
        <f t="shared" si="104"/>
        <v>0</v>
      </c>
      <c r="FW42" s="74">
        <f t="shared" si="105"/>
        <v>0</v>
      </c>
      <c r="FX42" s="77"/>
      <c r="FY42" s="74">
        <f t="shared" si="106"/>
        <v>0</v>
      </c>
      <c r="FZ42" s="77"/>
      <c r="GA42" s="74">
        <f t="shared" si="107"/>
        <v>0</v>
      </c>
      <c r="GB42" s="74">
        <f t="shared" si="108"/>
        <v>0</v>
      </c>
      <c r="GC42" s="77"/>
      <c r="GD42" s="74">
        <f t="shared" si="109"/>
        <v>0</v>
      </c>
      <c r="GE42" s="77"/>
      <c r="GF42" s="74">
        <f t="shared" si="110"/>
        <v>0</v>
      </c>
      <c r="GG42" s="74">
        <f t="shared" si="111"/>
        <v>0</v>
      </c>
      <c r="GH42" s="77"/>
      <c r="GI42" s="74">
        <f t="shared" si="112"/>
        <v>0</v>
      </c>
      <c r="GJ42" s="77"/>
      <c r="GK42" s="74">
        <f t="shared" si="113"/>
        <v>0</v>
      </c>
      <c r="GL42" s="74">
        <f t="shared" si="114"/>
        <v>0</v>
      </c>
      <c r="GM42" s="77"/>
      <c r="GN42" s="74">
        <f t="shared" si="115"/>
        <v>0</v>
      </c>
      <c r="GO42" s="77"/>
      <c r="GP42" s="74">
        <f t="shared" si="116"/>
        <v>0</v>
      </c>
      <c r="GQ42" s="74">
        <f t="shared" si="117"/>
        <v>0</v>
      </c>
      <c r="GR42" s="77"/>
      <c r="GS42" s="74">
        <f t="shared" si="118"/>
        <v>0</v>
      </c>
      <c r="GT42" s="77"/>
      <c r="GU42" s="74">
        <f t="shared" si="119"/>
        <v>0</v>
      </c>
      <c r="GV42" s="74">
        <f t="shared" si="120"/>
        <v>0</v>
      </c>
      <c r="GW42" s="77"/>
      <c r="GX42" s="74">
        <f t="shared" si="121"/>
        <v>0</v>
      </c>
      <c r="GY42" s="77"/>
      <c r="GZ42" s="74">
        <f t="shared" si="122"/>
        <v>0</v>
      </c>
      <c r="HA42" s="74">
        <f t="shared" si="123"/>
        <v>0</v>
      </c>
      <c r="HB42" s="77"/>
      <c r="HC42" s="74">
        <f t="shared" si="124"/>
        <v>0</v>
      </c>
      <c r="HD42" s="77"/>
      <c r="HE42" s="74">
        <f t="shared" si="125"/>
        <v>0</v>
      </c>
      <c r="HF42" s="74">
        <f t="shared" si="126"/>
        <v>0</v>
      </c>
      <c r="HG42" s="77"/>
      <c r="HH42" s="74">
        <f t="shared" si="127"/>
        <v>0</v>
      </c>
      <c r="HI42" s="77"/>
      <c r="HJ42" s="74">
        <f t="shared" si="128"/>
        <v>0</v>
      </c>
      <c r="HK42" s="74">
        <f t="shared" si="129"/>
        <v>0</v>
      </c>
    </row>
    <row r="43" ht="15.75" customHeight="1">
      <c r="A43" s="110"/>
      <c r="B43" s="110"/>
      <c r="C43" s="76" t="str">
        <f>$C$29</f>
        <v>.com Feature</v>
      </c>
      <c r="D43" s="78">
        <f>$D$32/7</f>
        <v>115.7142857</v>
      </c>
      <c r="E43" s="77">
        <v>1.0</v>
      </c>
      <c r="F43" s="74">
        <f t="shared" si="1"/>
        <v>115.7142857</v>
      </c>
      <c r="G43" s="77"/>
      <c r="H43" s="74">
        <f t="shared" si="2"/>
        <v>0</v>
      </c>
      <c r="I43" s="74">
        <f t="shared" si="3"/>
        <v>115.7142857</v>
      </c>
      <c r="J43" s="77"/>
      <c r="K43" s="74">
        <f t="shared" si="4"/>
        <v>0</v>
      </c>
      <c r="L43" s="77"/>
      <c r="M43" s="74">
        <f t="shared" si="5"/>
        <v>0</v>
      </c>
      <c r="N43" s="74">
        <f t="shared" si="6"/>
        <v>0</v>
      </c>
      <c r="O43" s="77"/>
      <c r="P43" s="74">
        <f t="shared" si="7"/>
        <v>0</v>
      </c>
      <c r="Q43" s="77"/>
      <c r="R43" s="74">
        <f t="shared" si="8"/>
        <v>0</v>
      </c>
      <c r="S43" s="74">
        <f t="shared" si="9"/>
        <v>0</v>
      </c>
      <c r="T43" s="77"/>
      <c r="U43" s="74">
        <f t="shared" si="10"/>
        <v>0</v>
      </c>
      <c r="V43" s="77"/>
      <c r="W43" s="74">
        <f t="shared" si="11"/>
        <v>0</v>
      </c>
      <c r="X43" s="74">
        <f t="shared" si="12"/>
        <v>0</v>
      </c>
      <c r="Y43" s="77">
        <v>2.0</v>
      </c>
      <c r="Z43" s="74">
        <f t="shared" si="13"/>
        <v>231.4285714</v>
      </c>
      <c r="AA43" s="77"/>
      <c r="AB43" s="74">
        <f t="shared" si="14"/>
        <v>0</v>
      </c>
      <c r="AC43" s="74">
        <f t="shared" si="15"/>
        <v>231.4285714</v>
      </c>
      <c r="AD43" s="77">
        <v>5.0</v>
      </c>
      <c r="AE43" s="74">
        <f t="shared" si="16"/>
        <v>578.5714286</v>
      </c>
      <c r="AF43" s="77"/>
      <c r="AG43" s="74">
        <f t="shared" si="17"/>
        <v>0</v>
      </c>
      <c r="AH43" s="74">
        <f t="shared" si="18"/>
        <v>578.5714286</v>
      </c>
      <c r="AI43" s="77"/>
      <c r="AJ43" s="74">
        <f t="shared" si="19"/>
        <v>0</v>
      </c>
      <c r="AK43" s="77"/>
      <c r="AL43" s="74">
        <f t="shared" si="20"/>
        <v>0</v>
      </c>
      <c r="AM43" s="74">
        <f t="shared" si="21"/>
        <v>0</v>
      </c>
      <c r="AN43" s="77"/>
      <c r="AO43" s="74">
        <f t="shared" si="22"/>
        <v>0</v>
      </c>
      <c r="AP43" s="77"/>
      <c r="AQ43" s="74">
        <f t="shared" si="23"/>
        <v>0</v>
      </c>
      <c r="AR43" s="74">
        <f t="shared" si="24"/>
        <v>0</v>
      </c>
      <c r="AS43" s="77"/>
      <c r="AT43" s="74">
        <f t="shared" si="25"/>
        <v>0</v>
      </c>
      <c r="AU43" s="77"/>
      <c r="AV43" s="74">
        <f t="shared" si="26"/>
        <v>0</v>
      </c>
      <c r="AW43" s="74">
        <f t="shared" si="27"/>
        <v>0</v>
      </c>
      <c r="AX43" s="77"/>
      <c r="AY43" s="74">
        <f t="shared" si="28"/>
        <v>0</v>
      </c>
      <c r="AZ43" s="77"/>
      <c r="BA43" s="74">
        <f t="shared" si="29"/>
        <v>0</v>
      </c>
      <c r="BB43" s="74">
        <f t="shared" si="30"/>
        <v>0</v>
      </c>
      <c r="BC43" s="77"/>
      <c r="BD43" s="74">
        <f t="shared" si="31"/>
        <v>0</v>
      </c>
      <c r="BE43" s="77"/>
      <c r="BF43" s="74">
        <f t="shared" si="32"/>
        <v>0</v>
      </c>
      <c r="BG43" s="74">
        <f t="shared" si="33"/>
        <v>0</v>
      </c>
      <c r="BH43" s="77"/>
      <c r="BI43" s="74">
        <f t="shared" si="34"/>
        <v>0</v>
      </c>
      <c r="BJ43" s="77"/>
      <c r="BK43" s="74">
        <f t="shared" si="35"/>
        <v>0</v>
      </c>
      <c r="BL43" s="74">
        <f t="shared" si="36"/>
        <v>0</v>
      </c>
      <c r="BM43" s="77"/>
      <c r="BN43" s="74">
        <f t="shared" si="37"/>
        <v>0</v>
      </c>
      <c r="BO43" s="77"/>
      <c r="BP43" s="74">
        <f t="shared" si="38"/>
        <v>0</v>
      </c>
      <c r="BQ43" s="74">
        <f t="shared" si="39"/>
        <v>0</v>
      </c>
      <c r="BR43" s="77"/>
      <c r="BS43" s="74">
        <f t="shared" si="40"/>
        <v>0</v>
      </c>
      <c r="BT43" s="77"/>
      <c r="BU43" s="74">
        <f t="shared" si="41"/>
        <v>0</v>
      </c>
      <c r="BV43" s="74">
        <f t="shared" si="42"/>
        <v>0</v>
      </c>
      <c r="BW43" s="77">
        <v>6.0</v>
      </c>
      <c r="BX43" s="74">
        <f t="shared" si="43"/>
        <v>694.2857143</v>
      </c>
      <c r="BY43" s="77"/>
      <c r="BZ43" s="74">
        <f t="shared" si="44"/>
        <v>0</v>
      </c>
      <c r="CA43" s="74">
        <f t="shared" si="45"/>
        <v>694.2857143</v>
      </c>
      <c r="CB43" s="77"/>
      <c r="CC43" s="74">
        <f t="shared" si="46"/>
        <v>0</v>
      </c>
      <c r="CD43" s="77"/>
      <c r="CE43" s="74">
        <f t="shared" si="47"/>
        <v>0</v>
      </c>
      <c r="CF43" s="74">
        <f t="shared" si="48"/>
        <v>0</v>
      </c>
      <c r="CG43" s="77"/>
      <c r="CH43" s="74">
        <f t="shared" si="49"/>
        <v>0</v>
      </c>
      <c r="CI43" s="77"/>
      <c r="CJ43" s="74">
        <f t="shared" si="50"/>
        <v>0</v>
      </c>
      <c r="CK43" s="74">
        <f t="shared" si="51"/>
        <v>0</v>
      </c>
      <c r="CL43" s="77"/>
      <c r="CM43" s="74">
        <f t="shared" si="52"/>
        <v>0</v>
      </c>
      <c r="CN43" s="77"/>
      <c r="CO43" s="74">
        <f t="shared" si="53"/>
        <v>0</v>
      </c>
      <c r="CP43" s="74">
        <f t="shared" si="54"/>
        <v>0</v>
      </c>
      <c r="CQ43" s="77"/>
      <c r="CR43" s="74">
        <f t="shared" si="55"/>
        <v>0</v>
      </c>
      <c r="CS43" s="77"/>
      <c r="CT43" s="74">
        <f t="shared" si="56"/>
        <v>0</v>
      </c>
      <c r="CU43" s="74">
        <f t="shared" si="57"/>
        <v>0</v>
      </c>
      <c r="CV43" s="77"/>
      <c r="CW43" s="74">
        <f t="shared" si="58"/>
        <v>0</v>
      </c>
      <c r="CX43" s="77"/>
      <c r="CY43" s="74">
        <f t="shared" si="59"/>
        <v>0</v>
      </c>
      <c r="CZ43" s="74">
        <f t="shared" si="60"/>
        <v>0</v>
      </c>
      <c r="DA43" s="77">
        <v>3.0</v>
      </c>
      <c r="DB43" s="74">
        <f t="shared" si="61"/>
        <v>347.1428571</v>
      </c>
      <c r="DC43" s="77"/>
      <c r="DD43" s="74">
        <f t="shared" si="62"/>
        <v>0</v>
      </c>
      <c r="DE43" s="74">
        <f t="shared" si="63"/>
        <v>347.1428571</v>
      </c>
      <c r="DF43" s="77">
        <v>7.0</v>
      </c>
      <c r="DG43" s="74">
        <f t="shared" si="64"/>
        <v>810</v>
      </c>
      <c r="DH43" s="77"/>
      <c r="DI43" s="74">
        <f t="shared" si="65"/>
        <v>0</v>
      </c>
      <c r="DJ43" s="74">
        <f t="shared" si="66"/>
        <v>810</v>
      </c>
      <c r="DK43" s="77">
        <v>7.0</v>
      </c>
      <c r="DL43" s="74">
        <f t="shared" si="67"/>
        <v>810</v>
      </c>
      <c r="DM43" s="77"/>
      <c r="DN43" s="74">
        <f t="shared" si="68"/>
        <v>0</v>
      </c>
      <c r="DO43" s="74">
        <f t="shared" si="69"/>
        <v>810</v>
      </c>
      <c r="DP43" s="77">
        <v>1.0</v>
      </c>
      <c r="DQ43" s="74">
        <f t="shared" si="70"/>
        <v>115.7142857</v>
      </c>
      <c r="DR43" s="77"/>
      <c r="DS43" s="74">
        <f t="shared" si="71"/>
        <v>0</v>
      </c>
      <c r="DT43" s="74">
        <f t="shared" si="72"/>
        <v>115.7142857</v>
      </c>
      <c r="DU43" s="77">
        <v>6.0</v>
      </c>
      <c r="DV43" s="74">
        <f t="shared" si="73"/>
        <v>694.2857143</v>
      </c>
      <c r="DW43" s="77"/>
      <c r="DX43" s="74">
        <f t="shared" si="74"/>
        <v>0</v>
      </c>
      <c r="DY43" s="74">
        <f t="shared" si="75"/>
        <v>694.2857143</v>
      </c>
      <c r="DZ43" s="77">
        <v>7.0</v>
      </c>
      <c r="EA43" s="74">
        <f t="shared" si="76"/>
        <v>810</v>
      </c>
      <c r="EB43" s="77"/>
      <c r="EC43" s="74">
        <f t="shared" si="77"/>
        <v>0</v>
      </c>
      <c r="ED43" s="74">
        <f t="shared" si="78"/>
        <v>810</v>
      </c>
      <c r="EE43" s="77">
        <v>7.0</v>
      </c>
      <c r="EF43" s="74">
        <f t="shared" si="79"/>
        <v>810</v>
      </c>
      <c r="EG43" s="77"/>
      <c r="EH43" s="74">
        <f t="shared" si="80"/>
        <v>0</v>
      </c>
      <c r="EI43" s="74">
        <f t="shared" si="81"/>
        <v>810</v>
      </c>
      <c r="EJ43" s="77">
        <v>7.0</v>
      </c>
      <c r="EK43" s="74">
        <f t="shared" si="82"/>
        <v>810</v>
      </c>
      <c r="EL43" s="77"/>
      <c r="EM43" s="74">
        <f t="shared" si="83"/>
        <v>0</v>
      </c>
      <c r="EN43" s="74">
        <f t="shared" si="84"/>
        <v>810</v>
      </c>
      <c r="EO43" s="77">
        <v>3.0</v>
      </c>
      <c r="EP43" s="74">
        <f t="shared" si="85"/>
        <v>347.1428571</v>
      </c>
      <c r="EQ43" s="77"/>
      <c r="ER43" s="74">
        <f t="shared" si="86"/>
        <v>0</v>
      </c>
      <c r="ES43" s="74">
        <f t="shared" si="87"/>
        <v>347.1428571</v>
      </c>
      <c r="ET43" s="77">
        <v>4.0</v>
      </c>
      <c r="EU43" s="74">
        <f t="shared" si="88"/>
        <v>462.8571429</v>
      </c>
      <c r="EV43" s="77"/>
      <c r="EW43" s="74">
        <f t="shared" si="89"/>
        <v>0</v>
      </c>
      <c r="EX43" s="74">
        <f t="shared" si="90"/>
        <v>462.8571429</v>
      </c>
      <c r="EY43" s="77">
        <v>7.0</v>
      </c>
      <c r="EZ43" s="74">
        <f t="shared" si="91"/>
        <v>810</v>
      </c>
      <c r="FA43" s="77"/>
      <c r="FB43" s="74">
        <f t="shared" si="92"/>
        <v>0</v>
      </c>
      <c r="FC43" s="74">
        <f t="shared" si="93"/>
        <v>810</v>
      </c>
      <c r="FD43" s="77">
        <v>7.0</v>
      </c>
      <c r="FE43" s="74">
        <f t="shared" si="94"/>
        <v>810</v>
      </c>
      <c r="FF43" s="77"/>
      <c r="FG43" s="74">
        <f t="shared" si="95"/>
        <v>0</v>
      </c>
      <c r="FH43" s="74">
        <f t="shared" si="96"/>
        <v>810</v>
      </c>
      <c r="FI43" s="77">
        <v>7.0</v>
      </c>
      <c r="FJ43" s="74">
        <f t="shared" si="97"/>
        <v>810</v>
      </c>
      <c r="FK43" s="77"/>
      <c r="FL43" s="74">
        <f t="shared" si="98"/>
        <v>0</v>
      </c>
      <c r="FM43" s="74">
        <f t="shared" si="99"/>
        <v>810</v>
      </c>
      <c r="FN43" s="77">
        <v>6.0</v>
      </c>
      <c r="FO43" s="74">
        <f t="shared" si="100"/>
        <v>694.2857143</v>
      </c>
      <c r="FP43" s="77"/>
      <c r="FQ43" s="74">
        <f t="shared" si="101"/>
        <v>0</v>
      </c>
      <c r="FR43" s="74">
        <f t="shared" si="102"/>
        <v>694.2857143</v>
      </c>
      <c r="FS43" s="77">
        <v>1.0</v>
      </c>
      <c r="FT43" s="74">
        <f t="shared" si="103"/>
        <v>115.7142857</v>
      </c>
      <c r="FU43" s="77"/>
      <c r="FV43" s="74">
        <f t="shared" si="104"/>
        <v>0</v>
      </c>
      <c r="FW43" s="74">
        <f t="shared" si="105"/>
        <v>115.7142857</v>
      </c>
      <c r="FX43" s="77">
        <v>7.0</v>
      </c>
      <c r="FY43" s="74">
        <f t="shared" si="106"/>
        <v>810</v>
      </c>
      <c r="FZ43" s="77"/>
      <c r="GA43" s="74">
        <f t="shared" si="107"/>
        <v>0</v>
      </c>
      <c r="GB43" s="74">
        <f t="shared" si="108"/>
        <v>810</v>
      </c>
      <c r="GC43" s="77">
        <v>7.0</v>
      </c>
      <c r="GD43" s="74">
        <f t="shared" si="109"/>
        <v>810</v>
      </c>
      <c r="GE43" s="77"/>
      <c r="GF43" s="74">
        <f t="shared" si="110"/>
        <v>0</v>
      </c>
      <c r="GG43" s="74">
        <f t="shared" si="111"/>
        <v>810</v>
      </c>
      <c r="GH43" s="77">
        <v>7.0</v>
      </c>
      <c r="GI43" s="74">
        <f t="shared" si="112"/>
        <v>810</v>
      </c>
      <c r="GJ43" s="77"/>
      <c r="GK43" s="74">
        <f t="shared" si="113"/>
        <v>0</v>
      </c>
      <c r="GL43" s="74">
        <f t="shared" si="114"/>
        <v>810</v>
      </c>
      <c r="GM43" s="77">
        <v>7.0</v>
      </c>
      <c r="GN43" s="74">
        <f t="shared" si="115"/>
        <v>810</v>
      </c>
      <c r="GO43" s="77"/>
      <c r="GP43" s="74">
        <f t="shared" si="116"/>
        <v>0</v>
      </c>
      <c r="GQ43" s="74">
        <f t="shared" si="117"/>
        <v>810</v>
      </c>
      <c r="GR43" s="77">
        <v>2.0</v>
      </c>
      <c r="GS43" s="74">
        <f t="shared" si="118"/>
        <v>231.4285714</v>
      </c>
      <c r="GT43" s="77"/>
      <c r="GU43" s="74">
        <f t="shared" si="119"/>
        <v>0</v>
      </c>
      <c r="GV43" s="74">
        <f t="shared" si="120"/>
        <v>231.4285714</v>
      </c>
      <c r="GW43" s="77">
        <v>5.0</v>
      </c>
      <c r="GX43" s="74">
        <f t="shared" si="121"/>
        <v>578.5714286</v>
      </c>
      <c r="GY43" s="77"/>
      <c r="GZ43" s="74">
        <f t="shared" si="122"/>
        <v>0</v>
      </c>
      <c r="HA43" s="74">
        <f t="shared" si="123"/>
        <v>578.5714286</v>
      </c>
      <c r="HB43" s="77">
        <v>7.0</v>
      </c>
      <c r="HC43" s="74">
        <f t="shared" si="124"/>
        <v>810</v>
      </c>
      <c r="HD43" s="77"/>
      <c r="HE43" s="74">
        <f t="shared" si="125"/>
        <v>0</v>
      </c>
      <c r="HF43" s="74">
        <f t="shared" si="126"/>
        <v>810</v>
      </c>
      <c r="HG43" s="77">
        <v>7.0</v>
      </c>
      <c r="HH43" s="74">
        <f t="shared" si="127"/>
        <v>810</v>
      </c>
      <c r="HI43" s="77"/>
      <c r="HJ43" s="74">
        <f t="shared" si="128"/>
        <v>0</v>
      </c>
      <c r="HK43" s="74">
        <f t="shared" si="129"/>
        <v>810</v>
      </c>
    </row>
    <row r="44" ht="15.75" customHeight="1">
      <c r="A44" s="110"/>
      <c r="B44" s="110"/>
      <c r="C44" s="80" t="s">
        <v>78</v>
      </c>
      <c r="D44" s="81" t="s">
        <v>79</v>
      </c>
      <c r="E44" s="81" t="s">
        <v>79</v>
      </c>
      <c r="F44" s="82">
        <f>SUM(F38:F43)</f>
        <v>4506.226286</v>
      </c>
      <c r="G44" s="81" t="s">
        <v>79</v>
      </c>
      <c r="H44" s="82">
        <f t="shared" ref="H44:I44" si="130">SUM(H38:H43)</f>
        <v>0</v>
      </c>
      <c r="I44" s="82">
        <f t="shared" si="130"/>
        <v>4506.226286</v>
      </c>
      <c r="J44" s="81" t="s">
        <v>79</v>
      </c>
      <c r="K44" s="82">
        <f>SUM(K38:K43)</f>
        <v>62500</v>
      </c>
      <c r="L44" s="81" t="s">
        <v>79</v>
      </c>
      <c r="M44" s="82">
        <f t="shared" ref="M44:N44" si="131">SUM(M38:M43)</f>
        <v>0</v>
      </c>
      <c r="N44" s="82">
        <f t="shared" si="131"/>
        <v>62500</v>
      </c>
      <c r="O44" s="81" t="s">
        <v>79</v>
      </c>
      <c r="P44" s="82">
        <f>SUM(P38:P43)</f>
        <v>0</v>
      </c>
      <c r="Q44" s="81" t="s">
        <v>79</v>
      </c>
      <c r="R44" s="82">
        <f t="shared" ref="R44:S44" si="132">SUM(R38:R43)</f>
        <v>0</v>
      </c>
      <c r="S44" s="82">
        <f t="shared" si="132"/>
        <v>0</v>
      </c>
      <c r="T44" s="81" t="s">
        <v>79</v>
      </c>
      <c r="U44" s="82">
        <f>SUM(U38:U43)</f>
        <v>0</v>
      </c>
      <c r="V44" s="81" t="s">
        <v>79</v>
      </c>
      <c r="W44" s="82">
        <f t="shared" ref="W44:X44" si="133">SUM(W38:W43)</f>
        <v>0</v>
      </c>
      <c r="X44" s="82">
        <f t="shared" si="133"/>
        <v>0</v>
      </c>
      <c r="Y44" s="81" t="s">
        <v>79</v>
      </c>
      <c r="Z44" s="82">
        <f>SUM(Z38:Z43)</f>
        <v>65987.94057</v>
      </c>
      <c r="AA44" s="81" t="s">
        <v>79</v>
      </c>
      <c r="AB44" s="82">
        <f t="shared" ref="AB44:AC44" si="134">SUM(AB38:AB43)</f>
        <v>0</v>
      </c>
      <c r="AC44" s="82">
        <f t="shared" si="134"/>
        <v>65987.94057</v>
      </c>
      <c r="AD44" s="81" t="s">
        <v>79</v>
      </c>
      <c r="AE44" s="82">
        <f>SUM(AE38:AE43)</f>
        <v>1145.571429</v>
      </c>
      <c r="AF44" s="81" t="s">
        <v>79</v>
      </c>
      <c r="AG44" s="82">
        <f t="shared" ref="AG44:AH44" si="135">SUM(AG38:AG43)</f>
        <v>0</v>
      </c>
      <c r="AH44" s="82">
        <f t="shared" si="135"/>
        <v>1145.571429</v>
      </c>
      <c r="AI44" s="81" t="s">
        <v>79</v>
      </c>
      <c r="AJ44" s="82">
        <f>SUM(AJ38:AJ43)</f>
        <v>0</v>
      </c>
      <c r="AK44" s="81" t="s">
        <v>79</v>
      </c>
      <c r="AL44" s="82">
        <f t="shared" ref="AL44:AM44" si="136">SUM(AL38:AL43)</f>
        <v>0</v>
      </c>
      <c r="AM44" s="82">
        <f t="shared" si="136"/>
        <v>0</v>
      </c>
      <c r="AN44" s="81" t="s">
        <v>79</v>
      </c>
      <c r="AO44" s="82">
        <f>SUM(AO38:AO43)</f>
        <v>0</v>
      </c>
      <c r="AP44" s="81" t="s">
        <v>79</v>
      </c>
      <c r="AQ44" s="82">
        <f t="shared" ref="AQ44:AR44" si="137">SUM(AQ38:AQ43)</f>
        <v>0</v>
      </c>
      <c r="AR44" s="82">
        <f t="shared" si="137"/>
        <v>0</v>
      </c>
      <c r="AS44" s="81" t="s">
        <v>79</v>
      </c>
      <c r="AT44" s="82">
        <f>SUM(AT38:AT43)</f>
        <v>0</v>
      </c>
      <c r="AU44" s="81" t="s">
        <v>79</v>
      </c>
      <c r="AV44" s="82">
        <f t="shared" ref="AV44:AW44" si="138">SUM(AV38:AV43)</f>
        <v>0</v>
      </c>
      <c r="AW44" s="82">
        <f t="shared" si="138"/>
        <v>0</v>
      </c>
      <c r="AX44" s="81" t="s">
        <v>79</v>
      </c>
      <c r="AY44" s="82">
        <f>SUM(AY38:AY43)</f>
        <v>0</v>
      </c>
      <c r="AZ44" s="81" t="s">
        <v>79</v>
      </c>
      <c r="BA44" s="82">
        <f t="shared" ref="BA44:BB44" si="139">SUM(BA38:BA43)</f>
        <v>0</v>
      </c>
      <c r="BB44" s="82">
        <f t="shared" si="139"/>
        <v>0</v>
      </c>
      <c r="BC44" s="81" t="s">
        <v>79</v>
      </c>
      <c r="BD44" s="82">
        <f>SUM(BD38:BD43)</f>
        <v>4119.262</v>
      </c>
      <c r="BE44" s="81" t="s">
        <v>79</v>
      </c>
      <c r="BF44" s="82">
        <f t="shared" ref="BF44:BG44" si="140">SUM(BF38:BF43)</f>
        <v>0</v>
      </c>
      <c r="BG44" s="82">
        <f t="shared" si="140"/>
        <v>4119.262</v>
      </c>
      <c r="BH44" s="81" t="s">
        <v>79</v>
      </c>
      <c r="BI44" s="82">
        <f>SUM(BI38:BI43)</f>
        <v>0</v>
      </c>
      <c r="BJ44" s="81" t="s">
        <v>79</v>
      </c>
      <c r="BK44" s="82">
        <f t="shared" ref="BK44:BL44" si="141">SUM(BK38:BK43)</f>
        <v>0</v>
      </c>
      <c r="BL44" s="82">
        <f t="shared" si="141"/>
        <v>0</v>
      </c>
      <c r="BM44" s="81" t="s">
        <v>79</v>
      </c>
      <c r="BN44" s="82">
        <f>SUM(BN38:BN43)</f>
        <v>0</v>
      </c>
      <c r="BO44" s="81" t="s">
        <v>79</v>
      </c>
      <c r="BP44" s="82">
        <f t="shared" ref="BP44:BQ44" si="142">SUM(BP38:BP43)</f>
        <v>0</v>
      </c>
      <c r="BQ44" s="82">
        <f t="shared" si="142"/>
        <v>0</v>
      </c>
      <c r="BR44" s="81" t="s">
        <v>79</v>
      </c>
      <c r="BS44" s="82">
        <f>SUM(BS38:BS43)</f>
        <v>0</v>
      </c>
      <c r="BT44" s="81" t="s">
        <v>79</v>
      </c>
      <c r="BU44" s="82">
        <f t="shared" ref="BU44:BV44" si="143">SUM(BU38:BU43)</f>
        <v>0</v>
      </c>
      <c r="BV44" s="82">
        <f t="shared" si="143"/>
        <v>0</v>
      </c>
      <c r="BW44" s="81" t="s">
        <v>79</v>
      </c>
      <c r="BX44" s="82">
        <f>SUM(BX38:BX43)</f>
        <v>423207.3097</v>
      </c>
      <c r="BY44" s="81" t="s">
        <v>79</v>
      </c>
      <c r="BZ44" s="82">
        <f t="shared" ref="BZ44:CA44" si="144">SUM(BZ38:BZ43)</f>
        <v>0</v>
      </c>
      <c r="CA44" s="82">
        <f t="shared" si="144"/>
        <v>423207.3097</v>
      </c>
      <c r="CB44" s="81" t="s">
        <v>79</v>
      </c>
      <c r="CC44" s="82">
        <f>SUM(CC38:CC43)</f>
        <v>0</v>
      </c>
      <c r="CD44" s="81" t="s">
        <v>79</v>
      </c>
      <c r="CE44" s="82">
        <f t="shared" ref="CE44:CF44" si="145">SUM(CE38:CE43)</f>
        <v>0</v>
      </c>
      <c r="CF44" s="82">
        <f t="shared" si="145"/>
        <v>0</v>
      </c>
      <c r="CG44" s="81" t="s">
        <v>79</v>
      </c>
      <c r="CH44" s="82">
        <f>SUM(CH38:CH43)</f>
        <v>0</v>
      </c>
      <c r="CI44" s="81" t="s">
        <v>79</v>
      </c>
      <c r="CJ44" s="82">
        <f t="shared" ref="CJ44:CK44" si="146">SUM(CJ38:CJ43)</f>
        <v>0</v>
      </c>
      <c r="CK44" s="82">
        <f t="shared" si="146"/>
        <v>0</v>
      </c>
      <c r="CL44" s="81" t="s">
        <v>79</v>
      </c>
      <c r="CM44" s="82">
        <f>SUM(CM38:CM43)</f>
        <v>2689.512</v>
      </c>
      <c r="CN44" s="81" t="s">
        <v>79</v>
      </c>
      <c r="CO44" s="82">
        <f t="shared" ref="CO44:CP44" si="147">SUM(CO38:CO43)</f>
        <v>0</v>
      </c>
      <c r="CP44" s="82">
        <f t="shared" si="147"/>
        <v>2689.512</v>
      </c>
      <c r="CQ44" s="81" t="s">
        <v>79</v>
      </c>
      <c r="CR44" s="82">
        <f>SUM(CR38:CR43)</f>
        <v>0</v>
      </c>
      <c r="CS44" s="81" t="s">
        <v>79</v>
      </c>
      <c r="CT44" s="82">
        <f t="shared" ref="CT44:CU44" si="148">SUM(CT38:CT43)</f>
        <v>0</v>
      </c>
      <c r="CU44" s="82">
        <f t="shared" si="148"/>
        <v>0</v>
      </c>
      <c r="CV44" s="81" t="s">
        <v>79</v>
      </c>
      <c r="CW44" s="82">
        <f>SUM(CW38:CW43)</f>
        <v>66052.262</v>
      </c>
      <c r="CX44" s="81" t="s">
        <v>79</v>
      </c>
      <c r="CY44" s="82">
        <f t="shared" ref="CY44:CZ44" si="149">SUM(CY38:CY43)</f>
        <v>0</v>
      </c>
      <c r="CZ44" s="82">
        <f t="shared" si="149"/>
        <v>66052.262</v>
      </c>
      <c r="DA44" s="81" t="s">
        <v>79</v>
      </c>
      <c r="DB44" s="82">
        <f>SUM(DB38:DB43)</f>
        <v>625209.8929</v>
      </c>
      <c r="DC44" s="81" t="s">
        <v>79</v>
      </c>
      <c r="DD44" s="82">
        <f t="shared" ref="DD44:DE44" si="150">SUM(DD38:DD43)</f>
        <v>0</v>
      </c>
      <c r="DE44" s="82">
        <f t="shared" si="150"/>
        <v>625209.8929</v>
      </c>
      <c r="DF44" s="81" t="s">
        <v>79</v>
      </c>
      <c r="DG44" s="82">
        <f>SUM(DG38:DG43)</f>
        <v>729377</v>
      </c>
      <c r="DH44" s="81" t="s">
        <v>79</v>
      </c>
      <c r="DI44" s="82">
        <f t="shared" ref="DI44:DJ44" si="151">SUM(DI38:DI43)</f>
        <v>0</v>
      </c>
      <c r="DJ44" s="82">
        <f t="shared" si="151"/>
        <v>729377</v>
      </c>
      <c r="DK44" s="81" t="s">
        <v>79</v>
      </c>
      <c r="DL44" s="82">
        <f>SUM(DL38:DL43)</f>
        <v>791310</v>
      </c>
      <c r="DM44" s="81" t="s">
        <v>79</v>
      </c>
      <c r="DN44" s="82">
        <f t="shared" ref="DN44:DO44" si="152">SUM(DN38:DN43)</f>
        <v>0</v>
      </c>
      <c r="DO44" s="82">
        <f t="shared" si="152"/>
        <v>791310</v>
      </c>
      <c r="DP44" s="81" t="s">
        <v>79</v>
      </c>
      <c r="DQ44" s="82">
        <f>SUM(DQ38:DQ43)</f>
        <v>104115.7143</v>
      </c>
      <c r="DR44" s="81" t="s">
        <v>79</v>
      </c>
      <c r="DS44" s="82">
        <f t="shared" ref="DS44:DT44" si="153">SUM(DS38:DS43)</f>
        <v>0</v>
      </c>
      <c r="DT44" s="82">
        <f t="shared" si="153"/>
        <v>104115.7143</v>
      </c>
      <c r="DU44" s="81" t="s">
        <v>79</v>
      </c>
      <c r="DV44" s="82">
        <f>SUM(DV38:DV43)</f>
        <v>624694.2857</v>
      </c>
      <c r="DW44" s="81" t="s">
        <v>79</v>
      </c>
      <c r="DX44" s="82">
        <f t="shared" ref="DX44:DY44" si="154">SUM(DX38:DX43)</f>
        <v>0</v>
      </c>
      <c r="DY44" s="82">
        <f t="shared" si="154"/>
        <v>624694.2857</v>
      </c>
      <c r="DZ44" s="81" t="s">
        <v>79</v>
      </c>
      <c r="EA44" s="82">
        <f>SUM(EA38:EA43)</f>
        <v>728810</v>
      </c>
      <c r="EB44" s="81" t="s">
        <v>79</v>
      </c>
      <c r="EC44" s="82">
        <f t="shared" ref="EC44:ED44" si="155">SUM(EC38:EC43)</f>
        <v>0</v>
      </c>
      <c r="ED44" s="82">
        <f t="shared" si="155"/>
        <v>728810</v>
      </c>
      <c r="EE44" s="81" t="s">
        <v>79</v>
      </c>
      <c r="EF44" s="82">
        <f>SUM(EF38:EF43)</f>
        <v>728810</v>
      </c>
      <c r="EG44" s="81" t="s">
        <v>79</v>
      </c>
      <c r="EH44" s="82">
        <f t="shared" ref="EH44:EI44" si="156">SUM(EH38:EH43)</f>
        <v>0</v>
      </c>
      <c r="EI44" s="82">
        <f t="shared" si="156"/>
        <v>728810</v>
      </c>
      <c r="EJ44" s="81" t="s">
        <v>79</v>
      </c>
      <c r="EK44" s="82">
        <f>SUM(EK38:EK43)</f>
        <v>728810</v>
      </c>
      <c r="EL44" s="81" t="s">
        <v>79</v>
      </c>
      <c r="EM44" s="82">
        <f t="shared" ref="EM44:EN44" si="157">SUM(EM38:EM43)</f>
        <v>0</v>
      </c>
      <c r="EN44" s="82">
        <f t="shared" si="157"/>
        <v>728810</v>
      </c>
      <c r="EO44" s="81" t="s">
        <v>79</v>
      </c>
      <c r="EP44" s="82">
        <f>SUM(EP38:EP43)</f>
        <v>315036.6549</v>
      </c>
      <c r="EQ44" s="81" t="s">
        <v>79</v>
      </c>
      <c r="ER44" s="82">
        <f t="shared" ref="ER44:ES44" si="158">SUM(ER38:ER43)</f>
        <v>0</v>
      </c>
      <c r="ES44" s="82">
        <f t="shared" si="158"/>
        <v>315036.6549</v>
      </c>
      <c r="ET44" s="81" t="s">
        <v>79</v>
      </c>
      <c r="EU44" s="82">
        <f>SUM(EU38:EU43)</f>
        <v>382067.3811</v>
      </c>
      <c r="EV44" s="81" t="s">
        <v>79</v>
      </c>
      <c r="EW44" s="82">
        <f t="shared" ref="EW44:EX44" si="159">SUM(EW38:EW43)</f>
        <v>0</v>
      </c>
      <c r="EX44" s="82">
        <f t="shared" si="159"/>
        <v>382067.3811</v>
      </c>
      <c r="EY44" s="81" t="s">
        <v>79</v>
      </c>
      <c r="EZ44" s="82">
        <f>SUM(EZ38:EZ43)</f>
        <v>810</v>
      </c>
      <c r="FA44" s="81" t="s">
        <v>79</v>
      </c>
      <c r="FB44" s="82">
        <f t="shared" ref="FB44:FC44" si="160">SUM(FB38:FB43)</f>
        <v>0</v>
      </c>
      <c r="FC44" s="82">
        <f t="shared" si="160"/>
        <v>810</v>
      </c>
      <c r="FD44" s="81" t="s">
        <v>79</v>
      </c>
      <c r="FE44" s="82">
        <f>SUM(FE38:FE43)</f>
        <v>810</v>
      </c>
      <c r="FF44" s="81" t="s">
        <v>79</v>
      </c>
      <c r="FG44" s="82">
        <f t="shared" ref="FG44:FH44" si="161">SUM(FG38:FG43)</f>
        <v>0</v>
      </c>
      <c r="FH44" s="82">
        <f t="shared" si="161"/>
        <v>810</v>
      </c>
      <c r="FI44" s="81" t="s">
        <v>79</v>
      </c>
      <c r="FJ44" s="82">
        <f>SUM(FJ38:FJ43)</f>
        <v>624810</v>
      </c>
      <c r="FK44" s="81" t="s">
        <v>79</v>
      </c>
      <c r="FL44" s="82">
        <f t="shared" ref="FL44:FM44" si="162">SUM(FL38:FL43)</f>
        <v>0</v>
      </c>
      <c r="FM44" s="82">
        <f t="shared" si="162"/>
        <v>624810</v>
      </c>
      <c r="FN44" s="81" t="s">
        <v>79</v>
      </c>
      <c r="FO44" s="82">
        <f>SUM(FO38:FO43)</f>
        <v>624694.2857</v>
      </c>
      <c r="FP44" s="81" t="s">
        <v>79</v>
      </c>
      <c r="FQ44" s="82">
        <f t="shared" ref="FQ44:FR44" si="163">SUM(FQ38:FQ43)</f>
        <v>0</v>
      </c>
      <c r="FR44" s="82">
        <f t="shared" si="163"/>
        <v>624694.2857</v>
      </c>
      <c r="FS44" s="81" t="s">
        <v>79</v>
      </c>
      <c r="FT44" s="82">
        <f>SUM(FT38:FT43)</f>
        <v>104115.7143</v>
      </c>
      <c r="FU44" s="81" t="s">
        <v>79</v>
      </c>
      <c r="FV44" s="82">
        <f t="shared" ref="FV44:FW44" si="164">SUM(FV38:FV43)</f>
        <v>0</v>
      </c>
      <c r="FW44" s="82">
        <f t="shared" si="164"/>
        <v>104115.7143</v>
      </c>
      <c r="FX44" s="81" t="s">
        <v>79</v>
      </c>
      <c r="FY44" s="82">
        <f>SUM(FY38:FY43)</f>
        <v>728810</v>
      </c>
      <c r="FZ44" s="81" t="s">
        <v>79</v>
      </c>
      <c r="GA44" s="82">
        <f t="shared" ref="GA44:GB44" si="165">SUM(GA38:GA43)</f>
        <v>0</v>
      </c>
      <c r="GB44" s="82">
        <f t="shared" si="165"/>
        <v>728810</v>
      </c>
      <c r="GC44" s="81" t="s">
        <v>79</v>
      </c>
      <c r="GD44" s="82">
        <f>SUM(GD38:GD43)</f>
        <v>810</v>
      </c>
      <c r="GE44" s="81" t="s">
        <v>79</v>
      </c>
      <c r="GF44" s="82">
        <f t="shared" ref="GF44:GG44" si="166">SUM(GF38:GF43)</f>
        <v>0</v>
      </c>
      <c r="GG44" s="82">
        <f t="shared" si="166"/>
        <v>810</v>
      </c>
      <c r="GH44" s="81" t="s">
        <v>79</v>
      </c>
      <c r="GI44" s="82">
        <f>SUM(GI38:GI43)</f>
        <v>105377</v>
      </c>
      <c r="GJ44" s="81" t="s">
        <v>79</v>
      </c>
      <c r="GK44" s="82">
        <f t="shared" ref="GK44:GL44" si="167">SUM(GK38:GK43)</f>
        <v>0</v>
      </c>
      <c r="GL44" s="82">
        <f t="shared" si="167"/>
        <v>105377</v>
      </c>
      <c r="GM44" s="81" t="s">
        <v>79</v>
      </c>
      <c r="GN44" s="82">
        <f>SUM(GN38:GN43)</f>
        <v>810</v>
      </c>
      <c r="GO44" s="81" t="s">
        <v>79</v>
      </c>
      <c r="GP44" s="82">
        <f t="shared" ref="GP44:GQ44" si="168">SUM(GP38:GP43)</f>
        <v>0</v>
      </c>
      <c r="GQ44" s="82">
        <f t="shared" si="168"/>
        <v>810</v>
      </c>
      <c r="GR44" s="81" t="s">
        <v>79</v>
      </c>
      <c r="GS44" s="82">
        <f>SUM(GS38:GS43)</f>
        <v>231.4285714</v>
      </c>
      <c r="GT44" s="81" t="s">
        <v>79</v>
      </c>
      <c r="GU44" s="82">
        <f t="shared" ref="GU44:GV44" si="169">SUM(GU38:GU43)</f>
        <v>0</v>
      </c>
      <c r="GV44" s="82">
        <f t="shared" si="169"/>
        <v>231.4285714</v>
      </c>
      <c r="GW44" s="81" t="s">
        <v>79</v>
      </c>
      <c r="GX44" s="82">
        <f>SUM(GX38:GX43)</f>
        <v>578.5714286</v>
      </c>
      <c r="GY44" s="81" t="s">
        <v>79</v>
      </c>
      <c r="GZ44" s="82">
        <f t="shared" ref="GZ44:HA44" si="170">SUM(GZ38:GZ43)</f>
        <v>0</v>
      </c>
      <c r="HA44" s="82">
        <f t="shared" si="170"/>
        <v>578.5714286</v>
      </c>
      <c r="HB44" s="81" t="s">
        <v>79</v>
      </c>
      <c r="HC44" s="82">
        <f>SUM(HC38:HC43)</f>
        <v>810</v>
      </c>
      <c r="HD44" s="81" t="s">
        <v>79</v>
      </c>
      <c r="HE44" s="82">
        <f t="shared" ref="HE44:HF44" si="171">SUM(HE38:HE43)</f>
        <v>0</v>
      </c>
      <c r="HF44" s="82">
        <f t="shared" si="171"/>
        <v>810</v>
      </c>
      <c r="HG44" s="81" t="s">
        <v>79</v>
      </c>
      <c r="HH44" s="82">
        <f>SUM(HH38:HH43)</f>
        <v>810</v>
      </c>
      <c r="HI44" s="81" t="s">
        <v>79</v>
      </c>
      <c r="HJ44" s="82">
        <f t="shared" ref="HJ44:HK44" si="172">SUM(HJ38:HJ43)</f>
        <v>0</v>
      </c>
      <c r="HK44" s="82">
        <f t="shared" si="172"/>
        <v>810</v>
      </c>
    </row>
    <row r="45" ht="15.75" customHeight="1">
      <c r="A45" s="110"/>
      <c r="B45" s="110"/>
      <c r="C45" s="16" t="s">
        <v>80</v>
      </c>
      <c r="D45" s="84">
        <f>F44+K44+P44+U44+Z44+AE44+AJ44+AO44+AT44+AY44+BD44+BI44+BN44+BS44+BX44+CC44+CH44+CM44+CW44+DB44+DG44+DL44+DQ44+EF44+EK44+EP44+EU44+EZ44+FE44+FO44+FY44+GD44+GI44+GN44+GS44+GX44+HC44+HH44</f>
        <v>6499496.013</v>
      </c>
      <c r="E45" s="85"/>
      <c r="F45" s="85"/>
      <c r="G45" s="85"/>
      <c r="H45" s="85"/>
      <c r="I45" s="86"/>
      <c r="J45" s="85"/>
      <c r="K45" s="85"/>
      <c r="L45" s="85"/>
      <c r="M45" s="85"/>
      <c r="N45" s="86"/>
      <c r="O45" s="85"/>
      <c r="P45" s="85"/>
      <c r="Q45" s="85"/>
      <c r="R45" s="85"/>
      <c r="S45" s="86"/>
      <c r="T45" s="85"/>
      <c r="U45" s="85"/>
      <c r="V45" s="85"/>
      <c r="W45" s="85"/>
      <c r="X45" s="86"/>
      <c r="Y45" s="85"/>
      <c r="Z45" s="85"/>
      <c r="AA45" s="85"/>
      <c r="AB45" s="85"/>
      <c r="AC45" s="86"/>
      <c r="AD45" s="85"/>
      <c r="AE45" s="85"/>
      <c r="AF45" s="85"/>
      <c r="AG45" s="85"/>
      <c r="AH45" s="86"/>
      <c r="AI45" s="85"/>
      <c r="AJ45" s="85"/>
      <c r="AK45" s="85"/>
      <c r="AL45" s="85"/>
      <c r="AM45" s="86"/>
      <c r="AN45" s="85"/>
      <c r="AO45" s="85"/>
      <c r="AP45" s="85"/>
      <c r="AQ45" s="85"/>
      <c r="AR45" s="86"/>
      <c r="AS45" s="85"/>
      <c r="AT45" s="85"/>
      <c r="AU45" s="85"/>
      <c r="AV45" s="85"/>
      <c r="AW45" s="86"/>
      <c r="AX45" s="85"/>
      <c r="AY45" s="85"/>
      <c r="AZ45" s="85"/>
      <c r="BA45" s="85"/>
      <c r="BB45" s="86"/>
      <c r="BC45" s="85"/>
      <c r="BD45" s="85"/>
      <c r="BE45" s="85"/>
      <c r="BF45" s="85"/>
      <c r="BG45" s="86"/>
      <c r="BH45" s="85"/>
      <c r="BI45" s="85"/>
      <c r="BJ45" s="85"/>
      <c r="BK45" s="85"/>
      <c r="BL45" s="86"/>
      <c r="BM45" s="85"/>
      <c r="BN45" s="85"/>
      <c r="BO45" s="85"/>
      <c r="BP45" s="85"/>
      <c r="BQ45" s="86"/>
      <c r="BR45" s="85"/>
      <c r="BS45" s="85"/>
      <c r="BT45" s="85"/>
      <c r="BU45" s="85"/>
      <c r="BV45" s="86"/>
      <c r="BW45" s="85"/>
      <c r="BX45" s="85"/>
      <c r="BY45" s="85"/>
      <c r="BZ45" s="85"/>
      <c r="CA45" s="86"/>
      <c r="CB45" s="85"/>
      <c r="CC45" s="85"/>
      <c r="CD45" s="85"/>
      <c r="CE45" s="85"/>
      <c r="CF45" s="86"/>
      <c r="CG45" s="85"/>
      <c r="CH45" s="85"/>
      <c r="CI45" s="85"/>
      <c r="CJ45" s="85"/>
      <c r="CK45" s="86"/>
      <c r="CL45" s="85"/>
      <c r="CM45" s="85"/>
      <c r="CN45" s="85"/>
      <c r="CO45" s="85"/>
      <c r="CP45" s="86"/>
      <c r="CQ45" s="85"/>
      <c r="CR45" s="85"/>
      <c r="CS45" s="85"/>
      <c r="CT45" s="85"/>
      <c r="CU45" s="86"/>
      <c r="CV45" s="85"/>
      <c r="CW45" s="85"/>
      <c r="CX45" s="85"/>
      <c r="CY45" s="85"/>
      <c r="CZ45" s="86"/>
      <c r="DA45" s="85"/>
      <c r="DB45" s="85"/>
      <c r="DC45" s="85"/>
      <c r="DD45" s="85"/>
      <c r="DE45" s="86"/>
      <c r="DF45" s="85"/>
      <c r="DG45" s="85"/>
      <c r="DH45" s="85"/>
      <c r="DI45" s="85"/>
      <c r="DJ45" s="86"/>
      <c r="DK45" s="85"/>
      <c r="DL45" s="85"/>
      <c r="DM45" s="85"/>
      <c r="DN45" s="85"/>
      <c r="DO45" s="86"/>
      <c r="DP45" s="85"/>
      <c r="DQ45" s="85"/>
      <c r="DR45" s="85"/>
      <c r="DS45" s="85"/>
      <c r="DT45" s="86"/>
      <c r="DU45" s="85"/>
      <c r="DV45" s="85"/>
      <c r="DW45" s="85"/>
      <c r="DX45" s="85"/>
      <c r="DY45" s="86"/>
      <c r="DZ45" s="110"/>
      <c r="EA45" s="110"/>
      <c r="EB45" s="110"/>
      <c r="EC45" s="110"/>
      <c r="ED45" s="110"/>
      <c r="EE45" s="110"/>
      <c r="EF45" s="110"/>
      <c r="EG45" s="110"/>
      <c r="EH45" s="110"/>
      <c r="EI45" s="110"/>
      <c r="EJ45" s="110"/>
      <c r="EK45" s="110"/>
      <c r="EL45" s="110"/>
      <c r="EM45" s="110"/>
      <c r="EN45" s="110"/>
      <c r="EO45" s="110"/>
      <c r="EP45" s="110"/>
      <c r="EQ45" s="110"/>
      <c r="ER45" s="110"/>
      <c r="ES45" s="110"/>
      <c r="ET45" s="110"/>
      <c r="EU45" s="110"/>
      <c r="EV45" s="110"/>
      <c r="EW45" s="110"/>
      <c r="EX45" s="110"/>
      <c r="EY45" s="110"/>
      <c r="EZ45" s="110"/>
      <c r="FA45" s="110"/>
      <c r="FB45" s="110"/>
      <c r="FC45" s="110"/>
      <c r="FD45" s="110"/>
      <c r="FE45" s="110"/>
      <c r="FF45" s="110"/>
      <c r="FG45" s="110"/>
      <c r="FH45" s="110"/>
      <c r="FI45" s="110"/>
      <c r="FJ45" s="110"/>
      <c r="FK45" s="110"/>
      <c r="FL45" s="110"/>
      <c r="FM45" s="110"/>
      <c r="FN45" s="110"/>
      <c r="FO45" s="110"/>
      <c r="FP45" s="110"/>
      <c r="FQ45" s="110"/>
      <c r="FR45" s="110"/>
      <c r="FS45" s="110"/>
      <c r="FT45" s="110"/>
      <c r="FU45" s="110"/>
      <c r="FV45" s="110"/>
      <c r="FW45" s="110"/>
      <c r="FX45" s="110"/>
      <c r="FY45" s="110"/>
      <c r="FZ45" s="110"/>
      <c r="GA45" s="110"/>
      <c r="GB45" s="110"/>
      <c r="GC45" s="110"/>
      <c r="GD45" s="110"/>
      <c r="GE45" s="110"/>
      <c r="GF45" s="110"/>
      <c r="GG45" s="110"/>
      <c r="GH45" s="110"/>
      <c r="GI45" s="110"/>
      <c r="GJ45" s="110"/>
      <c r="GK45" s="110"/>
      <c r="GL45" s="110"/>
      <c r="GM45" s="110"/>
      <c r="GN45" s="110"/>
      <c r="GO45" s="110"/>
      <c r="GP45" s="110"/>
      <c r="GQ45" s="110"/>
      <c r="GR45" s="110"/>
      <c r="GS45" s="110"/>
      <c r="GT45" s="110"/>
      <c r="GU45" s="110"/>
      <c r="GV45" s="110"/>
      <c r="GW45" s="110"/>
      <c r="GX45" s="110"/>
      <c r="GY45" s="110"/>
      <c r="GZ45" s="110"/>
      <c r="HA45" s="110"/>
      <c r="HB45" s="110"/>
      <c r="HC45" s="110"/>
      <c r="HD45" s="110"/>
      <c r="HE45" s="110"/>
      <c r="HF45" s="110"/>
      <c r="HG45" s="110"/>
      <c r="HH45" s="110"/>
      <c r="HI45" s="110"/>
      <c r="HJ45" s="110"/>
      <c r="HK45" s="110"/>
    </row>
    <row r="46" ht="15.75" customHeight="1">
      <c r="A46" s="110"/>
      <c r="B46" s="110"/>
      <c r="C46" s="87" t="s">
        <v>81</v>
      </c>
      <c r="D46" s="88">
        <f>H44+M44+R44+W44+AB44+AG44+AL44+AQ44+AV44+BA44+BF44+BK44+BP44+BU44+BZ44+CE44+CJ44+CO44+CY44+DD44+DI44+DN44+DS44+EH44+ER44+EW44+FB44+FG44+FQ44+GA44+GF44+GK44+GP44+GU44+GZ44+HE44+HJ44</f>
        <v>0</v>
      </c>
      <c r="E46" s="85"/>
      <c r="F46" s="85"/>
      <c r="G46" s="85"/>
      <c r="H46" s="85"/>
      <c r="I46" s="86"/>
      <c r="J46" s="85"/>
      <c r="K46" s="85"/>
      <c r="L46" s="85"/>
      <c r="M46" s="85"/>
      <c r="N46" s="86"/>
      <c r="O46" s="85"/>
      <c r="P46" s="85"/>
      <c r="Q46" s="85"/>
      <c r="R46" s="85"/>
      <c r="S46" s="86"/>
      <c r="T46" s="85"/>
      <c r="U46" s="85"/>
      <c r="V46" s="85"/>
      <c r="W46" s="85"/>
      <c r="X46" s="86"/>
      <c r="Y46" s="85"/>
      <c r="Z46" s="85"/>
      <c r="AA46" s="85"/>
      <c r="AB46" s="85"/>
      <c r="AC46" s="86"/>
      <c r="AD46" s="85"/>
      <c r="AE46" s="85"/>
      <c r="AF46" s="85"/>
      <c r="AG46" s="85"/>
      <c r="AH46" s="86"/>
      <c r="AI46" s="85"/>
      <c r="AJ46" s="85"/>
      <c r="AK46" s="85"/>
      <c r="AL46" s="85"/>
      <c r="AM46" s="86"/>
      <c r="AN46" s="85"/>
      <c r="AO46" s="85"/>
      <c r="AP46" s="85"/>
      <c r="AQ46" s="85"/>
      <c r="AR46" s="86"/>
      <c r="AS46" s="85"/>
      <c r="AT46" s="85"/>
      <c r="AU46" s="85"/>
      <c r="AV46" s="85"/>
      <c r="AW46" s="86"/>
      <c r="AX46" s="85"/>
      <c r="AY46" s="85"/>
      <c r="AZ46" s="85"/>
      <c r="BA46" s="85"/>
      <c r="BB46" s="86"/>
      <c r="BC46" s="85"/>
      <c r="BD46" s="85"/>
      <c r="BE46" s="85"/>
      <c r="BF46" s="85"/>
      <c r="BG46" s="86"/>
      <c r="BH46" s="85"/>
      <c r="BI46" s="85"/>
      <c r="BJ46" s="85"/>
      <c r="BK46" s="85"/>
      <c r="BL46" s="86"/>
      <c r="BM46" s="85"/>
      <c r="BN46" s="85"/>
      <c r="BO46" s="85"/>
      <c r="BP46" s="85"/>
      <c r="BQ46" s="86"/>
      <c r="BR46" s="85"/>
      <c r="BS46" s="85"/>
      <c r="BT46" s="85"/>
      <c r="BU46" s="85"/>
      <c r="BV46" s="86"/>
      <c r="BW46" s="85"/>
      <c r="BX46" s="85"/>
      <c r="BY46" s="85"/>
      <c r="BZ46" s="85"/>
      <c r="CA46" s="86"/>
      <c r="CB46" s="85"/>
      <c r="CC46" s="85"/>
      <c r="CD46" s="85"/>
      <c r="CE46" s="85"/>
      <c r="CF46" s="86"/>
      <c r="CG46" s="85"/>
      <c r="CH46" s="85"/>
      <c r="CI46" s="85"/>
      <c r="CJ46" s="85"/>
      <c r="CK46" s="86"/>
      <c r="CL46" s="85"/>
      <c r="CM46" s="85"/>
      <c r="CN46" s="85"/>
      <c r="CO46" s="85"/>
      <c r="CP46" s="86"/>
      <c r="CQ46" s="85"/>
      <c r="CR46" s="85"/>
      <c r="CS46" s="85"/>
      <c r="CT46" s="85"/>
      <c r="CU46" s="86"/>
      <c r="CV46" s="85"/>
      <c r="CW46" s="85"/>
      <c r="CX46" s="85"/>
      <c r="CY46" s="85"/>
      <c r="CZ46" s="86"/>
      <c r="DA46" s="85"/>
      <c r="DB46" s="85"/>
      <c r="DC46" s="85"/>
      <c r="DD46" s="85"/>
      <c r="DE46" s="86"/>
      <c r="DF46" s="85"/>
      <c r="DG46" s="85"/>
      <c r="DH46" s="85"/>
      <c r="DI46" s="85"/>
      <c r="DJ46" s="86"/>
      <c r="DK46" s="85"/>
      <c r="DL46" s="85"/>
      <c r="DM46" s="85"/>
      <c r="DN46" s="85"/>
      <c r="DO46" s="86"/>
      <c r="DP46" s="85"/>
      <c r="DQ46" s="85"/>
      <c r="DR46" s="85"/>
      <c r="DS46" s="85"/>
      <c r="DT46" s="86"/>
      <c r="DU46" s="85"/>
      <c r="DV46" s="85"/>
      <c r="DW46" s="85"/>
      <c r="DX46" s="85"/>
      <c r="DY46" s="86"/>
      <c r="DZ46" s="110"/>
      <c r="EA46" s="110"/>
      <c r="EB46" s="110"/>
      <c r="EC46" s="110"/>
      <c r="ED46" s="110"/>
      <c r="EE46" s="110"/>
      <c r="EF46" s="110"/>
      <c r="EG46" s="110"/>
      <c r="EH46" s="110"/>
      <c r="EI46" s="110"/>
      <c r="EJ46" s="110"/>
      <c r="EK46" s="110"/>
      <c r="EL46" s="110"/>
      <c r="EM46" s="110"/>
      <c r="EN46" s="110"/>
      <c r="EO46" s="110"/>
      <c r="EP46" s="110"/>
      <c r="EQ46" s="110"/>
      <c r="ER46" s="110"/>
      <c r="ES46" s="110"/>
      <c r="ET46" s="110"/>
      <c r="EU46" s="110"/>
      <c r="EV46" s="110"/>
      <c r="EW46" s="110"/>
      <c r="EX46" s="110"/>
      <c r="EY46" s="110"/>
      <c r="EZ46" s="110"/>
      <c r="FA46" s="110"/>
      <c r="FB46" s="110"/>
      <c r="FC46" s="110"/>
      <c r="FD46" s="110"/>
      <c r="FE46" s="110"/>
      <c r="FF46" s="110"/>
      <c r="FG46" s="110"/>
      <c r="FH46" s="110"/>
      <c r="FI46" s="110"/>
      <c r="FJ46" s="110"/>
      <c r="FK46" s="110"/>
      <c r="FL46" s="110"/>
      <c r="FM46" s="110"/>
      <c r="FN46" s="110"/>
      <c r="FO46" s="110"/>
      <c r="FP46" s="110"/>
      <c r="FQ46" s="110"/>
      <c r="FR46" s="110"/>
      <c r="FS46" s="110"/>
      <c r="FT46" s="110"/>
      <c r="FU46" s="110"/>
      <c r="FV46" s="110"/>
      <c r="FW46" s="110"/>
      <c r="FX46" s="110"/>
      <c r="FY46" s="110"/>
      <c r="FZ46" s="110"/>
      <c r="GA46" s="110"/>
      <c r="GB46" s="110"/>
      <c r="GC46" s="110"/>
      <c r="GD46" s="110"/>
      <c r="GE46" s="110"/>
      <c r="GF46" s="110"/>
      <c r="GG46" s="110"/>
      <c r="GH46" s="110"/>
      <c r="GI46" s="110"/>
      <c r="GJ46" s="110"/>
      <c r="GK46" s="110"/>
      <c r="GL46" s="110"/>
      <c r="GM46" s="110"/>
      <c r="GN46" s="110"/>
      <c r="GO46" s="110"/>
      <c r="GP46" s="110"/>
      <c r="GQ46" s="110"/>
      <c r="GR46" s="110"/>
      <c r="GS46" s="110"/>
      <c r="GT46" s="110"/>
      <c r="GU46" s="110"/>
      <c r="GV46" s="110"/>
      <c r="GW46" s="110"/>
      <c r="GX46" s="110"/>
      <c r="GY46" s="110"/>
      <c r="GZ46" s="110"/>
      <c r="HA46" s="110"/>
      <c r="HB46" s="110"/>
      <c r="HC46" s="110"/>
      <c r="HD46" s="110"/>
      <c r="HE46" s="110"/>
      <c r="HF46" s="110"/>
      <c r="HG46" s="110"/>
      <c r="HH46" s="110"/>
      <c r="HI46" s="110"/>
      <c r="HJ46" s="110"/>
      <c r="HK46" s="110"/>
    </row>
    <row r="47" ht="15.75" customHeight="1">
      <c r="A47" s="110"/>
      <c r="B47" s="110"/>
      <c r="C47" s="5" t="s">
        <v>82</v>
      </c>
      <c r="D47" s="85">
        <f>SUM(D45:D46)</f>
        <v>6499496.013</v>
      </c>
      <c r="E47" s="85"/>
      <c r="F47" s="85"/>
      <c r="G47" s="85"/>
      <c r="H47" s="85"/>
      <c r="I47" s="86"/>
      <c r="J47" s="85"/>
      <c r="K47" s="85"/>
      <c r="L47" s="85"/>
      <c r="M47" s="85"/>
      <c r="N47" s="86"/>
      <c r="O47" s="85"/>
      <c r="P47" s="85"/>
      <c r="Q47" s="85"/>
      <c r="R47" s="85"/>
      <c r="S47" s="86"/>
      <c r="T47" s="85"/>
      <c r="U47" s="85"/>
      <c r="V47" s="85"/>
      <c r="W47" s="85"/>
      <c r="X47" s="86"/>
      <c r="Y47" s="85"/>
      <c r="Z47" s="85"/>
      <c r="AA47" s="85"/>
      <c r="AB47" s="85"/>
      <c r="AC47" s="86"/>
      <c r="AD47" s="85"/>
      <c r="AE47" s="85"/>
      <c r="AF47" s="85"/>
      <c r="AG47" s="85"/>
      <c r="AH47" s="86"/>
      <c r="AI47" s="85"/>
      <c r="AJ47" s="85"/>
      <c r="AK47" s="85"/>
      <c r="AL47" s="85"/>
      <c r="AM47" s="86"/>
      <c r="AN47" s="85"/>
      <c r="AO47" s="85"/>
      <c r="AP47" s="85"/>
      <c r="AQ47" s="85"/>
      <c r="AR47" s="86"/>
      <c r="AS47" s="85"/>
      <c r="AT47" s="85"/>
      <c r="AU47" s="85"/>
      <c r="AV47" s="85"/>
      <c r="AW47" s="86"/>
      <c r="AX47" s="85"/>
      <c r="AY47" s="85"/>
      <c r="AZ47" s="85"/>
      <c r="BA47" s="85"/>
      <c r="BB47" s="86"/>
      <c r="BC47" s="85"/>
      <c r="BD47" s="85"/>
      <c r="BE47" s="85"/>
      <c r="BF47" s="85"/>
      <c r="BG47" s="86"/>
      <c r="BH47" s="85"/>
      <c r="BI47" s="85"/>
      <c r="BJ47" s="85"/>
      <c r="BK47" s="85"/>
      <c r="BL47" s="86"/>
      <c r="BM47" s="85"/>
      <c r="BN47" s="85"/>
      <c r="BO47" s="85"/>
      <c r="BP47" s="85"/>
      <c r="BQ47" s="86"/>
      <c r="BR47" s="85"/>
      <c r="BS47" s="85"/>
      <c r="BT47" s="85"/>
      <c r="BU47" s="85"/>
      <c r="BV47" s="86"/>
      <c r="BW47" s="85"/>
      <c r="BX47" s="85"/>
      <c r="BY47" s="85"/>
      <c r="BZ47" s="85"/>
      <c r="CA47" s="86"/>
      <c r="CB47" s="85"/>
      <c r="CC47" s="85"/>
      <c r="CD47" s="85"/>
      <c r="CE47" s="85"/>
      <c r="CF47" s="86"/>
      <c r="CG47" s="85"/>
      <c r="CH47" s="85"/>
      <c r="CI47" s="85"/>
      <c r="CJ47" s="85"/>
      <c r="CK47" s="86"/>
      <c r="CL47" s="85"/>
      <c r="CM47" s="85"/>
      <c r="CN47" s="85"/>
      <c r="CO47" s="85"/>
      <c r="CP47" s="86"/>
      <c r="CQ47" s="85"/>
      <c r="CR47" s="85"/>
      <c r="CS47" s="85"/>
      <c r="CT47" s="85"/>
      <c r="CU47" s="86"/>
      <c r="CV47" s="85"/>
      <c r="CW47" s="85"/>
      <c r="CX47" s="85"/>
      <c r="CY47" s="85"/>
      <c r="CZ47" s="86"/>
      <c r="DA47" s="85"/>
      <c r="DB47" s="85"/>
      <c r="DC47" s="85"/>
      <c r="DD47" s="85"/>
      <c r="DE47" s="86"/>
      <c r="DF47" s="85"/>
      <c r="DG47" s="85"/>
      <c r="DH47" s="85"/>
      <c r="DI47" s="85"/>
      <c r="DJ47" s="86"/>
      <c r="DK47" s="85"/>
      <c r="DL47" s="85"/>
      <c r="DM47" s="85"/>
      <c r="DN47" s="85"/>
      <c r="DO47" s="86"/>
      <c r="DP47" s="85"/>
      <c r="DQ47" s="85"/>
      <c r="DR47" s="85"/>
      <c r="DS47" s="85"/>
      <c r="DT47" s="86"/>
      <c r="DU47" s="85"/>
      <c r="DV47" s="85"/>
      <c r="DW47" s="85"/>
      <c r="DX47" s="85"/>
      <c r="DY47" s="86"/>
      <c r="DZ47" s="110"/>
      <c r="EA47" s="110"/>
      <c r="EB47" s="110"/>
      <c r="EC47" s="110"/>
      <c r="ED47" s="110"/>
      <c r="EE47" s="110"/>
      <c r="EF47" s="110"/>
      <c r="EG47" s="110"/>
      <c r="EH47" s="110"/>
      <c r="EI47" s="110"/>
      <c r="EJ47" s="110"/>
      <c r="EK47" s="110"/>
      <c r="EL47" s="110"/>
      <c r="EM47" s="110"/>
      <c r="EN47" s="110"/>
      <c r="EO47" s="110"/>
      <c r="EP47" s="110"/>
      <c r="EQ47" s="110"/>
      <c r="ER47" s="110"/>
      <c r="ES47" s="110"/>
      <c r="ET47" s="110"/>
      <c r="EU47" s="110"/>
      <c r="EV47" s="110"/>
      <c r="EW47" s="110"/>
      <c r="EX47" s="110"/>
      <c r="EY47" s="110"/>
      <c r="EZ47" s="110"/>
      <c r="FA47" s="110"/>
      <c r="FB47" s="110"/>
      <c r="FC47" s="110"/>
      <c r="FD47" s="110"/>
      <c r="FE47" s="110"/>
      <c r="FF47" s="110"/>
      <c r="FG47" s="110"/>
      <c r="FH47" s="110"/>
      <c r="FI47" s="110"/>
      <c r="FJ47" s="110"/>
      <c r="FK47" s="110"/>
      <c r="FL47" s="110"/>
      <c r="FM47" s="110"/>
      <c r="FN47" s="110"/>
      <c r="FO47" s="110"/>
      <c r="FP47" s="110"/>
      <c r="FQ47" s="110"/>
      <c r="FR47" s="110"/>
      <c r="FS47" s="110"/>
      <c r="FT47" s="110"/>
      <c r="FU47" s="110"/>
      <c r="FV47" s="110"/>
      <c r="FW47" s="110"/>
      <c r="FX47" s="110"/>
      <c r="FY47" s="110"/>
      <c r="FZ47" s="110"/>
      <c r="GA47" s="110"/>
      <c r="GB47" s="110"/>
      <c r="GC47" s="110"/>
      <c r="GD47" s="110"/>
      <c r="GE47" s="110"/>
      <c r="GF47" s="110"/>
      <c r="GG47" s="110"/>
      <c r="GH47" s="110"/>
      <c r="GI47" s="110"/>
      <c r="GJ47" s="110"/>
      <c r="GK47" s="110"/>
      <c r="GL47" s="110"/>
      <c r="GM47" s="110"/>
      <c r="GN47" s="110"/>
      <c r="GO47" s="110"/>
      <c r="GP47" s="110"/>
      <c r="GQ47" s="110"/>
      <c r="GR47" s="110"/>
      <c r="GS47" s="110"/>
      <c r="GT47" s="110"/>
      <c r="GU47" s="110"/>
      <c r="GV47" s="110"/>
      <c r="GW47" s="110"/>
      <c r="GX47" s="110"/>
      <c r="GY47" s="110"/>
      <c r="GZ47" s="110"/>
      <c r="HA47" s="110"/>
      <c r="HB47" s="110"/>
      <c r="HC47" s="110"/>
      <c r="HD47" s="110"/>
      <c r="HE47" s="110"/>
      <c r="HF47" s="110"/>
      <c r="HG47" s="110"/>
      <c r="HH47" s="110"/>
      <c r="HI47" s="110"/>
      <c r="HJ47" s="110"/>
      <c r="HK47" s="110"/>
    </row>
    <row r="48" ht="15.75" customHeight="1">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110"/>
      <c r="BY48" s="110"/>
      <c r="BZ48" s="110"/>
      <c r="CA48" s="110"/>
      <c r="CB48" s="110"/>
      <c r="CC48" s="110"/>
      <c r="CD48" s="110"/>
      <c r="CE48" s="110"/>
      <c r="CF48" s="110"/>
      <c r="CG48" s="110"/>
      <c r="CH48" s="110"/>
      <c r="CI48" s="110"/>
      <c r="CJ48" s="110"/>
      <c r="CK48" s="110"/>
      <c r="CL48" s="110"/>
      <c r="CM48" s="110"/>
      <c r="CN48" s="110"/>
      <c r="CO48" s="110"/>
      <c r="CP48" s="110"/>
      <c r="CQ48" s="110"/>
      <c r="CR48" s="110"/>
      <c r="CS48" s="110"/>
      <c r="CT48" s="110"/>
      <c r="CU48" s="110"/>
      <c r="CV48" s="110"/>
      <c r="CW48" s="110"/>
      <c r="CX48" s="110"/>
      <c r="CY48" s="110"/>
      <c r="CZ48" s="110"/>
      <c r="DA48" s="110"/>
      <c r="DB48" s="110"/>
      <c r="DC48" s="110"/>
      <c r="DD48" s="110"/>
      <c r="DE48" s="110"/>
      <c r="DF48" s="110"/>
      <c r="DG48" s="110"/>
      <c r="DH48" s="110"/>
      <c r="DI48" s="110"/>
      <c r="DJ48" s="110"/>
      <c r="DK48" s="110"/>
      <c r="DL48" s="110"/>
      <c r="DM48" s="110"/>
      <c r="DN48" s="110"/>
      <c r="DO48" s="110"/>
      <c r="DP48" s="110"/>
      <c r="DQ48" s="110"/>
      <c r="DR48" s="110"/>
      <c r="DS48" s="110"/>
      <c r="DT48" s="110"/>
      <c r="DU48" s="110"/>
      <c r="DV48" s="110"/>
      <c r="DW48" s="110"/>
      <c r="DX48" s="110"/>
      <c r="DY48" s="110"/>
      <c r="DZ48" s="110"/>
      <c r="EA48" s="110"/>
      <c r="EB48" s="110"/>
      <c r="EC48" s="110"/>
      <c r="ED48" s="110"/>
      <c r="EE48" s="110"/>
      <c r="EF48" s="110"/>
      <c r="EG48" s="110"/>
      <c r="EH48" s="110"/>
      <c r="EI48" s="110"/>
      <c r="EJ48" s="110"/>
      <c r="EK48" s="110"/>
      <c r="EL48" s="110"/>
      <c r="EM48" s="110"/>
      <c r="EN48" s="110"/>
      <c r="EO48" s="110"/>
      <c r="EP48" s="110"/>
      <c r="EQ48" s="110"/>
      <c r="ER48" s="110"/>
      <c r="ES48" s="110"/>
      <c r="ET48" s="110"/>
      <c r="EU48" s="110"/>
      <c r="EV48" s="110"/>
      <c r="EW48" s="110"/>
      <c r="EX48" s="110"/>
      <c r="EY48" s="110"/>
      <c r="EZ48" s="110"/>
      <c r="FA48" s="110"/>
      <c r="FB48" s="110"/>
      <c r="FC48" s="110"/>
      <c r="FD48" s="110"/>
      <c r="FE48" s="110"/>
      <c r="FF48" s="110"/>
      <c r="FG48" s="110"/>
      <c r="FH48" s="110"/>
      <c r="FI48" s="110"/>
      <c r="FJ48" s="110"/>
      <c r="FK48" s="110"/>
      <c r="FL48" s="110"/>
      <c r="FM48" s="110"/>
      <c r="FN48" s="110"/>
      <c r="FO48" s="110"/>
      <c r="FP48" s="110"/>
      <c r="FQ48" s="110"/>
      <c r="FR48" s="110"/>
      <c r="FS48" s="110"/>
      <c r="FT48" s="110"/>
      <c r="FU48" s="110"/>
      <c r="FV48" s="110"/>
      <c r="FW48" s="110"/>
      <c r="FX48" s="110"/>
      <c r="FY48" s="110"/>
      <c r="FZ48" s="110"/>
      <c r="GA48" s="110"/>
      <c r="GB48" s="110"/>
      <c r="GC48" s="110"/>
      <c r="GD48" s="110"/>
      <c r="GE48" s="110"/>
      <c r="GF48" s="110"/>
      <c r="GG48" s="110"/>
      <c r="GH48" s="110"/>
      <c r="GI48" s="110"/>
      <c r="GJ48" s="110"/>
      <c r="GK48" s="110"/>
      <c r="GL48" s="110"/>
      <c r="GM48" s="110"/>
      <c r="GN48" s="110"/>
      <c r="GO48" s="110"/>
      <c r="GP48" s="110"/>
      <c r="GQ48" s="110"/>
      <c r="GR48" s="110"/>
      <c r="GS48" s="110"/>
      <c r="GT48" s="110"/>
      <c r="GU48" s="110"/>
      <c r="GV48" s="110"/>
      <c r="GW48" s="110"/>
      <c r="GX48" s="110"/>
      <c r="GY48" s="110"/>
      <c r="GZ48" s="110"/>
      <c r="HA48" s="110"/>
      <c r="HB48" s="110"/>
      <c r="HC48" s="110"/>
      <c r="HD48" s="110"/>
      <c r="HE48" s="110"/>
      <c r="HF48" s="110"/>
      <c r="HG48" s="110"/>
      <c r="HH48" s="110"/>
      <c r="HI48" s="110"/>
      <c r="HJ48" s="110"/>
      <c r="HK48" s="110"/>
    </row>
    <row r="49" ht="15.75" customHeight="1">
      <c r="A49" s="110"/>
      <c r="B49" s="110"/>
      <c r="C49" s="89"/>
      <c r="D49" s="90" t="s">
        <v>83</v>
      </c>
      <c r="E49" s="91" t="s">
        <v>84</v>
      </c>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110"/>
      <c r="BY49" s="110"/>
      <c r="BZ49" s="110"/>
      <c r="CA49" s="110"/>
      <c r="CB49" s="110"/>
      <c r="CC49" s="110"/>
      <c r="CD49" s="110"/>
      <c r="CE49" s="110"/>
      <c r="CF49" s="110"/>
      <c r="CG49" s="110"/>
      <c r="CH49" s="110"/>
      <c r="CI49" s="110"/>
      <c r="CJ49" s="110"/>
      <c r="CK49" s="110"/>
      <c r="CL49" s="110"/>
      <c r="CM49" s="110"/>
      <c r="CN49" s="110"/>
      <c r="CO49" s="110"/>
      <c r="CP49" s="110"/>
      <c r="CQ49" s="110"/>
      <c r="CR49" s="110"/>
      <c r="CS49" s="110"/>
      <c r="CT49" s="110"/>
      <c r="CU49" s="110"/>
      <c r="CV49" s="110"/>
      <c r="CW49" s="110"/>
      <c r="CX49" s="110"/>
      <c r="CY49" s="110"/>
      <c r="CZ49" s="110"/>
      <c r="DA49" s="110"/>
      <c r="DB49" s="110"/>
      <c r="DC49" s="110"/>
      <c r="DD49" s="110"/>
      <c r="DE49" s="110"/>
      <c r="DF49" s="110"/>
      <c r="DG49" s="110"/>
      <c r="DH49" s="110"/>
      <c r="DI49" s="110"/>
      <c r="DJ49" s="110"/>
      <c r="DK49" s="110"/>
      <c r="DL49" s="110"/>
      <c r="DM49" s="110"/>
      <c r="DN49" s="110"/>
      <c r="DO49" s="110"/>
      <c r="DP49" s="110"/>
      <c r="DQ49" s="110"/>
      <c r="DR49" s="110"/>
      <c r="DS49" s="110"/>
      <c r="DT49" s="110"/>
      <c r="DU49" s="110"/>
      <c r="DV49" s="110"/>
      <c r="DW49" s="110"/>
      <c r="DX49" s="110"/>
      <c r="DY49" s="110"/>
      <c r="DZ49" s="110"/>
      <c r="EA49" s="110"/>
      <c r="EB49" s="110"/>
      <c r="EC49" s="110"/>
      <c r="ED49" s="110"/>
      <c r="EE49" s="110"/>
      <c r="EF49" s="110"/>
      <c r="EG49" s="110"/>
      <c r="EH49" s="110"/>
      <c r="EI49" s="110"/>
      <c r="EJ49" s="110"/>
      <c r="EK49" s="110"/>
      <c r="EL49" s="110"/>
      <c r="EM49" s="110"/>
      <c r="EN49" s="110"/>
      <c r="EO49" s="110"/>
      <c r="EP49" s="110"/>
      <c r="EQ49" s="110"/>
      <c r="ER49" s="110"/>
      <c r="ES49" s="110"/>
      <c r="ET49" s="110"/>
      <c r="EU49" s="110"/>
      <c r="EV49" s="110"/>
      <c r="EW49" s="110"/>
      <c r="EX49" s="110"/>
      <c r="EY49" s="110"/>
      <c r="EZ49" s="110"/>
      <c r="FA49" s="110"/>
      <c r="FB49" s="110"/>
      <c r="FC49" s="110"/>
      <c r="FD49" s="110"/>
      <c r="FE49" s="110"/>
      <c r="FF49" s="110"/>
      <c r="FG49" s="110"/>
      <c r="FH49" s="110"/>
      <c r="FI49" s="110"/>
      <c r="FJ49" s="110"/>
      <c r="FK49" s="110"/>
      <c r="FL49" s="110"/>
      <c r="FM49" s="110"/>
      <c r="FN49" s="110"/>
      <c r="FO49" s="110"/>
      <c r="FP49" s="110"/>
      <c r="FQ49" s="110"/>
      <c r="FR49" s="110"/>
      <c r="FS49" s="110"/>
      <c r="FT49" s="110"/>
      <c r="FU49" s="110"/>
      <c r="FV49" s="110"/>
      <c r="FW49" s="110"/>
      <c r="FX49" s="110"/>
      <c r="FY49" s="110"/>
      <c r="FZ49" s="110"/>
      <c r="GA49" s="110"/>
      <c r="GB49" s="110"/>
      <c r="GC49" s="110"/>
      <c r="GD49" s="110"/>
      <c r="GE49" s="110"/>
      <c r="GF49" s="110"/>
      <c r="GG49" s="110"/>
      <c r="GH49" s="110"/>
      <c r="GI49" s="110"/>
      <c r="GJ49" s="110"/>
      <c r="GK49" s="110"/>
      <c r="GL49" s="110"/>
      <c r="GM49" s="110"/>
      <c r="GN49" s="110"/>
      <c r="GO49" s="110"/>
      <c r="GP49" s="110"/>
      <c r="GQ49" s="110"/>
      <c r="GR49" s="110"/>
      <c r="GS49" s="110"/>
      <c r="GT49" s="110"/>
      <c r="GU49" s="110"/>
      <c r="GV49" s="110"/>
      <c r="GW49" s="110"/>
      <c r="GX49" s="110"/>
      <c r="GY49" s="110"/>
      <c r="GZ49" s="110"/>
      <c r="HA49" s="110"/>
      <c r="HB49" s="110"/>
      <c r="HC49" s="110"/>
      <c r="HD49" s="110"/>
      <c r="HE49" s="110"/>
      <c r="HF49" s="110"/>
      <c r="HG49" s="110"/>
      <c r="HH49" s="110"/>
      <c r="HI49" s="110"/>
      <c r="HJ49" s="110"/>
      <c r="HK49" s="110"/>
    </row>
    <row r="50" ht="15.75" customHeight="1">
      <c r="A50" s="110"/>
      <c r="B50" s="110"/>
      <c r="C50" s="93" t="s">
        <v>2</v>
      </c>
      <c r="D50" s="94">
        <f>F44+K44+P44+U44</f>
        <v>67006.22629</v>
      </c>
      <c r="E50" s="95">
        <f>H44+M44+R44+W44</f>
        <v>0</v>
      </c>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110"/>
      <c r="BY50" s="110"/>
      <c r="BZ50" s="110"/>
      <c r="CA50" s="110"/>
      <c r="CB50" s="110"/>
      <c r="CC50" s="110"/>
      <c r="CD50" s="110"/>
      <c r="CE50" s="110"/>
      <c r="CF50" s="110"/>
      <c r="CG50" s="110"/>
      <c r="CH50" s="110"/>
      <c r="CI50" s="110"/>
      <c r="CJ50" s="110"/>
      <c r="CK50" s="110"/>
      <c r="CL50" s="110"/>
      <c r="CM50" s="110"/>
      <c r="CN50" s="110"/>
      <c r="CO50" s="110"/>
      <c r="CP50" s="110"/>
      <c r="CQ50" s="110"/>
      <c r="CR50" s="110"/>
      <c r="CS50" s="110"/>
      <c r="CT50" s="110"/>
      <c r="CU50" s="110"/>
      <c r="CV50" s="110"/>
      <c r="CW50" s="110"/>
      <c r="CX50" s="110"/>
      <c r="CY50" s="110"/>
      <c r="CZ50" s="110"/>
      <c r="DA50" s="110"/>
      <c r="DB50" s="110"/>
      <c r="DC50" s="110"/>
      <c r="DD50" s="110"/>
      <c r="DE50" s="110"/>
      <c r="DF50" s="110"/>
      <c r="DG50" s="110"/>
      <c r="DH50" s="110"/>
      <c r="DI50" s="110"/>
      <c r="DJ50" s="110"/>
      <c r="DK50" s="110"/>
      <c r="DL50" s="110"/>
      <c r="DM50" s="110"/>
      <c r="DN50" s="110"/>
      <c r="DO50" s="110"/>
      <c r="DP50" s="110"/>
      <c r="DQ50" s="110"/>
      <c r="DR50" s="110"/>
      <c r="DS50" s="110"/>
      <c r="DT50" s="110"/>
      <c r="DU50" s="110"/>
      <c r="DV50" s="110"/>
      <c r="DW50" s="110"/>
      <c r="DX50" s="110"/>
      <c r="DY50" s="110"/>
      <c r="DZ50" s="110"/>
      <c r="EA50" s="110"/>
      <c r="EB50" s="110"/>
      <c r="EC50" s="110"/>
      <c r="ED50" s="110"/>
      <c r="EE50" s="110"/>
      <c r="EF50" s="110"/>
      <c r="EG50" s="110"/>
      <c r="EH50" s="110"/>
      <c r="EI50" s="110"/>
      <c r="EJ50" s="110"/>
      <c r="EK50" s="110"/>
      <c r="EL50" s="110"/>
      <c r="EM50" s="110"/>
      <c r="EN50" s="110"/>
      <c r="EO50" s="110"/>
      <c r="EP50" s="110"/>
      <c r="EQ50" s="110"/>
      <c r="ER50" s="110"/>
      <c r="ES50" s="110"/>
      <c r="ET50" s="110"/>
      <c r="EU50" s="110"/>
      <c r="EV50" s="110"/>
      <c r="EW50" s="110"/>
      <c r="EX50" s="110"/>
      <c r="EY50" s="110"/>
      <c r="EZ50" s="110"/>
      <c r="FA50" s="110"/>
      <c r="FB50" s="110"/>
      <c r="FC50" s="110"/>
      <c r="FD50" s="110"/>
      <c r="FE50" s="110"/>
      <c r="FF50" s="110"/>
      <c r="FG50" s="110"/>
      <c r="FH50" s="110"/>
      <c r="FI50" s="110"/>
      <c r="FJ50" s="110"/>
      <c r="FK50" s="110"/>
      <c r="FL50" s="110"/>
      <c r="FM50" s="110"/>
      <c r="FN50" s="110"/>
      <c r="FO50" s="110"/>
      <c r="FP50" s="110"/>
      <c r="FQ50" s="110"/>
      <c r="FR50" s="110"/>
      <c r="FS50" s="110"/>
      <c r="FT50" s="110"/>
      <c r="FU50" s="110"/>
      <c r="FV50" s="110"/>
      <c r="FW50" s="110"/>
      <c r="FX50" s="110"/>
      <c r="FY50" s="110"/>
      <c r="FZ50" s="110"/>
      <c r="GA50" s="110"/>
      <c r="GB50" s="110"/>
      <c r="GC50" s="110"/>
      <c r="GD50" s="110"/>
      <c r="GE50" s="110"/>
      <c r="GF50" s="110"/>
      <c r="GG50" s="110"/>
      <c r="GH50" s="110"/>
      <c r="GI50" s="110"/>
      <c r="GJ50" s="110"/>
      <c r="GK50" s="110"/>
      <c r="GL50" s="110"/>
      <c r="GM50" s="110"/>
      <c r="GN50" s="110"/>
      <c r="GO50" s="110"/>
      <c r="GP50" s="110"/>
      <c r="GQ50" s="110"/>
      <c r="GR50" s="110"/>
      <c r="GS50" s="110"/>
      <c r="GT50" s="110"/>
      <c r="GU50" s="110"/>
      <c r="GV50" s="110"/>
      <c r="GW50" s="110"/>
      <c r="GX50" s="110"/>
      <c r="GY50" s="110"/>
      <c r="GZ50" s="110"/>
      <c r="HA50" s="110"/>
      <c r="HB50" s="110"/>
      <c r="HC50" s="110"/>
      <c r="HD50" s="110"/>
      <c r="HE50" s="110"/>
      <c r="HF50" s="110"/>
      <c r="HG50" s="110"/>
      <c r="HH50" s="110"/>
      <c r="HI50" s="110"/>
      <c r="HJ50" s="110"/>
      <c r="HK50" s="110"/>
    </row>
    <row r="51" ht="15.75" customHeight="1">
      <c r="A51" s="110"/>
      <c r="B51" s="110"/>
      <c r="C51" s="93" t="s">
        <v>3</v>
      </c>
      <c r="D51" s="94">
        <f>Z44+AE44+AJ44+AO44</f>
        <v>67133.512</v>
      </c>
      <c r="E51" s="95">
        <f>AB44+AG44</f>
        <v>0</v>
      </c>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0"/>
      <c r="CB51" s="110"/>
      <c r="CC51" s="110"/>
      <c r="CD51" s="110"/>
      <c r="CE51" s="110"/>
      <c r="CF51" s="110"/>
      <c r="CG51" s="110"/>
      <c r="CH51" s="110"/>
      <c r="CI51" s="110"/>
      <c r="CJ51" s="110"/>
      <c r="CK51" s="110"/>
      <c r="CL51" s="110"/>
      <c r="CM51" s="110"/>
      <c r="CN51" s="110"/>
      <c r="CO51" s="110"/>
      <c r="CP51" s="110"/>
      <c r="CQ51" s="110"/>
      <c r="CR51" s="110"/>
      <c r="CS51" s="110"/>
      <c r="CT51" s="110"/>
      <c r="CU51" s="110"/>
      <c r="CV51" s="110"/>
      <c r="CW51" s="110"/>
      <c r="CX51" s="110"/>
      <c r="CY51" s="110"/>
      <c r="CZ51" s="110"/>
      <c r="DA51" s="110"/>
      <c r="DB51" s="110"/>
      <c r="DC51" s="110"/>
      <c r="DD51" s="110"/>
      <c r="DE51" s="110"/>
      <c r="DF51" s="110"/>
      <c r="DG51" s="110"/>
      <c r="DH51" s="110"/>
      <c r="DI51" s="110"/>
      <c r="DJ51" s="110"/>
      <c r="DK51" s="110"/>
      <c r="DL51" s="110"/>
      <c r="DM51" s="110"/>
      <c r="DN51" s="110"/>
      <c r="DO51" s="110"/>
      <c r="DP51" s="110"/>
      <c r="DQ51" s="110"/>
      <c r="DR51" s="110"/>
      <c r="DS51" s="110"/>
      <c r="DT51" s="110"/>
      <c r="DU51" s="110"/>
      <c r="DV51" s="110"/>
      <c r="DW51" s="110"/>
      <c r="DX51" s="110"/>
      <c r="DY51" s="110"/>
      <c r="DZ51" s="110"/>
      <c r="EA51" s="110"/>
      <c r="EB51" s="110"/>
      <c r="EC51" s="110"/>
      <c r="ED51" s="110"/>
      <c r="EE51" s="110"/>
      <c r="EF51" s="110"/>
      <c r="EG51" s="110"/>
      <c r="EH51" s="110"/>
      <c r="EI51" s="110"/>
      <c r="EJ51" s="110"/>
      <c r="EK51" s="110"/>
      <c r="EL51" s="110"/>
      <c r="EM51" s="110"/>
      <c r="EN51" s="110"/>
      <c r="EO51" s="110"/>
      <c r="EP51" s="110"/>
      <c r="EQ51" s="110"/>
      <c r="ER51" s="110"/>
      <c r="ES51" s="110"/>
      <c r="ET51" s="110"/>
      <c r="EU51" s="110"/>
      <c r="EV51" s="110"/>
      <c r="EW51" s="110"/>
      <c r="EX51" s="110"/>
      <c r="EY51" s="110"/>
      <c r="EZ51" s="110"/>
      <c r="FA51" s="110"/>
      <c r="FB51" s="110"/>
      <c r="FC51" s="110"/>
      <c r="FD51" s="110"/>
      <c r="FE51" s="110"/>
      <c r="FF51" s="110"/>
      <c r="FG51" s="110"/>
      <c r="FH51" s="110"/>
      <c r="FI51" s="110"/>
      <c r="FJ51" s="110"/>
      <c r="FK51" s="110"/>
      <c r="FL51" s="110"/>
      <c r="FM51" s="110"/>
      <c r="FN51" s="110"/>
      <c r="FO51" s="110"/>
      <c r="FP51" s="110"/>
      <c r="FQ51" s="110"/>
      <c r="FR51" s="110"/>
      <c r="FS51" s="110"/>
      <c r="FT51" s="110"/>
      <c r="FU51" s="110"/>
      <c r="FV51" s="110"/>
      <c r="FW51" s="110"/>
      <c r="FX51" s="110"/>
      <c r="FY51" s="110"/>
      <c r="FZ51" s="110"/>
      <c r="GA51" s="110"/>
      <c r="GB51" s="110"/>
      <c r="GC51" s="110"/>
      <c r="GD51" s="110"/>
      <c r="GE51" s="110"/>
      <c r="GF51" s="110"/>
      <c r="GG51" s="110"/>
      <c r="GH51" s="110"/>
      <c r="GI51" s="110"/>
      <c r="GJ51" s="110"/>
      <c r="GK51" s="110"/>
      <c r="GL51" s="110"/>
      <c r="GM51" s="110"/>
      <c r="GN51" s="110"/>
      <c r="GO51" s="110"/>
      <c r="GP51" s="110"/>
      <c r="GQ51" s="110"/>
      <c r="GR51" s="110"/>
      <c r="GS51" s="110"/>
      <c r="GT51" s="110"/>
      <c r="GU51" s="110"/>
      <c r="GV51" s="110"/>
      <c r="GW51" s="110"/>
      <c r="GX51" s="110"/>
      <c r="GY51" s="110"/>
      <c r="GZ51" s="110"/>
      <c r="HA51" s="110"/>
      <c r="HB51" s="110"/>
      <c r="HC51" s="110"/>
      <c r="HD51" s="110"/>
      <c r="HE51" s="110"/>
      <c r="HF51" s="110"/>
      <c r="HG51" s="110"/>
      <c r="HH51" s="110"/>
      <c r="HI51" s="110"/>
      <c r="HJ51" s="110"/>
      <c r="HK51" s="110"/>
    </row>
    <row r="52" ht="15.75" customHeight="1">
      <c r="A52" s="110"/>
      <c r="B52" s="110"/>
      <c r="C52" s="93" t="s">
        <v>4</v>
      </c>
      <c r="D52" s="94">
        <f>AT44+BA44+BD44+BI44+BN44</f>
        <v>4119.262</v>
      </c>
      <c r="E52" s="95"/>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0"/>
      <c r="CB52" s="110"/>
      <c r="CC52" s="110"/>
      <c r="CD52" s="110"/>
      <c r="CE52" s="110"/>
      <c r="CF52" s="110"/>
      <c r="CG52" s="110"/>
      <c r="CH52" s="110"/>
      <c r="CI52" s="110"/>
      <c r="CJ52" s="110"/>
      <c r="CK52" s="110"/>
      <c r="CL52" s="110"/>
      <c r="CM52" s="110"/>
      <c r="CN52" s="110"/>
      <c r="CO52" s="110"/>
      <c r="CP52" s="110"/>
      <c r="CQ52" s="110"/>
      <c r="CR52" s="110"/>
      <c r="CS52" s="110"/>
      <c r="CT52" s="110"/>
      <c r="CU52" s="110"/>
      <c r="CV52" s="110"/>
      <c r="CW52" s="110"/>
      <c r="CX52" s="110"/>
      <c r="CY52" s="110"/>
      <c r="CZ52" s="110"/>
      <c r="DA52" s="110"/>
      <c r="DB52" s="110"/>
      <c r="DC52" s="110"/>
      <c r="DD52" s="110"/>
      <c r="DE52" s="110"/>
      <c r="DF52" s="110"/>
      <c r="DG52" s="110"/>
      <c r="DH52" s="110"/>
      <c r="DI52" s="110"/>
      <c r="DJ52" s="110"/>
      <c r="DK52" s="110"/>
      <c r="DL52" s="110"/>
      <c r="DM52" s="110"/>
      <c r="DN52" s="110"/>
      <c r="DO52" s="110"/>
      <c r="DP52" s="110"/>
      <c r="DQ52" s="110"/>
      <c r="DR52" s="110"/>
      <c r="DS52" s="110"/>
      <c r="DT52" s="110"/>
      <c r="DU52" s="110"/>
      <c r="DV52" s="110"/>
      <c r="DW52" s="110"/>
      <c r="DX52" s="110"/>
      <c r="DY52" s="110"/>
      <c r="DZ52" s="110"/>
      <c r="EA52" s="110"/>
      <c r="EB52" s="110"/>
      <c r="EC52" s="110"/>
      <c r="ED52" s="110"/>
      <c r="EE52" s="110"/>
      <c r="EF52" s="110"/>
      <c r="EG52" s="110"/>
      <c r="EH52" s="110"/>
      <c r="EI52" s="110"/>
      <c r="EJ52" s="110"/>
      <c r="EK52" s="110"/>
      <c r="EL52" s="110"/>
      <c r="EM52" s="110"/>
      <c r="EN52" s="110"/>
      <c r="EO52" s="110"/>
      <c r="EP52" s="110"/>
      <c r="EQ52" s="110"/>
      <c r="ER52" s="110"/>
      <c r="ES52" s="110"/>
      <c r="ET52" s="110"/>
      <c r="EU52" s="110"/>
      <c r="EV52" s="110"/>
      <c r="EW52" s="110"/>
      <c r="EX52" s="110"/>
      <c r="EY52" s="110"/>
      <c r="EZ52" s="110"/>
      <c r="FA52" s="110"/>
      <c r="FB52" s="110"/>
      <c r="FC52" s="110"/>
      <c r="FD52" s="110"/>
      <c r="FE52" s="110"/>
      <c r="FF52" s="110"/>
      <c r="FG52" s="110"/>
      <c r="FH52" s="110"/>
      <c r="FI52" s="110"/>
      <c r="FJ52" s="110"/>
      <c r="FK52" s="110"/>
      <c r="FL52" s="110"/>
      <c r="FM52" s="110"/>
      <c r="FN52" s="110"/>
      <c r="FO52" s="110"/>
      <c r="FP52" s="110"/>
      <c r="FQ52" s="110"/>
      <c r="FR52" s="110"/>
      <c r="FS52" s="110"/>
      <c r="FT52" s="110"/>
      <c r="FU52" s="110"/>
      <c r="FV52" s="110"/>
      <c r="FW52" s="110"/>
      <c r="FX52" s="110"/>
      <c r="FY52" s="110"/>
      <c r="FZ52" s="110"/>
      <c r="GA52" s="110"/>
      <c r="GB52" s="110"/>
      <c r="GC52" s="110"/>
      <c r="GD52" s="110"/>
      <c r="GE52" s="110"/>
      <c r="GF52" s="110"/>
      <c r="GG52" s="110"/>
      <c r="GH52" s="110"/>
      <c r="GI52" s="110"/>
      <c r="GJ52" s="110"/>
      <c r="GK52" s="110"/>
      <c r="GL52" s="110"/>
      <c r="GM52" s="110"/>
      <c r="GN52" s="110"/>
      <c r="GO52" s="110"/>
      <c r="GP52" s="110"/>
      <c r="GQ52" s="110"/>
      <c r="GR52" s="110"/>
      <c r="GS52" s="110"/>
      <c r="GT52" s="110"/>
      <c r="GU52" s="110"/>
      <c r="GV52" s="110"/>
      <c r="GW52" s="110"/>
      <c r="GX52" s="110"/>
      <c r="GY52" s="110"/>
      <c r="GZ52" s="110"/>
      <c r="HA52" s="110"/>
      <c r="HB52" s="110"/>
      <c r="HC52" s="110"/>
      <c r="HD52" s="110"/>
      <c r="HE52" s="110"/>
      <c r="HF52" s="110"/>
      <c r="HG52" s="110"/>
      <c r="HH52" s="110"/>
      <c r="HI52" s="110"/>
      <c r="HJ52" s="110"/>
      <c r="HK52" s="110"/>
    </row>
    <row r="53" ht="15.75" customHeight="1">
      <c r="A53" s="110"/>
      <c r="B53" s="110"/>
      <c r="C53" s="93" t="s">
        <v>5</v>
      </c>
      <c r="D53" s="94">
        <f>BS44+BX44+CC44+CH44+CM44</f>
        <v>425896.8217</v>
      </c>
      <c r="E53" s="95"/>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0"/>
      <c r="AK53" s="110"/>
      <c r="AL53" s="110"/>
      <c r="AM53" s="110"/>
      <c r="AN53" s="110"/>
      <c r="AO53" s="110"/>
      <c r="AP53" s="110"/>
      <c r="AQ53" s="110"/>
      <c r="AR53" s="110"/>
      <c r="AS53" s="110"/>
      <c r="AT53" s="110"/>
      <c r="AU53" s="110"/>
      <c r="AV53" s="110"/>
      <c r="AW53" s="110"/>
      <c r="AX53" s="110"/>
      <c r="AY53" s="110"/>
      <c r="AZ53" s="110"/>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0"/>
      <c r="CB53" s="110"/>
      <c r="CC53" s="110"/>
      <c r="CD53" s="110"/>
      <c r="CE53" s="110"/>
      <c r="CF53" s="110"/>
      <c r="CG53" s="110"/>
      <c r="CH53" s="110"/>
      <c r="CI53" s="110"/>
      <c r="CJ53" s="110"/>
      <c r="CK53" s="110"/>
      <c r="CL53" s="110"/>
      <c r="CM53" s="110"/>
      <c r="CN53" s="110"/>
      <c r="CO53" s="110"/>
      <c r="CP53" s="110"/>
      <c r="CQ53" s="110"/>
      <c r="CR53" s="110"/>
      <c r="CS53" s="110"/>
      <c r="CT53" s="110"/>
      <c r="CU53" s="110"/>
      <c r="CV53" s="110"/>
      <c r="CW53" s="110"/>
      <c r="CX53" s="110"/>
      <c r="CY53" s="110"/>
      <c r="CZ53" s="110"/>
      <c r="DA53" s="110"/>
      <c r="DB53" s="110"/>
      <c r="DC53" s="110"/>
      <c r="DD53" s="110"/>
      <c r="DE53" s="110"/>
      <c r="DF53" s="110"/>
      <c r="DG53" s="110"/>
      <c r="DH53" s="110"/>
      <c r="DI53" s="110"/>
      <c r="DJ53" s="110"/>
      <c r="DK53" s="110"/>
      <c r="DL53" s="110"/>
      <c r="DM53" s="110"/>
      <c r="DN53" s="110"/>
      <c r="DO53" s="110"/>
      <c r="DP53" s="110"/>
      <c r="DQ53" s="110"/>
      <c r="DR53" s="110"/>
      <c r="DS53" s="110"/>
      <c r="DT53" s="110"/>
      <c r="DU53" s="110"/>
      <c r="DV53" s="110"/>
      <c r="DW53" s="110"/>
      <c r="DX53" s="110"/>
      <c r="DY53" s="110"/>
      <c r="DZ53" s="110"/>
      <c r="EA53" s="110"/>
      <c r="EB53" s="110"/>
      <c r="EC53" s="110"/>
      <c r="ED53" s="110"/>
      <c r="EE53" s="110"/>
      <c r="EF53" s="110"/>
      <c r="EG53" s="110"/>
      <c r="EH53" s="110"/>
      <c r="EI53" s="110"/>
      <c r="EJ53" s="110"/>
      <c r="EK53" s="110"/>
      <c r="EL53" s="110"/>
      <c r="EM53" s="110"/>
      <c r="EN53" s="110"/>
      <c r="EO53" s="110"/>
      <c r="EP53" s="110"/>
      <c r="EQ53" s="110"/>
      <c r="ER53" s="110"/>
      <c r="ES53" s="110"/>
      <c r="ET53" s="110"/>
      <c r="EU53" s="110"/>
      <c r="EV53" s="110"/>
      <c r="EW53" s="110"/>
      <c r="EX53" s="110"/>
      <c r="EY53" s="110"/>
      <c r="EZ53" s="110"/>
      <c r="FA53" s="110"/>
      <c r="FB53" s="110"/>
      <c r="FC53" s="110"/>
      <c r="FD53" s="110"/>
      <c r="FE53" s="110"/>
      <c r="FF53" s="110"/>
      <c r="FG53" s="110"/>
      <c r="FH53" s="110"/>
      <c r="FI53" s="110"/>
      <c r="FJ53" s="110"/>
      <c r="FK53" s="110"/>
      <c r="FL53" s="110"/>
      <c r="FM53" s="110"/>
      <c r="FN53" s="110"/>
      <c r="FO53" s="110"/>
      <c r="FP53" s="110"/>
      <c r="FQ53" s="110"/>
      <c r="FR53" s="110"/>
      <c r="FS53" s="110"/>
      <c r="FT53" s="110"/>
      <c r="FU53" s="110"/>
      <c r="FV53" s="110"/>
      <c r="FW53" s="110"/>
      <c r="FX53" s="110"/>
      <c r="FY53" s="110"/>
      <c r="FZ53" s="110"/>
      <c r="GA53" s="110"/>
      <c r="GB53" s="110"/>
      <c r="GC53" s="110"/>
      <c r="GD53" s="110"/>
      <c r="GE53" s="110"/>
      <c r="GF53" s="110"/>
      <c r="GG53" s="110"/>
      <c r="GH53" s="110"/>
      <c r="GI53" s="110"/>
      <c r="GJ53" s="110"/>
      <c r="GK53" s="110"/>
      <c r="GL53" s="110"/>
      <c r="GM53" s="110"/>
      <c r="GN53" s="110"/>
      <c r="GO53" s="110"/>
      <c r="GP53" s="110"/>
      <c r="GQ53" s="110"/>
      <c r="GR53" s="110"/>
      <c r="GS53" s="110"/>
      <c r="GT53" s="110"/>
      <c r="GU53" s="110"/>
      <c r="GV53" s="110"/>
      <c r="GW53" s="110"/>
      <c r="GX53" s="110"/>
      <c r="GY53" s="110"/>
      <c r="GZ53" s="110"/>
      <c r="HA53" s="110"/>
      <c r="HB53" s="110"/>
      <c r="HC53" s="110"/>
      <c r="HD53" s="110"/>
      <c r="HE53" s="110"/>
      <c r="HF53" s="110"/>
      <c r="HG53" s="110"/>
      <c r="HH53" s="110"/>
      <c r="HI53" s="110"/>
      <c r="HJ53" s="110"/>
      <c r="HK53" s="110"/>
    </row>
    <row r="54" ht="15.75" customHeight="1">
      <c r="A54" s="110"/>
      <c r="B54" s="110"/>
      <c r="C54" s="93" t="s">
        <v>6</v>
      </c>
      <c r="D54" s="94">
        <f>CR44+CW44+DB44+DG44+DL44+DQ44</f>
        <v>2316064.869</v>
      </c>
      <c r="E54" s="95"/>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0"/>
      <c r="AI54" s="110"/>
      <c r="AJ54" s="110"/>
      <c r="AK54" s="110"/>
      <c r="AL54" s="110"/>
      <c r="AM54" s="110"/>
      <c r="AN54" s="110"/>
      <c r="AO54" s="110"/>
      <c r="AP54" s="110"/>
      <c r="AQ54" s="110"/>
      <c r="AR54" s="110"/>
      <c r="AS54" s="110"/>
      <c r="AT54" s="110"/>
      <c r="AU54" s="110"/>
      <c r="AV54" s="110"/>
      <c r="AW54" s="110"/>
      <c r="AX54" s="110"/>
      <c r="AY54" s="110"/>
      <c r="AZ54" s="110"/>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0"/>
      <c r="CB54" s="110"/>
      <c r="CC54" s="110"/>
      <c r="CD54" s="110"/>
      <c r="CE54" s="110"/>
      <c r="CF54" s="110"/>
      <c r="CG54" s="110"/>
      <c r="CH54" s="110"/>
      <c r="CI54" s="110"/>
      <c r="CJ54" s="110"/>
      <c r="CK54" s="110"/>
      <c r="CL54" s="110"/>
      <c r="CM54" s="110"/>
      <c r="CN54" s="110"/>
      <c r="CO54" s="110"/>
      <c r="CP54" s="110"/>
      <c r="CQ54" s="110"/>
      <c r="CR54" s="110"/>
      <c r="CS54" s="110"/>
      <c r="CT54" s="110"/>
      <c r="CU54" s="110"/>
      <c r="CV54" s="110"/>
      <c r="CW54" s="110"/>
      <c r="CX54" s="110"/>
      <c r="CY54" s="110"/>
      <c r="CZ54" s="110"/>
      <c r="DA54" s="110"/>
      <c r="DB54" s="110"/>
      <c r="DC54" s="110"/>
      <c r="DD54" s="110"/>
      <c r="DE54" s="110"/>
      <c r="DF54" s="110"/>
      <c r="DG54" s="110"/>
      <c r="DH54" s="110"/>
      <c r="DI54" s="110"/>
      <c r="DJ54" s="110"/>
      <c r="DK54" s="110"/>
      <c r="DL54" s="110"/>
      <c r="DM54" s="110"/>
      <c r="DN54" s="110"/>
      <c r="DO54" s="110"/>
      <c r="DP54" s="110"/>
      <c r="DQ54" s="110"/>
      <c r="DR54" s="110"/>
      <c r="DS54" s="110"/>
      <c r="DT54" s="110"/>
      <c r="DU54" s="110"/>
      <c r="DV54" s="110"/>
      <c r="DW54" s="110"/>
      <c r="DX54" s="110"/>
      <c r="DY54" s="110"/>
      <c r="DZ54" s="110"/>
      <c r="EA54" s="110"/>
      <c r="EB54" s="110"/>
      <c r="EC54" s="110"/>
      <c r="ED54" s="110"/>
      <c r="EE54" s="110"/>
      <c r="EF54" s="110"/>
      <c r="EG54" s="110"/>
      <c r="EH54" s="110"/>
      <c r="EI54" s="110"/>
      <c r="EJ54" s="110"/>
      <c r="EK54" s="110"/>
      <c r="EL54" s="110"/>
      <c r="EM54" s="110"/>
      <c r="EN54" s="110"/>
      <c r="EO54" s="110"/>
      <c r="EP54" s="110"/>
      <c r="EQ54" s="110"/>
      <c r="ER54" s="110"/>
      <c r="ES54" s="110"/>
      <c r="ET54" s="110"/>
      <c r="EU54" s="110"/>
      <c r="EV54" s="110"/>
      <c r="EW54" s="110"/>
      <c r="EX54" s="110"/>
      <c r="EY54" s="110"/>
      <c r="EZ54" s="110"/>
      <c r="FA54" s="110"/>
      <c r="FB54" s="110"/>
      <c r="FC54" s="110"/>
      <c r="FD54" s="110"/>
      <c r="FE54" s="110"/>
      <c r="FF54" s="110"/>
      <c r="FG54" s="110"/>
      <c r="FH54" s="110"/>
      <c r="FI54" s="110"/>
      <c r="FJ54" s="110"/>
      <c r="FK54" s="110"/>
      <c r="FL54" s="110"/>
      <c r="FM54" s="110"/>
      <c r="FN54" s="110"/>
      <c r="FO54" s="110"/>
      <c r="FP54" s="110"/>
      <c r="FQ54" s="110"/>
      <c r="FR54" s="110"/>
      <c r="FS54" s="110"/>
      <c r="FT54" s="110"/>
      <c r="FU54" s="110"/>
      <c r="FV54" s="110"/>
      <c r="FW54" s="110"/>
      <c r="FX54" s="110"/>
      <c r="FY54" s="110"/>
      <c r="FZ54" s="110"/>
      <c r="GA54" s="110"/>
      <c r="GB54" s="110"/>
      <c r="GC54" s="110"/>
      <c r="GD54" s="110"/>
      <c r="GE54" s="110"/>
      <c r="GF54" s="110"/>
      <c r="GG54" s="110"/>
      <c r="GH54" s="110"/>
      <c r="GI54" s="110"/>
      <c r="GJ54" s="110"/>
      <c r="GK54" s="110"/>
      <c r="GL54" s="110"/>
      <c r="GM54" s="110"/>
      <c r="GN54" s="110"/>
      <c r="GO54" s="110"/>
      <c r="GP54" s="110"/>
      <c r="GQ54" s="110"/>
      <c r="GR54" s="110"/>
      <c r="GS54" s="110"/>
      <c r="GT54" s="110"/>
      <c r="GU54" s="110"/>
      <c r="GV54" s="110"/>
      <c r="GW54" s="110"/>
      <c r="GX54" s="110"/>
      <c r="GY54" s="110"/>
      <c r="GZ54" s="110"/>
      <c r="HA54" s="110"/>
      <c r="HB54" s="110"/>
      <c r="HC54" s="110"/>
      <c r="HD54" s="110"/>
      <c r="HE54" s="110"/>
      <c r="HF54" s="110"/>
      <c r="HG54" s="110"/>
      <c r="HH54" s="110"/>
      <c r="HI54" s="110"/>
      <c r="HJ54" s="110"/>
      <c r="HK54" s="110"/>
    </row>
    <row r="55" ht="15.75" customHeight="1">
      <c r="A55" s="110"/>
      <c r="B55" s="110"/>
      <c r="C55" s="93" t="s">
        <v>7</v>
      </c>
      <c r="D55" s="94">
        <f>DV44+EA44+EF44+EK44+EP44</f>
        <v>3126160.941</v>
      </c>
      <c r="E55" s="95"/>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c r="AJ55" s="110"/>
      <c r="AK55" s="110"/>
      <c r="AL55" s="110"/>
      <c r="AM55" s="110"/>
      <c r="AN55" s="110"/>
      <c r="AO55" s="110"/>
      <c r="AP55" s="110"/>
      <c r="AQ55" s="110"/>
      <c r="AR55" s="110"/>
      <c r="AS55" s="110"/>
      <c r="AT55" s="110"/>
      <c r="AU55" s="110"/>
      <c r="AV55" s="110"/>
      <c r="AW55" s="110"/>
      <c r="AX55" s="110"/>
      <c r="AY55" s="110"/>
      <c r="AZ55" s="110"/>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0"/>
      <c r="CB55" s="110"/>
      <c r="CC55" s="110"/>
      <c r="CD55" s="110"/>
      <c r="CE55" s="110"/>
      <c r="CF55" s="110"/>
      <c r="CG55" s="110"/>
      <c r="CH55" s="110"/>
      <c r="CI55" s="110"/>
      <c r="CJ55" s="110"/>
      <c r="CK55" s="110"/>
      <c r="CL55" s="110"/>
      <c r="CM55" s="110"/>
      <c r="CN55" s="110"/>
      <c r="CO55" s="110"/>
      <c r="CP55" s="110"/>
      <c r="CQ55" s="110"/>
      <c r="CR55" s="110"/>
      <c r="CS55" s="110"/>
      <c r="CT55" s="110"/>
      <c r="CU55" s="110"/>
      <c r="CV55" s="110"/>
      <c r="CW55" s="110"/>
      <c r="CX55" s="110"/>
      <c r="CY55" s="110"/>
      <c r="CZ55" s="110"/>
      <c r="DA55" s="110"/>
      <c r="DB55" s="110"/>
      <c r="DC55" s="110"/>
      <c r="DD55" s="110"/>
      <c r="DE55" s="110"/>
      <c r="DF55" s="110"/>
      <c r="DG55" s="110"/>
      <c r="DH55" s="110"/>
      <c r="DI55" s="110"/>
      <c r="DJ55" s="110"/>
      <c r="DK55" s="110"/>
      <c r="DL55" s="110"/>
      <c r="DM55" s="110"/>
      <c r="DN55" s="110"/>
      <c r="DO55" s="110"/>
      <c r="DP55" s="110"/>
      <c r="DQ55" s="110"/>
      <c r="DR55" s="110"/>
      <c r="DS55" s="110"/>
      <c r="DT55" s="110"/>
      <c r="DU55" s="110"/>
      <c r="DV55" s="110"/>
      <c r="DW55" s="110"/>
      <c r="DX55" s="110"/>
      <c r="DY55" s="110"/>
      <c r="DZ55" s="110"/>
      <c r="EA55" s="110"/>
      <c r="EB55" s="110"/>
      <c r="EC55" s="110"/>
      <c r="ED55" s="110"/>
      <c r="EE55" s="110"/>
      <c r="EF55" s="110"/>
      <c r="EG55" s="110"/>
      <c r="EH55" s="110"/>
      <c r="EI55" s="110"/>
      <c r="EJ55" s="110"/>
      <c r="EK55" s="110"/>
      <c r="EL55" s="110"/>
      <c r="EM55" s="110"/>
      <c r="EN55" s="110"/>
      <c r="EO55" s="110"/>
      <c r="EP55" s="110"/>
      <c r="EQ55" s="110"/>
      <c r="ER55" s="110"/>
      <c r="ES55" s="110"/>
      <c r="ET55" s="110"/>
      <c r="EU55" s="110"/>
      <c r="EV55" s="110"/>
      <c r="EW55" s="110"/>
      <c r="EX55" s="110"/>
      <c r="EY55" s="110"/>
      <c r="EZ55" s="110"/>
      <c r="FA55" s="110"/>
      <c r="FB55" s="110"/>
      <c r="FC55" s="110"/>
      <c r="FD55" s="110"/>
      <c r="FE55" s="110"/>
      <c r="FF55" s="110"/>
      <c r="FG55" s="110"/>
      <c r="FH55" s="110"/>
      <c r="FI55" s="110"/>
      <c r="FJ55" s="110"/>
      <c r="FK55" s="110"/>
      <c r="FL55" s="110"/>
      <c r="FM55" s="110"/>
      <c r="FN55" s="110"/>
      <c r="FO55" s="110"/>
      <c r="FP55" s="110"/>
      <c r="FQ55" s="110"/>
      <c r="FR55" s="110"/>
      <c r="FS55" s="110"/>
      <c r="FT55" s="110"/>
      <c r="FU55" s="110"/>
      <c r="FV55" s="110"/>
      <c r="FW55" s="110"/>
      <c r="FX55" s="110"/>
      <c r="FY55" s="110"/>
      <c r="FZ55" s="110"/>
      <c r="GA55" s="110"/>
      <c r="GB55" s="110"/>
      <c r="GC55" s="110"/>
      <c r="GD55" s="110"/>
      <c r="GE55" s="110"/>
      <c r="GF55" s="110"/>
      <c r="GG55" s="110"/>
      <c r="GH55" s="110"/>
      <c r="GI55" s="110"/>
      <c r="GJ55" s="110"/>
      <c r="GK55" s="110"/>
      <c r="GL55" s="110"/>
      <c r="GM55" s="110"/>
      <c r="GN55" s="110"/>
      <c r="GO55" s="110"/>
      <c r="GP55" s="110"/>
      <c r="GQ55" s="110"/>
      <c r="GR55" s="110"/>
      <c r="GS55" s="110"/>
      <c r="GT55" s="110"/>
      <c r="GU55" s="110"/>
      <c r="GV55" s="110"/>
      <c r="GW55" s="110"/>
      <c r="GX55" s="110"/>
      <c r="GY55" s="110"/>
      <c r="GZ55" s="110"/>
      <c r="HA55" s="110"/>
      <c r="HB55" s="110"/>
      <c r="HC55" s="110"/>
      <c r="HD55" s="110"/>
      <c r="HE55" s="110"/>
      <c r="HF55" s="110"/>
      <c r="HG55" s="110"/>
      <c r="HH55" s="110"/>
      <c r="HI55" s="110"/>
      <c r="HJ55" s="110"/>
      <c r="HK55" s="110"/>
    </row>
    <row r="56" ht="15.75" customHeight="1">
      <c r="A56" s="110"/>
      <c r="B56" s="110"/>
      <c r="C56" s="93" t="s">
        <v>8</v>
      </c>
      <c r="D56" s="94">
        <f>EU44+EZ44+FE44+FJ44+FO44</f>
        <v>1633191.667</v>
      </c>
      <c r="E56" s="95"/>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c r="AV56" s="110"/>
      <c r="AW56" s="110"/>
      <c r="AX56" s="110"/>
      <c r="AY56" s="110"/>
      <c r="AZ56" s="110"/>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0"/>
      <c r="CB56" s="110"/>
      <c r="CC56" s="110"/>
      <c r="CD56" s="110"/>
      <c r="CE56" s="110"/>
      <c r="CF56" s="110"/>
      <c r="CG56" s="110"/>
      <c r="CH56" s="110"/>
      <c r="CI56" s="110"/>
      <c r="CJ56" s="110"/>
      <c r="CK56" s="110"/>
      <c r="CL56" s="110"/>
      <c r="CM56" s="110"/>
      <c r="CN56" s="110"/>
      <c r="CO56" s="110"/>
      <c r="CP56" s="110"/>
      <c r="CQ56" s="110"/>
      <c r="CR56" s="110"/>
      <c r="CS56" s="110"/>
      <c r="CT56" s="110"/>
      <c r="CU56" s="110"/>
      <c r="CV56" s="110"/>
      <c r="CW56" s="110"/>
      <c r="CX56" s="110"/>
      <c r="CY56" s="110"/>
      <c r="CZ56" s="110"/>
      <c r="DA56" s="110"/>
      <c r="DB56" s="110"/>
      <c r="DC56" s="110"/>
      <c r="DD56" s="110"/>
      <c r="DE56" s="110"/>
      <c r="DF56" s="110"/>
      <c r="DG56" s="110"/>
      <c r="DH56" s="110"/>
      <c r="DI56" s="110"/>
      <c r="DJ56" s="110"/>
      <c r="DK56" s="110"/>
      <c r="DL56" s="110"/>
      <c r="DM56" s="110"/>
      <c r="DN56" s="110"/>
      <c r="DO56" s="110"/>
      <c r="DP56" s="110"/>
      <c r="DQ56" s="110"/>
      <c r="DR56" s="110"/>
      <c r="DS56" s="110"/>
      <c r="DT56" s="110"/>
      <c r="DU56" s="110"/>
      <c r="DV56" s="110"/>
      <c r="DW56" s="110"/>
      <c r="DX56" s="110"/>
      <c r="DY56" s="110"/>
      <c r="DZ56" s="110"/>
      <c r="EA56" s="110"/>
      <c r="EB56" s="110"/>
      <c r="EC56" s="110"/>
      <c r="ED56" s="110"/>
      <c r="EE56" s="110"/>
      <c r="EF56" s="110"/>
      <c r="EG56" s="110"/>
      <c r="EH56" s="110"/>
      <c r="EI56" s="110"/>
      <c r="EJ56" s="110"/>
      <c r="EK56" s="110"/>
      <c r="EL56" s="110"/>
      <c r="EM56" s="110"/>
      <c r="EN56" s="110"/>
      <c r="EO56" s="110"/>
      <c r="EP56" s="110"/>
      <c r="EQ56" s="110"/>
      <c r="ER56" s="110"/>
      <c r="ES56" s="110"/>
      <c r="ET56" s="110"/>
      <c r="EU56" s="110"/>
      <c r="EV56" s="110"/>
      <c r="EW56" s="110"/>
      <c r="EX56" s="110"/>
      <c r="EY56" s="110"/>
      <c r="EZ56" s="110"/>
      <c r="FA56" s="110"/>
      <c r="FB56" s="110"/>
      <c r="FC56" s="110"/>
      <c r="FD56" s="110"/>
      <c r="FE56" s="110"/>
      <c r="FF56" s="110"/>
      <c r="FG56" s="110"/>
      <c r="FH56" s="110"/>
      <c r="FI56" s="110"/>
      <c r="FJ56" s="110"/>
      <c r="FK56" s="110"/>
      <c r="FL56" s="110"/>
      <c r="FM56" s="110"/>
      <c r="FN56" s="110"/>
      <c r="FO56" s="110"/>
      <c r="FP56" s="110"/>
      <c r="FQ56" s="110"/>
      <c r="FR56" s="110"/>
      <c r="FS56" s="110"/>
      <c r="FT56" s="110"/>
      <c r="FU56" s="110"/>
      <c r="FV56" s="110"/>
      <c r="FW56" s="110"/>
      <c r="FX56" s="110"/>
      <c r="FY56" s="110"/>
      <c r="FZ56" s="110"/>
      <c r="GA56" s="110"/>
      <c r="GB56" s="110"/>
      <c r="GC56" s="110"/>
      <c r="GD56" s="110"/>
      <c r="GE56" s="110"/>
      <c r="GF56" s="110"/>
      <c r="GG56" s="110"/>
      <c r="GH56" s="110"/>
      <c r="GI56" s="110"/>
      <c r="GJ56" s="110"/>
      <c r="GK56" s="110"/>
      <c r="GL56" s="110"/>
      <c r="GM56" s="110"/>
      <c r="GN56" s="110"/>
      <c r="GO56" s="110"/>
      <c r="GP56" s="110"/>
      <c r="GQ56" s="110"/>
      <c r="GR56" s="110"/>
      <c r="GS56" s="110"/>
      <c r="GT56" s="110"/>
      <c r="GU56" s="110"/>
      <c r="GV56" s="110"/>
      <c r="GW56" s="110"/>
      <c r="GX56" s="110"/>
      <c r="GY56" s="110"/>
      <c r="GZ56" s="110"/>
      <c r="HA56" s="110"/>
      <c r="HB56" s="110"/>
      <c r="HC56" s="110"/>
      <c r="HD56" s="110"/>
      <c r="HE56" s="110"/>
      <c r="HF56" s="110"/>
      <c r="HG56" s="110"/>
      <c r="HH56" s="110"/>
      <c r="HI56" s="110"/>
      <c r="HJ56" s="110"/>
      <c r="HK56" s="110"/>
    </row>
    <row r="57" ht="15.75" customHeight="1">
      <c r="A57" s="110"/>
      <c r="B57" s="110"/>
      <c r="C57" s="93" t="s">
        <v>9</v>
      </c>
      <c r="D57" s="94">
        <f>FT44+FY44+GD44+GI44+GN44+GS44</f>
        <v>940154.1429</v>
      </c>
      <c r="E57" s="95"/>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c r="AZ57" s="110"/>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0"/>
      <c r="CB57" s="110"/>
      <c r="CC57" s="110"/>
      <c r="CD57" s="110"/>
      <c r="CE57" s="110"/>
      <c r="CF57" s="110"/>
      <c r="CG57" s="110"/>
      <c r="CH57" s="110"/>
      <c r="CI57" s="110"/>
      <c r="CJ57" s="110"/>
      <c r="CK57" s="110"/>
      <c r="CL57" s="110"/>
      <c r="CM57" s="110"/>
      <c r="CN57" s="110"/>
      <c r="CO57" s="110"/>
      <c r="CP57" s="110"/>
      <c r="CQ57" s="110"/>
      <c r="CR57" s="110"/>
      <c r="CS57" s="110"/>
      <c r="CT57" s="110"/>
      <c r="CU57" s="110"/>
      <c r="CV57" s="110"/>
      <c r="CW57" s="110"/>
      <c r="CX57" s="110"/>
      <c r="CY57" s="110"/>
      <c r="CZ57" s="110"/>
      <c r="DA57" s="110"/>
      <c r="DB57" s="110"/>
      <c r="DC57" s="110"/>
      <c r="DD57" s="110"/>
      <c r="DE57" s="110"/>
      <c r="DF57" s="110"/>
      <c r="DG57" s="110"/>
      <c r="DH57" s="110"/>
      <c r="DI57" s="110"/>
      <c r="DJ57" s="110"/>
      <c r="DK57" s="110"/>
      <c r="DL57" s="110"/>
      <c r="DM57" s="110"/>
      <c r="DN57" s="110"/>
      <c r="DO57" s="110"/>
      <c r="DP57" s="110"/>
      <c r="DQ57" s="110"/>
      <c r="DR57" s="110"/>
      <c r="DS57" s="110"/>
      <c r="DT57" s="110"/>
      <c r="DU57" s="110"/>
      <c r="DV57" s="110"/>
      <c r="DW57" s="110"/>
      <c r="DX57" s="110"/>
      <c r="DY57" s="110"/>
      <c r="DZ57" s="110"/>
      <c r="EA57" s="110"/>
      <c r="EB57" s="110"/>
      <c r="EC57" s="110"/>
      <c r="ED57" s="110"/>
      <c r="EE57" s="110"/>
      <c r="EF57" s="110"/>
      <c r="EG57" s="110"/>
      <c r="EH57" s="110"/>
      <c r="EI57" s="110"/>
      <c r="EJ57" s="110"/>
      <c r="EK57" s="110"/>
      <c r="EL57" s="110"/>
      <c r="EM57" s="110"/>
      <c r="EN57" s="110"/>
      <c r="EO57" s="110"/>
      <c r="EP57" s="110"/>
      <c r="EQ57" s="110"/>
      <c r="ER57" s="110"/>
      <c r="ES57" s="110"/>
      <c r="ET57" s="110"/>
      <c r="EU57" s="110"/>
      <c r="EV57" s="110"/>
      <c r="EW57" s="110"/>
      <c r="EX57" s="110"/>
      <c r="EY57" s="110"/>
      <c r="EZ57" s="110"/>
      <c r="FA57" s="110"/>
      <c r="FB57" s="110"/>
      <c r="FC57" s="110"/>
      <c r="FD57" s="110"/>
      <c r="FE57" s="110"/>
      <c r="FF57" s="110"/>
      <c r="FG57" s="110"/>
      <c r="FH57" s="110"/>
      <c r="FI57" s="110"/>
      <c r="FJ57" s="110"/>
      <c r="FK57" s="110"/>
      <c r="FL57" s="110"/>
      <c r="FM57" s="110"/>
      <c r="FN57" s="110"/>
      <c r="FO57" s="110"/>
      <c r="FP57" s="110"/>
      <c r="FQ57" s="110"/>
      <c r="FR57" s="110"/>
      <c r="FS57" s="110"/>
      <c r="FT57" s="110"/>
      <c r="FU57" s="110"/>
      <c r="FV57" s="110"/>
      <c r="FW57" s="110"/>
      <c r="FX57" s="110"/>
      <c r="FY57" s="110"/>
      <c r="FZ57" s="110"/>
      <c r="GA57" s="110"/>
      <c r="GB57" s="110"/>
      <c r="GC57" s="110"/>
      <c r="GD57" s="110"/>
      <c r="GE57" s="110"/>
      <c r="GF57" s="110"/>
      <c r="GG57" s="110"/>
      <c r="GH57" s="110"/>
      <c r="GI57" s="110"/>
      <c r="GJ57" s="110"/>
      <c r="GK57" s="110"/>
      <c r="GL57" s="110"/>
      <c r="GM57" s="110"/>
      <c r="GN57" s="110"/>
      <c r="GO57" s="110"/>
      <c r="GP57" s="110"/>
      <c r="GQ57" s="110"/>
      <c r="GR57" s="110"/>
      <c r="GS57" s="110"/>
      <c r="GT57" s="110"/>
      <c r="GU57" s="110"/>
      <c r="GV57" s="110"/>
      <c r="GW57" s="110"/>
      <c r="GX57" s="110"/>
      <c r="GY57" s="110"/>
      <c r="GZ57" s="110"/>
      <c r="HA57" s="110"/>
      <c r="HB57" s="110"/>
      <c r="HC57" s="110"/>
      <c r="HD57" s="110"/>
      <c r="HE57" s="110"/>
      <c r="HF57" s="110"/>
      <c r="HG57" s="110"/>
      <c r="HH57" s="110"/>
      <c r="HI57" s="110"/>
      <c r="HJ57" s="110"/>
      <c r="HK57" s="110"/>
    </row>
    <row r="58" ht="15.75" customHeight="1">
      <c r="A58" s="110"/>
      <c r="B58" s="110"/>
      <c r="C58" s="93" t="s">
        <v>10</v>
      </c>
      <c r="D58" s="94">
        <f>GX44+HC44+HH44</f>
        <v>2198.571429</v>
      </c>
      <c r="E58" s="95"/>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0"/>
      <c r="CB58" s="110"/>
      <c r="CC58" s="110"/>
      <c r="CD58" s="110"/>
      <c r="CE58" s="110"/>
      <c r="CF58" s="110"/>
      <c r="CG58" s="110"/>
      <c r="CH58" s="110"/>
      <c r="CI58" s="110"/>
      <c r="CJ58" s="110"/>
      <c r="CK58" s="110"/>
      <c r="CL58" s="110"/>
      <c r="CM58" s="110"/>
      <c r="CN58" s="110"/>
      <c r="CO58" s="110"/>
      <c r="CP58" s="110"/>
      <c r="CQ58" s="110"/>
      <c r="CR58" s="110"/>
      <c r="CS58" s="110"/>
      <c r="CT58" s="110"/>
      <c r="CU58" s="110"/>
      <c r="CV58" s="110"/>
      <c r="CW58" s="110"/>
      <c r="CX58" s="110"/>
      <c r="CY58" s="110"/>
      <c r="CZ58" s="110"/>
      <c r="DA58" s="110"/>
      <c r="DB58" s="110"/>
      <c r="DC58" s="110"/>
      <c r="DD58" s="110"/>
      <c r="DE58" s="110"/>
      <c r="DF58" s="110"/>
      <c r="DG58" s="110"/>
      <c r="DH58" s="110"/>
      <c r="DI58" s="110"/>
      <c r="DJ58" s="110"/>
      <c r="DK58" s="110"/>
      <c r="DL58" s="110"/>
      <c r="DM58" s="110"/>
      <c r="DN58" s="110"/>
      <c r="DO58" s="110"/>
      <c r="DP58" s="110"/>
      <c r="DQ58" s="110"/>
      <c r="DR58" s="110"/>
      <c r="DS58" s="110"/>
      <c r="DT58" s="110"/>
      <c r="DU58" s="110"/>
      <c r="DV58" s="110"/>
      <c r="DW58" s="110"/>
      <c r="DX58" s="110"/>
      <c r="DY58" s="110"/>
      <c r="DZ58" s="110"/>
      <c r="EA58" s="110"/>
      <c r="EB58" s="110"/>
      <c r="EC58" s="110"/>
      <c r="ED58" s="110"/>
      <c r="EE58" s="110"/>
      <c r="EF58" s="110"/>
      <c r="EG58" s="110"/>
      <c r="EH58" s="110"/>
      <c r="EI58" s="110"/>
      <c r="EJ58" s="110"/>
      <c r="EK58" s="110"/>
      <c r="EL58" s="110"/>
      <c r="EM58" s="110"/>
      <c r="EN58" s="110"/>
      <c r="EO58" s="110"/>
      <c r="EP58" s="110"/>
      <c r="EQ58" s="110"/>
      <c r="ER58" s="110"/>
      <c r="ES58" s="110"/>
      <c r="ET58" s="110"/>
      <c r="EU58" s="110"/>
      <c r="EV58" s="110"/>
      <c r="EW58" s="110"/>
      <c r="EX58" s="110"/>
      <c r="EY58" s="110"/>
      <c r="EZ58" s="110"/>
      <c r="FA58" s="110"/>
      <c r="FB58" s="110"/>
      <c r="FC58" s="110"/>
      <c r="FD58" s="110"/>
      <c r="FE58" s="110"/>
      <c r="FF58" s="110"/>
      <c r="FG58" s="110"/>
      <c r="FH58" s="110"/>
      <c r="FI58" s="110"/>
      <c r="FJ58" s="110"/>
      <c r="FK58" s="110"/>
      <c r="FL58" s="110"/>
      <c r="FM58" s="110"/>
      <c r="FN58" s="110"/>
      <c r="FO58" s="110"/>
      <c r="FP58" s="110"/>
      <c r="FQ58" s="110"/>
      <c r="FR58" s="110"/>
      <c r="FS58" s="110"/>
      <c r="FT58" s="110"/>
      <c r="FU58" s="110"/>
      <c r="FV58" s="110"/>
      <c r="FW58" s="110"/>
      <c r="FX58" s="110"/>
      <c r="FY58" s="110"/>
      <c r="FZ58" s="110"/>
      <c r="GA58" s="110"/>
      <c r="GB58" s="110"/>
      <c r="GC58" s="110"/>
      <c r="GD58" s="110"/>
      <c r="GE58" s="110"/>
      <c r="GF58" s="110"/>
      <c r="GG58" s="110"/>
      <c r="GH58" s="110"/>
      <c r="GI58" s="110"/>
      <c r="GJ58" s="110"/>
      <c r="GK58" s="110"/>
      <c r="GL58" s="110"/>
      <c r="GM58" s="110"/>
      <c r="GN58" s="110"/>
      <c r="GO58" s="110"/>
      <c r="GP58" s="110"/>
      <c r="GQ58" s="110"/>
      <c r="GR58" s="110"/>
      <c r="GS58" s="110"/>
      <c r="GT58" s="110"/>
      <c r="GU58" s="110"/>
      <c r="GV58" s="110"/>
      <c r="GW58" s="110"/>
      <c r="GX58" s="110"/>
      <c r="GY58" s="110"/>
      <c r="GZ58" s="110"/>
      <c r="HA58" s="110"/>
      <c r="HB58" s="110"/>
      <c r="HC58" s="110"/>
      <c r="HD58" s="110"/>
      <c r="HE58" s="110"/>
      <c r="HF58" s="110"/>
      <c r="HG58" s="110"/>
      <c r="HH58" s="110"/>
      <c r="HI58" s="110"/>
      <c r="HJ58" s="110"/>
      <c r="HK58" s="110"/>
    </row>
    <row r="59" ht="15.75" customHeight="1">
      <c r="A59" s="110"/>
      <c r="B59" s="110"/>
      <c r="C59" s="93"/>
      <c r="D59" s="94"/>
      <c r="E59" s="95"/>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0"/>
      <c r="CB59" s="110"/>
      <c r="CC59" s="110"/>
      <c r="CD59" s="110"/>
      <c r="CE59" s="110"/>
      <c r="CF59" s="110"/>
      <c r="CG59" s="110"/>
      <c r="CH59" s="110"/>
      <c r="CI59" s="110"/>
      <c r="CJ59" s="110"/>
      <c r="CK59" s="110"/>
      <c r="CL59" s="110"/>
      <c r="CM59" s="110"/>
      <c r="CN59" s="110"/>
      <c r="CO59" s="110"/>
      <c r="CP59" s="110"/>
      <c r="CQ59" s="110"/>
      <c r="CR59" s="110"/>
      <c r="CS59" s="110"/>
      <c r="CT59" s="110"/>
      <c r="CU59" s="110"/>
      <c r="CV59" s="110"/>
      <c r="CW59" s="110"/>
      <c r="CX59" s="110"/>
      <c r="CY59" s="110"/>
      <c r="CZ59" s="110"/>
      <c r="DA59" s="110"/>
      <c r="DB59" s="110"/>
      <c r="DC59" s="110"/>
      <c r="DD59" s="110"/>
      <c r="DE59" s="110"/>
      <c r="DF59" s="110"/>
      <c r="DG59" s="110"/>
      <c r="DH59" s="110"/>
      <c r="DI59" s="110"/>
      <c r="DJ59" s="110"/>
      <c r="DK59" s="110"/>
      <c r="DL59" s="110"/>
      <c r="DM59" s="110"/>
      <c r="DN59" s="110"/>
      <c r="DO59" s="110"/>
      <c r="DP59" s="110"/>
      <c r="DQ59" s="110"/>
      <c r="DR59" s="110"/>
      <c r="DS59" s="110"/>
      <c r="DT59" s="110"/>
      <c r="DU59" s="110"/>
      <c r="DV59" s="110"/>
      <c r="DW59" s="110"/>
      <c r="DX59" s="110"/>
      <c r="DY59" s="110"/>
      <c r="DZ59" s="110"/>
      <c r="EA59" s="110"/>
      <c r="EB59" s="110"/>
      <c r="EC59" s="110"/>
      <c r="ED59" s="110"/>
      <c r="EE59" s="110"/>
      <c r="EF59" s="110"/>
      <c r="EG59" s="110"/>
      <c r="EH59" s="110"/>
      <c r="EI59" s="110"/>
      <c r="EJ59" s="110"/>
      <c r="EK59" s="110"/>
      <c r="EL59" s="110"/>
      <c r="EM59" s="110"/>
      <c r="EN59" s="110"/>
      <c r="EO59" s="110"/>
      <c r="EP59" s="110"/>
      <c r="EQ59" s="110"/>
      <c r="ER59" s="110"/>
      <c r="ES59" s="110"/>
      <c r="ET59" s="110"/>
      <c r="EU59" s="110"/>
      <c r="EV59" s="110"/>
      <c r="EW59" s="110"/>
      <c r="EX59" s="110"/>
      <c r="EY59" s="110"/>
      <c r="EZ59" s="110"/>
      <c r="FA59" s="110"/>
      <c r="FB59" s="110"/>
      <c r="FC59" s="110"/>
      <c r="FD59" s="110"/>
      <c r="FE59" s="110"/>
      <c r="FF59" s="110"/>
      <c r="FG59" s="110"/>
      <c r="FH59" s="110"/>
      <c r="FI59" s="110"/>
      <c r="FJ59" s="110"/>
      <c r="FK59" s="110"/>
      <c r="FL59" s="110"/>
      <c r="FM59" s="110"/>
      <c r="FN59" s="110"/>
      <c r="FO59" s="110"/>
      <c r="FP59" s="110"/>
      <c r="FQ59" s="110"/>
      <c r="FR59" s="110"/>
      <c r="FS59" s="110"/>
      <c r="FT59" s="110"/>
      <c r="FU59" s="110"/>
      <c r="FV59" s="110"/>
      <c r="FW59" s="110"/>
      <c r="FX59" s="110"/>
      <c r="FY59" s="110"/>
      <c r="FZ59" s="110"/>
      <c r="GA59" s="110"/>
      <c r="GB59" s="110"/>
      <c r="GC59" s="110"/>
      <c r="GD59" s="110"/>
      <c r="GE59" s="110"/>
      <c r="GF59" s="110"/>
      <c r="GG59" s="110"/>
      <c r="GH59" s="110"/>
      <c r="GI59" s="110"/>
      <c r="GJ59" s="110"/>
      <c r="GK59" s="110"/>
      <c r="GL59" s="110"/>
      <c r="GM59" s="110"/>
      <c r="GN59" s="110"/>
      <c r="GO59" s="110"/>
      <c r="GP59" s="110"/>
      <c r="GQ59" s="110"/>
      <c r="GR59" s="110"/>
      <c r="GS59" s="110"/>
      <c r="GT59" s="110"/>
      <c r="GU59" s="110"/>
      <c r="GV59" s="110"/>
      <c r="GW59" s="110"/>
      <c r="GX59" s="110"/>
      <c r="GY59" s="110"/>
      <c r="GZ59" s="110"/>
      <c r="HA59" s="110"/>
      <c r="HB59" s="110"/>
      <c r="HC59" s="110"/>
      <c r="HD59" s="110"/>
      <c r="HE59" s="110"/>
      <c r="HF59" s="110"/>
      <c r="HG59" s="110"/>
      <c r="HH59" s="110"/>
      <c r="HI59" s="110"/>
      <c r="HJ59" s="110"/>
      <c r="HK59" s="110"/>
    </row>
    <row r="60" ht="15.75" customHeight="1">
      <c r="A60" s="110"/>
      <c r="B60" s="110"/>
      <c r="C60" s="96"/>
      <c r="D60" s="97"/>
      <c r="E60" s="98"/>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c r="AZ60" s="110"/>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0"/>
      <c r="CB60" s="110"/>
      <c r="CC60" s="110"/>
      <c r="CD60" s="110"/>
      <c r="CE60" s="110"/>
      <c r="CF60" s="110"/>
      <c r="CG60" s="110"/>
      <c r="CH60" s="110"/>
      <c r="CI60" s="110"/>
      <c r="CJ60" s="110"/>
      <c r="CK60" s="110"/>
      <c r="CL60" s="110"/>
      <c r="CM60" s="110"/>
      <c r="CN60" s="110"/>
      <c r="CO60" s="110"/>
      <c r="CP60" s="110"/>
      <c r="CQ60" s="110"/>
      <c r="CR60" s="110"/>
      <c r="CS60" s="110"/>
      <c r="CT60" s="110"/>
      <c r="CU60" s="110"/>
      <c r="CV60" s="110"/>
      <c r="CW60" s="110"/>
      <c r="CX60" s="110"/>
      <c r="CY60" s="110"/>
      <c r="CZ60" s="110"/>
      <c r="DA60" s="110"/>
      <c r="DB60" s="110"/>
      <c r="DC60" s="110"/>
      <c r="DD60" s="110"/>
      <c r="DE60" s="110"/>
      <c r="DF60" s="110"/>
      <c r="DG60" s="110"/>
      <c r="DH60" s="110"/>
      <c r="DI60" s="110"/>
      <c r="DJ60" s="110"/>
      <c r="DK60" s="110"/>
      <c r="DL60" s="110"/>
      <c r="DM60" s="110"/>
      <c r="DN60" s="110"/>
      <c r="DO60" s="110"/>
      <c r="DP60" s="110"/>
      <c r="DQ60" s="110"/>
      <c r="DR60" s="110"/>
      <c r="DS60" s="110"/>
      <c r="DT60" s="110"/>
      <c r="DU60" s="110"/>
      <c r="DV60" s="110"/>
      <c r="DW60" s="110"/>
      <c r="DX60" s="110"/>
      <c r="DY60" s="110"/>
      <c r="DZ60" s="110"/>
      <c r="EA60" s="110"/>
      <c r="EB60" s="110"/>
      <c r="EC60" s="110"/>
      <c r="ED60" s="110"/>
      <c r="EE60" s="110"/>
      <c r="EF60" s="110"/>
      <c r="EG60" s="110"/>
      <c r="EH60" s="110"/>
      <c r="EI60" s="110"/>
      <c r="EJ60" s="110"/>
      <c r="EK60" s="110"/>
      <c r="EL60" s="110"/>
      <c r="EM60" s="110"/>
      <c r="EN60" s="110"/>
      <c r="EO60" s="110"/>
      <c r="EP60" s="110"/>
      <c r="EQ60" s="110"/>
      <c r="ER60" s="110"/>
      <c r="ES60" s="110"/>
      <c r="ET60" s="110"/>
      <c r="EU60" s="110"/>
      <c r="EV60" s="110"/>
      <c r="EW60" s="110"/>
      <c r="EX60" s="110"/>
      <c r="EY60" s="110"/>
      <c r="EZ60" s="110"/>
      <c r="FA60" s="110"/>
      <c r="FB60" s="110"/>
      <c r="FC60" s="110"/>
      <c r="FD60" s="110"/>
      <c r="FE60" s="110"/>
      <c r="FF60" s="110"/>
      <c r="FG60" s="110"/>
      <c r="FH60" s="110"/>
      <c r="FI60" s="110"/>
      <c r="FJ60" s="110"/>
      <c r="FK60" s="110"/>
      <c r="FL60" s="110"/>
      <c r="FM60" s="110"/>
      <c r="FN60" s="110"/>
      <c r="FO60" s="110"/>
      <c r="FP60" s="110"/>
      <c r="FQ60" s="110"/>
      <c r="FR60" s="110"/>
      <c r="FS60" s="110"/>
      <c r="FT60" s="110"/>
      <c r="FU60" s="110"/>
      <c r="FV60" s="110"/>
      <c r="FW60" s="110"/>
      <c r="FX60" s="110"/>
      <c r="FY60" s="110"/>
      <c r="FZ60" s="110"/>
      <c r="GA60" s="110"/>
      <c r="GB60" s="110"/>
      <c r="GC60" s="110"/>
      <c r="GD60" s="110"/>
      <c r="GE60" s="110"/>
      <c r="GF60" s="110"/>
      <c r="GG60" s="110"/>
      <c r="GH60" s="110"/>
      <c r="GI60" s="110"/>
      <c r="GJ60" s="110"/>
      <c r="GK60" s="110"/>
      <c r="GL60" s="110"/>
      <c r="GM60" s="110"/>
      <c r="GN60" s="110"/>
      <c r="GO60" s="110"/>
      <c r="GP60" s="110"/>
      <c r="GQ60" s="110"/>
      <c r="GR60" s="110"/>
      <c r="GS60" s="110"/>
      <c r="GT60" s="110"/>
      <c r="GU60" s="110"/>
      <c r="GV60" s="110"/>
      <c r="GW60" s="110"/>
      <c r="GX60" s="110"/>
      <c r="GY60" s="110"/>
      <c r="GZ60" s="110"/>
      <c r="HA60" s="110"/>
      <c r="HB60" s="110"/>
      <c r="HC60" s="110"/>
      <c r="HD60" s="110"/>
      <c r="HE60" s="110"/>
      <c r="HF60" s="110"/>
      <c r="HG60" s="110"/>
      <c r="HH60" s="110"/>
      <c r="HI60" s="110"/>
      <c r="HJ60" s="110"/>
      <c r="HK60" s="110"/>
    </row>
    <row r="61" ht="15.75" customHeight="1">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c r="AW61" s="110"/>
      <c r="AX61" s="110"/>
      <c r="AY61" s="110"/>
      <c r="AZ61" s="110"/>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0"/>
      <c r="CB61" s="110"/>
      <c r="CC61" s="110"/>
      <c r="CD61" s="110"/>
      <c r="CE61" s="110"/>
      <c r="CF61" s="110"/>
      <c r="CG61" s="110"/>
      <c r="CH61" s="110"/>
      <c r="CI61" s="110"/>
      <c r="CJ61" s="110"/>
      <c r="CK61" s="110"/>
      <c r="CL61" s="110"/>
      <c r="CM61" s="110"/>
      <c r="CN61" s="110"/>
      <c r="CO61" s="110"/>
      <c r="CP61" s="110"/>
      <c r="CQ61" s="110"/>
      <c r="CR61" s="110"/>
      <c r="CS61" s="110"/>
      <c r="CT61" s="110"/>
      <c r="CU61" s="110"/>
      <c r="CV61" s="110"/>
      <c r="CW61" s="110"/>
      <c r="CX61" s="110"/>
      <c r="CY61" s="110"/>
      <c r="CZ61" s="110"/>
      <c r="DA61" s="110"/>
      <c r="DB61" s="110"/>
      <c r="DC61" s="110"/>
      <c r="DD61" s="110"/>
      <c r="DE61" s="110"/>
      <c r="DF61" s="110"/>
      <c r="DG61" s="110"/>
      <c r="DH61" s="110"/>
      <c r="DI61" s="110"/>
      <c r="DJ61" s="110"/>
      <c r="DK61" s="110"/>
      <c r="DL61" s="110"/>
      <c r="DM61" s="110"/>
      <c r="DN61" s="110"/>
      <c r="DO61" s="110"/>
      <c r="DP61" s="110"/>
      <c r="DQ61" s="110"/>
      <c r="DR61" s="110"/>
      <c r="DS61" s="110"/>
      <c r="DT61" s="110"/>
      <c r="DU61" s="110"/>
      <c r="DV61" s="110"/>
      <c r="DW61" s="110"/>
      <c r="DX61" s="110"/>
      <c r="DY61" s="110"/>
      <c r="DZ61" s="110"/>
      <c r="EA61" s="110"/>
      <c r="EB61" s="110"/>
      <c r="EC61" s="110"/>
      <c r="ED61" s="110"/>
      <c r="EE61" s="110"/>
      <c r="EF61" s="110"/>
      <c r="EG61" s="110"/>
      <c r="EH61" s="110"/>
      <c r="EI61" s="110"/>
      <c r="EJ61" s="110"/>
      <c r="EK61" s="110"/>
      <c r="EL61" s="110"/>
      <c r="EM61" s="110"/>
      <c r="EN61" s="110"/>
      <c r="EO61" s="110"/>
      <c r="EP61" s="110"/>
      <c r="EQ61" s="110"/>
      <c r="ER61" s="110"/>
      <c r="ES61" s="110"/>
      <c r="ET61" s="110"/>
      <c r="EU61" s="110"/>
      <c r="EV61" s="110"/>
      <c r="EW61" s="110"/>
      <c r="EX61" s="110"/>
      <c r="EY61" s="110"/>
      <c r="EZ61" s="110"/>
      <c r="FA61" s="110"/>
      <c r="FB61" s="110"/>
      <c r="FC61" s="110"/>
      <c r="FD61" s="110"/>
      <c r="FE61" s="110"/>
      <c r="FF61" s="110"/>
      <c r="FG61" s="110"/>
      <c r="FH61" s="110"/>
      <c r="FI61" s="110"/>
      <c r="FJ61" s="110"/>
      <c r="FK61" s="110"/>
      <c r="FL61" s="110"/>
      <c r="FM61" s="110"/>
      <c r="FN61" s="110"/>
      <c r="FO61" s="110"/>
      <c r="FP61" s="110"/>
      <c r="FQ61" s="110"/>
      <c r="FR61" s="110"/>
      <c r="FS61" s="110"/>
      <c r="FT61" s="110"/>
      <c r="FU61" s="110"/>
      <c r="FV61" s="110"/>
      <c r="FW61" s="110"/>
      <c r="FX61" s="110"/>
      <c r="FY61" s="110"/>
      <c r="FZ61" s="110"/>
      <c r="GA61" s="110"/>
      <c r="GB61" s="110"/>
      <c r="GC61" s="110"/>
      <c r="GD61" s="110"/>
      <c r="GE61" s="110"/>
      <c r="GF61" s="110"/>
      <c r="GG61" s="110"/>
      <c r="GH61" s="110"/>
      <c r="GI61" s="110"/>
      <c r="GJ61" s="110"/>
      <c r="GK61" s="110"/>
      <c r="GL61" s="110"/>
      <c r="GM61" s="110"/>
      <c r="GN61" s="110"/>
      <c r="GO61" s="110"/>
      <c r="GP61" s="110"/>
      <c r="GQ61" s="110"/>
      <c r="GR61" s="110"/>
      <c r="GS61" s="110"/>
      <c r="GT61" s="110"/>
      <c r="GU61" s="110"/>
      <c r="GV61" s="110"/>
      <c r="GW61" s="110"/>
      <c r="GX61" s="110"/>
      <c r="GY61" s="110"/>
      <c r="GZ61" s="110"/>
      <c r="HA61" s="110"/>
      <c r="HB61" s="110"/>
      <c r="HC61" s="110"/>
      <c r="HD61" s="110"/>
      <c r="HE61" s="110"/>
      <c r="HF61" s="110"/>
      <c r="HG61" s="110"/>
      <c r="HH61" s="110"/>
      <c r="HI61" s="110"/>
      <c r="HJ61" s="110"/>
      <c r="HK61" s="110"/>
    </row>
    <row r="62" ht="15.75" customHeight="1">
      <c r="A62" s="110"/>
      <c r="B62" s="110"/>
      <c r="C62" s="2" t="s">
        <v>26</v>
      </c>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0"/>
      <c r="AI62" s="110"/>
      <c r="AJ62" s="110"/>
      <c r="AK62" s="110"/>
      <c r="AL62" s="110"/>
      <c r="AM62" s="110"/>
      <c r="AN62" s="110"/>
      <c r="AO62" s="110"/>
      <c r="AP62" s="110"/>
      <c r="AQ62" s="110"/>
      <c r="AR62" s="110"/>
      <c r="AS62" s="110"/>
      <c r="AT62" s="110"/>
      <c r="AU62" s="110"/>
      <c r="AV62" s="110"/>
      <c r="AW62" s="110"/>
      <c r="AX62" s="110"/>
      <c r="AY62" s="110"/>
      <c r="AZ62" s="110"/>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0"/>
      <c r="CB62" s="110"/>
      <c r="CC62" s="110"/>
      <c r="CD62" s="110"/>
      <c r="CE62" s="110"/>
      <c r="CF62" s="110"/>
      <c r="CG62" s="110"/>
      <c r="CH62" s="110"/>
      <c r="CI62" s="110"/>
      <c r="CJ62" s="110"/>
      <c r="CK62" s="110"/>
      <c r="CL62" s="110"/>
      <c r="CM62" s="110"/>
      <c r="CN62" s="110"/>
      <c r="CO62" s="110"/>
      <c r="CP62" s="110"/>
      <c r="CQ62" s="110"/>
      <c r="CR62" s="110"/>
      <c r="CS62" s="110"/>
      <c r="CT62" s="110"/>
      <c r="CU62" s="110"/>
      <c r="CV62" s="110"/>
      <c r="CW62" s="110"/>
      <c r="CX62" s="110"/>
      <c r="CY62" s="110"/>
      <c r="CZ62" s="110"/>
      <c r="DA62" s="110"/>
      <c r="DB62" s="110"/>
      <c r="DC62" s="110"/>
      <c r="DD62" s="110"/>
      <c r="DE62" s="110"/>
      <c r="DF62" s="110"/>
      <c r="DG62" s="110"/>
      <c r="DH62" s="110"/>
      <c r="DI62" s="110"/>
      <c r="DJ62" s="110"/>
      <c r="DK62" s="110"/>
      <c r="DL62" s="110"/>
      <c r="DM62" s="110"/>
      <c r="DN62" s="110"/>
      <c r="DO62" s="110"/>
      <c r="DP62" s="110"/>
      <c r="DQ62" s="110"/>
      <c r="DR62" s="110"/>
      <c r="DS62" s="110"/>
      <c r="DT62" s="110"/>
      <c r="DU62" s="110"/>
      <c r="DV62" s="110"/>
      <c r="DW62" s="110"/>
      <c r="DX62" s="110"/>
      <c r="DY62" s="110"/>
      <c r="DZ62" s="110"/>
      <c r="EA62" s="110"/>
      <c r="EB62" s="110"/>
      <c r="EC62" s="110"/>
      <c r="ED62" s="110"/>
      <c r="EE62" s="110"/>
      <c r="EF62" s="110"/>
      <c r="EG62" s="110"/>
      <c r="EH62" s="110"/>
      <c r="EI62" s="110"/>
      <c r="EJ62" s="110"/>
      <c r="EK62" s="110"/>
      <c r="EL62" s="110"/>
      <c r="EM62" s="110"/>
      <c r="EN62" s="110"/>
      <c r="EO62" s="110"/>
      <c r="EP62" s="110"/>
      <c r="EQ62" s="110"/>
      <c r="ER62" s="110"/>
      <c r="ES62" s="110"/>
      <c r="ET62" s="110"/>
      <c r="EU62" s="110"/>
      <c r="EV62" s="110"/>
      <c r="EW62" s="110"/>
      <c r="EX62" s="110"/>
      <c r="EY62" s="110"/>
      <c r="EZ62" s="110"/>
      <c r="FA62" s="110"/>
      <c r="FB62" s="110"/>
      <c r="FC62" s="110"/>
      <c r="FD62" s="110"/>
      <c r="FE62" s="110"/>
      <c r="FF62" s="110"/>
      <c r="FG62" s="110"/>
      <c r="FH62" s="110"/>
      <c r="FI62" s="110"/>
      <c r="FJ62" s="110"/>
      <c r="FK62" s="110"/>
      <c r="FL62" s="110"/>
      <c r="FM62" s="110"/>
      <c r="FN62" s="110"/>
      <c r="FO62" s="110"/>
      <c r="FP62" s="110"/>
      <c r="FQ62" s="110"/>
      <c r="FR62" s="110"/>
      <c r="FS62" s="110"/>
      <c r="FT62" s="110"/>
      <c r="FU62" s="110"/>
      <c r="FV62" s="110"/>
      <c r="FW62" s="110"/>
      <c r="FX62" s="110"/>
      <c r="FY62" s="110"/>
      <c r="FZ62" s="110"/>
      <c r="GA62" s="110"/>
      <c r="GB62" s="110"/>
      <c r="GC62" s="110"/>
      <c r="GD62" s="110"/>
      <c r="GE62" s="110"/>
      <c r="GF62" s="110"/>
      <c r="GG62" s="110"/>
      <c r="GH62" s="110"/>
      <c r="GI62" s="110"/>
      <c r="GJ62" s="110"/>
      <c r="GK62" s="110"/>
      <c r="GL62" s="110"/>
      <c r="GM62" s="110"/>
      <c r="GN62" s="110"/>
      <c r="GO62" s="110"/>
      <c r="GP62" s="110"/>
      <c r="GQ62" s="110"/>
      <c r="GR62" s="110"/>
      <c r="GS62" s="110"/>
      <c r="GT62" s="110"/>
      <c r="GU62" s="110"/>
      <c r="GV62" s="110"/>
      <c r="GW62" s="110"/>
      <c r="GX62" s="110"/>
      <c r="GY62" s="110"/>
      <c r="GZ62" s="110"/>
      <c r="HA62" s="110"/>
      <c r="HB62" s="110"/>
      <c r="HC62" s="110"/>
      <c r="HD62" s="110"/>
      <c r="HE62" s="110"/>
      <c r="HF62" s="110"/>
      <c r="HG62" s="110"/>
      <c r="HH62" s="110"/>
      <c r="HI62" s="110"/>
      <c r="HJ62" s="110"/>
      <c r="HK62" s="110"/>
    </row>
    <row r="63" ht="15.75" customHeight="1">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c r="AH63" s="110"/>
      <c r="AI63" s="110"/>
      <c r="AJ63" s="110"/>
      <c r="AK63" s="110"/>
      <c r="AL63" s="110"/>
      <c r="AM63" s="110"/>
      <c r="AN63" s="110"/>
      <c r="AO63" s="110"/>
      <c r="AP63" s="110"/>
      <c r="AQ63" s="110"/>
      <c r="AR63" s="110"/>
      <c r="AS63" s="110"/>
      <c r="AT63" s="110"/>
      <c r="AU63" s="110"/>
      <c r="AV63" s="110"/>
      <c r="AW63" s="110"/>
      <c r="AX63" s="110"/>
      <c r="AY63" s="110"/>
      <c r="AZ63" s="110"/>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0"/>
      <c r="CB63" s="110"/>
      <c r="CC63" s="110"/>
      <c r="CD63" s="110"/>
      <c r="CE63" s="110"/>
      <c r="CF63" s="110"/>
      <c r="CG63" s="110"/>
      <c r="CH63" s="110"/>
      <c r="CI63" s="110"/>
      <c r="CJ63" s="110"/>
      <c r="CK63" s="110"/>
      <c r="CL63" s="110"/>
      <c r="CM63" s="110"/>
      <c r="CN63" s="110"/>
      <c r="CO63" s="110"/>
      <c r="CP63" s="110"/>
      <c r="CQ63" s="110"/>
      <c r="CR63" s="110"/>
      <c r="CS63" s="110"/>
      <c r="CT63" s="110"/>
      <c r="CU63" s="110"/>
      <c r="CV63" s="110"/>
      <c r="CW63" s="110"/>
      <c r="CX63" s="110"/>
      <c r="CY63" s="110"/>
      <c r="CZ63" s="110"/>
      <c r="DA63" s="110"/>
      <c r="DB63" s="110"/>
      <c r="DC63" s="110"/>
      <c r="DD63" s="110"/>
      <c r="DE63" s="110"/>
      <c r="DF63" s="110"/>
      <c r="DG63" s="110"/>
      <c r="DH63" s="110"/>
      <c r="DI63" s="110"/>
      <c r="DJ63" s="110"/>
      <c r="DK63" s="110"/>
      <c r="DL63" s="110"/>
      <c r="DM63" s="110"/>
      <c r="DN63" s="110"/>
      <c r="DO63" s="110"/>
      <c r="DP63" s="110"/>
      <c r="DQ63" s="110"/>
      <c r="DR63" s="110"/>
      <c r="DS63" s="110"/>
      <c r="DT63" s="110"/>
      <c r="DU63" s="110"/>
      <c r="DV63" s="110"/>
      <c r="DW63" s="110"/>
      <c r="DX63" s="110"/>
      <c r="DY63" s="110"/>
      <c r="DZ63" s="110"/>
      <c r="EA63" s="110"/>
      <c r="EB63" s="110"/>
      <c r="EC63" s="110"/>
      <c r="ED63" s="110"/>
      <c r="EE63" s="110"/>
      <c r="EF63" s="110"/>
      <c r="EG63" s="110"/>
      <c r="EH63" s="110"/>
      <c r="EI63" s="110"/>
      <c r="EJ63" s="110"/>
      <c r="EK63" s="110"/>
      <c r="EL63" s="110"/>
      <c r="EM63" s="110"/>
      <c r="EN63" s="110"/>
      <c r="EO63" s="110"/>
      <c r="EP63" s="110"/>
      <c r="EQ63" s="110"/>
      <c r="ER63" s="110"/>
      <c r="ES63" s="110"/>
      <c r="ET63" s="110"/>
      <c r="EU63" s="110"/>
      <c r="EV63" s="110"/>
      <c r="EW63" s="110"/>
      <c r="EX63" s="110"/>
      <c r="EY63" s="110"/>
      <c r="EZ63" s="110"/>
      <c r="FA63" s="110"/>
      <c r="FB63" s="110"/>
      <c r="FC63" s="110"/>
      <c r="FD63" s="110"/>
      <c r="FE63" s="110"/>
      <c r="FF63" s="110"/>
      <c r="FG63" s="110"/>
      <c r="FH63" s="110"/>
      <c r="FI63" s="110"/>
      <c r="FJ63" s="110"/>
      <c r="FK63" s="110"/>
      <c r="FL63" s="110"/>
      <c r="FM63" s="110"/>
      <c r="FN63" s="110"/>
      <c r="FO63" s="110"/>
      <c r="FP63" s="110"/>
      <c r="FQ63" s="110"/>
      <c r="FR63" s="110"/>
      <c r="FS63" s="110"/>
      <c r="FT63" s="110"/>
      <c r="FU63" s="110"/>
      <c r="FV63" s="110"/>
      <c r="FW63" s="110"/>
      <c r="FX63" s="110"/>
      <c r="FY63" s="110"/>
      <c r="FZ63" s="110"/>
      <c r="GA63" s="110"/>
      <c r="GB63" s="110"/>
      <c r="GC63" s="110"/>
      <c r="GD63" s="110"/>
      <c r="GE63" s="110"/>
      <c r="GF63" s="110"/>
      <c r="GG63" s="110"/>
      <c r="GH63" s="110"/>
      <c r="GI63" s="110"/>
      <c r="GJ63" s="110"/>
      <c r="GK63" s="110"/>
      <c r="GL63" s="110"/>
      <c r="GM63" s="110"/>
      <c r="GN63" s="110"/>
      <c r="GO63" s="110"/>
      <c r="GP63" s="110"/>
      <c r="GQ63" s="110"/>
      <c r="GR63" s="110"/>
      <c r="GS63" s="110"/>
      <c r="GT63" s="110"/>
      <c r="GU63" s="110"/>
      <c r="GV63" s="110"/>
      <c r="GW63" s="110"/>
      <c r="GX63" s="110"/>
      <c r="GY63" s="110"/>
      <c r="GZ63" s="110"/>
      <c r="HA63" s="110"/>
      <c r="HB63" s="110"/>
      <c r="HC63" s="110"/>
      <c r="HD63" s="110"/>
      <c r="HE63" s="110"/>
      <c r="HF63" s="110"/>
      <c r="HG63" s="110"/>
      <c r="HH63" s="110"/>
      <c r="HI63" s="110"/>
      <c r="HJ63" s="110"/>
      <c r="HK63" s="110"/>
    </row>
    <row r="64" ht="15.75" customHeight="1">
      <c r="A64" s="110"/>
      <c r="B64" s="110"/>
      <c r="C64" s="67" t="s">
        <v>72</v>
      </c>
      <c r="D64" s="67" t="s">
        <v>73</v>
      </c>
      <c r="E64" s="71" t="s">
        <v>135</v>
      </c>
      <c r="F64" s="71"/>
      <c r="G64" s="71" t="s">
        <v>136</v>
      </c>
      <c r="H64" s="71"/>
      <c r="I64" s="71" t="s">
        <v>137</v>
      </c>
      <c r="J64" s="71"/>
      <c r="K64" s="110"/>
      <c r="L64" s="110"/>
      <c r="M64" s="110"/>
      <c r="N64" s="110"/>
      <c r="O64" s="110"/>
      <c r="P64" s="110"/>
      <c r="Q64" s="110"/>
      <c r="R64" s="110"/>
      <c r="S64" s="110"/>
      <c r="T64" s="110"/>
      <c r="U64" s="110"/>
      <c r="V64" s="110"/>
      <c r="W64" s="110"/>
      <c r="X64" s="110"/>
      <c r="Y64" s="110"/>
      <c r="Z64" s="110"/>
      <c r="AA64" s="110"/>
      <c r="AB64" s="110"/>
      <c r="AC64" s="110"/>
      <c r="AD64" s="110"/>
      <c r="AE64" s="110"/>
      <c r="AF64" s="110"/>
      <c r="AG64" s="110"/>
      <c r="AH64" s="110"/>
      <c r="AI64" s="110"/>
      <c r="AJ64" s="110"/>
      <c r="AK64" s="110"/>
      <c r="AL64" s="110"/>
      <c r="AM64" s="110"/>
      <c r="AN64" s="110"/>
      <c r="AO64" s="110"/>
      <c r="AP64" s="110"/>
      <c r="AQ64" s="110"/>
      <c r="AR64" s="110"/>
      <c r="AS64" s="110"/>
      <c r="AT64" s="110"/>
      <c r="AU64" s="110"/>
      <c r="AV64" s="110"/>
      <c r="AW64" s="110"/>
      <c r="AX64" s="110"/>
      <c r="AY64" s="110"/>
      <c r="AZ64" s="110"/>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0"/>
      <c r="CB64" s="110"/>
      <c r="CC64" s="110"/>
      <c r="CD64" s="110"/>
      <c r="CE64" s="110"/>
      <c r="CF64" s="110"/>
      <c r="CG64" s="110"/>
      <c r="CH64" s="110"/>
      <c r="CI64" s="110"/>
      <c r="CJ64" s="110"/>
      <c r="CK64" s="110"/>
      <c r="CL64" s="110"/>
      <c r="CM64" s="110"/>
      <c r="CN64" s="110"/>
      <c r="CO64" s="110"/>
      <c r="CP64" s="110"/>
      <c r="CQ64" s="110"/>
      <c r="CR64" s="110"/>
      <c r="CS64" s="110"/>
      <c r="CT64" s="110"/>
      <c r="CU64" s="110"/>
      <c r="CV64" s="110"/>
      <c r="CW64" s="110"/>
      <c r="CX64" s="110"/>
      <c r="CY64" s="110"/>
      <c r="CZ64" s="110"/>
      <c r="DA64" s="110"/>
      <c r="DB64" s="110"/>
      <c r="DC64" s="110"/>
      <c r="DD64" s="110"/>
      <c r="DE64" s="110"/>
      <c r="DF64" s="110"/>
      <c r="DG64" s="110"/>
      <c r="DH64" s="110"/>
      <c r="DI64" s="110"/>
      <c r="DJ64" s="110"/>
      <c r="DK64" s="110"/>
      <c r="DL64" s="110"/>
      <c r="DM64" s="110"/>
      <c r="DN64" s="110"/>
      <c r="DO64" s="110"/>
      <c r="DP64" s="110"/>
      <c r="DQ64" s="110"/>
      <c r="DR64" s="110"/>
      <c r="DS64" s="110"/>
      <c r="DT64" s="110"/>
      <c r="DU64" s="110"/>
      <c r="DV64" s="110"/>
      <c r="DW64" s="110"/>
      <c r="DX64" s="110"/>
      <c r="DY64" s="110"/>
      <c r="DZ64" s="110"/>
      <c r="EA64" s="110"/>
      <c r="EB64" s="110"/>
      <c r="EC64" s="110"/>
      <c r="ED64" s="110"/>
      <c r="EE64" s="110"/>
      <c r="EF64" s="110"/>
      <c r="EG64" s="110"/>
      <c r="EH64" s="110"/>
      <c r="EI64" s="110"/>
      <c r="EJ64" s="110"/>
      <c r="EK64" s="110"/>
      <c r="EL64" s="110"/>
      <c r="EM64" s="110"/>
      <c r="EN64" s="110"/>
      <c r="EO64" s="110"/>
      <c r="EP64" s="110"/>
      <c r="EQ64" s="110"/>
      <c r="ER64" s="110"/>
      <c r="ES64" s="110"/>
      <c r="ET64" s="110"/>
      <c r="EU64" s="110"/>
      <c r="EV64" s="110"/>
      <c r="EW64" s="110"/>
      <c r="EX64" s="110"/>
      <c r="EY64" s="110"/>
      <c r="EZ64" s="110"/>
      <c r="FA64" s="110"/>
      <c r="FB64" s="110"/>
      <c r="FC64" s="110"/>
      <c r="FD64" s="110"/>
      <c r="FE64" s="110"/>
      <c r="FF64" s="110"/>
      <c r="FG64" s="110"/>
      <c r="FH64" s="110"/>
      <c r="FI64" s="110"/>
      <c r="FJ64" s="110"/>
      <c r="FK64" s="110"/>
      <c r="FL64" s="110"/>
      <c r="FM64" s="110"/>
      <c r="FN64" s="110"/>
      <c r="FO64" s="110"/>
      <c r="FP64" s="110"/>
      <c r="FQ64" s="110"/>
      <c r="FR64" s="110"/>
      <c r="FS64" s="110"/>
      <c r="FT64" s="110"/>
      <c r="FU64" s="110"/>
      <c r="FV64" s="110"/>
      <c r="FW64" s="110"/>
      <c r="FX64" s="110"/>
      <c r="FY64" s="110"/>
      <c r="FZ64" s="110"/>
      <c r="GA64" s="110"/>
      <c r="GB64" s="110"/>
      <c r="GC64" s="110"/>
      <c r="GD64" s="110"/>
      <c r="GE64" s="110"/>
      <c r="GF64" s="110"/>
      <c r="GG64" s="110"/>
      <c r="GH64" s="110"/>
      <c r="GI64" s="110"/>
      <c r="GJ64" s="110"/>
      <c r="GK64" s="110"/>
      <c r="GL64" s="110"/>
      <c r="GM64" s="110"/>
      <c r="GN64" s="110"/>
      <c r="GO64" s="110"/>
      <c r="GP64" s="110"/>
      <c r="GQ64" s="110"/>
      <c r="GR64" s="110"/>
      <c r="GS64" s="110"/>
      <c r="GT64" s="110"/>
      <c r="GU64" s="110"/>
      <c r="GV64" s="110"/>
      <c r="GW64" s="110"/>
      <c r="GX64" s="110"/>
      <c r="GY64" s="110"/>
      <c r="GZ64" s="110"/>
      <c r="HA64" s="110"/>
      <c r="HB64" s="110"/>
      <c r="HC64" s="110"/>
      <c r="HD64" s="110"/>
      <c r="HE64" s="110"/>
      <c r="HF64" s="110"/>
      <c r="HG64" s="110"/>
      <c r="HH64" s="110"/>
      <c r="HI64" s="110"/>
      <c r="HJ64" s="110"/>
      <c r="HK64" s="110"/>
    </row>
    <row r="65" ht="15.75" customHeight="1">
      <c r="A65" s="110"/>
      <c r="B65" s="110"/>
      <c r="C65" s="67"/>
      <c r="D65" s="67"/>
      <c r="E65" s="71" t="s">
        <v>75</v>
      </c>
      <c r="F65" s="71" t="s">
        <v>12</v>
      </c>
      <c r="G65" s="71" t="s">
        <v>75</v>
      </c>
      <c r="H65" s="71" t="s">
        <v>12</v>
      </c>
      <c r="I65" s="71" t="s">
        <v>75</v>
      </c>
      <c r="J65" s="71" t="s">
        <v>12</v>
      </c>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0"/>
      <c r="AI65" s="110"/>
      <c r="AJ65" s="110"/>
      <c r="AK65" s="110"/>
      <c r="AL65" s="110"/>
      <c r="AM65" s="110"/>
      <c r="AN65" s="110"/>
      <c r="AO65" s="110"/>
      <c r="AP65" s="110"/>
      <c r="AQ65" s="110"/>
      <c r="AR65" s="110"/>
      <c r="AS65" s="110"/>
      <c r="AT65" s="110"/>
      <c r="AU65" s="110"/>
      <c r="AV65" s="110"/>
      <c r="AW65" s="110"/>
      <c r="AX65" s="110"/>
      <c r="AY65" s="110"/>
      <c r="AZ65" s="110"/>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0"/>
      <c r="CB65" s="110"/>
      <c r="CC65" s="110"/>
      <c r="CD65" s="110"/>
      <c r="CE65" s="110"/>
      <c r="CF65" s="110"/>
      <c r="CG65" s="110"/>
      <c r="CH65" s="110"/>
      <c r="CI65" s="110"/>
      <c r="CJ65" s="110"/>
      <c r="CK65" s="110"/>
      <c r="CL65" s="110"/>
      <c r="CM65" s="110"/>
      <c r="CN65" s="110"/>
      <c r="CO65" s="110"/>
      <c r="CP65" s="110"/>
      <c r="CQ65" s="110"/>
      <c r="CR65" s="110"/>
      <c r="CS65" s="110"/>
      <c r="CT65" s="110"/>
      <c r="CU65" s="110"/>
      <c r="CV65" s="110"/>
      <c r="CW65" s="110"/>
      <c r="CX65" s="110"/>
      <c r="CY65" s="110"/>
      <c r="CZ65" s="110"/>
      <c r="DA65" s="110"/>
      <c r="DB65" s="110"/>
      <c r="DC65" s="110"/>
      <c r="DD65" s="110"/>
      <c r="DE65" s="110"/>
      <c r="DF65" s="110"/>
      <c r="DG65" s="110"/>
      <c r="DH65" s="110"/>
      <c r="DI65" s="110"/>
      <c r="DJ65" s="110"/>
      <c r="DK65" s="110"/>
      <c r="DL65" s="110"/>
      <c r="DM65" s="110"/>
      <c r="DN65" s="110"/>
      <c r="DO65" s="110"/>
      <c r="DP65" s="110"/>
      <c r="DQ65" s="110"/>
      <c r="DR65" s="110"/>
      <c r="DS65" s="110"/>
      <c r="DT65" s="110"/>
      <c r="DU65" s="110"/>
      <c r="DV65" s="110"/>
      <c r="DW65" s="110"/>
      <c r="DX65" s="110"/>
      <c r="DY65" s="110"/>
      <c r="DZ65" s="110"/>
      <c r="EA65" s="110"/>
      <c r="EB65" s="110"/>
      <c r="EC65" s="110"/>
      <c r="ED65" s="110"/>
      <c r="EE65" s="110"/>
      <c r="EF65" s="110"/>
      <c r="EG65" s="110"/>
      <c r="EH65" s="110"/>
      <c r="EI65" s="110"/>
      <c r="EJ65" s="110"/>
      <c r="EK65" s="110"/>
      <c r="EL65" s="110"/>
      <c r="EM65" s="110"/>
      <c r="EN65" s="110"/>
      <c r="EO65" s="110"/>
      <c r="EP65" s="110"/>
      <c r="EQ65" s="110"/>
      <c r="ER65" s="110"/>
      <c r="ES65" s="110"/>
      <c r="ET65" s="110"/>
      <c r="EU65" s="110"/>
      <c r="EV65" s="110"/>
      <c r="EW65" s="110"/>
      <c r="EX65" s="110"/>
      <c r="EY65" s="110"/>
      <c r="EZ65" s="110"/>
      <c r="FA65" s="110"/>
      <c r="FB65" s="110"/>
      <c r="FC65" s="110"/>
      <c r="FD65" s="110"/>
      <c r="FE65" s="110"/>
      <c r="FF65" s="110"/>
      <c r="FG65" s="110"/>
      <c r="FH65" s="110"/>
      <c r="FI65" s="110"/>
      <c r="FJ65" s="110"/>
      <c r="FK65" s="110"/>
      <c r="FL65" s="110"/>
      <c r="FM65" s="110"/>
      <c r="FN65" s="110"/>
      <c r="FO65" s="110"/>
      <c r="FP65" s="110"/>
      <c r="FQ65" s="110"/>
      <c r="FR65" s="110"/>
      <c r="FS65" s="110"/>
      <c r="FT65" s="110"/>
      <c r="FU65" s="110"/>
      <c r="FV65" s="110"/>
      <c r="FW65" s="110"/>
      <c r="FX65" s="110"/>
      <c r="FY65" s="110"/>
      <c r="FZ65" s="110"/>
      <c r="GA65" s="110"/>
      <c r="GB65" s="110"/>
      <c r="GC65" s="110"/>
      <c r="GD65" s="110"/>
      <c r="GE65" s="110"/>
      <c r="GF65" s="110"/>
      <c r="GG65" s="110"/>
      <c r="GH65" s="110"/>
      <c r="GI65" s="110"/>
      <c r="GJ65" s="110"/>
      <c r="GK65" s="110"/>
      <c r="GL65" s="110"/>
      <c r="GM65" s="110"/>
      <c r="GN65" s="110"/>
      <c r="GO65" s="110"/>
      <c r="GP65" s="110"/>
      <c r="GQ65" s="110"/>
      <c r="GR65" s="110"/>
      <c r="GS65" s="110"/>
      <c r="GT65" s="110"/>
      <c r="GU65" s="110"/>
      <c r="GV65" s="110"/>
      <c r="GW65" s="110"/>
      <c r="GX65" s="110"/>
      <c r="GY65" s="110"/>
      <c r="GZ65" s="110"/>
      <c r="HA65" s="110"/>
      <c r="HB65" s="110"/>
      <c r="HC65" s="110"/>
      <c r="HD65" s="110"/>
      <c r="HE65" s="110"/>
      <c r="HF65" s="110"/>
      <c r="HG65" s="110"/>
      <c r="HH65" s="110"/>
      <c r="HI65" s="110"/>
      <c r="HJ65" s="110"/>
      <c r="HK65" s="110"/>
    </row>
    <row r="66" ht="15.75" customHeight="1">
      <c r="A66" s="110"/>
      <c r="B66" s="110"/>
      <c r="C66" s="73" t="str">
        <f>$C$4</f>
        <v>Editorial Placements (e.g. Featured Free, Streaming Channels, Channel Store - Featured, New &amp; Notable; Recommended, etc.)</v>
      </c>
      <c r="D66" s="74">
        <f>$D$7/7</f>
        <v>104000</v>
      </c>
      <c r="E66" s="75"/>
      <c r="F66" s="74">
        <f t="shared" ref="F66:F71" si="173">$D66*E66</f>
        <v>0</v>
      </c>
      <c r="G66" s="75"/>
      <c r="H66" s="74">
        <f t="shared" ref="H66:H71" si="174">$D66*G66</f>
        <v>0</v>
      </c>
      <c r="I66" s="75"/>
      <c r="J66" s="74">
        <f t="shared" ref="J66:J71" si="175">$D66*I66</f>
        <v>0</v>
      </c>
      <c r="K66" s="13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J66" s="110"/>
      <c r="AK66" s="110"/>
      <c r="AL66" s="110"/>
      <c r="AM66" s="110"/>
      <c r="AN66" s="110"/>
      <c r="AO66" s="110"/>
      <c r="AP66" s="110"/>
      <c r="AQ66" s="110"/>
      <c r="AR66" s="110"/>
      <c r="AS66" s="110"/>
      <c r="AT66" s="110"/>
      <c r="AU66" s="110"/>
      <c r="AV66" s="110"/>
      <c r="AW66" s="110"/>
      <c r="AX66" s="110"/>
      <c r="AY66" s="110"/>
      <c r="AZ66" s="110"/>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0"/>
      <c r="CB66" s="110"/>
      <c r="CC66" s="110"/>
      <c r="CD66" s="110"/>
      <c r="CE66" s="110"/>
      <c r="CF66" s="110"/>
      <c r="CG66" s="110"/>
      <c r="CH66" s="110"/>
      <c r="CI66" s="110"/>
      <c r="CJ66" s="110"/>
      <c r="CK66" s="110"/>
      <c r="CL66" s="110"/>
      <c r="CM66" s="110"/>
      <c r="CN66" s="110"/>
      <c r="CO66" s="110"/>
      <c r="CP66" s="110"/>
      <c r="CQ66" s="110"/>
      <c r="CR66" s="110"/>
      <c r="CS66" s="110"/>
      <c r="CT66" s="110"/>
      <c r="CU66" s="110"/>
      <c r="CV66" s="110"/>
      <c r="CW66" s="110"/>
      <c r="CX66" s="110"/>
      <c r="CY66" s="110"/>
      <c r="CZ66" s="110"/>
      <c r="DA66" s="110"/>
      <c r="DB66" s="110"/>
      <c r="DC66" s="110"/>
      <c r="DD66" s="110"/>
      <c r="DE66" s="110"/>
      <c r="DF66" s="110"/>
      <c r="DG66" s="110"/>
      <c r="DH66" s="110"/>
      <c r="DI66" s="110"/>
      <c r="DJ66" s="110"/>
      <c r="DK66" s="110"/>
      <c r="DL66" s="110"/>
      <c r="DM66" s="110"/>
      <c r="DN66" s="110"/>
      <c r="DO66" s="110"/>
      <c r="DP66" s="110"/>
      <c r="DQ66" s="110"/>
      <c r="DR66" s="110"/>
      <c r="DS66" s="110"/>
      <c r="DT66" s="110"/>
      <c r="DU66" s="110"/>
      <c r="DV66" s="110"/>
      <c r="DW66" s="110"/>
      <c r="DX66" s="110"/>
      <c r="DY66" s="110"/>
      <c r="DZ66" s="110"/>
      <c r="EA66" s="110"/>
      <c r="EB66" s="110"/>
      <c r="EC66" s="110"/>
      <c r="ED66" s="110"/>
      <c r="EE66" s="110"/>
      <c r="EF66" s="110"/>
      <c r="EG66" s="110"/>
      <c r="EH66" s="110"/>
      <c r="EI66" s="110"/>
      <c r="EJ66" s="110"/>
      <c r="EK66" s="110"/>
      <c r="EL66" s="110"/>
      <c r="EM66" s="110"/>
      <c r="EN66" s="110"/>
      <c r="EO66" s="110"/>
      <c r="EP66" s="110"/>
      <c r="EQ66" s="110"/>
      <c r="ER66" s="110"/>
      <c r="ES66" s="110"/>
      <c r="ET66" s="110"/>
      <c r="EU66" s="110"/>
      <c r="EV66" s="110"/>
      <c r="EW66" s="110"/>
      <c r="EX66" s="110"/>
      <c r="EY66" s="110"/>
      <c r="EZ66" s="110"/>
      <c r="FA66" s="110"/>
      <c r="FB66" s="110"/>
      <c r="FC66" s="110"/>
      <c r="FD66" s="110"/>
      <c r="FE66" s="110"/>
      <c r="FF66" s="110"/>
      <c r="FG66" s="110"/>
      <c r="FH66" s="110"/>
      <c r="FI66" s="110"/>
      <c r="FJ66" s="110"/>
      <c r="FK66" s="110"/>
      <c r="FL66" s="110"/>
      <c r="FM66" s="110"/>
      <c r="FN66" s="110"/>
      <c r="FO66" s="110"/>
      <c r="FP66" s="110"/>
      <c r="FQ66" s="110"/>
      <c r="FR66" s="110"/>
      <c r="FS66" s="110"/>
      <c r="FT66" s="110"/>
      <c r="FU66" s="110"/>
      <c r="FV66" s="110"/>
      <c r="FW66" s="110"/>
      <c r="FX66" s="110"/>
      <c r="FY66" s="110"/>
      <c r="FZ66" s="110"/>
      <c r="GA66" s="110"/>
      <c r="GB66" s="110"/>
      <c r="GC66" s="110"/>
      <c r="GD66" s="110"/>
      <c r="GE66" s="110"/>
      <c r="GF66" s="110"/>
      <c r="GG66" s="110"/>
      <c r="GH66" s="110"/>
      <c r="GI66" s="110"/>
      <c r="GJ66" s="110"/>
      <c r="GK66" s="110"/>
      <c r="GL66" s="110"/>
      <c r="GM66" s="110"/>
      <c r="GN66" s="110"/>
      <c r="GO66" s="110"/>
      <c r="GP66" s="110"/>
      <c r="GQ66" s="110"/>
      <c r="GR66" s="110"/>
      <c r="GS66" s="110"/>
      <c r="GT66" s="110"/>
      <c r="GU66" s="110"/>
      <c r="GV66" s="110"/>
      <c r="GW66" s="110"/>
      <c r="GX66" s="110"/>
      <c r="GY66" s="110"/>
      <c r="GZ66" s="110"/>
      <c r="HA66" s="110"/>
      <c r="HB66" s="110"/>
      <c r="HC66" s="110"/>
      <c r="HD66" s="110"/>
      <c r="HE66" s="110"/>
      <c r="HF66" s="110"/>
      <c r="HG66" s="110"/>
      <c r="HH66" s="110"/>
      <c r="HI66" s="110"/>
      <c r="HJ66" s="110"/>
      <c r="HK66" s="110"/>
    </row>
    <row r="67" ht="15.75" customHeight="1">
      <c r="A67" s="110"/>
      <c r="B67" s="110"/>
      <c r="C67" s="76" t="str">
        <f>$C$9</f>
        <v>Roku Social Post (Facebook)</v>
      </c>
      <c r="D67" s="74">
        <f>($D$12)</f>
        <v>2689.512</v>
      </c>
      <c r="E67" s="77"/>
      <c r="F67" s="74">
        <f t="shared" si="173"/>
        <v>0</v>
      </c>
      <c r="G67" s="77"/>
      <c r="H67" s="74">
        <f t="shared" si="174"/>
        <v>0</v>
      </c>
      <c r="I67" s="77"/>
      <c r="J67" s="74">
        <f t="shared" si="175"/>
        <v>0</v>
      </c>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0"/>
      <c r="AI67" s="110"/>
      <c r="AJ67" s="110"/>
      <c r="AK67" s="110"/>
      <c r="AL67" s="110"/>
      <c r="AM67" s="110"/>
      <c r="AN67" s="110"/>
      <c r="AO67" s="110"/>
      <c r="AP67" s="110"/>
      <c r="AQ67" s="110"/>
      <c r="AR67" s="110"/>
      <c r="AS67" s="110"/>
      <c r="AT67" s="110"/>
      <c r="AU67" s="110"/>
      <c r="AV67" s="110"/>
      <c r="AW67" s="110"/>
      <c r="AX67" s="110"/>
      <c r="AY67" s="110"/>
      <c r="AZ67" s="110"/>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0"/>
      <c r="CB67" s="110"/>
      <c r="CC67" s="110"/>
      <c r="CD67" s="110"/>
      <c r="CE67" s="110"/>
      <c r="CF67" s="110"/>
      <c r="CG67" s="110"/>
      <c r="CH67" s="110"/>
      <c r="CI67" s="110"/>
      <c r="CJ67" s="110"/>
      <c r="CK67" s="110"/>
      <c r="CL67" s="110"/>
      <c r="CM67" s="110"/>
      <c r="CN67" s="110"/>
      <c r="CO67" s="110"/>
      <c r="CP67" s="110"/>
      <c r="CQ67" s="110"/>
      <c r="CR67" s="110"/>
      <c r="CS67" s="110"/>
      <c r="CT67" s="110"/>
      <c r="CU67" s="110"/>
      <c r="CV67" s="110"/>
      <c r="CW67" s="110"/>
      <c r="CX67" s="110"/>
      <c r="CY67" s="110"/>
      <c r="CZ67" s="110"/>
      <c r="DA67" s="110"/>
      <c r="DB67" s="110"/>
      <c r="DC67" s="110"/>
      <c r="DD67" s="110"/>
      <c r="DE67" s="110"/>
      <c r="DF67" s="110"/>
      <c r="DG67" s="110"/>
      <c r="DH67" s="110"/>
      <c r="DI67" s="110"/>
      <c r="DJ67" s="110"/>
      <c r="DK67" s="110"/>
      <c r="DL67" s="110"/>
      <c r="DM67" s="110"/>
      <c r="DN67" s="110"/>
      <c r="DO67" s="110"/>
      <c r="DP67" s="110"/>
      <c r="DQ67" s="110"/>
      <c r="DR67" s="110"/>
      <c r="DS67" s="110"/>
      <c r="DT67" s="110"/>
      <c r="DU67" s="110"/>
      <c r="DV67" s="110"/>
      <c r="DW67" s="110"/>
      <c r="DX67" s="110"/>
      <c r="DY67" s="110"/>
      <c r="DZ67" s="110"/>
      <c r="EA67" s="110"/>
      <c r="EB67" s="110"/>
      <c r="EC67" s="110"/>
      <c r="ED67" s="110"/>
      <c r="EE67" s="110"/>
      <c r="EF67" s="110"/>
      <c r="EG67" s="110"/>
      <c r="EH67" s="110"/>
      <c r="EI67" s="110"/>
      <c r="EJ67" s="110"/>
      <c r="EK67" s="110"/>
      <c r="EL67" s="110"/>
      <c r="EM67" s="110"/>
      <c r="EN67" s="110"/>
      <c r="EO67" s="110"/>
      <c r="EP67" s="110"/>
      <c r="EQ67" s="110"/>
      <c r="ER67" s="110"/>
      <c r="ES67" s="110"/>
      <c r="ET67" s="110"/>
      <c r="EU67" s="110"/>
      <c r="EV67" s="110"/>
      <c r="EW67" s="110"/>
      <c r="EX67" s="110"/>
      <c r="EY67" s="110"/>
      <c r="EZ67" s="110"/>
      <c r="FA67" s="110"/>
      <c r="FB67" s="110"/>
      <c r="FC67" s="110"/>
      <c r="FD67" s="110"/>
      <c r="FE67" s="110"/>
      <c r="FF67" s="110"/>
      <c r="FG67" s="110"/>
      <c r="FH67" s="110"/>
      <c r="FI67" s="110"/>
      <c r="FJ67" s="110"/>
      <c r="FK67" s="110"/>
      <c r="FL67" s="110"/>
      <c r="FM67" s="110"/>
      <c r="FN67" s="110"/>
      <c r="FO67" s="110"/>
      <c r="FP67" s="110"/>
      <c r="FQ67" s="110"/>
      <c r="FR67" s="110"/>
      <c r="FS67" s="110"/>
      <c r="FT67" s="110"/>
      <c r="FU67" s="110"/>
      <c r="FV67" s="110"/>
      <c r="FW67" s="110"/>
      <c r="FX67" s="110"/>
      <c r="FY67" s="110"/>
      <c r="FZ67" s="110"/>
      <c r="GA67" s="110"/>
      <c r="GB67" s="110"/>
      <c r="GC67" s="110"/>
      <c r="GD67" s="110"/>
      <c r="GE67" s="110"/>
      <c r="GF67" s="110"/>
      <c r="GG67" s="110"/>
      <c r="GH67" s="110"/>
      <c r="GI67" s="110"/>
      <c r="GJ67" s="110"/>
      <c r="GK67" s="110"/>
      <c r="GL67" s="110"/>
      <c r="GM67" s="110"/>
      <c r="GN67" s="110"/>
      <c r="GO67" s="110"/>
      <c r="GP67" s="110"/>
      <c r="GQ67" s="110"/>
      <c r="GR67" s="110"/>
      <c r="GS67" s="110"/>
      <c r="GT67" s="110"/>
      <c r="GU67" s="110"/>
      <c r="GV67" s="110"/>
      <c r="GW67" s="110"/>
      <c r="GX67" s="110"/>
      <c r="GY67" s="110"/>
      <c r="GZ67" s="110"/>
      <c r="HA67" s="110"/>
      <c r="HB67" s="110"/>
      <c r="HC67" s="110"/>
      <c r="HD67" s="110"/>
      <c r="HE67" s="110"/>
      <c r="HF67" s="110"/>
      <c r="HG67" s="110"/>
      <c r="HH67" s="110"/>
      <c r="HI67" s="110"/>
      <c r="HJ67" s="110"/>
      <c r="HK67" s="110"/>
    </row>
    <row r="68" ht="15.75" customHeight="1">
      <c r="A68" s="110"/>
      <c r="B68" s="110"/>
      <c r="C68" s="76" t="str">
        <f>$C$14</f>
        <v>Roku Social Post (Instagram)</v>
      </c>
      <c r="D68" s="78">
        <f>$D$17</f>
        <v>295.75</v>
      </c>
      <c r="E68" s="77"/>
      <c r="F68" s="74">
        <f t="shared" si="173"/>
        <v>0</v>
      </c>
      <c r="G68" s="77"/>
      <c r="H68" s="74">
        <f t="shared" si="174"/>
        <v>0</v>
      </c>
      <c r="I68" s="77"/>
      <c r="J68" s="74">
        <f t="shared" si="175"/>
        <v>0</v>
      </c>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0"/>
      <c r="AI68" s="110"/>
      <c r="AJ68" s="110"/>
      <c r="AK68" s="110"/>
      <c r="AL68" s="110"/>
      <c r="AM68" s="110"/>
      <c r="AN68" s="110"/>
      <c r="AO68" s="110"/>
      <c r="AP68" s="110"/>
      <c r="AQ68" s="110"/>
      <c r="AR68" s="110"/>
      <c r="AS68" s="110"/>
      <c r="AT68" s="110"/>
      <c r="AU68" s="110"/>
      <c r="AV68" s="110"/>
      <c r="AW68" s="110"/>
      <c r="AX68" s="110"/>
      <c r="AY68" s="110"/>
      <c r="AZ68" s="110"/>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0"/>
      <c r="CB68" s="110"/>
      <c r="CC68" s="110"/>
      <c r="CD68" s="110"/>
      <c r="CE68" s="110"/>
      <c r="CF68" s="110"/>
      <c r="CG68" s="110"/>
      <c r="CH68" s="110"/>
      <c r="CI68" s="110"/>
      <c r="CJ68" s="110"/>
      <c r="CK68" s="110"/>
      <c r="CL68" s="110"/>
      <c r="CM68" s="110"/>
      <c r="CN68" s="110"/>
      <c r="CO68" s="110"/>
      <c r="CP68" s="110"/>
      <c r="CQ68" s="110"/>
      <c r="CR68" s="110"/>
      <c r="CS68" s="110"/>
      <c r="CT68" s="110"/>
      <c r="CU68" s="110"/>
      <c r="CV68" s="110"/>
      <c r="CW68" s="110"/>
      <c r="CX68" s="110"/>
      <c r="CY68" s="110"/>
      <c r="CZ68" s="110"/>
      <c r="DA68" s="110"/>
      <c r="DB68" s="110"/>
      <c r="DC68" s="110"/>
      <c r="DD68" s="110"/>
      <c r="DE68" s="110"/>
      <c r="DF68" s="110"/>
      <c r="DG68" s="110"/>
      <c r="DH68" s="110"/>
      <c r="DI68" s="110"/>
      <c r="DJ68" s="110"/>
      <c r="DK68" s="110"/>
      <c r="DL68" s="110"/>
      <c r="DM68" s="110"/>
      <c r="DN68" s="110"/>
      <c r="DO68" s="110"/>
      <c r="DP68" s="110"/>
      <c r="DQ68" s="110"/>
      <c r="DR68" s="110"/>
      <c r="DS68" s="110"/>
      <c r="DT68" s="110"/>
      <c r="DU68" s="110"/>
      <c r="DV68" s="110"/>
      <c r="DW68" s="110"/>
      <c r="DX68" s="110"/>
      <c r="DY68" s="110"/>
      <c r="DZ68" s="110"/>
      <c r="EA68" s="110"/>
      <c r="EB68" s="110"/>
      <c r="EC68" s="110"/>
      <c r="ED68" s="110"/>
      <c r="EE68" s="110"/>
      <c r="EF68" s="110"/>
      <c r="EG68" s="110"/>
      <c r="EH68" s="110"/>
      <c r="EI68" s="110"/>
      <c r="EJ68" s="110"/>
      <c r="EK68" s="110"/>
      <c r="EL68" s="110"/>
      <c r="EM68" s="110"/>
      <c r="EN68" s="110"/>
      <c r="EO68" s="110"/>
      <c r="EP68" s="110"/>
      <c r="EQ68" s="110"/>
      <c r="ER68" s="110"/>
      <c r="ES68" s="110"/>
      <c r="ET68" s="110"/>
      <c r="EU68" s="110"/>
      <c r="EV68" s="110"/>
      <c r="EW68" s="110"/>
      <c r="EX68" s="110"/>
      <c r="EY68" s="110"/>
      <c r="EZ68" s="110"/>
      <c r="FA68" s="110"/>
      <c r="FB68" s="110"/>
      <c r="FC68" s="110"/>
      <c r="FD68" s="110"/>
      <c r="FE68" s="110"/>
      <c r="FF68" s="110"/>
      <c r="FG68" s="110"/>
      <c r="FH68" s="110"/>
      <c r="FI68" s="110"/>
      <c r="FJ68" s="110"/>
      <c r="FK68" s="110"/>
      <c r="FL68" s="110"/>
      <c r="FM68" s="110"/>
      <c r="FN68" s="110"/>
      <c r="FO68" s="110"/>
      <c r="FP68" s="110"/>
      <c r="FQ68" s="110"/>
      <c r="FR68" s="110"/>
      <c r="FS68" s="110"/>
      <c r="FT68" s="110"/>
      <c r="FU68" s="110"/>
      <c r="FV68" s="110"/>
      <c r="FW68" s="110"/>
      <c r="FX68" s="110"/>
      <c r="FY68" s="110"/>
      <c r="FZ68" s="110"/>
      <c r="GA68" s="110"/>
      <c r="GB68" s="110"/>
      <c r="GC68" s="110"/>
      <c r="GD68" s="110"/>
      <c r="GE68" s="110"/>
      <c r="GF68" s="110"/>
      <c r="GG68" s="110"/>
      <c r="GH68" s="110"/>
      <c r="GI68" s="110"/>
      <c r="GJ68" s="110"/>
      <c r="GK68" s="110"/>
      <c r="GL68" s="110"/>
      <c r="GM68" s="110"/>
      <c r="GN68" s="110"/>
      <c r="GO68" s="110"/>
      <c r="GP68" s="110"/>
      <c r="GQ68" s="110"/>
      <c r="GR68" s="110"/>
      <c r="GS68" s="110"/>
      <c r="GT68" s="110"/>
      <c r="GU68" s="110"/>
      <c r="GV68" s="110"/>
      <c r="GW68" s="110"/>
      <c r="GX68" s="110"/>
      <c r="GY68" s="110"/>
      <c r="GZ68" s="110"/>
      <c r="HA68" s="110"/>
      <c r="HB68" s="110"/>
      <c r="HC68" s="110"/>
      <c r="HD68" s="110"/>
      <c r="HE68" s="110"/>
      <c r="HF68" s="110"/>
      <c r="HG68" s="110"/>
      <c r="HH68" s="110"/>
      <c r="HI68" s="110"/>
      <c r="HJ68" s="110"/>
      <c r="HK68" s="110"/>
    </row>
    <row r="69" ht="15.75" customHeight="1">
      <c r="A69" s="110"/>
      <c r="B69" s="110"/>
      <c r="C69" s="76" t="str">
        <f>$C$19</f>
        <v>Roku Social Post (Twitter)</v>
      </c>
      <c r="D69" s="78">
        <f>$D$22</f>
        <v>567</v>
      </c>
      <c r="E69" s="77"/>
      <c r="F69" s="74">
        <f t="shared" si="173"/>
        <v>0</v>
      </c>
      <c r="G69" s="77"/>
      <c r="H69" s="74">
        <f t="shared" si="174"/>
        <v>0</v>
      </c>
      <c r="I69" s="77"/>
      <c r="J69" s="74">
        <f t="shared" si="175"/>
        <v>0</v>
      </c>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0"/>
      <c r="CB69" s="110"/>
      <c r="CC69" s="110"/>
      <c r="CD69" s="110"/>
      <c r="CE69" s="110"/>
      <c r="CF69" s="110"/>
      <c r="CG69" s="110"/>
      <c r="CH69" s="110"/>
      <c r="CI69" s="110"/>
      <c r="CJ69" s="110"/>
      <c r="CK69" s="110"/>
      <c r="CL69" s="110"/>
      <c r="CM69" s="110"/>
      <c r="CN69" s="110"/>
      <c r="CO69" s="110"/>
      <c r="CP69" s="110"/>
      <c r="CQ69" s="110"/>
      <c r="CR69" s="110"/>
      <c r="CS69" s="110"/>
      <c r="CT69" s="110"/>
      <c r="CU69" s="110"/>
      <c r="CV69" s="110"/>
      <c r="CW69" s="110"/>
      <c r="CX69" s="110"/>
      <c r="CY69" s="110"/>
      <c r="CZ69" s="110"/>
      <c r="DA69" s="110"/>
      <c r="DB69" s="110"/>
      <c r="DC69" s="110"/>
      <c r="DD69" s="110"/>
      <c r="DE69" s="110"/>
      <c r="DF69" s="110"/>
      <c r="DG69" s="110"/>
      <c r="DH69" s="110"/>
      <c r="DI69" s="110"/>
      <c r="DJ69" s="110"/>
      <c r="DK69" s="110"/>
      <c r="DL69" s="110"/>
      <c r="DM69" s="110"/>
      <c r="DN69" s="110"/>
      <c r="DO69" s="110"/>
      <c r="DP69" s="110"/>
      <c r="DQ69" s="110"/>
      <c r="DR69" s="110"/>
      <c r="DS69" s="110"/>
      <c r="DT69" s="110"/>
      <c r="DU69" s="110"/>
      <c r="DV69" s="110"/>
      <c r="DW69" s="110"/>
      <c r="DX69" s="110"/>
      <c r="DY69" s="110"/>
      <c r="DZ69" s="110"/>
      <c r="EA69" s="110"/>
      <c r="EB69" s="110"/>
      <c r="EC69" s="110"/>
      <c r="ED69" s="110"/>
      <c r="EE69" s="110"/>
      <c r="EF69" s="110"/>
      <c r="EG69" s="110"/>
      <c r="EH69" s="110"/>
      <c r="EI69" s="110"/>
      <c r="EJ69" s="110"/>
      <c r="EK69" s="110"/>
      <c r="EL69" s="110"/>
      <c r="EM69" s="110"/>
      <c r="EN69" s="110"/>
      <c r="EO69" s="110"/>
      <c r="EP69" s="110"/>
      <c r="EQ69" s="110"/>
      <c r="ER69" s="110"/>
      <c r="ES69" s="110"/>
      <c r="ET69" s="110"/>
      <c r="EU69" s="110"/>
      <c r="EV69" s="110"/>
      <c r="EW69" s="110"/>
      <c r="EX69" s="110"/>
      <c r="EY69" s="110"/>
      <c r="EZ69" s="110"/>
      <c r="FA69" s="110"/>
      <c r="FB69" s="110"/>
      <c r="FC69" s="110"/>
      <c r="FD69" s="110"/>
      <c r="FE69" s="110"/>
      <c r="FF69" s="110"/>
      <c r="FG69" s="110"/>
      <c r="FH69" s="110"/>
      <c r="FI69" s="110"/>
      <c r="FJ69" s="110"/>
      <c r="FK69" s="110"/>
      <c r="FL69" s="110"/>
      <c r="FM69" s="110"/>
      <c r="FN69" s="110"/>
      <c r="FO69" s="110"/>
      <c r="FP69" s="110"/>
      <c r="FQ69" s="110"/>
      <c r="FR69" s="110"/>
      <c r="FS69" s="110"/>
      <c r="FT69" s="110"/>
      <c r="FU69" s="110"/>
      <c r="FV69" s="110"/>
      <c r="FW69" s="110"/>
      <c r="FX69" s="110"/>
      <c r="FY69" s="110"/>
      <c r="FZ69" s="110"/>
      <c r="GA69" s="110"/>
      <c r="GB69" s="110"/>
      <c r="GC69" s="110"/>
      <c r="GD69" s="110"/>
      <c r="GE69" s="110"/>
      <c r="GF69" s="110"/>
      <c r="GG69" s="110"/>
      <c r="GH69" s="110"/>
      <c r="GI69" s="110"/>
      <c r="GJ69" s="110"/>
      <c r="GK69" s="110"/>
      <c r="GL69" s="110"/>
      <c r="GM69" s="110"/>
      <c r="GN69" s="110"/>
      <c r="GO69" s="110"/>
      <c r="GP69" s="110"/>
      <c r="GQ69" s="110"/>
      <c r="GR69" s="110"/>
      <c r="GS69" s="110"/>
      <c r="GT69" s="110"/>
      <c r="GU69" s="110"/>
      <c r="GV69" s="110"/>
      <c r="GW69" s="110"/>
      <c r="GX69" s="110"/>
      <c r="GY69" s="110"/>
      <c r="GZ69" s="110"/>
      <c r="HA69" s="110"/>
      <c r="HB69" s="110"/>
      <c r="HC69" s="110"/>
      <c r="HD69" s="110"/>
      <c r="HE69" s="110"/>
      <c r="HF69" s="110"/>
      <c r="HG69" s="110"/>
      <c r="HH69" s="110"/>
      <c r="HI69" s="110"/>
      <c r="HJ69" s="110"/>
      <c r="HK69" s="110"/>
    </row>
    <row r="70" ht="15.75" customHeight="1">
      <c r="A70" s="110"/>
      <c r="B70" s="110"/>
      <c r="C70" s="76" t="str">
        <f>$C$24</f>
        <v>Roku Email / Newsletter</v>
      </c>
      <c r="D70" s="78">
        <f>$D$27</f>
        <v>62500</v>
      </c>
      <c r="E70" s="77"/>
      <c r="F70" s="74">
        <f t="shared" si="173"/>
        <v>0</v>
      </c>
      <c r="G70" s="77"/>
      <c r="H70" s="74">
        <f t="shared" si="174"/>
        <v>0</v>
      </c>
      <c r="I70" s="77"/>
      <c r="J70" s="74">
        <f t="shared" si="175"/>
        <v>0</v>
      </c>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c r="AH70" s="110"/>
      <c r="AI70" s="110"/>
      <c r="AJ70" s="110"/>
      <c r="AK70" s="110"/>
      <c r="AL70" s="110"/>
      <c r="AM70" s="110"/>
      <c r="AN70" s="110"/>
      <c r="AO70" s="110"/>
      <c r="AP70" s="110"/>
      <c r="AQ70" s="110"/>
      <c r="AR70" s="110"/>
      <c r="AS70" s="110"/>
      <c r="AT70" s="110"/>
      <c r="AU70" s="110"/>
      <c r="AV70" s="110"/>
      <c r="AW70" s="110"/>
      <c r="AX70" s="110"/>
      <c r="AY70" s="110"/>
      <c r="AZ70" s="110"/>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0"/>
      <c r="CB70" s="110"/>
      <c r="CC70" s="110"/>
      <c r="CD70" s="110"/>
      <c r="CE70" s="110"/>
      <c r="CF70" s="110"/>
      <c r="CG70" s="110"/>
      <c r="CH70" s="110"/>
      <c r="CI70" s="110"/>
      <c r="CJ70" s="110"/>
      <c r="CK70" s="110"/>
      <c r="CL70" s="110"/>
      <c r="CM70" s="110"/>
      <c r="CN70" s="110"/>
      <c r="CO70" s="110"/>
      <c r="CP70" s="110"/>
      <c r="CQ70" s="110"/>
      <c r="CR70" s="110"/>
      <c r="CS70" s="110"/>
      <c r="CT70" s="110"/>
      <c r="CU70" s="110"/>
      <c r="CV70" s="110"/>
      <c r="CW70" s="110"/>
      <c r="CX70" s="110"/>
      <c r="CY70" s="110"/>
      <c r="CZ70" s="110"/>
      <c r="DA70" s="110"/>
      <c r="DB70" s="110"/>
      <c r="DC70" s="110"/>
      <c r="DD70" s="110"/>
      <c r="DE70" s="110"/>
      <c r="DF70" s="110"/>
      <c r="DG70" s="110"/>
      <c r="DH70" s="110"/>
      <c r="DI70" s="110"/>
      <c r="DJ70" s="110"/>
      <c r="DK70" s="110"/>
      <c r="DL70" s="110"/>
      <c r="DM70" s="110"/>
      <c r="DN70" s="110"/>
      <c r="DO70" s="110"/>
      <c r="DP70" s="110"/>
      <c r="DQ70" s="110"/>
      <c r="DR70" s="110"/>
      <c r="DS70" s="110"/>
      <c r="DT70" s="110"/>
      <c r="DU70" s="110"/>
      <c r="DV70" s="110"/>
      <c r="DW70" s="110"/>
      <c r="DX70" s="110"/>
      <c r="DY70" s="110"/>
      <c r="DZ70" s="110"/>
      <c r="EA70" s="110"/>
      <c r="EB70" s="110"/>
      <c r="EC70" s="110"/>
      <c r="ED70" s="110"/>
      <c r="EE70" s="110"/>
      <c r="EF70" s="110"/>
      <c r="EG70" s="110"/>
      <c r="EH70" s="110"/>
      <c r="EI70" s="110"/>
      <c r="EJ70" s="110"/>
      <c r="EK70" s="110"/>
      <c r="EL70" s="110"/>
      <c r="EM70" s="110"/>
      <c r="EN70" s="110"/>
      <c r="EO70" s="110"/>
      <c r="EP70" s="110"/>
      <c r="EQ70" s="110"/>
      <c r="ER70" s="110"/>
      <c r="ES70" s="110"/>
      <c r="ET70" s="110"/>
      <c r="EU70" s="110"/>
      <c r="EV70" s="110"/>
      <c r="EW70" s="110"/>
      <c r="EX70" s="110"/>
      <c r="EY70" s="110"/>
      <c r="EZ70" s="110"/>
      <c r="FA70" s="110"/>
      <c r="FB70" s="110"/>
      <c r="FC70" s="110"/>
      <c r="FD70" s="110"/>
      <c r="FE70" s="110"/>
      <c r="FF70" s="110"/>
      <c r="FG70" s="110"/>
      <c r="FH70" s="110"/>
      <c r="FI70" s="110"/>
      <c r="FJ70" s="110"/>
      <c r="FK70" s="110"/>
      <c r="FL70" s="110"/>
      <c r="FM70" s="110"/>
      <c r="FN70" s="110"/>
      <c r="FO70" s="110"/>
      <c r="FP70" s="110"/>
      <c r="FQ70" s="110"/>
      <c r="FR70" s="110"/>
      <c r="FS70" s="110"/>
      <c r="FT70" s="110"/>
      <c r="FU70" s="110"/>
      <c r="FV70" s="110"/>
      <c r="FW70" s="110"/>
      <c r="FX70" s="110"/>
      <c r="FY70" s="110"/>
      <c r="FZ70" s="110"/>
      <c r="GA70" s="110"/>
      <c r="GB70" s="110"/>
      <c r="GC70" s="110"/>
      <c r="GD70" s="110"/>
      <c r="GE70" s="110"/>
      <c r="GF70" s="110"/>
      <c r="GG70" s="110"/>
      <c r="GH70" s="110"/>
      <c r="GI70" s="110"/>
      <c r="GJ70" s="110"/>
      <c r="GK70" s="110"/>
      <c r="GL70" s="110"/>
      <c r="GM70" s="110"/>
      <c r="GN70" s="110"/>
      <c r="GO70" s="110"/>
      <c r="GP70" s="110"/>
      <c r="GQ70" s="110"/>
      <c r="GR70" s="110"/>
      <c r="GS70" s="110"/>
      <c r="GT70" s="110"/>
      <c r="GU70" s="110"/>
      <c r="GV70" s="110"/>
      <c r="GW70" s="110"/>
      <c r="GX70" s="110"/>
      <c r="GY70" s="110"/>
      <c r="GZ70" s="110"/>
      <c r="HA70" s="110"/>
      <c r="HB70" s="110"/>
      <c r="HC70" s="110"/>
      <c r="HD70" s="110"/>
      <c r="HE70" s="110"/>
      <c r="HF70" s="110"/>
      <c r="HG70" s="110"/>
      <c r="HH70" s="110"/>
      <c r="HI70" s="110"/>
      <c r="HJ70" s="110"/>
      <c r="HK70" s="110"/>
    </row>
    <row r="71" ht="15.75" customHeight="1">
      <c r="A71" s="110"/>
      <c r="B71" s="110"/>
      <c r="C71" s="76" t="str">
        <f>$C$29</f>
        <v>.com Feature</v>
      </c>
      <c r="D71" s="78">
        <f>$D$32</f>
        <v>810</v>
      </c>
      <c r="E71" s="77"/>
      <c r="F71" s="74">
        <f t="shared" si="173"/>
        <v>0</v>
      </c>
      <c r="G71" s="77"/>
      <c r="H71" s="74">
        <f t="shared" si="174"/>
        <v>0</v>
      </c>
      <c r="I71" s="77"/>
      <c r="J71" s="74">
        <f t="shared" si="175"/>
        <v>0</v>
      </c>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0"/>
      <c r="CB71" s="110"/>
      <c r="CC71" s="110"/>
      <c r="CD71" s="110"/>
      <c r="CE71" s="110"/>
      <c r="CF71" s="110"/>
      <c r="CG71" s="110"/>
      <c r="CH71" s="110"/>
      <c r="CI71" s="110"/>
      <c r="CJ71" s="110"/>
      <c r="CK71" s="110"/>
      <c r="CL71" s="110"/>
      <c r="CM71" s="110"/>
      <c r="CN71" s="110"/>
      <c r="CO71" s="110"/>
      <c r="CP71" s="110"/>
      <c r="CQ71" s="110"/>
      <c r="CR71" s="110"/>
      <c r="CS71" s="110"/>
      <c r="CT71" s="110"/>
      <c r="CU71" s="110"/>
      <c r="CV71" s="110"/>
      <c r="CW71" s="110"/>
      <c r="CX71" s="110"/>
      <c r="CY71" s="110"/>
      <c r="CZ71" s="110"/>
      <c r="DA71" s="110"/>
      <c r="DB71" s="110"/>
      <c r="DC71" s="110"/>
      <c r="DD71" s="110"/>
      <c r="DE71" s="110"/>
      <c r="DF71" s="110"/>
      <c r="DG71" s="110"/>
      <c r="DH71" s="110"/>
      <c r="DI71" s="110"/>
      <c r="DJ71" s="110"/>
      <c r="DK71" s="110"/>
      <c r="DL71" s="110"/>
      <c r="DM71" s="110"/>
      <c r="DN71" s="110"/>
      <c r="DO71" s="110"/>
      <c r="DP71" s="110"/>
      <c r="DQ71" s="110"/>
      <c r="DR71" s="110"/>
      <c r="DS71" s="110"/>
      <c r="DT71" s="110"/>
      <c r="DU71" s="110"/>
      <c r="DV71" s="110"/>
      <c r="DW71" s="110"/>
      <c r="DX71" s="110"/>
      <c r="DY71" s="110"/>
      <c r="DZ71" s="110"/>
      <c r="EA71" s="110"/>
      <c r="EB71" s="110"/>
      <c r="EC71" s="110"/>
      <c r="ED71" s="110"/>
      <c r="EE71" s="110"/>
      <c r="EF71" s="110"/>
      <c r="EG71" s="110"/>
      <c r="EH71" s="110"/>
      <c r="EI71" s="110"/>
      <c r="EJ71" s="110"/>
      <c r="EK71" s="110"/>
      <c r="EL71" s="110"/>
      <c r="EM71" s="110"/>
      <c r="EN71" s="110"/>
      <c r="EO71" s="110"/>
      <c r="EP71" s="110"/>
      <c r="EQ71" s="110"/>
      <c r="ER71" s="110"/>
      <c r="ES71" s="110"/>
      <c r="ET71" s="110"/>
      <c r="EU71" s="110"/>
      <c r="EV71" s="110"/>
      <c r="EW71" s="110"/>
      <c r="EX71" s="110"/>
      <c r="EY71" s="110"/>
      <c r="EZ71" s="110"/>
      <c r="FA71" s="110"/>
      <c r="FB71" s="110"/>
      <c r="FC71" s="110"/>
      <c r="FD71" s="110"/>
      <c r="FE71" s="110"/>
      <c r="FF71" s="110"/>
      <c r="FG71" s="110"/>
      <c r="FH71" s="110"/>
      <c r="FI71" s="110"/>
      <c r="FJ71" s="110"/>
      <c r="FK71" s="110"/>
      <c r="FL71" s="110"/>
      <c r="FM71" s="110"/>
      <c r="FN71" s="110"/>
      <c r="FO71" s="110"/>
      <c r="FP71" s="110"/>
      <c r="FQ71" s="110"/>
      <c r="FR71" s="110"/>
      <c r="FS71" s="110"/>
      <c r="FT71" s="110"/>
      <c r="FU71" s="110"/>
      <c r="FV71" s="110"/>
      <c r="FW71" s="110"/>
      <c r="FX71" s="110"/>
      <c r="FY71" s="110"/>
      <c r="FZ71" s="110"/>
      <c r="GA71" s="110"/>
      <c r="GB71" s="110"/>
      <c r="GC71" s="110"/>
      <c r="GD71" s="110"/>
      <c r="GE71" s="110"/>
      <c r="GF71" s="110"/>
      <c r="GG71" s="110"/>
      <c r="GH71" s="110"/>
      <c r="GI71" s="110"/>
      <c r="GJ71" s="110"/>
      <c r="GK71" s="110"/>
      <c r="GL71" s="110"/>
      <c r="GM71" s="110"/>
      <c r="GN71" s="110"/>
      <c r="GO71" s="110"/>
      <c r="GP71" s="110"/>
      <c r="GQ71" s="110"/>
      <c r="GR71" s="110"/>
      <c r="GS71" s="110"/>
      <c r="GT71" s="110"/>
      <c r="GU71" s="110"/>
      <c r="GV71" s="110"/>
      <c r="GW71" s="110"/>
      <c r="GX71" s="110"/>
      <c r="GY71" s="110"/>
      <c r="GZ71" s="110"/>
      <c r="HA71" s="110"/>
      <c r="HB71" s="110"/>
      <c r="HC71" s="110"/>
      <c r="HD71" s="110"/>
      <c r="HE71" s="110"/>
      <c r="HF71" s="110"/>
      <c r="HG71" s="110"/>
      <c r="HH71" s="110"/>
      <c r="HI71" s="110"/>
      <c r="HJ71" s="110"/>
      <c r="HK71" s="110"/>
    </row>
    <row r="72" ht="15.75" customHeight="1">
      <c r="A72" s="110"/>
      <c r="B72" s="110"/>
      <c r="C72" s="80" t="s">
        <v>85</v>
      </c>
      <c r="D72" s="81" t="s">
        <v>79</v>
      </c>
      <c r="E72" s="81" t="s">
        <v>79</v>
      </c>
      <c r="F72" s="82">
        <f>SUM(F66:F71)</f>
        <v>0</v>
      </c>
      <c r="G72" s="81" t="s">
        <v>79</v>
      </c>
      <c r="H72" s="82">
        <f>SUM(H66:H71)</f>
        <v>0</v>
      </c>
      <c r="I72" s="81" t="s">
        <v>79</v>
      </c>
      <c r="J72" s="82">
        <f>SUM(J66:J71)</f>
        <v>0</v>
      </c>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c r="AH72" s="110"/>
      <c r="AI72" s="110"/>
      <c r="AJ72" s="110"/>
      <c r="AK72" s="110"/>
      <c r="AL72" s="110"/>
      <c r="AM72" s="110"/>
      <c r="AN72" s="110"/>
      <c r="AO72" s="110"/>
      <c r="AP72" s="110"/>
      <c r="AQ72" s="110"/>
      <c r="AR72" s="110"/>
      <c r="AS72" s="110"/>
      <c r="AT72" s="110"/>
      <c r="AU72" s="110"/>
      <c r="AV72" s="110"/>
      <c r="AW72" s="110"/>
      <c r="AX72" s="110"/>
      <c r="AY72" s="110"/>
      <c r="AZ72" s="110"/>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0"/>
      <c r="CB72" s="110"/>
      <c r="CC72" s="110"/>
      <c r="CD72" s="110"/>
      <c r="CE72" s="110"/>
      <c r="CF72" s="110"/>
      <c r="CG72" s="110"/>
      <c r="CH72" s="110"/>
      <c r="CI72" s="110"/>
      <c r="CJ72" s="110"/>
      <c r="CK72" s="110"/>
      <c r="CL72" s="110"/>
      <c r="CM72" s="110"/>
      <c r="CN72" s="110"/>
      <c r="CO72" s="110"/>
      <c r="CP72" s="110"/>
      <c r="CQ72" s="110"/>
      <c r="CR72" s="110"/>
      <c r="CS72" s="110"/>
      <c r="CT72" s="110"/>
      <c r="CU72" s="110"/>
      <c r="CV72" s="110"/>
      <c r="CW72" s="110"/>
      <c r="CX72" s="110"/>
      <c r="CY72" s="110"/>
      <c r="CZ72" s="110"/>
      <c r="DA72" s="110"/>
      <c r="DB72" s="110"/>
      <c r="DC72" s="110"/>
      <c r="DD72" s="110"/>
      <c r="DE72" s="110"/>
      <c r="DF72" s="110"/>
      <c r="DG72" s="110"/>
      <c r="DH72" s="110"/>
      <c r="DI72" s="110"/>
      <c r="DJ72" s="110"/>
      <c r="DK72" s="110"/>
      <c r="DL72" s="110"/>
      <c r="DM72" s="110"/>
      <c r="DN72" s="110"/>
      <c r="DO72" s="110"/>
      <c r="DP72" s="110"/>
      <c r="DQ72" s="110"/>
      <c r="DR72" s="110"/>
      <c r="DS72" s="110"/>
      <c r="DT72" s="110"/>
      <c r="DU72" s="110"/>
      <c r="DV72" s="110"/>
      <c r="DW72" s="110"/>
      <c r="DX72" s="110"/>
      <c r="DY72" s="110"/>
      <c r="DZ72" s="110"/>
      <c r="EA72" s="110"/>
      <c r="EB72" s="110"/>
      <c r="EC72" s="110"/>
      <c r="ED72" s="110"/>
      <c r="EE72" s="110"/>
      <c r="EF72" s="110"/>
      <c r="EG72" s="110"/>
      <c r="EH72" s="110"/>
      <c r="EI72" s="110"/>
      <c r="EJ72" s="110"/>
      <c r="EK72" s="110"/>
      <c r="EL72" s="110"/>
      <c r="EM72" s="110"/>
      <c r="EN72" s="110"/>
      <c r="EO72" s="110"/>
      <c r="EP72" s="110"/>
      <c r="EQ72" s="110"/>
      <c r="ER72" s="110"/>
      <c r="ES72" s="110"/>
      <c r="ET72" s="110"/>
      <c r="EU72" s="110"/>
      <c r="EV72" s="110"/>
      <c r="EW72" s="110"/>
      <c r="EX72" s="110"/>
      <c r="EY72" s="110"/>
      <c r="EZ72" s="110"/>
      <c r="FA72" s="110"/>
      <c r="FB72" s="110"/>
      <c r="FC72" s="110"/>
      <c r="FD72" s="110"/>
      <c r="FE72" s="110"/>
      <c r="FF72" s="110"/>
      <c r="FG72" s="110"/>
      <c r="FH72" s="110"/>
      <c r="FI72" s="110"/>
      <c r="FJ72" s="110"/>
      <c r="FK72" s="110"/>
      <c r="FL72" s="110"/>
      <c r="FM72" s="110"/>
      <c r="FN72" s="110"/>
      <c r="FO72" s="110"/>
      <c r="FP72" s="110"/>
      <c r="FQ72" s="110"/>
      <c r="FR72" s="110"/>
      <c r="FS72" s="110"/>
      <c r="FT72" s="110"/>
      <c r="FU72" s="110"/>
      <c r="FV72" s="110"/>
      <c r="FW72" s="110"/>
      <c r="FX72" s="110"/>
      <c r="FY72" s="110"/>
      <c r="FZ72" s="110"/>
      <c r="GA72" s="110"/>
      <c r="GB72" s="110"/>
      <c r="GC72" s="110"/>
      <c r="GD72" s="110"/>
      <c r="GE72" s="110"/>
      <c r="GF72" s="110"/>
      <c r="GG72" s="110"/>
      <c r="GH72" s="110"/>
      <c r="GI72" s="110"/>
      <c r="GJ72" s="110"/>
      <c r="GK72" s="110"/>
      <c r="GL72" s="110"/>
      <c r="GM72" s="110"/>
      <c r="GN72" s="110"/>
      <c r="GO72" s="110"/>
      <c r="GP72" s="110"/>
      <c r="GQ72" s="110"/>
      <c r="GR72" s="110"/>
      <c r="GS72" s="110"/>
      <c r="GT72" s="110"/>
      <c r="GU72" s="110"/>
      <c r="GV72" s="110"/>
      <c r="GW72" s="110"/>
      <c r="GX72" s="110"/>
      <c r="GY72" s="110"/>
      <c r="GZ72" s="110"/>
      <c r="HA72" s="110"/>
      <c r="HB72" s="110"/>
      <c r="HC72" s="110"/>
      <c r="HD72" s="110"/>
      <c r="HE72" s="110"/>
      <c r="HF72" s="110"/>
      <c r="HG72" s="110"/>
      <c r="HH72" s="110"/>
      <c r="HI72" s="110"/>
      <c r="HJ72" s="110"/>
      <c r="HK72" s="110"/>
    </row>
    <row r="73" ht="15.75" customHeight="1">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0"/>
      <c r="AI73" s="110"/>
      <c r="AJ73" s="110"/>
      <c r="AK73" s="110"/>
      <c r="AL73" s="110"/>
      <c r="AM73" s="110"/>
      <c r="AN73" s="110"/>
      <c r="AO73" s="110"/>
      <c r="AP73" s="110"/>
      <c r="AQ73" s="110"/>
      <c r="AR73" s="110"/>
      <c r="AS73" s="110"/>
      <c r="AT73" s="110"/>
      <c r="AU73" s="110"/>
      <c r="AV73" s="110"/>
      <c r="AW73" s="110"/>
      <c r="AX73" s="110"/>
      <c r="AY73" s="110"/>
      <c r="AZ73" s="110"/>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0"/>
      <c r="CB73" s="110"/>
      <c r="CC73" s="110"/>
      <c r="CD73" s="110"/>
      <c r="CE73" s="110"/>
      <c r="CF73" s="110"/>
      <c r="CG73" s="110"/>
      <c r="CH73" s="110"/>
      <c r="CI73" s="110"/>
      <c r="CJ73" s="110"/>
      <c r="CK73" s="110"/>
      <c r="CL73" s="110"/>
      <c r="CM73" s="110"/>
      <c r="CN73" s="110"/>
      <c r="CO73" s="110"/>
      <c r="CP73" s="110"/>
      <c r="CQ73" s="110"/>
      <c r="CR73" s="110"/>
      <c r="CS73" s="110"/>
      <c r="CT73" s="110"/>
      <c r="CU73" s="110"/>
      <c r="CV73" s="110"/>
      <c r="CW73" s="110"/>
      <c r="CX73" s="110"/>
      <c r="CY73" s="110"/>
      <c r="CZ73" s="110"/>
      <c r="DA73" s="110"/>
      <c r="DB73" s="110"/>
      <c r="DC73" s="110"/>
      <c r="DD73" s="110"/>
      <c r="DE73" s="110"/>
      <c r="DF73" s="110"/>
      <c r="DG73" s="110"/>
      <c r="DH73" s="110"/>
      <c r="DI73" s="110"/>
      <c r="DJ73" s="110"/>
      <c r="DK73" s="110"/>
      <c r="DL73" s="110"/>
      <c r="DM73" s="110"/>
      <c r="DN73" s="110"/>
      <c r="DO73" s="110"/>
      <c r="DP73" s="110"/>
      <c r="DQ73" s="110"/>
      <c r="DR73" s="110"/>
      <c r="DS73" s="110"/>
      <c r="DT73" s="110"/>
      <c r="DU73" s="110"/>
      <c r="DV73" s="110"/>
      <c r="DW73" s="110"/>
      <c r="DX73" s="110"/>
      <c r="DY73" s="110"/>
      <c r="DZ73" s="110"/>
      <c r="EA73" s="110"/>
      <c r="EB73" s="110"/>
      <c r="EC73" s="110"/>
      <c r="ED73" s="110"/>
      <c r="EE73" s="110"/>
      <c r="EF73" s="110"/>
      <c r="EG73" s="110"/>
      <c r="EH73" s="110"/>
      <c r="EI73" s="110"/>
      <c r="EJ73" s="110"/>
      <c r="EK73" s="110"/>
      <c r="EL73" s="110"/>
      <c r="EM73" s="110"/>
      <c r="EN73" s="110"/>
      <c r="EO73" s="110"/>
      <c r="EP73" s="110"/>
      <c r="EQ73" s="110"/>
      <c r="ER73" s="110"/>
      <c r="ES73" s="110"/>
      <c r="ET73" s="110"/>
      <c r="EU73" s="110"/>
      <c r="EV73" s="110"/>
      <c r="EW73" s="110"/>
      <c r="EX73" s="110"/>
      <c r="EY73" s="110"/>
      <c r="EZ73" s="110"/>
      <c r="FA73" s="110"/>
      <c r="FB73" s="110"/>
      <c r="FC73" s="110"/>
      <c r="FD73" s="110"/>
      <c r="FE73" s="110"/>
      <c r="FF73" s="110"/>
      <c r="FG73" s="110"/>
      <c r="FH73" s="110"/>
      <c r="FI73" s="110"/>
      <c r="FJ73" s="110"/>
      <c r="FK73" s="110"/>
      <c r="FL73" s="110"/>
      <c r="FM73" s="110"/>
      <c r="FN73" s="110"/>
      <c r="FO73" s="110"/>
      <c r="FP73" s="110"/>
      <c r="FQ73" s="110"/>
      <c r="FR73" s="110"/>
      <c r="FS73" s="110"/>
      <c r="FT73" s="110"/>
      <c r="FU73" s="110"/>
      <c r="FV73" s="110"/>
      <c r="FW73" s="110"/>
      <c r="FX73" s="110"/>
      <c r="FY73" s="110"/>
      <c r="FZ73" s="110"/>
      <c r="GA73" s="110"/>
      <c r="GB73" s="110"/>
      <c r="GC73" s="110"/>
      <c r="GD73" s="110"/>
      <c r="GE73" s="110"/>
      <c r="GF73" s="110"/>
      <c r="GG73" s="110"/>
      <c r="GH73" s="110"/>
      <c r="GI73" s="110"/>
      <c r="GJ73" s="110"/>
      <c r="GK73" s="110"/>
      <c r="GL73" s="110"/>
      <c r="GM73" s="110"/>
      <c r="GN73" s="110"/>
      <c r="GO73" s="110"/>
      <c r="GP73" s="110"/>
      <c r="GQ73" s="110"/>
      <c r="GR73" s="110"/>
      <c r="GS73" s="110"/>
      <c r="GT73" s="110"/>
      <c r="GU73" s="110"/>
      <c r="GV73" s="110"/>
      <c r="GW73" s="110"/>
      <c r="GX73" s="110"/>
      <c r="GY73" s="110"/>
      <c r="GZ73" s="110"/>
      <c r="HA73" s="110"/>
      <c r="HB73" s="110"/>
      <c r="HC73" s="110"/>
      <c r="HD73" s="110"/>
      <c r="HE73" s="110"/>
      <c r="HF73" s="110"/>
      <c r="HG73" s="110"/>
      <c r="HH73" s="110"/>
      <c r="HI73" s="110"/>
      <c r="HJ73" s="110"/>
      <c r="HK73" s="110"/>
    </row>
    <row r="74" ht="15.75" customHeight="1">
      <c r="A74" s="110"/>
      <c r="B74" s="110"/>
      <c r="C74" s="102" t="s">
        <v>86</v>
      </c>
      <c r="D74" s="103">
        <f>F72*0.5</f>
        <v>0</v>
      </c>
      <c r="E74" s="110"/>
      <c r="F74" s="110"/>
      <c r="G74" s="110"/>
      <c r="H74" s="110"/>
      <c r="I74" s="110"/>
      <c r="J74" s="110"/>
      <c r="K74" s="110"/>
      <c r="L74" s="110"/>
      <c r="M74" s="110"/>
      <c r="N74" s="110"/>
      <c r="O74" s="110"/>
      <c r="P74" s="110"/>
      <c r="Q74" s="110"/>
      <c r="R74" s="110"/>
      <c r="S74" s="110"/>
      <c r="T74" s="110"/>
      <c r="U74" s="110"/>
      <c r="V74" s="110"/>
      <c r="W74" s="110"/>
      <c r="X74" s="110"/>
      <c r="Y74" s="110"/>
      <c r="Z74" s="110"/>
      <c r="AA74" s="110"/>
      <c r="AB74" s="110"/>
      <c r="AC74" s="110"/>
      <c r="AD74" s="110"/>
      <c r="AE74" s="110"/>
      <c r="AF74" s="110"/>
      <c r="AG74" s="110"/>
      <c r="AH74" s="110"/>
      <c r="AI74" s="110"/>
      <c r="AJ74" s="110"/>
      <c r="AK74" s="110"/>
      <c r="AL74" s="110"/>
      <c r="AM74" s="110"/>
      <c r="AN74" s="110"/>
      <c r="AO74" s="110"/>
      <c r="AP74" s="110"/>
      <c r="AQ74" s="110"/>
      <c r="AR74" s="110"/>
      <c r="AS74" s="110"/>
      <c r="AT74" s="110"/>
      <c r="AU74" s="110"/>
      <c r="AV74" s="110"/>
      <c r="AW74" s="110"/>
      <c r="AX74" s="110"/>
      <c r="AY74" s="110"/>
      <c r="AZ74" s="110"/>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0"/>
      <c r="CB74" s="110"/>
      <c r="CC74" s="110"/>
      <c r="CD74" s="110"/>
      <c r="CE74" s="110"/>
      <c r="CF74" s="110"/>
      <c r="CG74" s="110"/>
      <c r="CH74" s="110"/>
      <c r="CI74" s="110"/>
      <c r="CJ74" s="110"/>
      <c r="CK74" s="110"/>
      <c r="CL74" s="110"/>
      <c r="CM74" s="110"/>
      <c r="CN74" s="110"/>
      <c r="CO74" s="110"/>
      <c r="CP74" s="110"/>
      <c r="CQ74" s="110"/>
      <c r="CR74" s="110"/>
      <c r="CS74" s="110"/>
      <c r="CT74" s="110"/>
      <c r="CU74" s="110"/>
      <c r="CV74" s="110"/>
      <c r="CW74" s="110"/>
      <c r="CX74" s="110"/>
      <c r="CY74" s="110"/>
      <c r="CZ74" s="110"/>
      <c r="DA74" s="110"/>
      <c r="DB74" s="110"/>
      <c r="DC74" s="110"/>
      <c r="DD74" s="110"/>
      <c r="DE74" s="110"/>
      <c r="DF74" s="110"/>
      <c r="DG74" s="110"/>
      <c r="DH74" s="110"/>
      <c r="DI74" s="110"/>
      <c r="DJ74" s="110"/>
      <c r="DK74" s="110"/>
      <c r="DL74" s="110"/>
      <c r="DM74" s="110"/>
      <c r="DN74" s="110"/>
      <c r="DO74" s="110"/>
      <c r="DP74" s="110"/>
      <c r="DQ74" s="110"/>
      <c r="DR74" s="110"/>
      <c r="DS74" s="110"/>
      <c r="DT74" s="110"/>
      <c r="DU74" s="110"/>
      <c r="DV74" s="110"/>
      <c r="DW74" s="110"/>
      <c r="DX74" s="110"/>
      <c r="DY74" s="110"/>
      <c r="DZ74" s="110"/>
      <c r="EA74" s="110"/>
      <c r="EB74" s="110"/>
      <c r="EC74" s="110"/>
      <c r="ED74" s="110"/>
      <c r="EE74" s="110"/>
      <c r="EF74" s="110"/>
      <c r="EG74" s="110"/>
      <c r="EH74" s="110"/>
      <c r="EI74" s="110"/>
      <c r="EJ74" s="110"/>
      <c r="EK74" s="110"/>
      <c r="EL74" s="110"/>
      <c r="EM74" s="110"/>
      <c r="EN74" s="110"/>
      <c r="EO74" s="110"/>
      <c r="EP74" s="110"/>
      <c r="EQ74" s="110"/>
      <c r="ER74" s="110"/>
      <c r="ES74" s="110"/>
      <c r="ET74" s="110"/>
      <c r="EU74" s="110"/>
      <c r="EV74" s="110"/>
      <c r="EW74" s="110"/>
      <c r="EX74" s="110"/>
      <c r="EY74" s="110"/>
      <c r="EZ74" s="110"/>
      <c r="FA74" s="110"/>
      <c r="FB74" s="110"/>
      <c r="FC74" s="110"/>
      <c r="FD74" s="110"/>
      <c r="FE74" s="110"/>
      <c r="FF74" s="110"/>
      <c r="FG74" s="110"/>
      <c r="FH74" s="110"/>
      <c r="FI74" s="110"/>
      <c r="FJ74" s="110"/>
      <c r="FK74" s="110"/>
      <c r="FL74" s="110"/>
      <c r="FM74" s="110"/>
      <c r="FN74" s="110"/>
      <c r="FO74" s="110"/>
      <c r="FP74" s="110"/>
      <c r="FQ74" s="110"/>
      <c r="FR74" s="110"/>
      <c r="FS74" s="110"/>
      <c r="FT74" s="110"/>
      <c r="FU74" s="110"/>
      <c r="FV74" s="110"/>
      <c r="FW74" s="110"/>
      <c r="FX74" s="110"/>
      <c r="FY74" s="110"/>
      <c r="FZ74" s="110"/>
      <c r="GA74" s="110"/>
      <c r="GB74" s="110"/>
      <c r="GC74" s="110"/>
      <c r="GD74" s="110"/>
      <c r="GE74" s="110"/>
      <c r="GF74" s="110"/>
      <c r="GG74" s="110"/>
      <c r="GH74" s="110"/>
      <c r="GI74" s="110"/>
      <c r="GJ74" s="110"/>
      <c r="GK74" s="110"/>
      <c r="GL74" s="110"/>
      <c r="GM74" s="110"/>
      <c r="GN74" s="110"/>
      <c r="GO74" s="110"/>
      <c r="GP74" s="110"/>
      <c r="GQ74" s="110"/>
      <c r="GR74" s="110"/>
      <c r="GS74" s="110"/>
      <c r="GT74" s="110"/>
      <c r="GU74" s="110"/>
      <c r="GV74" s="110"/>
      <c r="GW74" s="110"/>
      <c r="GX74" s="110"/>
      <c r="GY74" s="110"/>
      <c r="GZ74" s="110"/>
      <c r="HA74" s="110"/>
      <c r="HB74" s="110"/>
      <c r="HC74" s="110"/>
      <c r="HD74" s="110"/>
      <c r="HE74" s="110"/>
      <c r="HF74" s="110"/>
      <c r="HG74" s="110"/>
      <c r="HH74" s="110"/>
      <c r="HI74" s="110"/>
      <c r="HJ74" s="110"/>
      <c r="HK74" s="110"/>
    </row>
    <row r="75" ht="15.75" customHeight="1">
      <c r="A75" s="110"/>
      <c r="B75" s="110"/>
      <c r="C75" s="105" t="s">
        <v>88</v>
      </c>
      <c r="D75" s="106">
        <f>F72*0.5+H72*0.5</f>
        <v>0</v>
      </c>
      <c r="E75" s="110"/>
      <c r="F75" s="110"/>
      <c r="G75" s="110"/>
      <c r="H75" s="110"/>
      <c r="I75" s="110"/>
      <c r="J75" s="110"/>
      <c r="K75" s="110"/>
      <c r="L75" s="110"/>
      <c r="M75" s="110"/>
      <c r="N75" s="110"/>
      <c r="O75" s="110"/>
      <c r="P75" s="110"/>
      <c r="Q75" s="110"/>
      <c r="R75" s="110"/>
      <c r="S75" s="110"/>
      <c r="T75" s="110"/>
      <c r="U75" s="110"/>
      <c r="V75" s="110"/>
      <c r="W75" s="110"/>
      <c r="X75" s="110"/>
      <c r="Y75" s="110"/>
      <c r="Z75" s="110"/>
      <c r="AA75" s="110"/>
      <c r="AB75" s="110"/>
      <c r="AC75" s="110"/>
      <c r="AD75" s="110"/>
      <c r="AE75" s="110"/>
      <c r="AF75" s="110"/>
      <c r="AG75" s="110"/>
      <c r="AH75" s="110"/>
      <c r="AI75" s="110"/>
      <c r="AJ75" s="110"/>
      <c r="AK75" s="110"/>
      <c r="AL75" s="110"/>
      <c r="AM75" s="110"/>
      <c r="AN75" s="110"/>
      <c r="AO75" s="110"/>
      <c r="AP75" s="110"/>
      <c r="AQ75" s="110"/>
      <c r="AR75" s="110"/>
      <c r="AS75" s="110"/>
      <c r="AT75" s="110"/>
      <c r="AU75" s="110"/>
      <c r="AV75" s="110"/>
      <c r="AW75" s="110"/>
      <c r="AX75" s="110"/>
      <c r="AY75" s="110"/>
      <c r="AZ75" s="110"/>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0"/>
      <c r="CB75" s="110"/>
      <c r="CC75" s="110"/>
      <c r="CD75" s="110"/>
      <c r="CE75" s="110"/>
      <c r="CF75" s="110"/>
      <c r="CG75" s="110"/>
      <c r="CH75" s="110"/>
      <c r="CI75" s="110"/>
      <c r="CJ75" s="110"/>
      <c r="CK75" s="110"/>
      <c r="CL75" s="110"/>
      <c r="CM75" s="110"/>
      <c r="CN75" s="110"/>
      <c r="CO75" s="110"/>
      <c r="CP75" s="110"/>
      <c r="CQ75" s="110"/>
      <c r="CR75" s="110"/>
      <c r="CS75" s="110"/>
      <c r="CT75" s="110"/>
      <c r="CU75" s="110"/>
      <c r="CV75" s="110"/>
      <c r="CW75" s="110"/>
      <c r="CX75" s="110"/>
      <c r="CY75" s="110"/>
      <c r="CZ75" s="110"/>
      <c r="DA75" s="110"/>
      <c r="DB75" s="110"/>
      <c r="DC75" s="110"/>
      <c r="DD75" s="110"/>
      <c r="DE75" s="110"/>
      <c r="DF75" s="110"/>
      <c r="DG75" s="110"/>
      <c r="DH75" s="110"/>
      <c r="DI75" s="110"/>
      <c r="DJ75" s="110"/>
      <c r="DK75" s="110"/>
      <c r="DL75" s="110"/>
      <c r="DM75" s="110"/>
      <c r="DN75" s="110"/>
      <c r="DO75" s="110"/>
      <c r="DP75" s="110"/>
      <c r="DQ75" s="110"/>
      <c r="DR75" s="110"/>
      <c r="DS75" s="110"/>
      <c r="DT75" s="110"/>
      <c r="DU75" s="110"/>
      <c r="DV75" s="110"/>
      <c r="DW75" s="110"/>
      <c r="DX75" s="110"/>
      <c r="DY75" s="110"/>
      <c r="DZ75" s="110"/>
      <c r="EA75" s="110"/>
      <c r="EB75" s="110"/>
      <c r="EC75" s="110"/>
      <c r="ED75" s="110"/>
      <c r="EE75" s="110"/>
      <c r="EF75" s="110"/>
      <c r="EG75" s="110"/>
      <c r="EH75" s="110"/>
      <c r="EI75" s="110"/>
      <c r="EJ75" s="110"/>
      <c r="EK75" s="110"/>
      <c r="EL75" s="110"/>
      <c r="EM75" s="110"/>
      <c r="EN75" s="110"/>
      <c r="EO75" s="110"/>
      <c r="EP75" s="110"/>
      <c r="EQ75" s="110"/>
      <c r="ER75" s="110"/>
      <c r="ES75" s="110"/>
      <c r="ET75" s="110"/>
      <c r="EU75" s="110"/>
      <c r="EV75" s="110"/>
      <c r="EW75" s="110"/>
      <c r="EX75" s="110"/>
      <c r="EY75" s="110"/>
      <c r="EZ75" s="110"/>
      <c r="FA75" s="110"/>
      <c r="FB75" s="110"/>
      <c r="FC75" s="110"/>
      <c r="FD75" s="110"/>
      <c r="FE75" s="110"/>
      <c r="FF75" s="110"/>
      <c r="FG75" s="110"/>
      <c r="FH75" s="110"/>
      <c r="FI75" s="110"/>
      <c r="FJ75" s="110"/>
      <c r="FK75" s="110"/>
      <c r="FL75" s="110"/>
      <c r="FM75" s="110"/>
      <c r="FN75" s="110"/>
      <c r="FO75" s="110"/>
      <c r="FP75" s="110"/>
      <c r="FQ75" s="110"/>
      <c r="FR75" s="110"/>
      <c r="FS75" s="110"/>
      <c r="FT75" s="110"/>
      <c r="FU75" s="110"/>
      <c r="FV75" s="110"/>
      <c r="FW75" s="110"/>
      <c r="FX75" s="110"/>
      <c r="FY75" s="110"/>
      <c r="FZ75" s="110"/>
      <c r="GA75" s="110"/>
      <c r="GB75" s="110"/>
      <c r="GC75" s="110"/>
      <c r="GD75" s="110"/>
      <c r="GE75" s="110"/>
      <c r="GF75" s="110"/>
      <c r="GG75" s="110"/>
      <c r="GH75" s="110"/>
      <c r="GI75" s="110"/>
      <c r="GJ75" s="110"/>
      <c r="GK75" s="110"/>
      <c r="GL75" s="110"/>
      <c r="GM75" s="110"/>
      <c r="GN75" s="110"/>
      <c r="GO75" s="110"/>
      <c r="GP75" s="110"/>
      <c r="GQ75" s="110"/>
      <c r="GR75" s="110"/>
      <c r="GS75" s="110"/>
      <c r="GT75" s="110"/>
      <c r="GU75" s="110"/>
      <c r="GV75" s="110"/>
      <c r="GW75" s="110"/>
      <c r="GX75" s="110"/>
      <c r="GY75" s="110"/>
      <c r="GZ75" s="110"/>
      <c r="HA75" s="110"/>
      <c r="HB75" s="110"/>
      <c r="HC75" s="110"/>
      <c r="HD75" s="110"/>
      <c r="HE75" s="110"/>
      <c r="HF75" s="110"/>
      <c r="HG75" s="110"/>
      <c r="HH75" s="110"/>
      <c r="HI75" s="110"/>
      <c r="HJ75" s="110"/>
      <c r="HK75" s="110"/>
    </row>
    <row r="76" ht="15.75" customHeight="1">
      <c r="A76" s="110"/>
      <c r="B76" s="110"/>
      <c r="C76" s="107" t="s">
        <v>89</v>
      </c>
      <c r="D76" s="108">
        <f>H72*0.5+J72</f>
        <v>0</v>
      </c>
      <c r="E76" s="110"/>
      <c r="F76" s="110"/>
      <c r="G76" s="110"/>
      <c r="H76" s="110"/>
      <c r="I76" s="110"/>
      <c r="J76" s="110"/>
      <c r="K76" s="110"/>
      <c r="L76" s="110"/>
      <c r="M76" s="110"/>
      <c r="N76" s="110"/>
      <c r="O76" s="110"/>
      <c r="P76" s="110"/>
      <c r="Q76" s="110"/>
      <c r="R76" s="110"/>
      <c r="S76" s="110"/>
      <c r="T76" s="110"/>
      <c r="U76" s="110"/>
      <c r="V76" s="110"/>
      <c r="W76" s="110"/>
      <c r="X76" s="110"/>
      <c r="Y76" s="110"/>
      <c r="Z76" s="110"/>
      <c r="AA76" s="110"/>
      <c r="AB76" s="110"/>
      <c r="AC76" s="110"/>
      <c r="AD76" s="110"/>
      <c r="AE76" s="110"/>
      <c r="AF76" s="110"/>
      <c r="AG76" s="110"/>
      <c r="AH76" s="110"/>
      <c r="AI76" s="110"/>
      <c r="AJ76" s="110"/>
      <c r="AK76" s="110"/>
      <c r="AL76" s="110"/>
      <c r="AM76" s="110"/>
      <c r="AN76" s="110"/>
      <c r="AO76" s="110"/>
      <c r="AP76" s="110"/>
      <c r="AQ76" s="110"/>
      <c r="AR76" s="110"/>
      <c r="AS76" s="110"/>
      <c r="AT76" s="110"/>
      <c r="AU76" s="110"/>
      <c r="AV76" s="110"/>
      <c r="AW76" s="110"/>
      <c r="AX76" s="110"/>
      <c r="AY76" s="110"/>
      <c r="AZ76" s="110"/>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0"/>
      <c r="CB76" s="110"/>
      <c r="CC76" s="110"/>
      <c r="CD76" s="110"/>
      <c r="CE76" s="110"/>
      <c r="CF76" s="110"/>
      <c r="CG76" s="110"/>
      <c r="CH76" s="110"/>
      <c r="CI76" s="110"/>
      <c r="CJ76" s="110"/>
      <c r="CK76" s="110"/>
      <c r="CL76" s="110"/>
      <c r="CM76" s="110"/>
      <c r="CN76" s="110"/>
      <c r="CO76" s="110"/>
      <c r="CP76" s="110"/>
      <c r="CQ76" s="110"/>
      <c r="CR76" s="110"/>
      <c r="CS76" s="110"/>
      <c r="CT76" s="110"/>
      <c r="CU76" s="110"/>
      <c r="CV76" s="110"/>
      <c r="CW76" s="110"/>
      <c r="CX76" s="110"/>
      <c r="CY76" s="110"/>
      <c r="CZ76" s="110"/>
      <c r="DA76" s="110"/>
      <c r="DB76" s="110"/>
      <c r="DC76" s="110"/>
      <c r="DD76" s="110"/>
      <c r="DE76" s="110"/>
      <c r="DF76" s="110"/>
      <c r="DG76" s="110"/>
      <c r="DH76" s="110"/>
      <c r="DI76" s="110"/>
      <c r="DJ76" s="110"/>
      <c r="DK76" s="110"/>
      <c r="DL76" s="110"/>
      <c r="DM76" s="110"/>
      <c r="DN76" s="110"/>
      <c r="DO76" s="110"/>
      <c r="DP76" s="110"/>
      <c r="DQ76" s="110"/>
      <c r="DR76" s="110"/>
      <c r="DS76" s="110"/>
      <c r="DT76" s="110"/>
      <c r="DU76" s="110"/>
      <c r="DV76" s="110"/>
      <c r="DW76" s="110"/>
      <c r="DX76" s="110"/>
      <c r="DY76" s="110"/>
      <c r="DZ76" s="110"/>
      <c r="EA76" s="110"/>
      <c r="EB76" s="110"/>
      <c r="EC76" s="110"/>
      <c r="ED76" s="110"/>
      <c r="EE76" s="110"/>
      <c r="EF76" s="110"/>
      <c r="EG76" s="110"/>
      <c r="EH76" s="110"/>
      <c r="EI76" s="110"/>
      <c r="EJ76" s="110"/>
      <c r="EK76" s="110"/>
      <c r="EL76" s="110"/>
      <c r="EM76" s="110"/>
      <c r="EN76" s="110"/>
      <c r="EO76" s="110"/>
      <c r="EP76" s="110"/>
      <c r="EQ76" s="110"/>
      <c r="ER76" s="110"/>
      <c r="ES76" s="110"/>
      <c r="ET76" s="110"/>
      <c r="EU76" s="110"/>
      <c r="EV76" s="110"/>
      <c r="EW76" s="110"/>
      <c r="EX76" s="110"/>
      <c r="EY76" s="110"/>
      <c r="EZ76" s="110"/>
      <c r="FA76" s="110"/>
      <c r="FB76" s="110"/>
      <c r="FC76" s="110"/>
      <c r="FD76" s="110"/>
      <c r="FE76" s="110"/>
      <c r="FF76" s="110"/>
      <c r="FG76" s="110"/>
      <c r="FH76" s="110"/>
      <c r="FI76" s="110"/>
      <c r="FJ76" s="110"/>
      <c r="FK76" s="110"/>
      <c r="FL76" s="110"/>
      <c r="FM76" s="110"/>
      <c r="FN76" s="110"/>
      <c r="FO76" s="110"/>
      <c r="FP76" s="110"/>
      <c r="FQ76" s="110"/>
      <c r="FR76" s="110"/>
      <c r="FS76" s="110"/>
      <c r="FT76" s="110"/>
      <c r="FU76" s="110"/>
      <c r="FV76" s="110"/>
      <c r="FW76" s="110"/>
      <c r="FX76" s="110"/>
      <c r="FY76" s="110"/>
      <c r="FZ76" s="110"/>
      <c r="GA76" s="110"/>
      <c r="GB76" s="110"/>
      <c r="GC76" s="110"/>
      <c r="GD76" s="110"/>
      <c r="GE76" s="110"/>
      <c r="GF76" s="110"/>
      <c r="GG76" s="110"/>
      <c r="GH76" s="110"/>
      <c r="GI76" s="110"/>
      <c r="GJ76" s="110"/>
      <c r="GK76" s="110"/>
      <c r="GL76" s="110"/>
      <c r="GM76" s="110"/>
      <c r="GN76" s="110"/>
      <c r="GO76" s="110"/>
      <c r="GP76" s="110"/>
      <c r="GQ76" s="110"/>
      <c r="GR76" s="110"/>
      <c r="GS76" s="110"/>
      <c r="GT76" s="110"/>
      <c r="GU76" s="110"/>
      <c r="GV76" s="110"/>
      <c r="GW76" s="110"/>
      <c r="GX76" s="110"/>
      <c r="GY76" s="110"/>
      <c r="GZ76" s="110"/>
      <c r="HA76" s="110"/>
      <c r="HB76" s="110"/>
      <c r="HC76" s="110"/>
      <c r="HD76" s="110"/>
      <c r="HE76" s="110"/>
      <c r="HF76" s="110"/>
      <c r="HG76" s="110"/>
      <c r="HH76" s="110"/>
      <c r="HI76" s="110"/>
      <c r="HJ76" s="110"/>
      <c r="HK76" s="110"/>
    </row>
    <row r="77" ht="15.75" customHeight="1">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c r="AA77" s="110"/>
      <c r="AB77" s="110"/>
      <c r="AC77" s="110"/>
      <c r="AD77" s="110"/>
      <c r="AE77" s="110"/>
      <c r="AF77" s="110"/>
      <c r="AG77" s="110"/>
      <c r="AH77" s="110"/>
      <c r="AI77" s="110"/>
      <c r="AJ77" s="110"/>
      <c r="AK77" s="110"/>
      <c r="AL77" s="110"/>
      <c r="AM77" s="110"/>
      <c r="AN77" s="110"/>
      <c r="AO77" s="110"/>
      <c r="AP77" s="110"/>
      <c r="AQ77" s="110"/>
      <c r="AR77" s="110"/>
      <c r="AS77" s="110"/>
      <c r="AT77" s="110"/>
      <c r="AU77" s="110"/>
      <c r="AV77" s="110"/>
      <c r="AW77" s="110"/>
      <c r="AX77" s="110"/>
      <c r="AY77" s="110"/>
      <c r="AZ77" s="110"/>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0"/>
      <c r="CB77" s="110"/>
      <c r="CC77" s="110"/>
      <c r="CD77" s="110"/>
      <c r="CE77" s="110"/>
      <c r="CF77" s="110"/>
      <c r="CG77" s="110"/>
      <c r="CH77" s="110"/>
      <c r="CI77" s="110"/>
      <c r="CJ77" s="110"/>
      <c r="CK77" s="110"/>
      <c r="CL77" s="110"/>
      <c r="CM77" s="110"/>
      <c r="CN77" s="110"/>
      <c r="CO77" s="110"/>
      <c r="CP77" s="110"/>
      <c r="CQ77" s="110"/>
      <c r="CR77" s="110"/>
      <c r="CS77" s="110"/>
      <c r="CT77" s="110"/>
      <c r="CU77" s="110"/>
      <c r="CV77" s="110"/>
      <c r="CW77" s="110"/>
      <c r="CX77" s="110"/>
      <c r="CY77" s="110"/>
      <c r="CZ77" s="110"/>
      <c r="DA77" s="110"/>
      <c r="DB77" s="110"/>
      <c r="DC77" s="110"/>
      <c r="DD77" s="110"/>
      <c r="DE77" s="110"/>
      <c r="DF77" s="110"/>
      <c r="DG77" s="110"/>
      <c r="DH77" s="110"/>
      <c r="DI77" s="110"/>
      <c r="DJ77" s="110"/>
      <c r="DK77" s="110"/>
      <c r="DL77" s="110"/>
      <c r="DM77" s="110"/>
      <c r="DN77" s="110"/>
      <c r="DO77" s="110"/>
      <c r="DP77" s="110"/>
      <c r="DQ77" s="110"/>
      <c r="DR77" s="110"/>
      <c r="DS77" s="110"/>
      <c r="DT77" s="110"/>
      <c r="DU77" s="110"/>
      <c r="DV77" s="110"/>
      <c r="DW77" s="110"/>
      <c r="DX77" s="110"/>
      <c r="DY77" s="110"/>
      <c r="DZ77" s="110"/>
      <c r="EA77" s="110"/>
      <c r="EB77" s="110"/>
      <c r="EC77" s="110"/>
      <c r="ED77" s="110"/>
      <c r="EE77" s="110"/>
      <c r="EF77" s="110"/>
      <c r="EG77" s="110"/>
      <c r="EH77" s="110"/>
      <c r="EI77" s="110"/>
      <c r="EJ77" s="110"/>
      <c r="EK77" s="110"/>
      <c r="EL77" s="110"/>
      <c r="EM77" s="110"/>
      <c r="EN77" s="110"/>
      <c r="EO77" s="110"/>
      <c r="EP77" s="110"/>
      <c r="EQ77" s="110"/>
      <c r="ER77" s="110"/>
      <c r="ES77" s="110"/>
      <c r="ET77" s="110"/>
      <c r="EU77" s="110"/>
      <c r="EV77" s="110"/>
      <c r="EW77" s="110"/>
      <c r="EX77" s="110"/>
      <c r="EY77" s="110"/>
      <c r="EZ77" s="110"/>
      <c r="FA77" s="110"/>
      <c r="FB77" s="110"/>
      <c r="FC77" s="110"/>
      <c r="FD77" s="110"/>
      <c r="FE77" s="110"/>
      <c r="FF77" s="110"/>
      <c r="FG77" s="110"/>
      <c r="FH77" s="110"/>
      <c r="FI77" s="110"/>
      <c r="FJ77" s="110"/>
      <c r="FK77" s="110"/>
      <c r="FL77" s="110"/>
      <c r="FM77" s="110"/>
      <c r="FN77" s="110"/>
      <c r="FO77" s="110"/>
      <c r="FP77" s="110"/>
      <c r="FQ77" s="110"/>
      <c r="FR77" s="110"/>
      <c r="FS77" s="110"/>
      <c r="FT77" s="110"/>
      <c r="FU77" s="110"/>
      <c r="FV77" s="110"/>
      <c r="FW77" s="110"/>
      <c r="FX77" s="110"/>
      <c r="FY77" s="110"/>
      <c r="FZ77" s="110"/>
      <c r="GA77" s="110"/>
      <c r="GB77" s="110"/>
      <c r="GC77" s="110"/>
      <c r="GD77" s="110"/>
      <c r="GE77" s="110"/>
      <c r="GF77" s="110"/>
      <c r="GG77" s="110"/>
      <c r="GH77" s="110"/>
      <c r="GI77" s="110"/>
      <c r="GJ77" s="110"/>
      <c r="GK77" s="110"/>
      <c r="GL77" s="110"/>
      <c r="GM77" s="110"/>
      <c r="GN77" s="110"/>
      <c r="GO77" s="110"/>
      <c r="GP77" s="110"/>
      <c r="GQ77" s="110"/>
      <c r="GR77" s="110"/>
      <c r="GS77" s="110"/>
      <c r="GT77" s="110"/>
      <c r="GU77" s="110"/>
      <c r="GV77" s="110"/>
      <c r="GW77" s="110"/>
      <c r="GX77" s="110"/>
      <c r="GY77" s="110"/>
      <c r="GZ77" s="110"/>
      <c r="HA77" s="110"/>
      <c r="HB77" s="110"/>
      <c r="HC77" s="110"/>
      <c r="HD77" s="110"/>
      <c r="HE77" s="110"/>
      <c r="HF77" s="110"/>
      <c r="HG77" s="110"/>
      <c r="HH77" s="110"/>
      <c r="HI77" s="110"/>
      <c r="HJ77" s="110"/>
      <c r="HK77" s="110"/>
    </row>
    <row r="78" ht="15.75" customHeight="1">
      <c r="A78" s="110"/>
      <c r="B78" s="110"/>
      <c r="C78" s="2" t="s">
        <v>90</v>
      </c>
      <c r="D78" s="110"/>
      <c r="E78" s="110"/>
      <c r="F78" s="110"/>
      <c r="G78" s="110"/>
      <c r="H78" s="110"/>
      <c r="I78" s="110"/>
      <c r="J78" s="110"/>
      <c r="K78" s="110"/>
      <c r="L78" s="110"/>
      <c r="M78" s="110"/>
      <c r="N78" s="110"/>
      <c r="O78" s="110"/>
      <c r="P78" s="110"/>
      <c r="Q78" s="110"/>
      <c r="R78" s="110"/>
      <c r="S78" s="110"/>
      <c r="T78" s="110"/>
      <c r="U78" s="110"/>
      <c r="V78" s="110"/>
      <c r="W78" s="110"/>
      <c r="X78" s="110"/>
      <c r="Y78" s="110"/>
      <c r="Z78" s="110"/>
      <c r="AA78" s="110"/>
      <c r="AB78" s="110"/>
      <c r="AC78" s="110"/>
      <c r="AD78" s="110"/>
      <c r="AE78" s="110"/>
      <c r="AF78" s="110"/>
      <c r="AG78" s="110"/>
      <c r="AH78" s="110"/>
      <c r="AI78" s="110"/>
      <c r="AJ78" s="110"/>
      <c r="AK78" s="110"/>
      <c r="AL78" s="110"/>
      <c r="AM78" s="110"/>
      <c r="AN78" s="110"/>
      <c r="AO78" s="110"/>
      <c r="AP78" s="110"/>
      <c r="AQ78" s="110"/>
      <c r="AR78" s="110"/>
      <c r="AS78" s="110"/>
      <c r="AT78" s="110"/>
      <c r="AU78" s="110"/>
      <c r="AV78" s="110"/>
      <c r="AW78" s="110"/>
      <c r="AX78" s="110"/>
      <c r="AY78" s="110"/>
      <c r="AZ78" s="110"/>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0"/>
      <c r="CB78" s="110"/>
      <c r="CC78" s="110"/>
      <c r="CD78" s="110"/>
      <c r="CE78" s="110"/>
      <c r="CF78" s="110"/>
      <c r="CG78" s="110"/>
      <c r="CH78" s="110"/>
      <c r="CI78" s="110"/>
      <c r="CJ78" s="110"/>
      <c r="CK78" s="110"/>
      <c r="CL78" s="110"/>
      <c r="CM78" s="110"/>
      <c r="CN78" s="110"/>
      <c r="CO78" s="110"/>
      <c r="CP78" s="110"/>
      <c r="CQ78" s="110"/>
      <c r="CR78" s="110"/>
      <c r="CS78" s="110"/>
      <c r="CT78" s="110"/>
      <c r="CU78" s="110"/>
      <c r="CV78" s="110"/>
      <c r="CW78" s="110"/>
      <c r="CX78" s="110"/>
      <c r="CY78" s="110"/>
      <c r="CZ78" s="110"/>
      <c r="DA78" s="110"/>
      <c r="DB78" s="110"/>
      <c r="DC78" s="110"/>
      <c r="DD78" s="110"/>
      <c r="DE78" s="110"/>
      <c r="DF78" s="110"/>
      <c r="DG78" s="110"/>
      <c r="DH78" s="110"/>
      <c r="DI78" s="110"/>
      <c r="DJ78" s="110"/>
      <c r="DK78" s="110"/>
      <c r="DL78" s="110"/>
      <c r="DM78" s="110"/>
      <c r="DN78" s="110"/>
      <c r="DO78" s="110"/>
      <c r="DP78" s="110"/>
      <c r="DQ78" s="110"/>
      <c r="DR78" s="110"/>
      <c r="DS78" s="110"/>
      <c r="DT78" s="110"/>
      <c r="DU78" s="110"/>
      <c r="DV78" s="110"/>
      <c r="DW78" s="110"/>
      <c r="DX78" s="110"/>
      <c r="DY78" s="110"/>
      <c r="DZ78" s="110"/>
      <c r="EA78" s="110"/>
      <c r="EB78" s="110"/>
      <c r="EC78" s="110"/>
      <c r="ED78" s="110"/>
      <c r="EE78" s="110"/>
      <c r="EF78" s="110"/>
      <c r="EG78" s="110"/>
      <c r="EH78" s="110"/>
      <c r="EI78" s="110"/>
      <c r="EJ78" s="110"/>
      <c r="EK78" s="110"/>
      <c r="EL78" s="110"/>
      <c r="EM78" s="110"/>
      <c r="EN78" s="110"/>
      <c r="EO78" s="110"/>
      <c r="EP78" s="110"/>
      <c r="EQ78" s="110"/>
      <c r="ER78" s="110"/>
      <c r="ES78" s="110"/>
      <c r="ET78" s="110"/>
      <c r="EU78" s="110"/>
      <c r="EV78" s="110"/>
      <c r="EW78" s="110"/>
      <c r="EX78" s="110"/>
      <c r="EY78" s="110"/>
      <c r="EZ78" s="110"/>
      <c r="FA78" s="110"/>
      <c r="FB78" s="110"/>
      <c r="FC78" s="110"/>
      <c r="FD78" s="110"/>
      <c r="FE78" s="110"/>
      <c r="FF78" s="110"/>
      <c r="FG78" s="110"/>
      <c r="FH78" s="110"/>
      <c r="FI78" s="110"/>
      <c r="FJ78" s="110"/>
      <c r="FK78" s="110"/>
      <c r="FL78" s="110"/>
      <c r="FM78" s="110"/>
      <c r="FN78" s="110"/>
      <c r="FO78" s="110"/>
      <c r="FP78" s="110"/>
      <c r="FQ78" s="110"/>
      <c r="FR78" s="110"/>
      <c r="FS78" s="110"/>
      <c r="FT78" s="110"/>
      <c r="FU78" s="110"/>
      <c r="FV78" s="110"/>
      <c r="FW78" s="110"/>
      <c r="FX78" s="110"/>
      <c r="FY78" s="110"/>
      <c r="FZ78" s="110"/>
      <c r="GA78" s="110"/>
      <c r="GB78" s="110"/>
      <c r="GC78" s="110"/>
      <c r="GD78" s="110"/>
      <c r="GE78" s="110"/>
      <c r="GF78" s="110"/>
      <c r="GG78" s="110"/>
      <c r="GH78" s="110"/>
      <c r="GI78" s="110"/>
      <c r="GJ78" s="110"/>
      <c r="GK78" s="110"/>
      <c r="GL78" s="110"/>
      <c r="GM78" s="110"/>
      <c r="GN78" s="110"/>
      <c r="GO78" s="110"/>
      <c r="GP78" s="110"/>
      <c r="GQ78" s="110"/>
      <c r="GR78" s="110"/>
      <c r="GS78" s="110"/>
      <c r="GT78" s="110"/>
      <c r="GU78" s="110"/>
      <c r="GV78" s="110"/>
      <c r="GW78" s="110"/>
      <c r="GX78" s="110"/>
      <c r="GY78" s="110"/>
      <c r="GZ78" s="110"/>
      <c r="HA78" s="110"/>
      <c r="HB78" s="110"/>
      <c r="HC78" s="110"/>
      <c r="HD78" s="110"/>
      <c r="HE78" s="110"/>
      <c r="HF78" s="110"/>
      <c r="HG78" s="110"/>
      <c r="HH78" s="110"/>
      <c r="HI78" s="110"/>
      <c r="HJ78" s="110"/>
      <c r="HK78" s="110"/>
    </row>
    <row r="79" ht="15.75" customHeight="1">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0"/>
      <c r="AI79" s="110"/>
      <c r="AJ79" s="110"/>
      <c r="AK79" s="110"/>
      <c r="AL79" s="110"/>
      <c r="AM79" s="110"/>
      <c r="AN79" s="110"/>
      <c r="AO79" s="110"/>
      <c r="AP79" s="110"/>
      <c r="AQ79" s="110"/>
      <c r="AR79" s="110"/>
      <c r="AS79" s="110"/>
      <c r="AT79" s="110"/>
      <c r="AU79" s="110"/>
      <c r="AV79" s="110"/>
      <c r="AW79" s="110"/>
      <c r="AX79" s="110"/>
      <c r="AY79" s="110"/>
      <c r="AZ79" s="110"/>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0"/>
      <c r="CB79" s="110"/>
      <c r="CC79" s="110"/>
      <c r="CD79" s="110"/>
      <c r="CE79" s="110"/>
      <c r="CF79" s="110"/>
      <c r="CG79" s="110"/>
      <c r="CH79" s="110"/>
      <c r="CI79" s="110"/>
      <c r="CJ79" s="110"/>
      <c r="CK79" s="110"/>
      <c r="CL79" s="110"/>
      <c r="CM79" s="110"/>
      <c r="CN79" s="110"/>
      <c r="CO79" s="110"/>
      <c r="CP79" s="110"/>
      <c r="CQ79" s="110"/>
      <c r="CR79" s="110"/>
      <c r="CS79" s="110"/>
      <c r="CT79" s="110"/>
      <c r="CU79" s="110"/>
      <c r="CV79" s="110"/>
      <c r="CW79" s="110"/>
      <c r="CX79" s="110"/>
      <c r="CY79" s="110"/>
      <c r="CZ79" s="110"/>
      <c r="DA79" s="110"/>
      <c r="DB79" s="110"/>
      <c r="DC79" s="110"/>
      <c r="DD79" s="110"/>
      <c r="DE79" s="110"/>
      <c r="DF79" s="110"/>
      <c r="DG79" s="110"/>
      <c r="DH79" s="110"/>
      <c r="DI79" s="110"/>
      <c r="DJ79" s="110"/>
      <c r="DK79" s="110"/>
      <c r="DL79" s="110"/>
      <c r="DM79" s="110"/>
      <c r="DN79" s="110"/>
      <c r="DO79" s="110"/>
      <c r="DP79" s="110"/>
      <c r="DQ79" s="110"/>
      <c r="DR79" s="110"/>
      <c r="DS79" s="110"/>
      <c r="DT79" s="110"/>
      <c r="DU79" s="110"/>
      <c r="DV79" s="110"/>
      <c r="DW79" s="110"/>
      <c r="DX79" s="110"/>
      <c r="DY79" s="110"/>
      <c r="DZ79" s="110"/>
      <c r="EA79" s="110"/>
      <c r="EB79" s="110"/>
      <c r="EC79" s="110"/>
      <c r="ED79" s="110"/>
      <c r="EE79" s="110"/>
      <c r="EF79" s="110"/>
      <c r="EG79" s="110"/>
      <c r="EH79" s="110"/>
      <c r="EI79" s="110"/>
      <c r="EJ79" s="110"/>
      <c r="EK79" s="110"/>
      <c r="EL79" s="110"/>
      <c r="EM79" s="110"/>
      <c r="EN79" s="110"/>
      <c r="EO79" s="110"/>
      <c r="EP79" s="110"/>
      <c r="EQ79" s="110"/>
      <c r="ER79" s="110"/>
      <c r="ES79" s="110"/>
      <c r="ET79" s="110"/>
      <c r="EU79" s="110"/>
      <c r="EV79" s="110"/>
      <c r="EW79" s="110"/>
      <c r="EX79" s="110"/>
      <c r="EY79" s="110"/>
      <c r="EZ79" s="110"/>
      <c r="FA79" s="110"/>
      <c r="FB79" s="110"/>
      <c r="FC79" s="110"/>
      <c r="FD79" s="110"/>
      <c r="FE79" s="110"/>
      <c r="FF79" s="110"/>
      <c r="FG79" s="110"/>
      <c r="FH79" s="110"/>
      <c r="FI79" s="110"/>
      <c r="FJ79" s="110"/>
      <c r="FK79" s="110"/>
      <c r="FL79" s="110"/>
      <c r="FM79" s="110"/>
      <c r="FN79" s="110"/>
      <c r="FO79" s="110"/>
      <c r="FP79" s="110"/>
      <c r="FQ79" s="110"/>
      <c r="FR79" s="110"/>
      <c r="FS79" s="110"/>
      <c r="FT79" s="110"/>
      <c r="FU79" s="110"/>
      <c r="FV79" s="110"/>
      <c r="FW79" s="110"/>
      <c r="FX79" s="110"/>
      <c r="FY79" s="110"/>
      <c r="FZ79" s="110"/>
      <c r="GA79" s="110"/>
      <c r="GB79" s="110"/>
      <c r="GC79" s="110"/>
      <c r="GD79" s="110"/>
      <c r="GE79" s="110"/>
      <c r="GF79" s="110"/>
      <c r="GG79" s="110"/>
      <c r="GH79" s="110"/>
      <c r="GI79" s="110"/>
      <c r="GJ79" s="110"/>
      <c r="GK79" s="110"/>
      <c r="GL79" s="110"/>
      <c r="GM79" s="110"/>
      <c r="GN79" s="110"/>
      <c r="GO79" s="110"/>
      <c r="GP79" s="110"/>
      <c r="GQ79" s="110"/>
      <c r="GR79" s="110"/>
      <c r="GS79" s="110"/>
      <c r="GT79" s="110"/>
      <c r="GU79" s="110"/>
      <c r="GV79" s="110"/>
      <c r="GW79" s="110"/>
      <c r="GX79" s="110"/>
      <c r="GY79" s="110"/>
      <c r="GZ79" s="110"/>
      <c r="HA79" s="110"/>
      <c r="HB79" s="110"/>
      <c r="HC79" s="110"/>
      <c r="HD79" s="110"/>
      <c r="HE79" s="110"/>
      <c r="HF79" s="110"/>
      <c r="HG79" s="110"/>
      <c r="HH79" s="110"/>
      <c r="HI79" s="110"/>
      <c r="HJ79" s="110"/>
      <c r="HK79" s="110"/>
    </row>
    <row r="80" ht="15.75" customHeight="1">
      <c r="A80" s="110"/>
      <c r="B80" s="110"/>
      <c r="C80" s="67" t="s">
        <v>72</v>
      </c>
      <c r="D80" s="67" t="s">
        <v>73</v>
      </c>
      <c r="E80" s="71" t="s">
        <v>74</v>
      </c>
      <c r="F80" s="71" t="s">
        <v>11</v>
      </c>
      <c r="G80" s="71" t="s">
        <v>75</v>
      </c>
      <c r="H80" s="71" t="s">
        <v>12</v>
      </c>
      <c r="I80" s="110"/>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0"/>
      <c r="AI80" s="110"/>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0"/>
      <c r="CB80" s="110"/>
      <c r="CC80" s="110"/>
      <c r="CD80" s="110"/>
      <c r="CE80" s="110"/>
      <c r="CF80" s="110"/>
      <c r="CG80" s="110"/>
      <c r="CH80" s="110"/>
      <c r="CI80" s="110"/>
      <c r="CJ80" s="110"/>
      <c r="CK80" s="110"/>
      <c r="CL80" s="110"/>
      <c r="CM80" s="110"/>
      <c r="CN80" s="110"/>
      <c r="CO80" s="110"/>
      <c r="CP80" s="110"/>
      <c r="CQ80" s="110"/>
      <c r="CR80" s="110"/>
      <c r="CS80" s="110"/>
      <c r="CT80" s="110"/>
      <c r="CU80" s="110"/>
      <c r="CV80" s="110"/>
      <c r="CW80" s="110"/>
      <c r="CX80" s="110"/>
      <c r="CY80" s="110"/>
      <c r="CZ80" s="110"/>
      <c r="DA80" s="110"/>
      <c r="DB80" s="110"/>
      <c r="DC80" s="110"/>
      <c r="DD80" s="110"/>
      <c r="DE80" s="110"/>
      <c r="DF80" s="110"/>
      <c r="DG80" s="110"/>
      <c r="DH80" s="110"/>
      <c r="DI80" s="110"/>
      <c r="DJ80" s="110"/>
      <c r="DK80" s="110"/>
      <c r="DL80" s="110"/>
      <c r="DM80" s="110"/>
      <c r="DN80" s="110"/>
      <c r="DO80" s="110"/>
      <c r="DP80" s="110"/>
      <c r="DQ80" s="110"/>
      <c r="DR80" s="110"/>
      <c r="DS80" s="110"/>
      <c r="DT80" s="110"/>
      <c r="DU80" s="110"/>
      <c r="DV80" s="110"/>
      <c r="DW80" s="110"/>
      <c r="DX80" s="110"/>
      <c r="DY80" s="110"/>
      <c r="DZ80" s="110"/>
      <c r="EA80" s="110"/>
      <c r="EB80" s="110"/>
      <c r="EC80" s="110"/>
      <c r="ED80" s="110"/>
      <c r="EE80" s="110"/>
      <c r="EF80" s="110"/>
      <c r="EG80" s="110"/>
      <c r="EH80" s="110"/>
      <c r="EI80" s="110"/>
      <c r="EJ80" s="110"/>
      <c r="EK80" s="110"/>
      <c r="EL80" s="110"/>
      <c r="EM80" s="110"/>
      <c r="EN80" s="110"/>
      <c r="EO80" s="110"/>
      <c r="EP80" s="110"/>
      <c r="EQ80" s="110"/>
      <c r="ER80" s="110"/>
      <c r="ES80" s="110"/>
      <c r="ET80" s="110"/>
      <c r="EU80" s="110"/>
      <c r="EV80" s="110"/>
      <c r="EW80" s="110"/>
      <c r="EX80" s="110"/>
      <c r="EY80" s="110"/>
      <c r="EZ80" s="110"/>
      <c r="FA80" s="110"/>
      <c r="FB80" s="110"/>
      <c r="FC80" s="110"/>
      <c r="FD80" s="110"/>
      <c r="FE80" s="110"/>
      <c r="FF80" s="110"/>
      <c r="FG80" s="110"/>
      <c r="FH80" s="110"/>
      <c r="FI80" s="110"/>
      <c r="FJ80" s="110"/>
      <c r="FK80" s="110"/>
      <c r="FL80" s="110"/>
      <c r="FM80" s="110"/>
      <c r="FN80" s="110"/>
      <c r="FO80" s="110"/>
      <c r="FP80" s="110"/>
      <c r="FQ80" s="110"/>
      <c r="FR80" s="110"/>
      <c r="FS80" s="110"/>
      <c r="FT80" s="110"/>
      <c r="FU80" s="110"/>
      <c r="FV80" s="110"/>
      <c r="FW80" s="110"/>
      <c r="FX80" s="110"/>
      <c r="FY80" s="110"/>
      <c r="FZ80" s="110"/>
      <c r="GA80" s="110"/>
      <c r="GB80" s="110"/>
      <c r="GC80" s="110"/>
      <c r="GD80" s="110"/>
      <c r="GE80" s="110"/>
      <c r="GF80" s="110"/>
      <c r="GG80" s="110"/>
      <c r="GH80" s="110"/>
      <c r="GI80" s="110"/>
      <c r="GJ80" s="110"/>
      <c r="GK80" s="110"/>
      <c r="GL80" s="110"/>
      <c r="GM80" s="110"/>
      <c r="GN80" s="110"/>
      <c r="GO80" s="110"/>
      <c r="GP80" s="110"/>
      <c r="GQ80" s="110"/>
      <c r="GR80" s="110"/>
      <c r="GS80" s="110"/>
      <c r="GT80" s="110"/>
      <c r="GU80" s="110"/>
      <c r="GV80" s="110"/>
      <c r="GW80" s="110"/>
      <c r="GX80" s="110"/>
      <c r="GY80" s="110"/>
      <c r="GZ80" s="110"/>
      <c r="HA80" s="110"/>
      <c r="HB80" s="110"/>
      <c r="HC80" s="110"/>
      <c r="HD80" s="110"/>
      <c r="HE80" s="110"/>
      <c r="HF80" s="110"/>
      <c r="HG80" s="110"/>
      <c r="HH80" s="110"/>
      <c r="HI80" s="110"/>
      <c r="HJ80" s="110"/>
      <c r="HK80" s="110"/>
    </row>
    <row r="81" ht="15.75" customHeight="1">
      <c r="A81" s="110"/>
      <c r="B81" s="110"/>
      <c r="C81" s="73" t="str">
        <f>$C$4</f>
        <v>Editorial Placements (e.g. Featured Free, Streaming Channels, Channel Store - Featured, New &amp; Notable; Recommended, etc.)</v>
      </c>
      <c r="D81" s="74">
        <f>$D$7/7</f>
        <v>104000</v>
      </c>
      <c r="E81" s="75"/>
      <c r="F81" s="74">
        <f t="shared" ref="F81:F86" si="176">$D81*E81</f>
        <v>0</v>
      </c>
      <c r="G81" s="75"/>
      <c r="H81" s="74">
        <f t="shared" ref="H81:H86" si="177">$D81*G81</f>
        <v>0</v>
      </c>
      <c r="I81" s="130"/>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c r="AH81" s="110"/>
      <c r="AI81" s="110"/>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0"/>
      <c r="CB81" s="110"/>
      <c r="CC81" s="110"/>
      <c r="CD81" s="110"/>
      <c r="CE81" s="110"/>
      <c r="CF81" s="110"/>
      <c r="CG81" s="110"/>
      <c r="CH81" s="110"/>
      <c r="CI81" s="110"/>
      <c r="CJ81" s="110"/>
      <c r="CK81" s="110"/>
      <c r="CL81" s="110"/>
      <c r="CM81" s="110"/>
      <c r="CN81" s="110"/>
      <c r="CO81" s="110"/>
      <c r="CP81" s="110"/>
      <c r="CQ81" s="110"/>
      <c r="CR81" s="110"/>
      <c r="CS81" s="110"/>
      <c r="CT81" s="110"/>
      <c r="CU81" s="110"/>
      <c r="CV81" s="110"/>
      <c r="CW81" s="110"/>
      <c r="CX81" s="110"/>
      <c r="CY81" s="110"/>
      <c r="CZ81" s="110"/>
      <c r="DA81" s="110"/>
      <c r="DB81" s="110"/>
      <c r="DC81" s="110"/>
      <c r="DD81" s="110"/>
      <c r="DE81" s="110"/>
      <c r="DF81" s="110"/>
      <c r="DG81" s="110"/>
      <c r="DH81" s="110"/>
      <c r="DI81" s="110"/>
      <c r="DJ81" s="110"/>
      <c r="DK81" s="110"/>
      <c r="DL81" s="110"/>
      <c r="DM81" s="110"/>
      <c r="DN81" s="110"/>
      <c r="DO81" s="110"/>
      <c r="DP81" s="110"/>
      <c r="DQ81" s="110"/>
      <c r="DR81" s="110"/>
      <c r="DS81" s="110"/>
      <c r="DT81" s="110"/>
      <c r="DU81" s="110"/>
      <c r="DV81" s="110"/>
      <c r="DW81" s="110"/>
      <c r="DX81" s="110"/>
      <c r="DY81" s="110"/>
      <c r="DZ81" s="110"/>
      <c r="EA81" s="110"/>
      <c r="EB81" s="110"/>
      <c r="EC81" s="110"/>
      <c r="ED81" s="110"/>
      <c r="EE81" s="110"/>
      <c r="EF81" s="110"/>
      <c r="EG81" s="110"/>
      <c r="EH81" s="110"/>
      <c r="EI81" s="110"/>
      <c r="EJ81" s="110"/>
      <c r="EK81" s="110"/>
      <c r="EL81" s="110"/>
      <c r="EM81" s="110"/>
      <c r="EN81" s="110"/>
      <c r="EO81" s="110"/>
      <c r="EP81" s="110"/>
      <c r="EQ81" s="110"/>
      <c r="ER81" s="110"/>
      <c r="ES81" s="110"/>
      <c r="ET81" s="110"/>
      <c r="EU81" s="110"/>
      <c r="EV81" s="110"/>
      <c r="EW81" s="110"/>
      <c r="EX81" s="110"/>
      <c r="EY81" s="110"/>
      <c r="EZ81" s="110"/>
      <c r="FA81" s="110"/>
      <c r="FB81" s="110"/>
      <c r="FC81" s="110"/>
      <c r="FD81" s="110"/>
      <c r="FE81" s="110"/>
      <c r="FF81" s="110"/>
      <c r="FG81" s="110"/>
      <c r="FH81" s="110"/>
      <c r="FI81" s="110"/>
      <c r="FJ81" s="110"/>
      <c r="FK81" s="110"/>
      <c r="FL81" s="110"/>
      <c r="FM81" s="110"/>
      <c r="FN81" s="110"/>
      <c r="FO81" s="110"/>
      <c r="FP81" s="110"/>
      <c r="FQ81" s="110"/>
      <c r="FR81" s="110"/>
      <c r="FS81" s="110"/>
      <c r="FT81" s="110"/>
      <c r="FU81" s="110"/>
      <c r="FV81" s="110"/>
      <c r="FW81" s="110"/>
      <c r="FX81" s="110"/>
      <c r="FY81" s="110"/>
      <c r="FZ81" s="110"/>
      <c r="GA81" s="110"/>
      <c r="GB81" s="110"/>
      <c r="GC81" s="110"/>
      <c r="GD81" s="110"/>
      <c r="GE81" s="110"/>
      <c r="GF81" s="110"/>
      <c r="GG81" s="110"/>
      <c r="GH81" s="110"/>
      <c r="GI81" s="110"/>
      <c r="GJ81" s="110"/>
      <c r="GK81" s="110"/>
      <c r="GL81" s="110"/>
      <c r="GM81" s="110"/>
      <c r="GN81" s="110"/>
      <c r="GO81" s="110"/>
      <c r="GP81" s="110"/>
      <c r="GQ81" s="110"/>
      <c r="GR81" s="110"/>
      <c r="GS81" s="110"/>
      <c r="GT81" s="110"/>
      <c r="GU81" s="110"/>
      <c r="GV81" s="110"/>
      <c r="GW81" s="110"/>
      <c r="GX81" s="110"/>
      <c r="GY81" s="110"/>
      <c r="GZ81" s="110"/>
      <c r="HA81" s="110"/>
      <c r="HB81" s="110"/>
      <c r="HC81" s="110"/>
      <c r="HD81" s="110"/>
      <c r="HE81" s="110"/>
      <c r="HF81" s="110"/>
      <c r="HG81" s="110"/>
      <c r="HH81" s="110"/>
      <c r="HI81" s="110"/>
      <c r="HJ81" s="110"/>
      <c r="HK81" s="110"/>
    </row>
    <row r="82" ht="15.75" customHeight="1">
      <c r="A82" s="110"/>
      <c r="B82" s="110"/>
      <c r="C82" s="76" t="str">
        <f>$C$9</f>
        <v>Roku Social Post (Facebook)</v>
      </c>
      <c r="D82" s="74">
        <f>($D$12)</f>
        <v>2689.512</v>
      </c>
      <c r="E82" s="77"/>
      <c r="F82" s="74">
        <f t="shared" si="176"/>
        <v>0</v>
      </c>
      <c r="G82" s="77"/>
      <c r="H82" s="74">
        <f t="shared" si="177"/>
        <v>0</v>
      </c>
      <c r="I82" s="110"/>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0"/>
      <c r="AI82" s="110"/>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0"/>
      <c r="CB82" s="110"/>
      <c r="CC82" s="110"/>
      <c r="CD82" s="110"/>
      <c r="CE82" s="110"/>
      <c r="CF82" s="110"/>
      <c r="CG82" s="110"/>
      <c r="CH82" s="110"/>
      <c r="CI82" s="110"/>
      <c r="CJ82" s="110"/>
      <c r="CK82" s="110"/>
      <c r="CL82" s="110"/>
      <c r="CM82" s="110"/>
      <c r="CN82" s="110"/>
      <c r="CO82" s="110"/>
      <c r="CP82" s="110"/>
      <c r="CQ82" s="110"/>
      <c r="CR82" s="110"/>
      <c r="CS82" s="110"/>
      <c r="CT82" s="110"/>
      <c r="CU82" s="110"/>
      <c r="CV82" s="110"/>
      <c r="CW82" s="110"/>
      <c r="CX82" s="110"/>
      <c r="CY82" s="110"/>
      <c r="CZ82" s="110"/>
      <c r="DA82" s="110"/>
      <c r="DB82" s="110"/>
      <c r="DC82" s="110"/>
      <c r="DD82" s="110"/>
      <c r="DE82" s="110"/>
      <c r="DF82" s="110"/>
      <c r="DG82" s="110"/>
      <c r="DH82" s="110"/>
      <c r="DI82" s="110"/>
      <c r="DJ82" s="110"/>
      <c r="DK82" s="110"/>
      <c r="DL82" s="110"/>
      <c r="DM82" s="110"/>
      <c r="DN82" s="110"/>
      <c r="DO82" s="110"/>
      <c r="DP82" s="110"/>
      <c r="DQ82" s="110"/>
      <c r="DR82" s="110"/>
      <c r="DS82" s="110"/>
      <c r="DT82" s="110"/>
      <c r="DU82" s="110"/>
      <c r="DV82" s="110"/>
      <c r="DW82" s="110"/>
      <c r="DX82" s="110"/>
      <c r="DY82" s="110"/>
      <c r="DZ82" s="110"/>
      <c r="EA82" s="110"/>
      <c r="EB82" s="110"/>
      <c r="EC82" s="110"/>
      <c r="ED82" s="110"/>
      <c r="EE82" s="110"/>
      <c r="EF82" s="110"/>
      <c r="EG82" s="110"/>
      <c r="EH82" s="110"/>
      <c r="EI82" s="110"/>
      <c r="EJ82" s="110"/>
      <c r="EK82" s="110"/>
      <c r="EL82" s="110"/>
      <c r="EM82" s="110"/>
      <c r="EN82" s="110"/>
      <c r="EO82" s="110"/>
      <c r="EP82" s="110"/>
      <c r="EQ82" s="110"/>
      <c r="ER82" s="110"/>
      <c r="ES82" s="110"/>
      <c r="ET82" s="110"/>
      <c r="EU82" s="110"/>
      <c r="EV82" s="110"/>
      <c r="EW82" s="110"/>
      <c r="EX82" s="110"/>
      <c r="EY82" s="110"/>
      <c r="EZ82" s="110"/>
      <c r="FA82" s="110"/>
      <c r="FB82" s="110"/>
      <c r="FC82" s="110"/>
      <c r="FD82" s="110"/>
      <c r="FE82" s="110"/>
      <c r="FF82" s="110"/>
      <c r="FG82" s="110"/>
      <c r="FH82" s="110"/>
      <c r="FI82" s="110"/>
      <c r="FJ82" s="110"/>
      <c r="FK82" s="110"/>
      <c r="FL82" s="110"/>
      <c r="FM82" s="110"/>
      <c r="FN82" s="110"/>
      <c r="FO82" s="110"/>
      <c r="FP82" s="110"/>
      <c r="FQ82" s="110"/>
      <c r="FR82" s="110"/>
      <c r="FS82" s="110"/>
      <c r="FT82" s="110"/>
      <c r="FU82" s="110"/>
      <c r="FV82" s="110"/>
      <c r="FW82" s="110"/>
      <c r="FX82" s="110"/>
      <c r="FY82" s="110"/>
      <c r="FZ82" s="110"/>
      <c r="GA82" s="110"/>
      <c r="GB82" s="110"/>
      <c r="GC82" s="110"/>
      <c r="GD82" s="110"/>
      <c r="GE82" s="110"/>
      <c r="GF82" s="110"/>
      <c r="GG82" s="110"/>
      <c r="GH82" s="110"/>
      <c r="GI82" s="110"/>
      <c r="GJ82" s="110"/>
      <c r="GK82" s="110"/>
      <c r="GL82" s="110"/>
      <c r="GM82" s="110"/>
      <c r="GN82" s="110"/>
      <c r="GO82" s="110"/>
      <c r="GP82" s="110"/>
      <c r="GQ82" s="110"/>
      <c r="GR82" s="110"/>
      <c r="GS82" s="110"/>
      <c r="GT82" s="110"/>
      <c r="GU82" s="110"/>
      <c r="GV82" s="110"/>
      <c r="GW82" s="110"/>
      <c r="GX82" s="110"/>
      <c r="GY82" s="110"/>
      <c r="GZ82" s="110"/>
      <c r="HA82" s="110"/>
      <c r="HB82" s="110"/>
      <c r="HC82" s="110"/>
      <c r="HD82" s="110"/>
      <c r="HE82" s="110"/>
      <c r="HF82" s="110"/>
      <c r="HG82" s="110"/>
      <c r="HH82" s="110"/>
      <c r="HI82" s="110"/>
      <c r="HJ82" s="110"/>
      <c r="HK82" s="110"/>
    </row>
    <row r="83" ht="15.75" customHeight="1">
      <c r="A83" s="110"/>
      <c r="B83" s="110"/>
      <c r="C83" s="76" t="str">
        <f>$C$14</f>
        <v>Roku Social Post (Instagram)</v>
      </c>
      <c r="D83" s="78">
        <f>$D$17</f>
        <v>295.75</v>
      </c>
      <c r="E83" s="77"/>
      <c r="F83" s="74">
        <f t="shared" si="176"/>
        <v>0</v>
      </c>
      <c r="G83" s="77"/>
      <c r="H83" s="74">
        <f t="shared" si="177"/>
        <v>0</v>
      </c>
      <c r="I83" s="110"/>
      <c r="J83" s="110"/>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c r="AH83" s="110"/>
      <c r="AI83" s="110"/>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0"/>
      <c r="CB83" s="110"/>
      <c r="CC83" s="110"/>
      <c r="CD83" s="110"/>
      <c r="CE83" s="110"/>
      <c r="CF83" s="110"/>
      <c r="CG83" s="110"/>
      <c r="CH83" s="110"/>
      <c r="CI83" s="110"/>
      <c r="CJ83" s="110"/>
      <c r="CK83" s="110"/>
      <c r="CL83" s="110"/>
      <c r="CM83" s="110"/>
      <c r="CN83" s="110"/>
      <c r="CO83" s="110"/>
      <c r="CP83" s="110"/>
      <c r="CQ83" s="110"/>
      <c r="CR83" s="110"/>
      <c r="CS83" s="110"/>
      <c r="CT83" s="110"/>
      <c r="CU83" s="110"/>
      <c r="CV83" s="110"/>
      <c r="CW83" s="110"/>
      <c r="CX83" s="110"/>
      <c r="CY83" s="110"/>
      <c r="CZ83" s="110"/>
      <c r="DA83" s="110"/>
      <c r="DB83" s="110"/>
      <c r="DC83" s="110"/>
      <c r="DD83" s="110"/>
      <c r="DE83" s="110"/>
      <c r="DF83" s="110"/>
      <c r="DG83" s="110"/>
      <c r="DH83" s="110"/>
      <c r="DI83" s="110"/>
      <c r="DJ83" s="110"/>
      <c r="DK83" s="110"/>
      <c r="DL83" s="110"/>
      <c r="DM83" s="110"/>
      <c r="DN83" s="110"/>
      <c r="DO83" s="110"/>
      <c r="DP83" s="110"/>
      <c r="DQ83" s="110"/>
      <c r="DR83" s="110"/>
      <c r="DS83" s="110"/>
      <c r="DT83" s="110"/>
      <c r="DU83" s="110"/>
      <c r="DV83" s="110"/>
      <c r="DW83" s="110"/>
      <c r="DX83" s="110"/>
      <c r="DY83" s="110"/>
      <c r="DZ83" s="110"/>
      <c r="EA83" s="110"/>
      <c r="EB83" s="110"/>
      <c r="EC83" s="110"/>
      <c r="ED83" s="110"/>
      <c r="EE83" s="110"/>
      <c r="EF83" s="110"/>
      <c r="EG83" s="110"/>
      <c r="EH83" s="110"/>
      <c r="EI83" s="110"/>
      <c r="EJ83" s="110"/>
      <c r="EK83" s="110"/>
      <c r="EL83" s="110"/>
      <c r="EM83" s="110"/>
      <c r="EN83" s="110"/>
      <c r="EO83" s="110"/>
      <c r="EP83" s="110"/>
      <c r="EQ83" s="110"/>
      <c r="ER83" s="110"/>
      <c r="ES83" s="110"/>
      <c r="ET83" s="110"/>
      <c r="EU83" s="110"/>
      <c r="EV83" s="110"/>
      <c r="EW83" s="110"/>
      <c r="EX83" s="110"/>
      <c r="EY83" s="110"/>
      <c r="EZ83" s="110"/>
      <c r="FA83" s="110"/>
      <c r="FB83" s="110"/>
      <c r="FC83" s="110"/>
      <c r="FD83" s="110"/>
      <c r="FE83" s="110"/>
      <c r="FF83" s="110"/>
      <c r="FG83" s="110"/>
      <c r="FH83" s="110"/>
      <c r="FI83" s="110"/>
      <c r="FJ83" s="110"/>
      <c r="FK83" s="110"/>
      <c r="FL83" s="110"/>
      <c r="FM83" s="110"/>
      <c r="FN83" s="110"/>
      <c r="FO83" s="110"/>
      <c r="FP83" s="110"/>
      <c r="FQ83" s="110"/>
      <c r="FR83" s="110"/>
      <c r="FS83" s="110"/>
      <c r="FT83" s="110"/>
      <c r="FU83" s="110"/>
      <c r="FV83" s="110"/>
      <c r="FW83" s="110"/>
      <c r="FX83" s="110"/>
      <c r="FY83" s="110"/>
      <c r="FZ83" s="110"/>
      <c r="GA83" s="110"/>
      <c r="GB83" s="110"/>
      <c r="GC83" s="110"/>
      <c r="GD83" s="110"/>
      <c r="GE83" s="110"/>
      <c r="GF83" s="110"/>
      <c r="GG83" s="110"/>
      <c r="GH83" s="110"/>
      <c r="GI83" s="110"/>
      <c r="GJ83" s="110"/>
      <c r="GK83" s="110"/>
      <c r="GL83" s="110"/>
      <c r="GM83" s="110"/>
      <c r="GN83" s="110"/>
      <c r="GO83" s="110"/>
      <c r="GP83" s="110"/>
      <c r="GQ83" s="110"/>
      <c r="GR83" s="110"/>
      <c r="GS83" s="110"/>
      <c r="GT83" s="110"/>
      <c r="GU83" s="110"/>
      <c r="GV83" s="110"/>
      <c r="GW83" s="110"/>
      <c r="GX83" s="110"/>
      <c r="GY83" s="110"/>
      <c r="GZ83" s="110"/>
      <c r="HA83" s="110"/>
      <c r="HB83" s="110"/>
      <c r="HC83" s="110"/>
      <c r="HD83" s="110"/>
      <c r="HE83" s="110"/>
      <c r="HF83" s="110"/>
      <c r="HG83" s="110"/>
      <c r="HH83" s="110"/>
      <c r="HI83" s="110"/>
      <c r="HJ83" s="110"/>
      <c r="HK83" s="110"/>
    </row>
    <row r="84" ht="15.75" customHeight="1">
      <c r="A84" s="110"/>
      <c r="B84" s="110"/>
      <c r="C84" s="76" t="str">
        <f>$C$19</f>
        <v>Roku Social Post (Twitter)</v>
      </c>
      <c r="D84" s="78">
        <f>$D$22</f>
        <v>567</v>
      </c>
      <c r="E84" s="77"/>
      <c r="F84" s="74">
        <f t="shared" si="176"/>
        <v>0</v>
      </c>
      <c r="G84" s="77"/>
      <c r="H84" s="74">
        <f t="shared" si="177"/>
        <v>0</v>
      </c>
      <c r="I84" s="110"/>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0"/>
      <c r="AI84" s="110"/>
      <c r="AJ84" s="110"/>
      <c r="AK84" s="110"/>
      <c r="AL84" s="110"/>
      <c r="AM84" s="110"/>
      <c r="AN84" s="110"/>
      <c r="AO84" s="110"/>
      <c r="AP84" s="110"/>
      <c r="AQ84" s="110"/>
      <c r="AR84" s="110"/>
      <c r="AS84" s="110"/>
      <c r="AT84" s="110"/>
      <c r="AU84" s="110"/>
      <c r="AV84" s="110"/>
      <c r="AW84" s="110"/>
      <c r="AX84" s="110"/>
      <c r="AY84" s="110"/>
      <c r="AZ84" s="110"/>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0"/>
      <c r="CB84" s="110"/>
      <c r="CC84" s="110"/>
      <c r="CD84" s="110"/>
      <c r="CE84" s="110"/>
      <c r="CF84" s="110"/>
      <c r="CG84" s="110"/>
      <c r="CH84" s="110"/>
      <c r="CI84" s="110"/>
      <c r="CJ84" s="110"/>
      <c r="CK84" s="110"/>
      <c r="CL84" s="110"/>
      <c r="CM84" s="110"/>
      <c r="CN84" s="110"/>
      <c r="CO84" s="110"/>
      <c r="CP84" s="110"/>
      <c r="CQ84" s="110"/>
      <c r="CR84" s="110"/>
      <c r="CS84" s="110"/>
      <c r="CT84" s="110"/>
      <c r="CU84" s="110"/>
      <c r="CV84" s="110"/>
      <c r="CW84" s="110"/>
      <c r="CX84" s="110"/>
      <c r="CY84" s="110"/>
      <c r="CZ84" s="110"/>
      <c r="DA84" s="110"/>
      <c r="DB84" s="110"/>
      <c r="DC84" s="110"/>
      <c r="DD84" s="110"/>
      <c r="DE84" s="110"/>
      <c r="DF84" s="110"/>
      <c r="DG84" s="110"/>
      <c r="DH84" s="110"/>
      <c r="DI84" s="110"/>
      <c r="DJ84" s="110"/>
      <c r="DK84" s="110"/>
      <c r="DL84" s="110"/>
      <c r="DM84" s="110"/>
      <c r="DN84" s="110"/>
      <c r="DO84" s="110"/>
      <c r="DP84" s="110"/>
      <c r="DQ84" s="110"/>
      <c r="DR84" s="110"/>
      <c r="DS84" s="110"/>
      <c r="DT84" s="110"/>
      <c r="DU84" s="110"/>
      <c r="DV84" s="110"/>
      <c r="DW84" s="110"/>
      <c r="DX84" s="110"/>
      <c r="DY84" s="110"/>
      <c r="DZ84" s="110"/>
      <c r="EA84" s="110"/>
      <c r="EB84" s="110"/>
      <c r="EC84" s="110"/>
      <c r="ED84" s="110"/>
      <c r="EE84" s="110"/>
      <c r="EF84" s="110"/>
      <c r="EG84" s="110"/>
      <c r="EH84" s="110"/>
      <c r="EI84" s="110"/>
      <c r="EJ84" s="110"/>
      <c r="EK84" s="110"/>
      <c r="EL84" s="110"/>
      <c r="EM84" s="110"/>
      <c r="EN84" s="110"/>
      <c r="EO84" s="110"/>
      <c r="EP84" s="110"/>
      <c r="EQ84" s="110"/>
      <c r="ER84" s="110"/>
      <c r="ES84" s="110"/>
      <c r="ET84" s="110"/>
      <c r="EU84" s="110"/>
      <c r="EV84" s="110"/>
      <c r="EW84" s="110"/>
      <c r="EX84" s="110"/>
      <c r="EY84" s="110"/>
      <c r="EZ84" s="110"/>
      <c r="FA84" s="110"/>
      <c r="FB84" s="110"/>
      <c r="FC84" s="110"/>
      <c r="FD84" s="110"/>
      <c r="FE84" s="110"/>
      <c r="FF84" s="110"/>
      <c r="FG84" s="110"/>
      <c r="FH84" s="110"/>
      <c r="FI84" s="110"/>
      <c r="FJ84" s="110"/>
      <c r="FK84" s="110"/>
      <c r="FL84" s="110"/>
      <c r="FM84" s="110"/>
      <c r="FN84" s="110"/>
      <c r="FO84" s="110"/>
      <c r="FP84" s="110"/>
      <c r="FQ84" s="110"/>
      <c r="FR84" s="110"/>
      <c r="FS84" s="110"/>
      <c r="FT84" s="110"/>
      <c r="FU84" s="110"/>
      <c r="FV84" s="110"/>
      <c r="FW84" s="110"/>
      <c r="FX84" s="110"/>
      <c r="FY84" s="110"/>
      <c r="FZ84" s="110"/>
      <c r="GA84" s="110"/>
      <c r="GB84" s="110"/>
      <c r="GC84" s="110"/>
      <c r="GD84" s="110"/>
      <c r="GE84" s="110"/>
      <c r="GF84" s="110"/>
      <c r="GG84" s="110"/>
      <c r="GH84" s="110"/>
      <c r="GI84" s="110"/>
      <c r="GJ84" s="110"/>
      <c r="GK84" s="110"/>
      <c r="GL84" s="110"/>
      <c r="GM84" s="110"/>
      <c r="GN84" s="110"/>
      <c r="GO84" s="110"/>
      <c r="GP84" s="110"/>
      <c r="GQ84" s="110"/>
      <c r="GR84" s="110"/>
      <c r="GS84" s="110"/>
      <c r="GT84" s="110"/>
      <c r="GU84" s="110"/>
      <c r="GV84" s="110"/>
      <c r="GW84" s="110"/>
      <c r="GX84" s="110"/>
      <c r="GY84" s="110"/>
      <c r="GZ84" s="110"/>
      <c r="HA84" s="110"/>
      <c r="HB84" s="110"/>
      <c r="HC84" s="110"/>
      <c r="HD84" s="110"/>
      <c r="HE84" s="110"/>
      <c r="HF84" s="110"/>
      <c r="HG84" s="110"/>
      <c r="HH84" s="110"/>
      <c r="HI84" s="110"/>
      <c r="HJ84" s="110"/>
      <c r="HK84" s="110"/>
    </row>
    <row r="85" ht="15.75" customHeight="1">
      <c r="A85" s="110"/>
      <c r="B85" s="110"/>
      <c r="C85" s="76" t="str">
        <f>$C$24</f>
        <v>Roku Email / Newsletter</v>
      </c>
      <c r="D85" s="78">
        <f>$D$27</f>
        <v>62500</v>
      </c>
      <c r="E85" s="77"/>
      <c r="F85" s="74">
        <f t="shared" si="176"/>
        <v>0</v>
      </c>
      <c r="G85" s="77"/>
      <c r="H85" s="74">
        <f t="shared" si="177"/>
        <v>0</v>
      </c>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c r="AI85" s="110"/>
      <c r="AJ85" s="110"/>
      <c r="AK85" s="110"/>
      <c r="AL85" s="110"/>
      <c r="AM85" s="110"/>
      <c r="AN85" s="110"/>
      <c r="AO85" s="110"/>
      <c r="AP85" s="110"/>
      <c r="AQ85" s="110"/>
      <c r="AR85" s="110"/>
      <c r="AS85" s="110"/>
      <c r="AT85" s="110"/>
      <c r="AU85" s="110"/>
      <c r="AV85" s="110"/>
      <c r="AW85" s="110"/>
      <c r="AX85" s="110"/>
      <c r="AY85" s="110"/>
      <c r="AZ85" s="110"/>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0"/>
      <c r="CB85" s="110"/>
      <c r="CC85" s="110"/>
      <c r="CD85" s="110"/>
      <c r="CE85" s="110"/>
      <c r="CF85" s="110"/>
      <c r="CG85" s="110"/>
      <c r="CH85" s="110"/>
      <c r="CI85" s="110"/>
      <c r="CJ85" s="110"/>
      <c r="CK85" s="110"/>
      <c r="CL85" s="110"/>
      <c r="CM85" s="110"/>
      <c r="CN85" s="110"/>
      <c r="CO85" s="110"/>
      <c r="CP85" s="110"/>
      <c r="CQ85" s="110"/>
      <c r="CR85" s="110"/>
      <c r="CS85" s="110"/>
      <c r="CT85" s="110"/>
      <c r="CU85" s="110"/>
      <c r="CV85" s="110"/>
      <c r="CW85" s="110"/>
      <c r="CX85" s="110"/>
      <c r="CY85" s="110"/>
      <c r="CZ85" s="110"/>
      <c r="DA85" s="110"/>
      <c r="DB85" s="110"/>
      <c r="DC85" s="110"/>
      <c r="DD85" s="110"/>
      <c r="DE85" s="110"/>
      <c r="DF85" s="110"/>
      <c r="DG85" s="110"/>
      <c r="DH85" s="110"/>
      <c r="DI85" s="110"/>
      <c r="DJ85" s="110"/>
      <c r="DK85" s="110"/>
      <c r="DL85" s="110"/>
      <c r="DM85" s="110"/>
      <c r="DN85" s="110"/>
      <c r="DO85" s="110"/>
      <c r="DP85" s="110"/>
      <c r="DQ85" s="110"/>
      <c r="DR85" s="110"/>
      <c r="DS85" s="110"/>
      <c r="DT85" s="110"/>
      <c r="DU85" s="110"/>
      <c r="DV85" s="110"/>
      <c r="DW85" s="110"/>
      <c r="DX85" s="110"/>
      <c r="DY85" s="110"/>
      <c r="DZ85" s="110"/>
      <c r="EA85" s="110"/>
      <c r="EB85" s="110"/>
      <c r="EC85" s="110"/>
      <c r="ED85" s="110"/>
      <c r="EE85" s="110"/>
      <c r="EF85" s="110"/>
      <c r="EG85" s="110"/>
      <c r="EH85" s="110"/>
      <c r="EI85" s="110"/>
      <c r="EJ85" s="110"/>
      <c r="EK85" s="110"/>
      <c r="EL85" s="110"/>
      <c r="EM85" s="110"/>
      <c r="EN85" s="110"/>
      <c r="EO85" s="110"/>
      <c r="EP85" s="110"/>
      <c r="EQ85" s="110"/>
      <c r="ER85" s="110"/>
      <c r="ES85" s="110"/>
      <c r="ET85" s="110"/>
      <c r="EU85" s="110"/>
      <c r="EV85" s="110"/>
      <c r="EW85" s="110"/>
      <c r="EX85" s="110"/>
      <c r="EY85" s="110"/>
      <c r="EZ85" s="110"/>
      <c r="FA85" s="110"/>
      <c r="FB85" s="110"/>
      <c r="FC85" s="110"/>
      <c r="FD85" s="110"/>
      <c r="FE85" s="110"/>
      <c r="FF85" s="110"/>
      <c r="FG85" s="110"/>
      <c r="FH85" s="110"/>
      <c r="FI85" s="110"/>
      <c r="FJ85" s="110"/>
      <c r="FK85" s="110"/>
      <c r="FL85" s="110"/>
      <c r="FM85" s="110"/>
      <c r="FN85" s="110"/>
      <c r="FO85" s="110"/>
      <c r="FP85" s="110"/>
      <c r="FQ85" s="110"/>
      <c r="FR85" s="110"/>
      <c r="FS85" s="110"/>
      <c r="FT85" s="110"/>
      <c r="FU85" s="110"/>
      <c r="FV85" s="110"/>
      <c r="FW85" s="110"/>
      <c r="FX85" s="110"/>
      <c r="FY85" s="110"/>
      <c r="FZ85" s="110"/>
      <c r="GA85" s="110"/>
      <c r="GB85" s="110"/>
      <c r="GC85" s="110"/>
      <c r="GD85" s="110"/>
      <c r="GE85" s="110"/>
      <c r="GF85" s="110"/>
      <c r="GG85" s="110"/>
      <c r="GH85" s="110"/>
      <c r="GI85" s="110"/>
      <c r="GJ85" s="110"/>
      <c r="GK85" s="110"/>
      <c r="GL85" s="110"/>
      <c r="GM85" s="110"/>
      <c r="GN85" s="110"/>
      <c r="GO85" s="110"/>
      <c r="GP85" s="110"/>
      <c r="GQ85" s="110"/>
      <c r="GR85" s="110"/>
      <c r="GS85" s="110"/>
      <c r="GT85" s="110"/>
      <c r="GU85" s="110"/>
      <c r="GV85" s="110"/>
      <c r="GW85" s="110"/>
      <c r="GX85" s="110"/>
      <c r="GY85" s="110"/>
      <c r="GZ85" s="110"/>
      <c r="HA85" s="110"/>
      <c r="HB85" s="110"/>
      <c r="HC85" s="110"/>
      <c r="HD85" s="110"/>
      <c r="HE85" s="110"/>
      <c r="HF85" s="110"/>
      <c r="HG85" s="110"/>
      <c r="HH85" s="110"/>
      <c r="HI85" s="110"/>
      <c r="HJ85" s="110"/>
      <c r="HK85" s="110"/>
    </row>
    <row r="86" ht="15.75" customHeight="1">
      <c r="A86" s="110"/>
      <c r="B86" s="110"/>
      <c r="C86" s="76" t="str">
        <f>$C$29</f>
        <v>.com Feature</v>
      </c>
      <c r="D86" s="78">
        <f>$D$32</f>
        <v>810</v>
      </c>
      <c r="E86" s="77"/>
      <c r="F86" s="74">
        <f t="shared" si="176"/>
        <v>0</v>
      </c>
      <c r="G86" s="77"/>
      <c r="H86" s="74">
        <f t="shared" si="177"/>
        <v>0</v>
      </c>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0"/>
      <c r="AI86" s="110"/>
      <c r="AJ86" s="110"/>
      <c r="AK86" s="110"/>
      <c r="AL86" s="110"/>
      <c r="AM86" s="110"/>
      <c r="AN86" s="110"/>
      <c r="AO86" s="110"/>
      <c r="AP86" s="110"/>
      <c r="AQ86" s="110"/>
      <c r="AR86" s="110"/>
      <c r="AS86" s="110"/>
      <c r="AT86" s="110"/>
      <c r="AU86" s="110"/>
      <c r="AV86" s="110"/>
      <c r="AW86" s="110"/>
      <c r="AX86" s="110"/>
      <c r="AY86" s="110"/>
      <c r="AZ86" s="110"/>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0"/>
      <c r="CB86" s="110"/>
      <c r="CC86" s="110"/>
      <c r="CD86" s="110"/>
      <c r="CE86" s="110"/>
      <c r="CF86" s="110"/>
      <c r="CG86" s="110"/>
      <c r="CH86" s="110"/>
      <c r="CI86" s="110"/>
      <c r="CJ86" s="110"/>
      <c r="CK86" s="110"/>
      <c r="CL86" s="110"/>
      <c r="CM86" s="110"/>
      <c r="CN86" s="110"/>
      <c r="CO86" s="110"/>
      <c r="CP86" s="110"/>
      <c r="CQ86" s="110"/>
      <c r="CR86" s="110"/>
      <c r="CS86" s="110"/>
      <c r="CT86" s="110"/>
      <c r="CU86" s="110"/>
      <c r="CV86" s="110"/>
      <c r="CW86" s="110"/>
      <c r="CX86" s="110"/>
      <c r="CY86" s="110"/>
      <c r="CZ86" s="110"/>
      <c r="DA86" s="110"/>
      <c r="DB86" s="110"/>
      <c r="DC86" s="110"/>
      <c r="DD86" s="110"/>
      <c r="DE86" s="110"/>
      <c r="DF86" s="110"/>
      <c r="DG86" s="110"/>
      <c r="DH86" s="110"/>
      <c r="DI86" s="110"/>
      <c r="DJ86" s="110"/>
      <c r="DK86" s="110"/>
      <c r="DL86" s="110"/>
      <c r="DM86" s="110"/>
      <c r="DN86" s="110"/>
      <c r="DO86" s="110"/>
      <c r="DP86" s="110"/>
      <c r="DQ86" s="110"/>
      <c r="DR86" s="110"/>
      <c r="DS86" s="110"/>
      <c r="DT86" s="110"/>
      <c r="DU86" s="110"/>
      <c r="DV86" s="110"/>
      <c r="DW86" s="110"/>
      <c r="DX86" s="110"/>
      <c r="DY86" s="110"/>
      <c r="DZ86" s="110"/>
      <c r="EA86" s="110"/>
      <c r="EB86" s="110"/>
      <c r="EC86" s="110"/>
      <c r="ED86" s="110"/>
      <c r="EE86" s="110"/>
      <c r="EF86" s="110"/>
      <c r="EG86" s="110"/>
      <c r="EH86" s="110"/>
      <c r="EI86" s="110"/>
      <c r="EJ86" s="110"/>
      <c r="EK86" s="110"/>
      <c r="EL86" s="110"/>
      <c r="EM86" s="110"/>
      <c r="EN86" s="110"/>
      <c r="EO86" s="110"/>
      <c r="EP86" s="110"/>
      <c r="EQ86" s="110"/>
      <c r="ER86" s="110"/>
      <c r="ES86" s="110"/>
      <c r="ET86" s="110"/>
      <c r="EU86" s="110"/>
      <c r="EV86" s="110"/>
      <c r="EW86" s="110"/>
      <c r="EX86" s="110"/>
      <c r="EY86" s="110"/>
      <c r="EZ86" s="110"/>
      <c r="FA86" s="110"/>
      <c r="FB86" s="110"/>
      <c r="FC86" s="110"/>
      <c r="FD86" s="110"/>
      <c r="FE86" s="110"/>
      <c r="FF86" s="110"/>
      <c r="FG86" s="110"/>
      <c r="FH86" s="110"/>
      <c r="FI86" s="110"/>
      <c r="FJ86" s="110"/>
      <c r="FK86" s="110"/>
      <c r="FL86" s="110"/>
      <c r="FM86" s="110"/>
      <c r="FN86" s="110"/>
      <c r="FO86" s="110"/>
      <c r="FP86" s="110"/>
      <c r="FQ86" s="110"/>
      <c r="FR86" s="110"/>
      <c r="FS86" s="110"/>
      <c r="FT86" s="110"/>
      <c r="FU86" s="110"/>
      <c r="FV86" s="110"/>
      <c r="FW86" s="110"/>
      <c r="FX86" s="110"/>
      <c r="FY86" s="110"/>
      <c r="FZ86" s="110"/>
      <c r="GA86" s="110"/>
      <c r="GB86" s="110"/>
      <c r="GC86" s="110"/>
      <c r="GD86" s="110"/>
      <c r="GE86" s="110"/>
      <c r="GF86" s="110"/>
      <c r="GG86" s="110"/>
      <c r="GH86" s="110"/>
      <c r="GI86" s="110"/>
      <c r="GJ86" s="110"/>
      <c r="GK86" s="110"/>
      <c r="GL86" s="110"/>
      <c r="GM86" s="110"/>
      <c r="GN86" s="110"/>
      <c r="GO86" s="110"/>
      <c r="GP86" s="110"/>
      <c r="GQ86" s="110"/>
      <c r="GR86" s="110"/>
      <c r="GS86" s="110"/>
      <c r="GT86" s="110"/>
      <c r="GU86" s="110"/>
      <c r="GV86" s="110"/>
      <c r="GW86" s="110"/>
      <c r="GX86" s="110"/>
      <c r="GY86" s="110"/>
      <c r="GZ86" s="110"/>
      <c r="HA86" s="110"/>
      <c r="HB86" s="110"/>
      <c r="HC86" s="110"/>
      <c r="HD86" s="110"/>
      <c r="HE86" s="110"/>
      <c r="HF86" s="110"/>
      <c r="HG86" s="110"/>
      <c r="HH86" s="110"/>
      <c r="HI86" s="110"/>
      <c r="HJ86" s="110"/>
      <c r="HK86" s="110"/>
    </row>
    <row r="87" ht="15.75" customHeight="1">
      <c r="A87" s="110"/>
      <c r="B87" s="110"/>
      <c r="C87" s="80" t="s">
        <v>85</v>
      </c>
      <c r="D87" s="81" t="s">
        <v>79</v>
      </c>
      <c r="E87" s="81" t="s">
        <v>79</v>
      </c>
      <c r="F87" s="82">
        <f>SUM(F81:F86)</f>
        <v>0</v>
      </c>
      <c r="G87" s="81" t="s">
        <v>79</v>
      </c>
      <c r="H87" s="82">
        <f>SUM(H81:H86)</f>
        <v>0</v>
      </c>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0"/>
      <c r="CB87" s="110"/>
      <c r="CC87" s="110"/>
      <c r="CD87" s="110"/>
      <c r="CE87" s="110"/>
      <c r="CF87" s="110"/>
      <c r="CG87" s="110"/>
      <c r="CH87" s="110"/>
      <c r="CI87" s="110"/>
      <c r="CJ87" s="110"/>
      <c r="CK87" s="110"/>
      <c r="CL87" s="110"/>
      <c r="CM87" s="110"/>
      <c r="CN87" s="110"/>
      <c r="CO87" s="110"/>
      <c r="CP87" s="110"/>
      <c r="CQ87" s="110"/>
      <c r="CR87" s="110"/>
      <c r="CS87" s="110"/>
      <c r="CT87" s="110"/>
      <c r="CU87" s="110"/>
      <c r="CV87" s="110"/>
      <c r="CW87" s="110"/>
      <c r="CX87" s="110"/>
      <c r="CY87" s="110"/>
      <c r="CZ87" s="110"/>
      <c r="DA87" s="110"/>
      <c r="DB87" s="110"/>
      <c r="DC87" s="110"/>
      <c r="DD87" s="110"/>
      <c r="DE87" s="110"/>
      <c r="DF87" s="110"/>
      <c r="DG87" s="110"/>
      <c r="DH87" s="110"/>
      <c r="DI87" s="110"/>
      <c r="DJ87" s="110"/>
      <c r="DK87" s="110"/>
      <c r="DL87" s="110"/>
      <c r="DM87" s="110"/>
      <c r="DN87" s="110"/>
      <c r="DO87" s="110"/>
      <c r="DP87" s="110"/>
      <c r="DQ87" s="110"/>
      <c r="DR87" s="110"/>
      <c r="DS87" s="110"/>
      <c r="DT87" s="110"/>
      <c r="DU87" s="110"/>
      <c r="DV87" s="110"/>
      <c r="DW87" s="110"/>
      <c r="DX87" s="110"/>
      <c r="DY87" s="110"/>
      <c r="DZ87" s="110"/>
      <c r="EA87" s="110"/>
      <c r="EB87" s="110"/>
      <c r="EC87" s="110"/>
      <c r="ED87" s="110"/>
      <c r="EE87" s="110"/>
      <c r="EF87" s="110"/>
      <c r="EG87" s="110"/>
      <c r="EH87" s="110"/>
      <c r="EI87" s="110"/>
      <c r="EJ87" s="110"/>
      <c r="EK87" s="110"/>
      <c r="EL87" s="110"/>
      <c r="EM87" s="110"/>
      <c r="EN87" s="110"/>
      <c r="EO87" s="110"/>
      <c r="EP87" s="110"/>
      <c r="EQ87" s="110"/>
      <c r="ER87" s="110"/>
      <c r="ES87" s="110"/>
      <c r="ET87" s="110"/>
      <c r="EU87" s="110"/>
      <c r="EV87" s="110"/>
      <c r="EW87" s="110"/>
      <c r="EX87" s="110"/>
      <c r="EY87" s="110"/>
      <c r="EZ87" s="110"/>
      <c r="FA87" s="110"/>
      <c r="FB87" s="110"/>
      <c r="FC87" s="110"/>
      <c r="FD87" s="110"/>
      <c r="FE87" s="110"/>
      <c r="FF87" s="110"/>
      <c r="FG87" s="110"/>
      <c r="FH87" s="110"/>
      <c r="FI87" s="110"/>
      <c r="FJ87" s="110"/>
      <c r="FK87" s="110"/>
      <c r="FL87" s="110"/>
      <c r="FM87" s="110"/>
      <c r="FN87" s="110"/>
      <c r="FO87" s="110"/>
      <c r="FP87" s="110"/>
      <c r="FQ87" s="110"/>
      <c r="FR87" s="110"/>
      <c r="FS87" s="110"/>
      <c r="FT87" s="110"/>
      <c r="FU87" s="110"/>
      <c r="FV87" s="110"/>
      <c r="FW87" s="110"/>
      <c r="FX87" s="110"/>
      <c r="FY87" s="110"/>
      <c r="FZ87" s="110"/>
      <c r="GA87" s="110"/>
      <c r="GB87" s="110"/>
      <c r="GC87" s="110"/>
      <c r="GD87" s="110"/>
      <c r="GE87" s="110"/>
      <c r="GF87" s="110"/>
      <c r="GG87" s="110"/>
      <c r="GH87" s="110"/>
      <c r="GI87" s="110"/>
      <c r="GJ87" s="110"/>
      <c r="GK87" s="110"/>
      <c r="GL87" s="110"/>
      <c r="GM87" s="110"/>
      <c r="GN87" s="110"/>
      <c r="GO87" s="110"/>
      <c r="GP87" s="110"/>
      <c r="GQ87" s="110"/>
      <c r="GR87" s="110"/>
      <c r="GS87" s="110"/>
      <c r="GT87" s="110"/>
      <c r="GU87" s="110"/>
      <c r="GV87" s="110"/>
      <c r="GW87" s="110"/>
      <c r="GX87" s="110"/>
      <c r="GY87" s="110"/>
      <c r="GZ87" s="110"/>
      <c r="HA87" s="110"/>
      <c r="HB87" s="110"/>
      <c r="HC87" s="110"/>
      <c r="HD87" s="110"/>
      <c r="HE87" s="110"/>
      <c r="HF87" s="110"/>
      <c r="HG87" s="110"/>
      <c r="HH87" s="110"/>
      <c r="HI87" s="110"/>
      <c r="HJ87" s="110"/>
      <c r="HK87" s="110"/>
    </row>
    <row r="88" ht="15.75" customHeight="1">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0"/>
      <c r="AI88" s="110"/>
      <c r="AJ88" s="110"/>
      <c r="AK88" s="110"/>
      <c r="AL88" s="110"/>
      <c r="AM88" s="110"/>
      <c r="AN88" s="110"/>
      <c r="AO88" s="110"/>
      <c r="AP88" s="110"/>
      <c r="AQ88" s="110"/>
      <c r="AR88" s="110"/>
      <c r="AS88" s="110"/>
      <c r="AT88" s="110"/>
      <c r="AU88" s="110"/>
      <c r="AV88" s="110"/>
      <c r="AW88" s="110"/>
      <c r="AX88" s="110"/>
      <c r="AY88" s="110"/>
      <c r="AZ88" s="110"/>
      <c r="BA88" s="110"/>
      <c r="BB88" s="110"/>
      <c r="BC88" s="110"/>
      <c r="BD88" s="110"/>
      <c r="BE88" s="110"/>
      <c r="BF88" s="110"/>
      <c r="BG88" s="110"/>
      <c r="BH88" s="110"/>
      <c r="BI88" s="110"/>
      <c r="BJ88" s="110"/>
      <c r="BK88" s="110"/>
      <c r="BL88" s="110"/>
      <c r="BM88" s="110"/>
      <c r="BN88" s="110"/>
      <c r="BO88" s="110"/>
      <c r="BP88" s="110"/>
      <c r="BQ88" s="110"/>
      <c r="BR88" s="110"/>
      <c r="BS88" s="110"/>
      <c r="BT88" s="110"/>
      <c r="BU88" s="110"/>
      <c r="BV88" s="110"/>
      <c r="BW88" s="110"/>
      <c r="BX88" s="110"/>
      <c r="BY88" s="110"/>
      <c r="BZ88" s="110"/>
      <c r="CA88" s="110"/>
      <c r="CB88" s="110"/>
      <c r="CC88" s="110"/>
      <c r="CD88" s="110"/>
      <c r="CE88" s="110"/>
      <c r="CF88" s="110"/>
      <c r="CG88" s="110"/>
      <c r="CH88" s="110"/>
      <c r="CI88" s="110"/>
      <c r="CJ88" s="110"/>
      <c r="CK88" s="110"/>
      <c r="CL88" s="110"/>
      <c r="CM88" s="110"/>
      <c r="CN88" s="110"/>
      <c r="CO88" s="110"/>
      <c r="CP88" s="110"/>
      <c r="CQ88" s="110"/>
      <c r="CR88" s="110"/>
      <c r="CS88" s="110"/>
      <c r="CT88" s="110"/>
      <c r="CU88" s="110"/>
      <c r="CV88" s="110"/>
      <c r="CW88" s="110"/>
      <c r="CX88" s="110"/>
      <c r="CY88" s="110"/>
      <c r="CZ88" s="110"/>
      <c r="DA88" s="110"/>
      <c r="DB88" s="110"/>
      <c r="DC88" s="110"/>
      <c r="DD88" s="110"/>
      <c r="DE88" s="110"/>
      <c r="DF88" s="110"/>
      <c r="DG88" s="110"/>
      <c r="DH88" s="110"/>
      <c r="DI88" s="110"/>
      <c r="DJ88" s="110"/>
      <c r="DK88" s="110"/>
      <c r="DL88" s="110"/>
      <c r="DM88" s="110"/>
      <c r="DN88" s="110"/>
      <c r="DO88" s="110"/>
      <c r="DP88" s="110"/>
      <c r="DQ88" s="110"/>
      <c r="DR88" s="110"/>
      <c r="DS88" s="110"/>
      <c r="DT88" s="110"/>
      <c r="DU88" s="110"/>
      <c r="DV88" s="110"/>
      <c r="DW88" s="110"/>
      <c r="DX88" s="110"/>
      <c r="DY88" s="110"/>
      <c r="DZ88" s="110"/>
      <c r="EA88" s="110"/>
      <c r="EB88" s="110"/>
      <c r="EC88" s="110"/>
      <c r="ED88" s="110"/>
      <c r="EE88" s="110"/>
      <c r="EF88" s="110"/>
      <c r="EG88" s="110"/>
      <c r="EH88" s="110"/>
      <c r="EI88" s="110"/>
      <c r="EJ88" s="110"/>
      <c r="EK88" s="110"/>
      <c r="EL88" s="110"/>
      <c r="EM88" s="110"/>
      <c r="EN88" s="110"/>
      <c r="EO88" s="110"/>
      <c r="EP88" s="110"/>
      <c r="EQ88" s="110"/>
      <c r="ER88" s="110"/>
      <c r="ES88" s="110"/>
      <c r="ET88" s="110"/>
      <c r="EU88" s="110"/>
      <c r="EV88" s="110"/>
      <c r="EW88" s="110"/>
      <c r="EX88" s="110"/>
      <c r="EY88" s="110"/>
      <c r="EZ88" s="110"/>
      <c r="FA88" s="110"/>
      <c r="FB88" s="110"/>
      <c r="FC88" s="110"/>
      <c r="FD88" s="110"/>
      <c r="FE88" s="110"/>
      <c r="FF88" s="110"/>
      <c r="FG88" s="110"/>
      <c r="FH88" s="110"/>
      <c r="FI88" s="110"/>
      <c r="FJ88" s="110"/>
      <c r="FK88" s="110"/>
      <c r="FL88" s="110"/>
      <c r="FM88" s="110"/>
      <c r="FN88" s="110"/>
      <c r="FO88" s="110"/>
      <c r="FP88" s="110"/>
      <c r="FQ88" s="110"/>
      <c r="FR88" s="110"/>
      <c r="FS88" s="110"/>
      <c r="FT88" s="110"/>
      <c r="FU88" s="110"/>
      <c r="FV88" s="110"/>
      <c r="FW88" s="110"/>
      <c r="FX88" s="110"/>
      <c r="FY88" s="110"/>
      <c r="FZ88" s="110"/>
      <c r="GA88" s="110"/>
      <c r="GB88" s="110"/>
      <c r="GC88" s="110"/>
      <c r="GD88" s="110"/>
      <c r="GE88" s="110"/>
      <c r="GF88" s="110"/>
      <c r="GG88" s="110"/>
      <c r="GH88" s="110"/>
      <c r="GI88" s="110"/>
      <c r="GJ88" s="110"/>
      <c r="GK88" s="110"/>
      <c r="GL88" s="110"/>
      <c r="GM88" s="110"/>
      <c r="GN88" s="110"/>
      <c r="GO88" s="110"/>
      <c r="GP88" s="110"/>
      <c r="GQ88" s="110"/>
      <c r="GR88" s="110"/>
      <c r="GS88" s="110"/>
      <c r="GT88" s="110"/>
      <c r="GU88" s="110"/>
      <c r="GV88" s="110"/>
      <c r="GW88" s="110"/>
      <c r="GX88" s="110"/>
      <c r="GY88" s="110"/>
      <c r="GZ88" s="110"/>
      <c r="HA88" s="110"/>
      <c r="HB88" s="110"/>
      <c r="HC88" s="110"/>
      <c r="HD88" s="110"/>
      <c r="HE88" s="110"/>
      <c r="HF88" s="110"/>
      <c r="HG88" s="110"/>
      <c r="HH88" s="110"/>
      <c r="HI88" s="110"/>
      <c r="HJ88" s="110"/>
      <c r="HK88" s="110"/>
    </row>
    <row r="89" ht="15.75" customHeight="1">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c r="AA89" s="110"/>
      <c r="AB89" s="110"/>
      <c r="AC89" s="110"/>
      <c r="AD89" s="110"/>
      <c r="AE89" s="110"/>
      <c r="AF89" s="110"/>
      <c r="AG89" s="110"/>
      <c r="AH89" s="110"/>
      <c r="AI89" s="110"/>
      <c r="AJ89" s="110"/>
      <c r="AK89" s="110"/>
      <c r="AL89" s="110"/>
      <c r="AM89" s="110"/>
      <c r="AN89" s="110"/>
      <c r="AO89" s="110"/>
      <c r="AP89" s="110"/>
      <c r="AQ89" s="110"/>
      <c r="AR89" s="110"/>
      <c r="AS89" s="110"/>
      <c r="AT89" s="110"/>
      <c r="AU89" s="110"/>
      <c r="AV89" s="110"/>
      <c r="AW89" s="110"/>
      <c r="AX89" s="110"/>
      <c r="AY89" s="110"/>
      <c r="AZ89" s="110"/>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0"/>
      <c r="CB89" s="110"/>
      <c r="CC89" s="110"/>
      <c r="CD89" s="110"/>
      <c r="CE89" s="110"/>
      <c r="CF89" s="110"/>
      <c r="CG89" s="110"/>
      <c r="CH89" s="110"/>
      <c r="CI89" s="110"/>
      <c r="CJ89" s="110"/>
      <c r="CK89" s="110"/>
      <c r="CL89" s="110"/>
      <c r="CM89" s="110"/>
      <c r="CN89" s="110"/>
      <c r="CO89" s="110"/>
      <c r="CP89" s="110"/>
      <c r="CQ89" s="110"/>
      <c r="CR89" s="110"/>
      <c r="CS89" s="110"/>
      <c r="CT89" s="110"/>
      <c r="CU89" s="110"/>
      <c r="CV89" s="110"/>
      <c r="CW89" s="110"/>
      <c r="CX89" s="110"/>
      <c r="CY89" s="110"/>
      <c r="CZ89" s="110"/>
      <c r="DA89" s="110"/>
      <c r="DB89" s="110"/>
      <c r="DC89" s="110"/>
      <c r="DD89" s="110"/>
      <c r="DE89" s="110"/>
      <c r="DF89" s="110"/>
      <c r="DG89" s="110"/>
      <c r="DH89" s="110"/>
      <c r="DI89" s="110"/>
      <c r="DJ89" s="110"/>
      <c r="DK89" s="110"/>
      <c r="DL89" s="110"/>
      <c r="DM89" s="110"/>
      <c r="DN89" s="110"/>
      <c r="DO89" s="110"/>
      <c r="DP89" s="110"/>
      <c r="DQ89" s="110"/>
      <c r="DR89" s="110"/>
      <c r="DS89" s="110"/>
      <c r="DT89" s="110"/>
      <c r="DU89" s="110"/>
      <c r="DV89" s="110"/>
      <c r="DW89" s="110"/>
      <c r="DX89" s="110"/>
      <c r="DY89" s="110"/>
      <c r="DZ89" s="110"/>
      <c r="EA89" s="110"/>
      <c r="EB89" s="110"/>
      <c r="EC89" s="110"/>
      <c r="ED89" s="110"/>
      <c r="EE89" s="110"/>
      <c r="EF89" s="110"/>
      <c r="EG89" s="110"/>
      <c r="EH89" s="110"/>
      <c r="EI89" s="110"/>
      <c r="EJ89" s="110"/>
      <c r="EK89" s="110"/>
      <c r="EL89" s="110"/>
      <c r="EM89" s="110"/>
      <c r="EN89" s="110"/>
      <c r="EO89" s="110"/>
      <c r="EP89" s="110"/>
      <c r="EQ89" s="110"/>
      <c r="ER89" s="110"/>
      <c r="ES89" s="110"/>
      <c r="ET89" s="110"/>
      <c r="EU89" s="110"/>
      <c r="EV89" s="110"/>
      <c r="EW89" s="110"/>
      <c r="EX89" s="110"/>
      <c r="EY89" s="110"/>
      <c r="EZ89" s="110"/>
      <c r="FA89" s="110"/>
      <c r="FB89" s="110"/>
      <c r="FC89" s="110"/>
      <c r="FD89" s="110"/>
      <c r="FE89" s="110"/>
      <c r="FF89" s="110"/>
      <c r="FG89" s="110"/>
      <c r="FH89" s="110"/>
      <c r="FI89" s="110"/>
      <c r="FJ89" s="110"/>
      <c r="FK89" s="110"/>
      <c r="FL89" s="110"/>
      <c r="FM89" s="110"/>
      <c r="FN89" s="110"/>
      <c r="FO89" s="110"/>
      <c r="FP89" s="110"/>
      <c r="FQ89" s="110"/>
      <c r="FR89" s="110"/>
      <c r="FS89" s="110"/>
      <c r="FT89" s="110"/>
      <c r="FU89" s="110"/>
      <c r="FV89" s="110"/>
      <c r="FW89" s="110"/>
      <c r="FX89" s="110"/>
      <c r="FY89" s="110"/>
      <c r="FZ89" s="110"/>
      <c r="GA89" s="110"/>
      <c r="GB89" s="110"/>
      <c r="GC89" s="110"/>
      <c r="GD89" s="110"/>
      <c r="GE89" s="110"/>
      <c r="GF89" s="110"/>
      <c r="GG89" s="110"/>
      <c r="GH89" s="110"/>
      <c r="GI89" s="110"/>
      <c r="GJ89" s="110"/>
      <c r="GK89" s="110"/>
      <c r="GL89" s="110"/>
      <c r="GM89" s="110"/>
      <c r="GN89" s="110"/>
      <c r="GO89" s="110"/>
      <c r="GP89" s="110"/>
      <c r="GQ89" s="110"/>
      <c r="GR89" s="110"/>
      <c r="GS89" s="110"/>
      <c r="GT89" s="110"/>
      <c r="GU89" s="110"/>
      <c r="GV89" s="110"/>
      <c r="GW89" s="110"/>
      <c r="GX89" s="110"/>
      <c r="GY89" s="110"/>
      <c r="GZ89" s="110"/>
      <c r="HA89" s="110"/>
      <c r="HB89" s="110"/>
      <c r="HC89" s="110"/>
      <c r="HD89" s="110"/>
      <c r="HE89" s="110"/>
      <c r="HF89" s="110"/>
      <c r="HG89" s="110"/>
      <c r="HH89" s="110"/>
      <c r="HI89" s="110"/>
      <c r="HJ89" s="110"/>
      <c r="HK89" s="110"/>
    </row>
    <row r="90" ht="15.75" customHeight="1">
      <c r="A90" s="110"/>
      <c r="B90" s="110"/>
      <c r="C90" s="4"/>
      <c r="D90" s="4"/>
      <c r="E90" s="4"/>
      <c r="F90" s="4"/>
      <c r="G90" s="4"/>
      <c r="H90" s="4"/>
      <c r="I90" s="110"/>
      <c r="J90" s="110"/>
      <c r="K90" s="110"/>
      <c r="L90" s="110"/>
      <c r="M90" s="110"/>
      <c r="N90" s="110"/>
      <c r="O90" s="110"/>
      <c r="P90" s="110"/>
      <c r="Q90" s="110"/>
      <c r="R90" s="110"/>
      <c r="S90" s="110"/>
      <c r="T90" s="110"/>
      <c r="U90" s="110"/>
      <c r="V90" s="110"/>
      <c r="W90" s="110"/>
      <c r="X90" s="110"/>
      <c r="Y90" s="110"/>
      <c r="Z90" s="110"/>
      <c r="AA90" s="110"/>
      <c r="AB90" s="110"/>
      <c r="AC90" s="110"/>
      <c r="AD90" s="110"/>
      <c r="AE90" s="110"/>
      <c r="AF90" s="110"/>
      <c r="AG90" s="110"/>
      <c r="AH90" s="110"/>
      <c r="AI90" s="110"/>
      <c r="AJ90" s="110"/>
      <c r="AK90" s="110"/>
      <c r="AL90" s="110"/>
      <c r="AM90" s="110"/>
      <c r="AN90" s="110"/>
      <c r="AO90" s="110"/>
      <c r="AP90" s="110"/>
      <c r="AQ90" s="110"/>
      <c r="AR90" s="110"/>
      <c r="AS90" s="110"/>
      <c r="AT90" s="110"/>
      <c r="AU90" s="110"/>
      <c r="AV90" s="110"/>
      <c r="AW90" s="110"/>
      <c r="AX90" s="110"/>
      <c r="AY90" s="110"/>
      <c r="AZ90" s="110"/>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0"/>
      <c r="CB90" s="110"/>
      <c r="CC90" s="110"/>
      <c r="CD90" s="110"/>
      <c r="CE90" s="110"/>
      <c r="CF90" s="110"/>
      <c r="CG90" s="110"/>
      <c r="CH90" s="110"/>
      <c r="CI90" s="110"/>
      <c r="CJ90" s="110"/>
      <c r="CK90" s="110"/>
      <c r="CL90" s="110"/>
      <c r="CM90" s="110"/>
      <c r="CN90" s="110"/>
      <c r="CO90" s="110"/>
      <c r="CP90" s="110"/>
      <c r="CQ90" s="110"/>
      <c r="CR90" s="110"/>
      <c r="CS90" s="110"/>
      <c r="CT90" s="110"/>
      <c r="CU90" s="110"/>
      <c r="CV90" s="110"/>
      <c r="CW90" s="110"/>
      <c r="CX90" s="110"/>
      <c r="CY90" s="110"/>
      <c r="CZ90" s="110"/>
      <c r="DA90" s="110"/>
      <c r="DB90" s="110"/>
      <c r="DC90" s="110"/>
      <c r="DD90" s="110"/>
      <c r="DE90" s="110"/>
      <c r="DF90" s="110"/>
      <c r="DG90" s="110"/>
      <c r="DH90" s="110"/>
      <c r="DI90" s="110"/>
      <c r="DJ90" s="110"/>
      <c r="DK90" s="110"/>
      <c r="DL90" s="110"/>
      <c r="DM90" s="110"/>
      <c r="DN90" s="110"/>
      <c r="DO90" s="110"/>
      <c r="DP90" s="110"/>
      <c r="DQ90" s="110"/>
      <c r="DR90" s="110"/>
      <c r="DS90" s="110"/>
      <c r="DT90" s="110"/>
      <c r="DU90" s="110"/>
      <c r="DV90" s="110"/>
      <c r="DW90" s="110"/>
      <c r="DX90" s="110"/>
      <c r="DY90" s="110"/>
      <c r="DZ90" s="110"/>
      <c r="EA90" s="110"/>
      <c r="EB90" s="110"/>
      <c r="EC90" s="110"/>
      <c r="ED90" s="110"/>
      <c r="EE90" s="110"/>
      <c r="EF90" s="110"/>
      <c r="EG90" s="110"/>
      <c r="EH90" s="110"/>
      <c r="EI90" s="110"/>
      <c r="EJ90" s="110"/>
      <c r="EK90" s="110"/>
      <c r="EL90" s="110"/>
      <c r="EM90" s="110"/>
      <c r="EN90" s="110"/>
      <c r="EO90" s="110"/>
      <c r="EP90" s="110"/>
      <c r="EQ90" s="110"/>
      <c r="ER90" s="110"/>
      <c r="ES90" s="110"/>
      <c r="ET90" s="110"/>
      <c r="EU90" s="110"/>
      <c r="EV90" s="110"/>
      <c r="EW90" s="110"/>
      <c r="EX90" s="110"/>
      <c r="EY90" s="110"/>
      <c r="EZ90" s="110"/>
      <c r="FA90" s="110"/>
      <c r="FB90" s="110"/>
      <c r="FC90" s="110"/>
      <c r="FD90" s="110"/>
      <c r="FE90" s="110"/>
      <c r="FF90" s="110"/>
      <c r="FG90" s="110"/>
      <c r="FH90" s="110"/>
      <c r="FI90" s="110"/>
      <c r="FJ90" s="110"/>
      <c r="FK90" s="110"/>
      <c r="FL90" s="110"/>
      <c r="FM90" s="110"/>
      <c r="FN90" s="110"/>
      <c r="FO90" s="110"/>
      <c r="FP90" s="110"/>
      <c r="FQ90" s="110"/>
      <c r="FR90" s="110"/>
      <c r="FS90" s="110"/>
      <c r="FT90" s="110"/>
      <c r="FU90" s="110"/>
      <c r="FV90" s="110"/>
      <c r="FW90" s="110"/>
      <c r="FX90" s="110"/>
      <c r="FY90" s="110"/>
      <c r="FZ90" s="110"/>
      <c r="GA90" s="110"/>
      <c r="GB90" s="110"/>
      <c r="GC90" s="110"/>
      <c r="GD90" s="110"/>
      <c r="GE90" s="110"/>
      <c r="GF90" s="110"/>
      <c r="GG90" s="110"/>
      <c r="GH90" s="110"/>
      <c r="GI90" s="110"/>
      <c r="GJ90" s="110"/>
      <c r="GK90" s="110"/>
      <c r="GL90" s="110"/>
      <c r="GM90" s="110"/>
      <c r="GN90" s="110"/>
      <c r="GO90" s="110"/>
      <c r="GP90" s="110"/>
      <c r="GQ90" s="110"/>
      <c r="GR90" s="110"/>
      <c r="GS90" s="110"/>
      <c r="GT90" s="110"/>
      <c r="GU90" s="110"/>
      <c r="GV90" s="110"/>
      <c r="GW90" s="110"/>
      <c r="GX90" s="110"/>
      <c r="GY90" s="110"/>
      <c r="GZ90" s="110"/>
      <c r="HA90" s="110"/>
      <c r="HB90" s="110"/>
      <c r="HC90" s="110"/>
      <c r="HD90" s="110"/>
      <c r="HE90" s="110"/>
      <c r="HF90" s="110"/>
      <c r="HG90" s="110"/>
      <c r="HH90" s="110"/>
      <c r="HI90" s="110"/>
      <c r="HJ90" s="110"/>
      <c r="HK90" s="110"/>
    </row>
    <row r="91" ht="15.75" customHeight="1">
      <c r="A91" s="110"/>
      <c r="B91" s="110"/>
      <c r="C91" s="4"/>
      <c r="D91" s="4"/>
      <c r="E91" s="4"/>
      <c r="F91" s="4"/>
      <c r="G91" s="4"/>
      <c r="H91" s="4"/>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0"/>
      <c r="CB91" s="110"/>
      <c r="CC91" s="110"/>
      <c r="CD91" s="110"/>
      <c r="CE91" s="110"/>
      <c r="CF91" s="110"/>
      <c r="CG91" s="110"/>
      <c r="CH91" s="110"/>
      <c r="CI91" s="110"/>
      <c r="CJ91" s="110"/>
      <c r="CK91" s="110"/>
      <c r="CL91" s="110"/>
      <c r="CM91" s="110"/>
      <c r="CN91" s="110"/>
      <c r="CO91" s="110"/>
      <c r="CP91" s="110"/>
      <c r="CQ91" s="110"/>
      <c r="CR91" s="110"/>
      <c r="CS91" s="110"/>
      <c r="CT91" s="110"/>
      <c r="CU91" s="110"/>
      <c r="CV91" s="110"/>
      <c r="CW91" s="110"/>
      <c r="CX91" s="110"/>
      <c r="CY91" s="110"/>
      <c r="CZ91" s="110"/>
      <c r="DA91" s="110"/>
      <c r="DB91" s="110"/>
      <c r="DC91" s="110"/>
      <c r="DD91" s="110"/>
      <c r="DE91" s="110"/>
      <c r="DF91" s="110"/>
      <c r="DG91" s="110"/>
      <c r="DH91" s="110"/>
      <c r="DI91" s="110"/>
      <c r="DJ91" s="110"/>
      <c r="DK91" s="110"/>
      <c r="DL91" s="110"/>
      <c r="DM91" s="110"/>
      <c r="DN91" s="110"/>
      <c r="DO91" s="110"/>
      <c r="DP91" s="110"/>
      <c r="DQ91" s="110"/>
      <c r="DR91" s="110"/>
      <c r="DS91" s="110"/>
      <c r="DT91" s="110"/>
      <c r="DU91" s="110"/>
      <c r="DV91" s="110"/>
      <c r="DW91" s="110"/>
      <c r="DX91" s="110"/>
      <c r="DY91" s="110"/>
      <c r="DZ91" s="110"/>
      <c r="EA91" s="110"/>
      <c r="EB91" s="110"/>
      <c r="EC91" s="110"/>
      <c r="ED91" s="110"/>
      <c r="EE91" s="110"/>
      <c r="EF91" s="110"/>
      <c r="EG91" s="110"/>
      <c r="EH91" s="110"/>
      <c r="EI91" s="110"/>
      <c r="EJ91" s="110"/>
      <c r="EK91" s="110"/>
      <c r="EL91" s="110"/>
      <c r="EM91" s="110"/>
      <c r="EN91" s="110"/>
      <c r="EO91" s="110"/>
      <c r="EP91" s="110"/>
      <c r="EQ91" s="110"/>
      <c r="ER91" s="110"/>
      <c r="ES91" s="110"/>
      <c r="ET91" s="110"/>
      <c r="EU91" s="110"/>
      <c r="EV91" s="110"/>
      <c r="EW91" s="110"/>
      <c r="EX91" s="110"/>
      <c r="EY91" s="110"/>
      <c r="EZ91" s="110"/>
      <c r="FA91" s="110"/>
      <c r="FB91" s="110"/>
      <c r="FC91" s="110"/>
      <c r="FD91" s="110"/>
      <c r="FE91" s="110"/>
      <c r="FF91" s="110"/>
      <c r="FG91" s="110"/>
      <c r="FH91" s="110"/>
      <c r="FI91" s="110"/>
      <c r="FJ91" s="110"/>
      <c r="FK91" s="110"/>
      <c r="FL91" s="110"/>
      <c r="FM91" s="110"/>
      <c r="FN91" s="110"/>
      <c r="FO91" s="110"/>
      <c r="FP91" s="110"/>
      <c r="FQ91" s="110"/>
      <c r="FR91" s="110"/>
      <c r="FS91" s="110"/>
      <c r="FT91" s="110"/>
      <c r="FU91" s="110"/>
      <c r="FV91" s="110"/>
      <c r="FW91" s="110"/>
      <c r="FX91" s="110"/>
      <c r="FY91" s="110"/>
      <c r="FZ91" s="110"/>
      <c r="GA91" s="110"/>
      <c r="GB91" s="110"/>
      <c r="GC91" s="110"/>
      <c r="GD91" s="110"/>
      <c r="GE91" s="110"/>
      <c r="GF91" s="110"/>
      <c r="GG91" s="110"/>
      <c r="GH91" s="110"/>
      <c r="GI91" s="110"/>
      <c r="GJ91" s="110"/>
      <c r="GK91" s="110"/>
      <c r="GL91" s="110"/>
      <c r="GM91" s="110"/>
      <c r="GN91" s="110"/>
      <c r="GO91" s="110"/>
      <c r="GP91" s="110"/>
      <c r="GQ91" s="110"/>
      <c r="GR91" s="110"/>
      <c r="GS91" s="110"/>
      <c r="GT91" s="110"/>
      <c r="GU91" s="110"/>
      <c r="GV91" s="110"/>
      <c r="GW91" s="110"/>
      <c r="GX91" s="110"/>
      <c r="GY91" s="110"/>
      <c r="GZ91" s="110"/>
      <c r="HA91" s="110"/>
      <c r="HB91" s="110"/>
      <c r="HC91" s="110"/>
      <c r="HD91" s="110"/>
      <c r="HE91" s="110"/>
      <c r="HF91" s="110"/>
      <c r="HG91" s="110"/>
      <c r="HH91" s="110"/>
      <c r="HI91" s="110"/>
      <c r="HJ91" s="110"/>
      <c r="HK91" s="110"/>
    </row>
    <row r="92" ht="15.75" customHeight="1">
      <c r="A92" s="110"/>
      <c r="B92" s="110"/>
      <c r="C92" s="4"/>
      <c r="D92" s="4"/>
      <c r="E92" s="4"/>
      <c r="F92" s="4"/>
      <c r="G92" s="4"/>
      <c r="H92" s="4"/>
      <c r="I92" s="110"/>
      <c r="J92" s="110"/>
      <c r="K92" s="110"/>
      <c r="L92" s="110"/>
      <c r="M92" s="110"/>
      <c r="N92" s="110"/>
      <c r="O92" s="110"/>
      <c r="P92" s="110"/>
      <c r="Q92" s="110"/>
      <c r="R92" s="110"/>
      <c r="S92" s="110"/>
      <c r="T92" s="110"/>
      <c r="U92" s="110"/>
      <c r="V92" s="110"/>
      <c r="W92" s="110"/>
      <c r="X92" s="110"/>
      <c r="Y92" s="110"/>
      <c r="Z92" s="110"/>
      <c r="AA92" s="110"/>
      <c r="AB92" s="110"/>
      <c r="AC92" s="110"/>
      <c r="AD92" s="110"/>
      <c r="AE92" s="110"/>
      <c r="AF92" s="110"/>
      <c r="AG92" s="110"/>
      <c r="AH92" s="110"/>
      <c r="AI92" s="110"/>
      <c r="AJ92" s="110"/>
      <c r="AK92" s="110"/>
      <c r="AL92" s="110"/>
      <c r="AM92" s="110"/>
      <c r="AN92" s="110"/>
      <c r="AO92" s="110"/>
      <c r="AP92" s="110"/>
      <c r="AQ92" s="110"/>
      <c r="AR92" s="110"/>
      <c r="AS92" s="110"/>
      <c r="AT92" s="110"/>
      <c r="AU92" s="110"/>
      <c r="AV92" s="110"/>
      <c r="AW92" s="110"/>
      <c r="AX92" s="110"/>
      <c r="AY92" s="110"/>
      <c r="AZ92" s="110"/>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0"/>
      <c r="CB92" s="110"/>
      <c r="CC92" s="110"/>
      <c r="CD92" s="110"/>
      <c r="CE92" s="110"/>
      <c r="CF92" s="110"/>
      <c r="CG92" s="110"/>
      <c r="CH92" s="110"/>
      <c r="CI92" s="110"/>
      <c r="CJ92" s="110"/>
      <c r="CK92" s="110"/>
      <c r="CL92" s="110"/>
      <c r="CM92" s="110"/>
      <c r="CN92" s="110"/>
      <c r="CO92" s="110"/>
      <c r="CP92" s="110"/>
      <c r="CQ92" s="110"/>
      <c r="CR92" s="110"/>
      <c r="CS92" s="110"/>
      <c r="CT92" s="110"/>
      <c r="CU92" s="110"/>
      <c r="CV92" s="110"/>
      <c r="CW92" s="110"/>
      <c r="CX92" s="110"/>
      <c r="CY92" s="110"/>
      <c r="CZ92" s="110"/>
      <c r="DA92" s="110"/>
      <c r="DB92" s="110"/>
      <c r="DC92" s="110"/>
      <c r="DD92" s="110"/>
      <c r="DE92" s="110"/>
      <c r="DF92" s="110"/>
      <c r="DG92" s="110"/>
      <c r="DH92" s="110"/>
      <c r="DI92" s="110"/>
      <c r="DJ92" s="110"/>
      <c r="DK92" s="110"/>
      <c r="DL92" s="110"/>
      <c r="DM92" s="110"/>
      <c r="DN92" s="110"/>
      <c r="DO92" s="110"/>
      <c r="DP92" s="110"/>
      <c r="DQ92" s="110"/>
      <c r="DR92" s="110"/>
      <c r="DS92" s="110"/>
      <c r="DT92" s="110"/>
      <c r="DU92" s="110"/>
      <c r="DV92" s="110"/>
      <c r="DW92" s="110"/>
      <c r="DX92" s="110"/>
      <c r="DY92" s="110"/>
      <c r="DZ92" s="110"/>
      <c r="EA92" s="110"/>
      <c r="EB92" s="110"/>
      <c r="EC92" s="110"/>
      <c r="ED92" s="110"/>
      <c r="EE92" s="110"/>
      <c r="EF92" s="110"/>
      <c r="EG92" s="110"/>
      <c r="EH92" s="110"/>
      <c r="EI92" s="110"/>
      <c r="EJ92" s="110"/>
      <c r="EK92" s="110"/>
      <c r="EL92" s="110"/>
      <c r="EM92" s="110"/>
      <c r="EN92" s="110"/>
      <c r="EO92" s="110"/>
      <c r="EP92" s="110"/>
      <c r="EQ92" s="110"/>
      <c r="ER92" s="110"/>
      <c r="ES92" s="110"/>
      <c r="ET92" s="110"/>
      <c r="EU92" s="110"/>
      <c r="EV92" s="110"/>
      <c r="EW92" s="110"/>
      <c r="EX92" s="110"/>
      <c r="EY92" s="110"/>
      <c r="EZ92" s="110"/>
      <c r="FA92" s="110"/>
      <c r="FB92" s="110"/>
      <c r="FC92" s="110"/>
      <c r="FD92" s="110"/>
      <c r="FE92" s="110"/>
      <c r="FF92" s="110"/>
      <c r="FG92" s="110"/>
      <c r="FH92" s="110"/>
      <c r="FI92" s="110"/>
      <c r="FJ92" s="110"/>
      <c r="FK92" s="110"/>
      <c r="FL92" s="110"/>
      <c r="FM92" s="110"/>
      <c r="FN92" s="110"/>
      <c r="FO92" s="110"/>
      <c r="FP92" s="110"/>
      <c r="FQ92" s="110"/>
      <c r="FR92" s="110"/>
      <c r="FS92" s="110"/>
      <c r="FT92" s="110"/>
      <c r="FU92" s="110"/>
      <c r="FV92" s="110"/>
      <c r="FW92" s="110"/>
      <c r="FX92" s="110"/>
      <c r="FY92" s="110"/>
      <c r="FZ92" s="110"/>
      <c r="GA92" s="110"/>
      <c r="GB92" s="110"/>
      <c r="GC92" s="110"/>
      <c r="GD92" s="110"/>
      <c r="GE92" s="110"/>
      <c r="GF92" s="110"/>
      <c r="GG92" s="110"/>
      <c r="GH92" s="110"/>
      <c r="GI92" s="110"/>
      <c r="GJ92" s="110"/>
      <c r="GK92" s="110"/>
      <c r="GL92" s="110"/>
      <c r="GM92" s="110"/>
      <c r="GN92" s="110"/>
      <c r="GO92" s="110"/>
      <c r="GP92" s="110"/>
      <c r="GQ92" s="110"/>
      <c r="GR92" s="110"/>
      <c r="GS92" s="110"/>
      <c r="GT92" s="110"/>
      <c r="GU92" s="110"/>
      <c r="GV92" s="110"/>
      <c r="GW92" s="110"/>
      <c r="GX92" s="110"/>
      <c r="GY92" s="110"/>
      <c r="GZ92" s="110"/>
      <c r="HA92" s="110"/>
      <c r="HB92" s="110"/>
      <c r="HC92" s="110"/>
      <c r="HD92" s="110"/>
      <c r="HE92" s="110"/>
      <c r="HF92" s="110"/>
      <c r="HG92" s="110"/>
      <c r="HH92" s="110"/>
      <c r="HI92" s="110"/>
      <c r="HJ92" s="110"/>
      <c r="HK92" s="110"/>
    </row>
    <row r="93" ht="15.75" customHeight="1">
      <c r="A93" s="110"/>
      <c r="B93" s="110"/>
      <c r="C93" s="4"/>
      <c r="D93" s="4"/>
      <c r="E93" s="4"/>
      <c r="F93" s="4"/>
      <c r="G93" s="4"/>
      <c r="H93" s="4"/>
      <c r="I93" s="110"/>
      <c r="J93" s="110"/>
      <c r="K93" s="110"/>
      <c r="L93" s="110"/>
      <c r="M93" s="110"/>
      <c r="N93" s="110"/>
      <c r="O93" s="110"/>
      <c r="P93" s="110"/>
      <c r="Q93" s="110"/>
      <c r="R93" s="110"/>
      <c r="S93" s="110"/>
      <c r="T93" s="110"/>
      <c r="U93" s="110"/>
      <c r="V93" s="110"/>
      <c r="W93" s="110"/>
      <c r="X93" s="110"/>
      <c r="Y93" s="110"/>
      <c r="Z93" s="110"/>
      <c r="AA93" s="110"/>
      <c r="AB93" s="110"/>
      <c r="AC93" s="110"/>
      <c r="AD93" s="110"/>
      <c r="AE93" s="110"/>
      <c r="AF93" s="110"/>
      <c r="AG93" s="110"/>
      <c r="AH93" s="110"/>
      <c r="AI93" s="110"/>
      <c r="AJ93" s="110"/>
      <c r="AK93" s="110"/>
      <c r="AL93" s="110"/>
      <c r="AM93" s="110"/>
      <c r="AN93" s="110"/>
      <c r="AO93" s="110"/>
      <c r="AP93" s="110"/>
      <c r="AQ93" s="110"/>
      <c r="AR93" s="110"/>
      <c r="AS93" s="110"/>
      <c r="AT93" s="110"/>
      <c r="AU93" s="110"/>
      <c r="AV93" s="110"/>
      <c r="AW93" s="110"/>
      <c r="AX93" s="110"/>
      <c r="AY93" s="110"/>
      <c r="AZ93" s="110"/>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0"/>
      <c r="CB93" s="110"/>
      <c r="CC93" s="110"/>
      <c r="CD93" s="110"/>
      <c r="CE93" s="110"/>
      <c r="CF93" s="110"/>
      <c r="CG93" s="110"/>
      <c r="CH93" s="110"/>
      <c r="CI93" s="110"/>
      <c r="CJ93" s="110"/>
      <c r="CK93" s="110"/>
      <c r="CL93" s="110"/>
      <c r="CM93" s="110"/>
      <c r="CN93" s="110"/>
      <c r="CO93" s="110"/>
      <c r="CP93" s="110"/>
      <c r="CQ93" s="110"/>
      <c r="CR93" s="110"/>
      <c r="CS93" s="110"/>
      <c r="CT93" s="110"/>
      <c r="CU93" s="110"/>
      <c r="CV93" s="110"/>
      <c r="CW93" s="110"/>
      <c r="CX93" s="110"/>
      <c r="CY93" s="110"/>
      <c r="CZ93" s="110"/>
      <c r="DA93" s="110"/>
      <c r="DB93" s="110"/>
      <c r="DC93" s="110"/>
      <c r="DD93" s="110"/>
      <c r="DE93" s="110"/>
      <c r="DF93" s="110"/>
      <c r="DG93" s="110"/>
      <c r="DH93" s="110"/>
      <c r="DI93" s="110"/>
      <c r="DJ93" s="110"/>
      <c r="DK93" s="110"/>
      <c r="DL93" s="110"/>
      <c r="DM93" s="110"/>
      <c r="DN93" s="110"/>
      <c r="DO93" s="110"/>
      <c r="DP93" s="110"/>
      <c r="DQ93" s="110"/>
      <c r="DR93" s="110"/>
      <c r="DS93" s="110"/>
      <c r="DT93" s="110"/>
      <c r="DU93" s="110"/>
      <c r="DV93" s="110"/>
      <c r="DW93" s="110"/>
      <c r="DX93" s="110"/>
      <c r="DY93" s="110"/>
      <c r="DZ93" s="110"/>
      <c r="EA93" s="110"/>
      <c r="EB93" s="110"/>
      <c r="EC93" s="110"/>
      <c r="ED93" s="110"/>
      <c r="EE93" s="110"/>
      <c r="EF93" s="110"/>
      <c r="EG93" s="110"/>
      <c r="EH93" s="110"/>
      <c r="EI93" s="110"/>
      <c r="EJ93" s="110"/>
      <c r="EK93" s="110"/>
      <c r="EL93" s="110"/>
      <c r="EM93" s="110"/>
      <c r="EN93" s="110"/>
      <c r="EO93" s="110"/>
      <c r="EP93" s="110"/>
      <c r="EQ93" s="110"/>
      <c r="ER93" s="110"/>
      <c r="ES93" s="110"/>
      <c r="ET93" s="110"/>
      <c r="EU93" s="110"/>
      <c r="EV93" s="110"/>
      <c r="EW93" s="110"/>
      <c r="EX93" s="110"/>
      <c r="EY93" s="110"/>
      <c r="EZ93" s="110"/>
      <c r="FA93" s="110"/>
      <c r="FB93" s="110"/>
      <c r="FC93" s="110"/>
      <c r="FD93" s="110"/>
      <c r="FE93" s="110"/>
      <c r="FF93" s="110"/>
      <c r="FG93" s="110"/>
      <c r="FH93" s="110"/>
      <c r="FI93" s="110"/>
      <c r="FJ93" s="110"/>
      <c r="FK93" s="110"/>
      <c r="FL93" s="110"/>
      <c r="FM93" s="110"/>
      <c r="FN93" s="110"/>
      <c r="FO93" s="110"/>
      <c r="FP93" s="110"/>
      <c r="FQ93" s="110"/>
      <c r="FR93" s="110"/>
      <c r="FS93" s="110"/>
      <c r="FT93" s="110"/>
      <c r="FU93" s="110"/>
      <c r="FV93" s="110"/>
      <c r="FW93" s="110"/>
      <c r="FX93" s="110"/>
      <c r="FY93" s="110"/>
      <c r="FZ93" s="110"/>
      <c r="GA93" s="110"/>
      <c r="GB93" s="110"/>
      <c r="GC93" s="110"/>
      <c r="GD93" s="110"/>
      <c r="GE93" s="110"/>
      <c r="GF93" s="110"/>
      <c r="GG93" s="110"/>
      <c r="GH93" s="110"/>
      <c r="GI93" s="110"/>
      <c r="GJ93" s="110"/>
      <c r="GK93" s="110"/>
      <c r="GL93" s="110"/>
      <c r="GM93" s="110"/>
      <c r="GN93" s="110"/>
      <c r="GO93" s="110"/>
      <c r="GP93" s="110"/>
      <c r="GQ93" s="110"/>
      <c r="GR93" s="110"/>
      <c r="GS93" s="110"/>
      <c r="GT93" s="110"/>
      <c r="GU93" s="110"/>
      <c r="GV93" s="110"/>
      <c r="GW93" s="110"/>
      <c r="GX93" s="110"/>
      <c r="GY93" s="110"/>
      <c r="GZ93" s="110"/>
      <c r="HA93" s="110"/>
      <c r="HB93" s="110"/>
      <c r="HC93" s="110"/>
      <c r="HD93" s="110"/>
      <c r="HE93" s="110"/>
      <c r="HF93" s="110"/>
      <c r="HG93" s="110"/>
      <c r="HH93" s="110"/>
      <c r="HI93" s="110"/>
      <c r="HJ93" s="110"/>
      <c r="HK93" s="110"/>
    </row>
    <row r="94" ht="15.75" customHeight="1">
      <c r="A94" s="110"/>
      <c r="B94" s="110"/>
      <c r="C94" s="4"/>
      <c r="D94" s="4"/>
      <c r="E94" s="4"/>
      <c r="F94" s="4"/>
      <c r="G94" s="4"/>
      <c r="H94" s="4"/>
      <c r="I94" s="110"/>
      <c r="J94" s="110"/>
      <c r="K94" s="110"/>
      <c r="L94" s="110"/>
      <c r="M94" s="110"/>
      <c r="N94" s="110"/>
      <c r="O94" s="110"/>
      <c r="P94" s="110"/>
      <c r="Q94" s="110"/>
      <c r="R94" s="110"/>
      <c r="S94" s="110"/>
      <c r="T94" s="110"/>
      <c r="U94" s="110"/>
      <c r="V94" s="110"/>
      <c r="W94" s="110"/>
      <c r="X94" s="110"/>
      <c r="Y94" s="110"/>
      <c r="Z94" s="110"/>
      <c r="AA94" s="110"/>
      <c r="AB94" s="110"/>
      <c r="AC94" s="110"/>
      <c r="AD94" s="110"/>
      <c r="AE94" s="110"/>
      <c r="AF94" s="110"/>
      <c r="AG94" s="110"/>
      <c r="AH94" s="110"/>
      <c r="AI94" s="110"/>
      <c r="AJ94" s="110"/>
      <c r="AK94" s="110"/>
      <c r="AL94" s="110"/>
      <c r="AM94" s="110"/>
      <c r="AN94" s="110"/>
      <c r="AO94" s="110"/>
      <c r="AP94" s="110"/>
      <c r="AQ94" s="110"/>
      <c r="AR94" s="110"/>
      <c r="AS94" s="110"/>
      <c r="AT94" s="110"/>
      <c r="AU94" s="110"/>
      <c r="AV94" s="110"/>
      <c r="AW94" s="110"/>
      <c r="AX94" s="110"/>
      <c r="AY94" s="110"/>
      <c r="AZ94" s="110"/>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0"/>
      <c r="CB94" s="110"/>
      <c r="CC94" s="110"/>
      <c r="CD94" s="110"/>
      <c r="CE94" s="110"/>
      <c r="CF94" s="110"/>
      <c r="CG94" s="110"/>
      <c r="CH94" s="110"/>
      <c r="CI94" s="110"/>
      <c r="CJ94" s="110"/>
      <c r="CK94" s="110"/>
      <c r="CL94" s="110"/>
      <c r="CM94" s="110"/>
      <c r="CN94" s="110"/>
      <c r="CO94" s="110"/>
      <c r="CP94" s="110"/>
      <c r="CQ94" s="110"/>
      <c r="CR94" s="110"/>
      <c r="CS94" s="110"/>
      <c r="CT94" s="110"/>
      <c r="CU94" s="110"/>
      <c r="CV94" s="110"/>
      <c r="CW94" s="110"/>
      <c r="CX94" s="110"/>
      <c r="CY94" s="110"/>
      <c r="CZ94" s="110"/>
      <c r="DA94" s="110"/>
      <c r="DB94" s="110"/>
      <c r="DC94" s="110"/>
      <c r="DD94" s="110"/>
      <c r="DE94" s="110"/>
      <c r="DF94" s="110"/>
      <c r="DG94" s="110"/>
      <c r="DH94" s="110"/>
      <c r="DI94" s="110"/>
      <c r="DJ94" s="110"/>
      <c r="DK94" s="110"/>
      <c r="DL94" s="110"/>
      <c r="DM94" s="110"/>
      <c r="DN94" s="110"/>
      <c r="DO94" s="110"/>
      <c r="DP94" s="110"/>
      <c r="DQ94" s="110"/>
      <c r="DR94" s="110"/>
      <c r="DS94" s="110"/>
      <c r="DT94" s="110"/>
      <c r="DU94" s="110"/>
      <c r="DV94" s="110"/>
      <c r="DW94" s="110"/>
      <c r="DX94" s="110"/>
      <c r="DY94" s="110"/>
      <c r="DZ94" s="110"/>
      <c r="EA94" s="110"/>
      <c r="EB94" s="110"/>
      <c r="EC94" s="110"/>
      <c r="ED94" s="110"/>
      <c r="EE94" s="110"/>
      <c r="EF94" s="110"/>
      <c r="EG94" s="110"/>
      <c r="EH94" s="110"/>
      <c r="EI94" s="110"/>
      <c r="EJ94" s="110"/>
      <c r="EK94" s="110"/>
      <c r="EL94" s="110"/>
      <c r="EM94" s="110"/>
      <c r="EN94" s="110"/>
      <c r="EO94" s="110"/>
      <c r="EP94" s="110"/>
      <c r="EQ94" s="110"/>
      <c r="ER94" s="110"/>
      <c r="ES94" s="110"/>
      <c r="ET94" s="110"/>
      <c r="EU94" s="110"/>
      <c r="EV94" s="110"/>
      <c r="EW94" s="110"/>
      <c r="EX94" s="110"/>
      <c r="EY94" s="110"/>
      <c r="EZ94" s="110"/>
      <c r="FA94" s="110"/>
      <c r="FB94" s="110"/>
      <c r="FC94" s="110"/>
      <c r="FD94" s="110"/>
      <c r="FE94" s="110"/>
      <c r="FF94" s="110"/>
      <c r="FG94" s="110"/>
      <c r="FH94" s="110"/>
      <c r="FI94" s="110"/>
      <c r="FJ94" s="110"/>
      <c r="FK94" s="110"/>
      <c r="FL94" s="110"/>
      <c r="FM94" s="110"/>
      <c r="FN94" s="110"/>
      <c r="FO94" s="110"/>
      <c r="FP94" s="110"/>
      <c r="FQ94" s="110"/>
      <c r="FR94" s="110"/>
      <c r="FS94" s="110"/>
      <c r="FT94" s="110"/>
      <c r="FU94" s="110"/>
      <c r="FV94" s="110"/>
      <c r="FW94" s="110"/>
      <c r="FX94" s="110"/>
      <c r="FY94" s="110"/>
      <c r="FZ94" s="110"/>
      <c r="GA94" s="110"/>
      <c r="GB94" s="110"/>
      <c r="GC94" s="110"/>
      <c r="GD94" s="110"/>
      <c r="GE94" s="110"/>
      <c r="GF94" s="110"/>
      <c r="GG94" s="110"/>
      <c r="GH94" s="110"/>
      <c r="GI94" s="110"/>
      <c r="GJ94" s="110"/>
      <c r="GK94" s="110"/>
      <c r="GL94" s="110"/>
      <c r="GM94" s="110"/>
      <c r="GN94" s="110"/>
      <c r="GO94" s="110"/>
      <c r="GP94" s="110"/>
      <c r="GQ94" s="110"/>
      <c r="GR94" s="110"/>
      <c r="GS94" s="110"/>
      <c r="GT94" s="110"/>
      <c r="GU94" s="110"/>
      <c r="GV94" s="110"/>
      <c r="GW94" s="110"/>
      <c r="GX94" s="110"/>
      <c r="GY94" s="110"/>
      <c r="GZ94" s="110"/>
      <c r="HA94" s="110"/>
      <c r="HB94" s="110"/>
      <c r="HC94" s="110"/>
      <c r="HD94" s="110"/>
      <c r="HE94" s="110"/>
      <c r="HF94" s="110"/>
      <c r="HG94" s="110"/>
      <c r="HH94" s="110"/>
      <c r="HI94" s="110"/>
      <c r="HJ94" s="110"/>
      <c r="HK94" s="110"/>
    </row>
    <row r="95" ht="15.75" customHeight="1">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c r="AA95" s="110"/>
      <c r="AB95" s="110"/>
      <c r="AC95" s="110"/>
      <c r="AD95" s="110"/>
      <c r="AE95" s="110"/>
      <c r="AF95" s="110"/>
      <c r="AG95" s="110"/>
      <c r="AH95" s="110"/>
      <c r="AI95" s="110"/>
      <c r="AJ95" s="110"/>
      <c r="AK95" s="110"/>
      <c r="AL95" s="110"/>
      <c r="AM95" s="110"/>
      <c r="AN95" s="110"/>
      <c r="AO95" s="110"/>
      <c r="AP95" s="110"/>
      <c r="AQ95" s="110"/>
      <c r="AR95" s="110"/>
      <c r="AS95" s="110"/>
      <c r="AT95" s="110"/>
      <c r="AU95" s="110"/>
      <c r="AV95" s="110"/>
      <c r="AW95" s="110"/>
      <c r="AX95" s="110"/>
      <c r="AY95" s="110"/>
      <c r="AZ95" s="110"/>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0"/>
      <c r="CB95" s="110"/>
      <c r="CC95" s="110"/>
      <c r="CD95" s="110"/>
      <c r="CE95" s="110"/>
      <c r="CF95" s="110"/>
      <c r="CG95" s="110"/>
      <c r="CH95" s="110"/>
      <c r="CI95" s="110"/>
      <c r="CJ95" s="110"/>
      <c r="CK95" s="110"/>
      <c r="CL95" s="110"/>
      <c r="CM95" s="110"/>
      <c r="CN95" s="110"/>
      <c r="CO95" s="110"/>
      <c r="CP95" s="110"/>
      <c r="CQ95" s="110"/>
      <c r="CR95" s="110"/>
      <c r="CS95" s="110"/>
      <c r="CT95" s="110"/>
      <c r="CU95" s="110"/>
      <c r="CV95" s="110"/>
      <c r="CW95" s="110"/>
      <c r="CX95" s="110"/>
      <c r="CY95" s="110"/>
      <c r="CZ95" s="110"/>
      <c r="DA95" s="110"/>
      <c r="DB95" s="110"/>
      <c r="DC95" s="110"/>
      <c r="DD95" s="110"/>
      <c r="DE95" s="110"/>
      <c r="DF95" s="110"/>
      <c r="DG95" s="110"/>
      <c r="DH95" s="110"/>
      <c r="DI95" s="110"/>
      <c r="DJ95" s="110"/>
      <c r="DK95" s="110"/>
      <c r="DL95" s="110"/>
      <c r="DM95" s="110"/>
      <c r="DN95" s="110"/>
      <c r="DO95" s="110"/>
      <c r="DP95" s="110"/>
      <c r="DQ95" s="110"/>
      <c r="DR95" s="110"/>
      <c r="DS95" s="110"/>
      <c r="DT95" s="110"/>
      <c r="DU95" s="110"/>
      <c r="DV95" s="110"/>
      <c r="DW95" s="110"/>
      <c r="DX95" s="110"/>
      <c r="DY95" s="110"/>
      <c r="DZ95" s="110"/>
      <c r="EA95" s="110"/>
      <c r="EB95" s="110"/>
      <c r="EC95" s="110"/>
      <c r="ED95" s="110"/>
      <c r="EE95" s="110"/>
      <c r="EF95" s="110"/>
      <c r="EG95" s="110"/>
      <c r="EH95" s="110"/>
      <c r="EI95" s="110"/>
      <c r="EJ95" s="110"/>
      <c r="EK95" s="110"/>
      <c r="EL95" s="110"/>
      <c r="EM95" s="110"/>
      <c r="EN95" s="110"/>
      <c r="EO95" s="110"/>
      <c r="EP95" s="110"/>
      <c r="EQ95" s="110"/>
      <c r="ER95" s="110"/>
      <c r="ES95" s="110"/>
      <c r="ET95" s="110"/>
      <c r="EU95" s="110"/>
      <c r="EV95" s="110"/>
      <c r="EW95" s="110"/>
      <c r="EX95" s="110"/>
      <c r="EY95" s="110"/>
      <c r="EZ95" s="110"/>
      <c r="FA95" s="110"/>
      <c r="FB95" s="110"/>
      <c r="FC95" s="110"/>
      <c r="FD95" s="110"/>
      <c r="FE95" s="110"/>
      <c r="FF95" s="110"/>
      <c r="FG95" s="110"/>
      <c r="FH95" s="110"/>
      <c r="FI95" s="110"/>
      <c r="FJ95" s="110"/>
      <c r="FK95" s="110"/>
      <c r="FL95" s="110"/>
      <c r="FM95" s="110"/>
      <c r="FN95" s="110"/>
      <c r="FO95" s="110"/>
      <c r="FP95" s="110"/>
      <c r="FQ95" s="110"/>
      <c r="FR95" s="110"/>
      <c r="FS95" s="110"/>
      <c r="FT95" s="110"/>
      <c r="FU95" s="110"/>
      <c r="FV95" s="110"/>
      <c r="FW95" s="110"/>
      <c r="FX95" s="110"/>
      <c r="FY95" s="110"/>
      <c r="FZ95" s="110"/>
      <c r="GA95" s="110"/>
      <c r="GB95" s="110"/>
      <c r="GC95" s="110"/>
      <c r="GD95" s="110"/>
      <c r="GE95" s="110"/>
      <c r="GF95" s="110"/>
      <c r="GG95" s="110"/>
      <c r="GH95" s="110"/>
      <c r="GI95" s="110"/>
      <c r="GJ95" s="110"/>
      <c r="GK95" s="110"/>
      <c r="GL95" s="110"/>
      <c r="GM95" s="110"/>
      <c r="GN95" s="110"/>
      <c r="GO95" s="110"/>
      <c r="GP95" s="110"/>
      <c r="GQ95" s="110"/>
      <c r="GR95" s="110"/>
      <c r="GS95" s="110"/>
      <c r="GT95" s="110"/>
      <c r="GU95" s="110"/>
      <c r="GV95" s="110"/>
      <c r="GW95" s="110"/>
      <c r="GX95" s="110"/>
      <c r="GY95" s="110"/>
      <c r="GZ95" s="110"/>
      <c r="HA95" s="110"/>
      <c r="HB95" s="110"/>
      <c r="HC95" s="110"/>
      <c r="HD95" s="110"/>
      <c r="HE95" s="110"/>
      <c r="HF95" s="110"/>
      <c r="HG95" s="110"/>
      <c r="HH95" s="110"/>
      <c r="HI95" s="110"/>
      <c r="HJ95" s="110"/>
      <c r="HK95" s="110"/>
    </row>
    <row r="96" ht="15.75" customHeight="1">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c r="AA96" s="110"/>
      <c r="AB96" s="110"/>
      <c r="AC96" s="110"/>
      <c r="AD96" s="110"/>
      <c r="AE96" s="110"/>
      <c r="AF96" s="110"/>
      <c r="AG96" s="110"/>
      <c r="AH96" s="110"/>
      <c r="AI96" s="110"/>
      <c r="AJ96" s="110"/>
      <c r="AK96" s="110"/>
      <c r="AL96" s="110"/>
      <c r="AM96" s="110"/>
      <c r="AN96" s="110"/>
      <c r="AO96" s="110"/>
      <c r="AP96" s="110"/>
      <c r="AQ96" s="110"/>
      <c r="AR96" s="110"/>
      <c r="AS96" s="110"/>
      <c r="AT96" s="110"/>
      <c r="AU96" s="110"/>
      <c r="AV96" s="110"/>
      <c r="AW96" s="110"/>
      <c r="AX96" s="110"/>
      <c r="AY96" s="110"/>
      <c r="AZ96" s="110"/>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0"/>
      <c r="CB96" s="110"/>
      <c r="CC96" s="110"/>
      <c r="CD96" s="110"/>
      <c r="CE96" s="110"/>
      <c r="CF96" s="110"/>
      <c r="CG96" s="110"/>
      <c r="CH96" s="110"/>
      <c r="CI96" s="110"/>
      <c r="CJ96" s="110"/>
      <c r="CK96" s="110"/>
      <c r="CL96" s="110"/>
      <c r="CM96" s="110"/>
      <c r="CN96" s="110"/>
      <c r="CO96" s="110"/>
      <c r="CP96" s="110"/>
      <c r="CQ96" s="110"/>
      <c r="CR96" s="110"/>
      <c r="CS96" s="110"/>
      <c r="CT96" s="110"/>
      <c r="CU96" s="110"/>
      <c r="CV96" s="110"/>
      <c r="CW96" s="110"/>
      <c r="CX96" s="110"/>
      <c r="CY96" s="110"/>
      <c r="CZ96" s="110"/>
      <c r="DA96" s="110"/>
      <c r="DB96" s="110"/>
      <c r="DC96" s="110"/>
      <c r="DD96" s="110"/>
      <c r="DE96" s="110"/>
      <c r="DF96" s="110"/>
      <c r="DG96" s="110"/>
      <c r="DH96" s="110"/>
      <c r="DI96" s="110"/>
      <c r="DJ96" s="110"/>
      <c r="DK96" s="110"/>
      <c r="DL96" s="110"/>
      <c r="DM96" s="110"/>
      <c r="DN96" s="110"/>
      <c r="DO96" s="110"/>
      <c r="DP96" s="110"/>
      <c r="DQ96" s="110"/>
      <c r="DR96" s="110"/>
      <c r="DS96" s="110"/>
      <c r="DT96" s="110"/>
      <c r="DU96" s="110"/>
      <c r="DV96" s="110"/>
      <c r="DW96" s="110"/>
      <c r="DX96" s="110"/>
      <c r="DY96" s="110"/>
      <c r="DZ96" s="110"/>
      <c r="EA96" s="110"/>
      <c r="EB96" s="110"/>
      <c r="EC96" s="110"/>
      <c r="ED96" s="110"/>
      <c r="EE96" s="110"/>
      <c r="EF96" s="110"/>
      <c r="EG96" s="110"/>
      <c r="EH96" s="110"/>
      <c r="EI96" s="110"/>
      <c r="EJ96" s="110"/>
      <c r="EK96" s="110"/>
      <c r="EL96" s="110"/>
      <c r="EM96" s="110"/>
      <c r="EN96" s="110"/>
      <c r="EO96" s="110"/>
      <c r="EP96" s="110"/>
      <c r="EQ96" s="110"/>
      <c r="ER96" s="110"/>
      <c r="ES96" s="110"/>
      <c r="ET96" s="110"/>
      <c r="EU96" s="110"/>
      <c r="EV96" s="110"/>
      <c r="EW96" s="110"/>
      <c r="EX96" s="110"/>
      <c r="EY96" s="110"/>
      <c r="EZ96" s="110"/>
      <c r="FA96" s="110"/>
      <c r="FB96" s="110"/>
      <c r="FC96" s="110"/>
      <c r="FD96" s="110"/>
      <c r="FE96" s="110"/>
      <c r="FF96" s="110"/>
      <c r="FG96" s="110"/>
      <c r="FH96" s="110"/>
      <c r="FI96" s="110"/>
      <c r="FJ96" s="110"/>
      <c r="FK96" s="110"/>
      <c r="FL96" s="110"/>
      <c r="FM96" s="110"/>
      <c r="FN96" s="110"/>
      <c r="FO96" s="110"/>
      <c r="FP96" s="110"/>
      <c r="FQ96" s="110"/>
      <c r="FR96" s="110"/>
      <c r="FS96" s="110"/>
      <c r="FT96" s="110"/>
      <c r="FU96" s="110"/>
      <c r="FV96" s="110"/>
      <c r="FW96" s="110"/>
      <c r="FX96" s="110"/>
      <c r="FY96" s="110"/>
      <c r="FZ96" s="110"/>
      <c r="GA96" s="110"/>
      <c r="GB96" s="110"/>
      <c r="GC96" s="110"/>
      <c r="GD96" s="110"/>
      <c r="GE96" s="110"/>
      <c r="GF96" s="110"/>
      <c r="GG96" s="110"/>
      <c r="GH96" s="110"/>
      <c r="GI96" s="110"/>
      <c r="GJ96" s="110"/>
      <c r="GK96" s="110"/>
      <c r="GL96" s="110"/>
      <c r="GM96" s="110"/>
      <c r="GN96" s="110"/>
      <c r="GO96" s="110"/>
      <c r="GP96" s="110"/>
      <c r="GQ96" s="110"/>
      <c r="GR96" s="110"/>
      <c r="GS96" s="110"/>
      <c r="GT96" s="110"/>
      <c r="GU96" s="110"/>
      <c r="GV96" s="110"/>
      <c r="GW96" s="110"/>
      <c r="GX96" s="110"/>
      <c r="GY96" s="110"/>
      <c r="GZ96" s="110"/>
      <c r="HA96" s="110"/>
      <c r="HB96" s="110"/>
      <c r="HC96" s="110"/>
      <c r="HD96" s="110"/>
      <c r="HE96" s="110"/>
      <c r="HF96" s="110"/>
      <c r="HG96" s="110"/>
      <c r="HH96" s="110"/>
      <c r="HI96" s="110"/>
      <c r="HJ96" s="110"/>
      <c r="HK96" s="110"/>
    </row>
    <row r="97" ht="15.75" customHeight="1">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c r="AA97" s="110"/>
      <c r="AB97" s="110"/>
      <c r="AC97" s="110"/>
      <c r="AD97" s="110"/>
      <c r="AE97" s="110"/>
      <c r="AF97" s="110"/>
      <c r="AG97" s="110"/>
      <c r="AH97" s="110"/>
      <c r="AI97" s="110"/>
      <c r="AJ97" s="110"/>
      <c r="AK97" s="110"/>
      <c r="AL97" s="110"/>
      <c r="AM97" s="110"/>
      <c r="AN97" s="110"/>
      <c r="AO97" s="110"/>
      <c r="AP97" s="110"/>
      <c r="AQ97" s="110"/>
      <c r="AR97" s="110"/>
      <c r="AS97" s="110"/>
      <c r="AT97" s="110"/>
      <c r="AU97" s="110"/>
      <c r="AV97" s="110"/>
      <c r="AW97" s="110"/>
      <c r="AX97" s="110"/>
      <c r="AY97" s="110"/>
      <c r="AZ97" s="110"/>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0"/>
      <c r="CB97" s="110"/>
      <c r="CC97" s="110"/>
      <c r="CD97" s="110"/>
      <c r="CE97" s="110"/>
      <c r="CF97" s="110"/>
      <c r="CG97" s="110"/>
      <c r="CH97" s="110"/>
      <c r="CI97" s="110"/>
      <c r="CJ97" s="110"/>
      <c r="CK97" s="110"/>
      <c r="CL97" s="110"/>
      <c r="CM97" s="110"/>
      <c r="CN97" s="110"/>
      <c r="CO97" s="110"/>
      <c r="CP97" s="110"/>
      <c r="CQ97" s="110"/>
      <c r="CR97" s="110"/>
      <c r="CS97" s="110"/>
      <c r="CT97" s="110"/>
      <c r="CU97" s="110"/>
      <c r="CV97" s="110"/>
      <c r="CW97" s="110"/>
      <c r="CX97" s="110"/>
      <c r="CY97" s="110"/>
      <c r="CZ97" s="110"/>
      <c r="DA97" s="110"/>
      <c r="DB97" s="110"/>
      <c r="DC97" s="110"/>
      <c r="DD97" s="110"/>
      <c r="DE97" s="110"/>
      <c r="DF97" s="110"/>
      <c r="DG97" s="110"/>
      <c r="DH97" s="110"/>
      <c r="DI97" s="110"/>
      <c r="DJ97" s="110"/>
      <c r="DK97" s="110"/>
      <c r="DL97" s="110"/>
      <c r="DM97" s="110"/>
      <c r="DN97" s="110"/>
      <c r="DO97" s="110"/>
      <c r="DP97" s="110"/>
      <c r="DQ97" s="110"/>
      <c r="DR97" s="110"/>
      <c r="DS97" s="110"/>
      <c r="DT97" s="110"/>
      <c r="DU97" s="110"/>
      <c r="DV97" s="110"/>
      <c r="DW97" s="110"/>
      <c r="DX97" s="110"/>
      <c r="DY97" s="110"/>
      <c r="DZ97" s="110"/>
      <c r="EA97" s="110"/>
      <c r="EB97" s="110"/>
      <c r="EC97" s="110"/>
      <c r="ED97" s="110"/>
      <c r="EE97" s="110"/>
      <c r="EF97" s="110"/>
      <c r="EG97" s="110"/>
      <c r="EH97" s="110"/>
      <c r="EI97" s="110"/>
      <c r="EJ97" s="110"/>
      <c r="EK97" s="110"/>
      <c r="EL97" s="110"/>
      <c r="EM97" s="110"/>
      <c r="EN97" s="110"/>
      <c r="EO97" s="110"/>
      <c r="EP97" s="110"/>
      <c r="EQ97" s="110"/>
      <c r="ER97" s="110"/>
      <c r="ES97" s="110"/>
      <c r="ET97" s="110"/>
      <c r="EU97" s="110"/>
      <c r="EV97" s="110"/>
      <c r="EW97" s="110"/>
      <c r="EX97" s="110"/>
      <c r="EY97" s="110"/>
      <c r="EZ97" s="110"/>
      <c r="FA97" s="110"/>
      <c r="FB97" s="110"/>
      <c r="FC97" s="110"/>
      <c r="FD97" s="110"/>
      <c r="FE97" s="110"/>
      <c r="FF97" s="110"/>
      <c r="FG97" s="110"/>
      <c r="FH97" s="110"/>
      <c r="FI97" s="110"/>
      <c r="FJ97" s="110"/>
      <c r="FK97" s="110"/>
      <c r="FL97" s="110"/>
      <c r="FM97" s="110"/>
      <c r="FN97" s="110"/>
      <c r="FO97" s="110"/>
      <c r="FP97" s="110"/>
      <c r="FQ97" s="110"/>
      <c r="FR97" s="110"/>
      <c r="FS97" s="110"/>
      <c r="FT97" s="110"/>
      <c r="FU97" s="110"/>
      <c r="FV97" s="110"/>
      <c r="FW97" s="110"/>
      <c r="FX97" s="110"/>
      <c r="FY97" s="110"/>
      <c r="FZ97" s="110"/>
      <c r="GA97" s="110"/>
      <c r="GB97" s="110"/>
      <c r="GC97" s="110"/>
      <c r="GD97" s="110"/>
      <c r="GE97" s="110"/>
      <c r="GF97" s="110"/>
      <c r="GG97" s="110"/>
      <c r="GH97" s="110"/>
      <c r="GI97" s="110"/>
      <c r="GJ97" s="110"/>
      <c r="GK97" s="110"/>
      <c r="GL97" s="110"/>
      <c r="GM97" s="110"/>
      <c r="GN97" s="110"/>
      <c r="GO97" s="110"/>
      <c r="GP97" s="110"/>
      <c r="GQ97" s="110"/>
      <c r="GR97" s="110"/>
      <c r="GS97" s="110"/>
      <c r="GT97" s="110"/>
      <c r="GU97" s="110"/>
      <c r="GV97" s="110"/>
      <c r="GW97" s="110"/>
      <c r="GX97" s="110"/>
      <c r="GY97" s="110"/>
      <c r="GZ97" s="110"/>
      <c r="HA97" s="110"/>
      <c r="HB97" s="110"/>
      <c r="HC97" s="110"/>
      <c r="HD97" s="110"/>
      <c r="HE97" s="110"/>
      <c r="HF97" s="110"/>
      <c r="HG97" s="110"/>
      <c r="HH97" s="110"/>
      <c r="HI97" s="110"/>
      <c r="HJ97" s="110"/>
      <c r="HK97" s="110"/>
    </row>
    <row r="98" ht="15.75" customHeight="1">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c r="AH98" s="110"/>
      <c r="AI98" s="110"/>
      <c r="AJ98" s="110"/>
      <c r="AK98" s="110"/>
      <c r="AL98" s="110"/>
      <c r="AM98" s="110"/>
      <c r="AN98" s="110"/>
      <c r="AO98" s="110"/>
      <c r="AP98" s="110"/>
      <c r="AQ98" s="110"/>
      <c r="AR98" s="110"/>
      <c r="AS98" s="110"/>
      <c r="AT98" s="110"/>
      <c r="AU98" s="110"/>
      <c r="AV98" s="110"/>
      <c r="AW98" s="110"/>
      <c r="AX98" s="110"/>
      <c r="AY98" s="110"/>
      <c r="AZ98" s="110"/>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0"/>
      <c r="CB98" s="110"/>
      <c r="CC98" s="110"/>
      <c r="CD98" s="110"/>
      <c r="CE98" s="110"/>
      <c r="CF98" s="110"/>
      <c r="CG98" s="110"/>
      <c r="CH98" s="110"/>
      <c r="CI98" s="110"/>
      <c r="CJ98" s="110"/>
      <c r="CK98" s="110"/>
      <c r="CL98" s="110"/>
      <c r="CM98" s="110"/>
      <c r="CN98" s="110"/>
      <c r="CO98" s="110"/>
      <c r="CP98" s="110"/>
      <c r="CQ98" s="110"/>
      <c r="CR98" s="110"/>
      <c r="CS98" s="110"/>
      <c r="CT98" s="110"/>
      <c r="CU98" s="110"/>
      <c r="CV98" s="110"/>
      <c r="CW98" s="110"/>
      <c r="CX98" s="110"/>
      <c r="CY98" s="110"/>
      <c r="CZ98" s="110"/>
      <c r="DA98" s="110"/>
      <c r="DB98" s="110"/>
      <c r="DC98" s="110"/>
      <c r="DD98" s="110"/>
      <c r="DE98" s="110"/>
      <c r="DF98" s="110"/>
      <c r="DG98" s="110"/>
      <c r="DH98" s="110"/>
      <c r="DI98" s="110"/>
      <c r="DJ98" s="110"/>
      <c r="DK98" s="110"/>
      <c r="DL98" s="110"/>
      <c r="DM98" s="110"/>
      <c r="DN98" s="110"/>
      <c r="DO98" s="110"/>
      <c r="DP98" s="110"/>
      <c r="DQ98" s="110"/>
      <c r="DR98" s="110"/>
      <c r="DS98" s="110"/>
      <c r="DT98" s="110"/>
      <c r="DU98" s="110"/>
      <c r="DV98" s="110"/>
      <c r="DW98" s="110"/>
      <c r="DX98" s="110"/>
      <c r="DY98" s="110"/>
      <c r="DZ98" s="110"/>
      <c r="EA98" s="110"/>
      <c r="EB98" s="110"/>
      <c r="EC98" s="110"/>
      <c r="ED98" s="110"/>
      <c r="EE98" s="110"/>
      <c r="EF98" s="110"/>
      <c r="EG98" s="110"/>
      <c r="EH98" s="110"/>
      <c r="EI98" s="110"/>
      <c r="EJ98" s="110"/>
      <c r="EK98" s="110"/>
      <c r="EL98" s="110"/>
      <c r="EM98" s="110"/>
      <c r="EN98" s="110"/>
      <c r="EO98" s="110"/>
      <c r="EP98" s="110"/>
      <c r="EQ98" s="110"/>
      <c r="ER98" s="110"/>
      <c r="ES98" s="110"/>
      <c r="ET98" s="110"/>
      <c r="EU98" s="110"/>
      <c r="EV98" s="110"/>
      <c r="EW98" s="110"/>
      <c r="EX98" s="110"/>
      <c r="EY98" s="110"/>
      <c r="EZ98" s="110"/>
      <c r="FA98" s="110"/>
      <c r="FB98" s="110"/>
      <c r="FC98" s="110"/>
      <c r="FD98" s="110"/>
      <c r="FE98" s="110"/>
      <c r="FF98" s="110"/>
      <c r="FG98" s="110"/>
      <c r="FH98" s="110"/>
      <c r="FI98" s="110"/>
      <c r="FJ98" s="110"/>
      <c r="FK98" s="110"/>
      <c r="FL98" s="110"/>
      <c r="FM98" s="110"/>
      <c r="FN98" s="110"/>
      <c r="FO98" s="110"/>
      <c r="FP98" s="110"/>
      <c r="FQ98" s="110"/>
      <c r="FR98" s="110"/>
      <c r="FS98" s="110"/>
      <c r="FT98" s="110"/>
      <c r="FU98" s="110"/>
      <c r="FV98" s="110"/>
      <c r="FW98" s="110"/>
      <c r="FX98" s="110"/>
      <c r="FY98" s="110"/>
      <c r="FZ98" s="110"/>
      <c r="GA98" s="110"/>
      <c r="GB98" s="110"/>
      <c r="GC98" s="110"/>
      <c r="GD98" s="110"/>
      <c r="GE98" s="110"/>
      <c r="GF98" s="110"/>
      <c r="GG98" s="110"/>
      <c r="GH98" s="110"/>
      <c r="GI98" s="110"/>
      <c r="GJ98" s="110"/>
      <c r="GK98" s="110"/>
      <c r="GL98" s="110"/>
      <c r="GM98" s="110"/>
      <c r="GN98" s="110"/>
      <c r="GO98" s="110"/>
      <c r="GP98" s="110"/>
      <c r="GQ98" s="110"/>
      <c r="GR98" s="110"/>
      <c r="GS98" s="110"/>
      <c r="GT98" s="110"/>
      <c r="GU98" s="110"/>
      <c r="GV98" s="110"/>
      <c r="GW98" s="110"/>
      <c r="GX98" s="110"/>
      <c r="GY98" s="110"/>
      <c r="GZ98" s="110"/>
      <c r="HA98" s="110"/>
      <c r="HB98" s="110"/>
      <c r="HC98" s="110"/>
      <c r="HD98" s="110"/>
      <c r="HE98" s="110"/>
      <c r="HF98" s="110"/>
      <c r="HG98" s="110"/>
      <c r="HH98" s="110"/>
      <c r="HI98" s="110"/>
      <c r="HJ98" s="110"/>
      <c r="HK98" s="110"/>
    </row>
    <row r="99" ht="15.75" customHeight="1">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c r="AA99" s="110"/>
      <c r="AB99" s="110"/>
      <c r="AC99" s="110"/>
      <c r="AD99" s="110"/>
      <c r="AE99" s="110"/>
      <c r="AF99" s="110"/>
      <c r="AG99" s="110"/>
      <c r="AH99" s="110"/>
      <c r="AI99" s="110"/>
      <c r="AJ99" s="110"/>
      <c r="AK99" s="110"/>
      <c r="AL99" s="110"/>
      <c r="AM99" s="110"/>
      <c r="AN99" s="110"/>
      <c r="AO99" s="110"/>
      <c r="AP99" s="110"/>
      <c r="AQ99" s="110"/>
      <c r="AR99" s="110"/>
      <c r="AS99" s="110"/>
      <c r="AT99" s="110"/>
      <c r="AU99" s="110"/>
      <c r="AV99" s="110"/>
      <c r="AW99" s="110"/>
      <c r="AX99" s="110"/>
      <c r="AY99" s="110"/>
      <c r="AZ99" s="110"/>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0"/>
      <c r="CB99" s="110"/>
      <c r="CC99" s="110"/>
      <c r="CD99" s="110"/>
      <c r="CE99" s="110"/>
      <c r="CF99" s="110"/>
      <c r="CG99" s="110"/>
      <c r="CH99" s="110"/>
      <c r="CI99" s="110"/>
      <c r="CJ99" s="110"/>
      <c r="CK99" s="110"/>
      <c r="CL99" s="110"/>
      <c r="CM99" s="110"/>
      <c r="CN99" s="110"/>
      <c r="CO99" s="110"/>
      <c r="CP99" s="110"/>
      <c r="CQ99" s="110"/>
      <c r="CR99" s="110"/>
      <c r="CS99" s="110"/>
      <c r="CT99" s="110"/>
      <c r="CU99" s="110"/>
      <c r="CV99" s="110"/>
      <c r="CW99" s="110"/>
      <c r="CX99" s="110"/>
      <c r="CY99" s="110"/>
      <c r="CZ99" s="110"/>
      <c r="DA99" s="110"/>
      <c r="DB99" s="110"/>
      <c r="DC99" s="110"/>
      <c r="DD99" s="110"/>
      <c r="DE99" s="110"/>
      <c r="DF99" s="110"/>
      <c r="DG99" s="110"/>
      <c r="DH99" s="110"/>
      <c r="DI99" s="110"/>
      <c r="DJ99" s="110"/>
      <c r="DK99" s="110"/>
      <c r="DL99" s="110"/>
      <c r="DM99" s="110"/>
      <c r="DN99" s="110"/>
      <c r="DO99" s="110"/>
      <c r="DP99" s="110"/>
      <c r="DQ99" s="110"/>
      <c r="DR99" s="110"/>
      <c r="DS99" s="110"/>
      <c r="DT99" s="110"/>
      <c r="DU99" s="110"/>
      <c r="DV99" s="110"/>
      <c r="DW99" s="110"/>
      <c r="DX99" s="110"/>
      <c r="DY99" s="110"/>
      <c r="DZ99" s="110"/>
      <c r="EA99" s="110"/>
      <c r="EB99" s="110"/>
      <c r="EC99" s="110"/>
      <c r="ED99" s="110"/>
      <c r="EE99" s="110"/>
      <c r="EF99" s="110"/>
      <c r="EG99" s="110"/>
      <c r="EH99" s="110"/>
      <c r="EI99" s="110"/>
      <c r="EJ99" s="110"/>
      <c r="EK99" s="110"/>
      <c r="EL99" s="110"/>
      <c r="EM99" s="110"/>
      <c r="EN99" s="110"/>
      <c r="EO99" s="110"/>
      <c r="EP99" s="110"/>
      <c r="EQ99" s="110"/>
      <c r="ER99" s="110"/>
      <c r="ES99" s="110"/>
      <c r="ET99" s="110"/>
      <c r="EU99" s="110"/>
      <c r="EV99" s="110"/>
      <c r="EW99" s="110"/>
      <c r="EX99" s="110"/>
      <c r="EY99" s="110"/>
      <c r="EZ99" s="110"/>
      <c r="FA99" s="110"/>
      <c r="FB99" s="110"/>
      <c r="FC99" s="110"/>
      <c r="FD99" s="110"/>
      <c r="FE99" s="110"/>
      <c r="FF99" s="110"/>
      <c r="FG99" s="110"/>
      <c r="FH99" s="110"/>
      <c r="FI99" s="110"/>
      <c r="FJ99" s="110"/>
      <c r="FK99" s="110"/>
      <c r="FL99" s="110"/>
      <c r="FM99" s="110"/>
      <c r="FN99" s="110"/>
      <c r="FO99" s="110"/>
      <c r="FP99" s="110"/>
      <c r="FQ99" s="110"/>
      <c r="FR99" s="110"/>
      <c r="FS99" s="110"/>
      <c r="FT99" s="110"/>
      <c r="FU99" s="110"/>
      <c r="FV99" s="110"/>
      <c r="FW99" s="110"/>
      <c r="FX99" s="110"/>
      <c r="FY99" s="110"/>
      <c r="FZ99" s="110"/>
      <c r="GA99" s="110"/>
      <c r="GB99" s="110"/>
      <c r="GC99" s="110"/>
      <c r="GD99" s="110"/>
      <c r="GE99" s="110"/>
      <c r="GF99" s="110"/>
      <c r="GG99" s="110"/>
      <c r="GH99" s="110"/>
      <c r="GI99" s="110"/>
      <c r="GJ99" s="110"/>
      <c r="GK99" s="110"/>
      <c r="GL99" s="110"/>
      <c r="GM99" s="110"/>
      <c r="GN99" s="110"/>
      <c r="GO99" s="110"/>
      <c r="GP99" s="110"/>
      <c r="GQ99" s="110"/>
      <c r="GR99" s="110"/>
      <c r="GS99" s="110"/>
      <c r="GT99" s="110"/>
      <c r="GU99" s="110"/>
      <c r="GV99" s="110"/>
      <c r="GW99" s="110"/>
      <c r="GX99" s="110"/>
      <c r="GY99" s="110"/>
      <c r="GZ99" s="110"/>
      <c r="HA99" s="110"/>
      <c r="HB99" s="110"/>
      <c r="HC99" s="110"/>
      <c r="HD99" s="110"/>
      <c r="HE99" s="110"/>
      <c r="HF99" s="110"/>
      <c r="HG99" s="110"/>
      <c r="HH99" s="110"/>
      <c r="HI99" s="110"/>
      <c r="HJ99" s="110"/>
      <c r="HK99" s="110"/>
    </row>
    <row r="100" ht="15.75" customHeight="1">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c r="AA100" s="110"/>
      <c r="AB100" s="110"/>
      <c r="AC100" s="110"/>
      <c r="AD100" s="110"/>
      <c r="AE100" s="110"/>
      <c r="AF100" s="110"/>
      <c r="AG100" s="110"/>
      <c r="AH100" s="110"/>
      <c r="AI100" s="110"/>
      <c r="AJ100" s="110"/>
      <c r="AK100" s="110"/>
      <c r="AL100" s="110"/>
      <c r="AM100" s="110"/>
      <c r="AN100" s="110"/>
      <c r="AO100" s="110"/>
      <c r="AP100" s="110"/>
      <c r="AQ100" s="110"/>
      <c r="AR100" s="110"/>
      <c r="AS100" s="110"/>
      <c r="AT100" s="110"/>
      <c r="AU100" s="110"/>
      <c r="AV100" s="110"/>
      <c r="AW100" s="110"/>
      <c r="AX100" s="110"/>
      <c r="AY100" s="110"/>
      <c r="AZ100" s="110"/>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0"/>
      <c r="CB100" s="110"/>
      <c r="CC100" s="110"/>
      <c r="CD100" s="110"/>
      <c r="CE100" s="110"/>
      <c r="CF100" s="110"/>
      <c r="CG100" s="110"/>
      <c r="CH100" s="110"/>
      <c r="CI100" s="110"/>
      <c r="CJ100" s="110"/>
      <c r="CK100" s="110"/>
      <c r="CL100" s="110"/>
      <c r="CM100" s="110"/>
      <c r="CN100" s="110"/>
      <c r="CO100" s="110"/>
      <c r="CP100" s="110"/>
      <c r="CQ100" s="110"/>
      <c r="CR100" s="110"/>
      <c r="CS100" s="110"/>
      <c r="CT100" s="110"/>
      <c r="CU100" s="110"/>
      <c r="CV100" s="110"/>
      <c r="CW100" s="110"/>
      <c r="CX100" s="110"/>
      <c r="CY100" s="110"/>
      <c r="CZ100" s="110"/>
      <c r="DA100" s="110"/>
      <c r="DB100" s="110"/>
      <c r="DC100" s="110"/>
      <c r="DD100" s="110"/>
      <c r="DE100" s="110"/>
      <c r="DF100" s="110"/>
      <c r="DG100" s="110"/>
      <c r="DH100" s="110"/>
      <c r="DI100" s="110"/>
      <c r="DJ100" s="110"/>
      <c r="DK100" s="110"/>
      <c r="DL100" s="110"/>
      <c r="DM100" s="110"/>
      <c r="DN100" s="110"/>
      <c r="DO100" s="110"/>
      <c r="DP100" s="110"/>
      <c r="DQ100" s="110"/>
      <c r="DR100" s="110"/>
      <c r="DS100" s="110"/>
      <c r="DT100" s="110"/>
      <c r="DU100" s="110"/>
      <c r="DV100" s="110"/>
      <c r="DW100" s="110"/>
      <c r="DX100" s="110"/>
      <c r="DY100" s="110"/>
      <c r="DZ100" s="110"/>
      <c r="EA100" s="110"/>
      <c r="EB100" s="110"/>
      <c r="EC100" s="110"/>
      <c r="ED100" s="110"/>
      <c r="EE100" s="110"/>
      <c r="EF100" s="110"/>
      <c r="EG100" s="110"/>
      <c r="EH100" s="110"/>
      <c r="EI100" s="110"/>
      <c r="EJ100" s="110"/>
      <c r="EK100" s="110"/>
      <c r="EL100" s="110"/>
      <c r="EM100" s="110"/>
      <c r="EN100" s="110"/>
      <c r="EO100" s="110"/>
      <c r="EP100" s="110"/>
      <c r="EQ100" s="110"/>
      <c r="ER100" s="110"/>
      <c r="ES100" s="110"/>
      <c r="ET100" s="110"/>
      <c r="EU100" s="110"/>
      <c r="EV100" s="110"/>
      <c r="EW100" s="110"/>
      <c r="EX100" s="110"/>
      <c r="EY100" s="110"/>
      <c r="EZ100" s="110"/>
      <c r="FA100" s="110"/>
      <c r="FB100" s="110"/>
      <c r="FC100" s="110"/>
      <c r="FD100" s="110"/>
      <c r="FE100" s="110"/>
      <c r="FF100" s="110"/>
      <c r="FG100" s="110"/>
      <c r="FH100" s="110"/>
      <c r="FI100" s="110"/>
      <c r="FJ100" s="110"/>
      <c r="FK100" s="110"/>
      <c r="FL100" s="110"/>
      <c r="FM100" s="110"/>
      <c r="FN100" s="110"/>
      <c r="FO100" s="110"/>
      <c r="FP100" s="110"/>
      <c r="FQ100" s="110"/>
      <c r="FR100" s="110"/>
      <c r="FS100" s="110"/>
      <c r="FT100" s="110"/>
      <c r="FU100" s="110"/>
      <c r="FV100" s="110"/>
      <c r="FW100" s="110"/>
      <c r="FX100" s="110"/>
      <c r="FY100" s="110"/>
      <c r="FZ100" s="110"/>
      <c r="GA100" s="110"/>
      <c r="GB100" s="110"/>
      <c r="GC100" s="110"/>
      <c r="GD100" s="110"/>
      <c r="GE100" s="110"/>
      <c r="GF100" s="110"/>
      <c r="GG100" s="110"/>
      <c r="GH100" s="110"/>
      <c r="GI100" s="110"/>
      <c r="GJ100" s="110"/>
      <c r="GK100" s="110"/>
      <c r="GL100" s="110"/>
      <c r="GM100" s="110"/>
      <c r="GN100" s="110"/>
      <c r="GO100" s="110"/>
      <c r="GP100" s="110"/>
      <c r="GQ100" s="110"/>
      <c r="GR100" s="110"/>
      <c r="GS100" s="110"/>
      <c r="GT100" s="110"/>
      <c r="GU100" s="110"/>
      <c r="GV100" s="110"/>
      <c r="GW100" s="110"/>
      <c r="GX100" s="110"/>
      <c r="GY100" s="110"/>
      <c r="GZ100" s="110"/>
      <c r="HA100" s="110"/>
      <c r="HB100" s="110"/>
      <c r="HC100" s="110"/>
      <c r="HD100" s="110"/>
      <c r="HE100" s="110"/>
      <c r="HF100" s="110"/>
      <c r="HG100" s="110"/>
      <c r="HH100" s="110"/>
      <c r="HI100" s="110"/>
      <c r="HJ100" s="110"/>
      <c r="HK100" s="110"/>
    </row>
    <row r="101" ht="15.75" customHeight="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c r="AB101" s="110"/>
      <c r="AC101" s="110"/>
      <c r="AD101" s="110"/>
      <c r="AE101" s="110"/>
      <c r="AF101" s="110"/>
      <c r="AG101" s="110"/>
      <c r="AH101" s="110"/>
      <c r="AI101" s="110"/>
      <c r="AJ101" s="110"/>
      <c r="AK101" s="110"/>
      <c r="AL101" s="110"/>
      <c r="AM101" s="110"/>
      <c r="AN101" s="110"/>
      <c r="AO101" s="110"/>
      <c r="AP101" s="110"/>
      <c r="AQ101" s="110"/>
      <c r="AR101" s="110"/>
      <c r="AS101" s="110"/>
      <c r="AT101" s="110"/>
      <c r="AU101" s="110"/>
      <c r="AV101" s="110"/>
      <c r="AW101" s="110"/>
      <c r="AX101" s="110"/>
      <c r="AY101" s="110"/>
      <c r="AZ101" s="110"/>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0"/>
      <c r="CB101" s="110"/>
      <c r="CC101" s="110"/>
      <c r="CD101" s="110"/>
      <c r="CE101" s="110"/>
      <c r="CF101" s="110"/>
      <c r="CG101" s="110"/>
      <c r="CH101" s="110"/>
      <c r="CI101" s="110"/>
      <c r="CJ101" s="110"/>
      <c r="CK101" s="110"/>
      <c r="CL101" s="110"/>
      <c r="CM101" s="110"/>
      <c r="CN101" s="110"/>
      <c r="CO101" s="110"/>
      <c r="CP101" s="110"/>
      <c r="CQ101" s="110"/>
      <c r="CR101" s="110"/>
      <c r="CS101" s="110"/>
      <c r="CT101" s="110"/>
      <c r="CU101" s="110"/>
      <c r="CV101" s="110"/>
      <c r="CW101" s="110"/>
      <c r="CX101" s="110"/>
      <c r="CY101" s="110"/>
      <c r="CZ101" s="110"/>
      <c r="DA101" s="110"/>
      <c r="DB101" s="110"/>
      <c r="DC101" s="110"/>
      <c r="DD101" s="110"/>
      <c r="DE101" s="110"/>
      <c r="DF101" s="110"/>
      <c r="DG101" s="110"/>
      <c r="DH101" s="110"/>
      <c r="DI101" s="110"/>
      <c r="DJ101" s="110"/>
      <c r="DK101" s="110"/>
      <c r="DL101" s="110"/>
      <c r="DM101" s="110"/>
      <c r="DN101" s="110"/>
      <c r="DO101" s="110"/>
      <c r="DP101" s="110"/>
      <c r="DQ101" s="110"/>
      <c r="DR101" s="110"/>
      <c r="DS101" s="110"/>
      <c r="DT101" s="110"/>
      <c r="DU101" s="110"/>
      <c r="DV101" s="110"/>
      <c r="DW101" s="110"/>
      <c r="DX101" s="110"/>
      <c r="DY101" s="110"/>
      <c r="DZ101" s="110"/>
      <c r="EA101" s="110"/>
      <c r="EB101" s="110"/>
      <c r="EC101" s="110"/>
      <c r="ED101" s="110"/>
      <c r="EE101" s="110"/>
      <c r="EF101" s="110"/>
      <c r="EG101" s="110"/>
      <c r="EH101" s="110"/>
      <c r="EI101" s="110"/>
      <c r="EJ101" s="110"/>
      <c r="EK101" s="110"/>
      <c r="EL101" s="110"/>
      <c r="EM101" s="110"/>
      <c r="EN101" s="110"/>
      <c r="EO101" s="110"/>
      <c r="EP101" s="110"/>
      <c r="EQ101" s="110"/>
      <c r="ER101" s="110"/>
      <c r="ES101" s="110"/>
      <c r="ET101" s="110"/>
      <c r="EU101" s="110"/>
      <c r="EV101" s="110"/>
      <c r="EW101" s="110"/>
      <c r="EX101" s="110"/>
      <c r="EY101" s="110"/>
      <c r="EZ101" s="110"/>
      <c r="FA101" s="110"/>
      <c r="FB101" s="110"/>
      <c r="FC101" s="110"/>
      <c r="FD101" s="110"/>
      <c r="FE101" s="110"/>
      <c r="FF101" s="110"/>
      <c r="FG101" s="110"/>
      <c r="FH101" s="110"/>
      <c r="FI101" s="110"/>
      <c r="FJ101" s="110"/>
      <c r="FK101" s="110"/>
      <c r="FL101" s="110"/>
      <c r="FM101" s="110"/>
      <c r="FN101" s="110"/>
      <c r="FO101" s="110"/>
      <c r="FP101" s="110"/>
      <c r="FQ101" s="110"/>
      <c r="FR101" s="110"/>
      <c r="FS101" s="110"/>
      <c r="FT101" s="110"/>
      <c r="FU101" s="110"/>
      <c r="FV101" s="110"/>
      <c r="FW101" s="110"/>
      <c r="FX101" s="110"/>
      <c r="FY101" s="110"/>
      <c r="FZ101" s="110"/>
      <c r="GA101" s="110"/>
      <c r="GB101" s="110"/>
      <c r="GC101" s="110"/>
      <c r="GD101" s="110"/>
      <c r="GE101" s="110"/>
      <c r="GF101" s="110"/>
      <c r="GG101" s="110"/>
      <c r="GH101" s="110"/>
      <c r="GI101" s="110"/>
      <c r="GJ101" s="110"/>
      <c r="GK101" s="110"/>
      <c r="GL101" s="110"/>
      <c r="GM101" s="110"/>
      <c r="GN101" s="110"/>
      <c r="GO101" s="110"/>
      <c r="GP101" s="110"/>
      <c r="GQ101" s="110"/>
      <c r="GR101" s="110"/>
      <c r="GS101" s="110"/>
      <c r="GT101" s="110"/>
      <c r="GU101" s="110"/>
      <c r="GV101" s="110"/>
      <c r="GW101" s="110"/>
      <c r="GX101" s="110"/>
      <c r="GY101" s="110"/>
      <c r="GZ101" s="110"/>
      <c r="HA101" s="110"/>
      <c r="HB101" s="110"/>
      <c r="HC101" s="110"/>
      <c r="HD101" s="110"/>
      <c r="HE101" s="110"/>
      <c r="HF101" s="110"/>
      <c r="HG101" s="110"/>
      <c r="HH101" s="110"/>
      <c r="HI101" s="110"/>
      <c r="HJ101" s="110"/>
      <c r="HK101" s="110"/>
    </row>
    <row r="102" ht="15.75" customHeight="1">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c r="AA102" s="110"/>
      <c r="AB102" s="110"/>
      <c r="AC102" s="110"/>
      <c r="AD102" s="110"/>
      <c r="AE102" s="110"/>
      <c r="AF102" s="110"/>
      <c r="AG102" s="110"/>
      <c r="AH102" s="110"/>
      <c r="AI102" s="110"/>
      <c r="AJ102" s="110"/>
      <c r="AK102" s="110"/>
      <c r="AL102" s="110"/>
      <c r="AM102" s="110"/>
      <c r="AN102" s="110"/>
      <c r="AO102" s="110"/>
      <c r="AP102" s="110"/>
      <c r="AQ102" s="110"/>
      <c r="AR102" s="110"/>
      <c r="AS102" s="110"/>
      <c r="AT102" s="110"/>
      <c r="AU102" s="110"/>
      <c r="AV102" s="110"/>
      <c r="AW102" s="110"/>
      <c r="AX102" s="110"/>
      <c r="AY102" s="110"/>
      <c r="AZ102" s="110"/>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0"/>
      <c r="CB102" s="110"/>
      <c r="CC102" s="110"/>
      <c r="CD102" s="110"/>
      <c r="CE102" s="110"/>
      <c r="CF102" s="110"/>
      <c r="CG102" s="110"/>
      <c r="CH102" s="110"/>
      <c r="CI102" s="110"/>
      <c r="CJ102" s="110"/>
      <c r="CK102" s="110"/>
      <c r="CL102" s="110"/>
      <c r="CM102" s="110"/>
      <c r="CN102" s="110"/>
      <c r="CO102" s="110"/>
      <c r="CP102" s="110"/>
      <c r="CQ102" s="110"/>
      <c r="CR102" s="110"/>
      <c r="CS102" s="110"/>
      <c r="CT102" s="110"/>
      <c r="CU102" s="110"/>
      <c r="CV102" s="110"/>
      <c r="CW102" s="110"/>
      <c r="CX102" s="110"/>
      <c r="CY102" s="110"/>
      <c r="CZ102" s="110"/>
      <c r="DA102" s="110"/>
      <c r="DB102" s="110"/>
      <c r="DC102" s="110"/>
      <c r="DD102" s="110"/>
      <c r="DE102" s="110"/>
      <c r="DF102" s="110"/>
      <c r="DG102" s="110"/>
      <c r="DH102" s="110"/>
      <c r="DI102" s="110"/>
      <c r="DJ102" s="110"/>
      <c r="DK102" s="110"/>
      <c r="DL102" s="110"/>
      <c r="DM102" s="110"/>
      <c r="DN102" s="110"/>
      <c r="DO102" s="110"/>
      <c r="DP102" s="110"/>
      <c r="DQ102" s="110"/>
      <c r="DR102" s="110"/>
      <c r="DS102" s="110"/>
      <c r="DT102" s="110"/>
      <c r="DU102" s="110"/>
      <c r="DV102" s="110"/>
      <c r="DW102" s="110"/>
      <c r="DX102" s="110"/>
      <c r="DY102" s="110"/>
      <c r="DZ102" s="110"/>
      <c r="EA102" s="110"/>
      <c r="EB102" s="110"/>
      <c r="EC102" s="110"/>
      <c r="ED102" s="110"/>
      <c r="EE102" s="110"/>
      <c r="EF102" s="110"/>
      <c r="EG102" s="110"/>
      <c r="EH102" s="110"/>
      <c r="EI102" s="110"/>
      <c r="EJ102" s="110"/>
      <c r="EK102" s="110"/>
      <c r="EL102" s="110"/>
      <c r="EM102" s="110"/>
      <c r="EN102" s="110"/>
      <c r="EO102" s="110"/>
      <c r="EP102" s="110"/>
      <c r="EQ102" s="110"/>
      <c r="ER102" s="110"/>
      <c r="ES102" s="110"/>
      <c r="ET102" s="110"/>
      <c r="EU102" s="110"/>
      <c r="EV102" s="110"/>
      <c r="EW102" s="110"/>
      <c r="EX102" s="110"/>
      <c r="EY102" s="110"/>
      <c r="EZ102" s="110"/>
      <c r="FA102" s="110"/>
      <c r="FB102" s="110"/>
      <c r="FC102" s="110"/>
      <c r="FD102" s="110"/>
      <c r="FE102" s="110"/>
      <c r="FF102" s="110"/>
      <c r="FG102" s="110"/>
      <c r="FH102" s="110"/>
      <c r="FI102" s="110"/>
      <c r="FJ102" s="110"/>
      <c r="FK102" s="110"/>
      <c r="FL102" s="110"/>
      <c r="FM102" s="110"/>
      <c r="FN102" s="110"/>
      <c r="FO102" s="110"/>
      <c r="FP102" s="110"/>
      <c r="FQ102" s="110"/>
      <c r="FR102" s="110"/>
      <c r="FS102" s="110"/>
      <c r="FT102" s="110"/>
      <c r="FU102" s="110"/>
      <c r="FV102" s="110"/>
      <c r="FW102" s="110"/>
      <c r="FX102" s="110"/>
      <c r="FY102" s="110"/>
      <c r="FZ102" s="110"/>
      <c r="GA102" s="110"/>
      <c r="GB102" s="110"/>
      <c r="GC102" s="110"/>
      <c r="GD102" s="110"/>
      <c r="GE102" s="110"/>
      <c r="GF102" s="110"/>
      <c r="GG102" s="110"/>
      <c r="GH102" s="110"/>
      <c r="GI102" s="110"/>
      <c r="GJ102" s="110"/>
      <c r="GK102" s="110"/>
      <c r="GL102" s="110"/>
      <c r="GM102" s="110"/>
      <c r="GN102" s="110"/>
      <c r="GO102" s="110"/>
      <c r="GP102" s="110"/>
      <c r="GQ102" s="110"/>
      <c r="GR102" s="110"/>
      <c r="GS102" s="110"/>
      <c r="GT102" s="110"/>
      <c r="GU102" s="110"/>
      <c r="GV102" s="110"/>
      <c r="GW102" s="110"/>
      <c r="GX102" s="110"/>
      <c r="GY102" s="110"/>
      <c r="GZ102" s="110"/>
      <c r="HA102" s="110"/>
      <c r="HB102" s="110"/>
      <c r="HC102" s="110"/>
      <c r="HD102" s="110"/>
      <c r="HE102" s="110"/>
      <c r="HF102" s="110"/>
      <c r="HG102" s="110"/>
      <c r="HH102" s="110"/>
      <c r="HI102" s="110"/>
      <c r="HJ102" s="110"/>
      <c r="HK102" s="110"/>
    </row>
    <row r="103" ht="15.75" customHeight="1">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c r="AA103" s="110"/>
      <c r="AB103" s="110"/>
      <c r="AC103" s="110"/>
      <c r="AD103" s="110"/>
      <c r="AE103" s="110"/>
      <c r="AF103" s="110"/>
      <c r="AG103" s="110"/>
      <c r="AH103" s="110"/>
      <c r="AI103" s="110"/>
      <c r="AJ103" s="110"/>
      <c r="AK103" s="110"/>
      <c r="AL103" s="110"/>
      <c r="AM103" s="110"/>
      <c r="AN103" s="110"/>
      <c r="AO103" s="110"/>
      <c r="AP103" s="110"/>
      <c r="AQ103" s="110"/>
      <c r="AR103" s="110"/>
      <c r="AS103" s="110"/>
      <c r="AT103" s="110"/>
      <c r="AU103" s="110"/>
      <c r="AV103" s="110"/>
      <c r="AW103" s="110"/>
      <c r="AX103" s="110"/>
      <c r="AY103" s="110"/>
      <c r="AZ103" s="110"/>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0"/>
      <c r="CB103" s="110"/>
      <c r="CC103" s="110"/>
      <c r="CD103" s="110"/>
      <c r="CE103" s="110"/>
      <c r="CF103" s="110"/>
      <c r="CG103" s="110"/>
      <c r="CH103" s="110"/>
      <c r="CI103" s="110"/>
      <c r="CJ103" s="110"/>
      <c r="CK103" s="110"/>
      <c r="CL103" s="110"/>
      <c r="CM103" s="110"/>
      <c r="CN103" s="110"/>
      <c r="CO103" s="110"/>
      <c r="CP103" s="110"/>
      <c r="CQ103" s="110"/>
      <c r="CR103" s="110"/>
      <c r="CS103" s="110"/>
      <c r="CT103" s="110"/>
      <c r="CU103" s="110"/>
      <c r="CV103" s="110"/>
      <c r="CW103" s="110"/>
      <c r="CX103" s="110"/>
      <c r="CY103" s="110"/>
      <c r="CZ103" s="110"/>
      <c r="DA103" s="110"/>
      <c r="DB103" s="110"/>
      <c r="DC103" s="110"/>
      <c r="DD103" s="110"/>
      <c r="DE103" s="110"/>
      <c r="DF103" s="110"/>
      <c r="DG103" s="110"/>
      <c r="DH103" s="110"/>
      <c r="DI103" s="110"/>
      <c r="DJ103" s="110"/>
      <c r="DK103" s="110"/>
      <c r="DL103" s="110"/>
      <c r="DM103" s="110"/>
      <c r="DN103" s="110"/>
      <c r="DO103" s="110"/>
      <c r="DP103" s="110"/>
      <c r="DQ103" s="110"/>
      <c r="DR103" s="110"/>
      <c r="DS103" s="110"/>
      <c r="DT103" s="110"/>
      <c r="DU103" s="110"/>
      <c r="DV103" s="110"/>
      <c r="DW103" s="110"/>
      <c r="DX103" s="110"/>
      <c r="DY103" s="110"/>
      <c r="DZ103" s="110"/>
      <c r="EA103" s="110"/>
      <c r="EB103" s="110"/>
      <c r="EC103" s="110"/>
      <c r="ED103" s="110"/>
      <c r="EE103" s="110"/>
      <c r="EF103" s="110"/>
      <c r="EG103" s="110"/>
      <c r="EH103" s="110"/>
      <c r="EI103" s="110"/>
      <c r="EJ103" s="110"/>
      <c r="EK103" s="110"/>
      <c r="EL103" s="110"/>
      <c r="EM103" s="110"/>
      <c r="EN103" s="110"/>
      <c r="EO103" s="110"/>
      <c r="EP103" s="110"/>
      <c r="EQ103" s="110"/>
      <c r="ER103" s="110"/>
      <c r="ES103" s="110"/>
      <c r="ET103" s="110"/>
      <c r="EU103" s="110"/>
      <c r="EV103" s="110"/>
      <c r="EW103" s="110"/>
      <c r="EX103" s="110"/>
      <c r="EY103" s="110"/>
      <c r="EZ103" s="110"/>
      <c r="FA103" s="110"/>
      <c r="FB103" s="110"/>
      <c r="FC103" s="110"/>
      <c r="FD103" s="110"/>
      <c r="FE103" s="110"/>
      <c r="FF103" s="110"/>
      <c r="FG103" s="110"/>
      <c r="FH103" s="110"/>
      <c r="FI103" s="110"/>
      <c r="FJ103" s="110"/>
      <c r="FK103" s="110"/>
      <c r="FL103" s="110"/>
      <c r="FM103" s="110"/>
      <c r="FN103" s="110"/>
      <c r="FO103" s="110"/>
      <c r="FP103" s="110"/>
      <c r="FQ103" s="110"/>
      <c r="FR103" s="110"/>
      <c r="FS103" s="110"/>
      <c r="FT103" s="110"/>
      <c r="FU103" s="110"/>
      <c r="FV103" s="110"/>
      <c r="FW103" s="110"/>
      <c r="FX103" s="110"/>
      <c r="FY103" s="110"/>
      <c r="FZ103" s="110"/>
      <c r="GA103" s="110"/>
      <c r="GB103" s="110"/>
      <c r="GC103" s="110"/>
      <c r="GD103" s="110"/>
      <c r="GE103" s="110"/>
      <c r="GF103" s="110"/>
      <c r="GG103" s="110"/>
      <c r="GH103" s="110"/>
      <c r="GI103" s="110"/>
      <c r="GJ103" s="110"/>
      <c r="GK103" s="110"/>
      <c r="GL103" s="110"/>
      <c r="GM103" s="110"/>
      <c r="GN103" s="110"/>
      <c r="GO103" s="110"/>
      <c r="GP103" s="110"/>
      <c r="GQ103" s="110"/>
      <c r="GR103" s="110"/>
      <c r="GS103" s="110"/>
      <c r="GT103" s="110"/>
      <c r="GU103" s="110"/>
      <c r="GV103" s="110"/>
      <c r="GW103" s="110"/>
      <c r="GX103" s="110"/>
      <c r="GY103" s="110"/>
      <c r="GZ103" s="110"/>
      <c r="HA103" s="110"/>
      <c r="HB103" s="110"/>
      <c r="HC103" s="110"/>
      <c r="HD103" s="110"/>
      <c r="HE103" s="110"/>
      <c r="HF103" s="110"/>
      <c r="HG103" s="110"/>
      <c r="HH103" s="110"/>
      <c r="HI103" s="110"/>
      <c r="HJ103" s="110"/>
      <c r="HK103" s="110"/>
    </row>
    <row r="104" ht="15.75" customHeight="1">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c r="AA104" s="110"/>
      <c r="AB104" s="110"/>
      <c r="AC104" s="110"/>
      <c r="AD104" s="110"/>
      <c r="AE104" s="110"/>
      <c r="AF104" s="110"/>
      <c r="AG104" s="110"/>
      <c r="AH104" s="110"/>
      <c r="AI104" s="110"/>
      <c r="AJ104" s="110"/>
      <c r="AK104" s="110"/>
      <c r="AL104" s="110"/>
      <c r="AM104" s="110"/>
      <c r="AN104" s="110"/>
      <c r="AO104" s="110"/>
      <c r="AP104" s="110"/>
      <c r="AQ104" s="110"/>
      <c r="AR104" s="110"/>
      <c r="AS104" s="110"/>
      <c r="AT104" s="110"/>
      <c r="AU104" s="110"/>
      <c r="AV104" s="110"/>
      <c r="AW104" s="110"/>
      <c r="AX104" s="110"/>
      <c r="AY104" s="110"/>
      <c r="AZ104" s="110"/>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0"/>
      <c r="CB104" s="110"/>
      <c r="CC104" s="110"/>
      <c r="CD104" s="110"/>
      <c r="CE104" s="110"/>
      <c r="CF104" s="110"/>
      <c r="CG104" s="110"/>
      <c r="CH104" s="110"/>
      <c r="CI104" s="110"/>
      <c r="CJ104" s="110"/>
      <c r="CK104" s="110"/>
      <c r="CL104" s="110"/>
      <c r="CM104" s="110"/>
      <c r="CN104" s="110"/>
      <c r="CO104" s="110"/>
      <c r="CP104" s="110"/>
      <c r="CQ104" s="110"/>
      <c r="CR104" s="110"/>
      <c r="CS104" s="110"/>
      <c r="CT104" s="110"/>
      <c r="CU104" s="110"/>
      <c r="CV104" s="110"/>
      <c r="CW104" s="110"/>
      <c r="CX104" s="110"/>
      <c r="CY104" s="110"/>
      <c r="CZ104" s="110"/>
      <c r="DA104" s="110"/>
      <c r="DB104" s="110"/>
      <c r="DC104" s="110"/>
      <c r="DD104" s="110"/>
      <c r="DE104" s="110"/>
      <c r="DF104" s="110"/>
      <c r="DG104" s="110"/>
      <c r="DH104" s="110"/>
      <c r="DI104" s="110"/>
      <c r="DJ104" s="110"/>
      <c r="DK104" s="110"/>
      <c r="DL104" s="110"/>
      <c r="DM104" s="110"/>
      <c r="DN104" s="110"/>
      <c r="DO104" s="110"/>
      <c r="DP104" s="110"/>
      <c r="DQ104" s="110"/>
      <c r="DR104" s="110"/>
      <c r="DS104" s="110"/>
      <c r="DT104" s="110"/>
      <c r="DU104" s="110"/>
      <c r="DV104" s="110"/>
      <c r="DW104" s="110"/>
      <c r="DX104" s="110"/>
      <c r="DY104" s="110"/>
      <c r="DZ104" s="110"/>
      <c r="EA104" s="110"/>
      <c r="EB104" s="110"/>
      <c r="EC104" s="110"/>
      <c r="ED104" s="110"/>
      <c r="EE104" s="110"/>
      <c r="EF104" s="110"/>
      <c r="EG104" s="110"/>
      <c r="EH104" s="110"/>
      <c r="EI104" s="110"/>
      <c r="EJ104" s="110"/>
      <c r="EK104" s="110"/>
      <c r="EL104" s="110"/>
      <c r="EM104" s="110"/>
      <c r="EN104" s="110"/>
      <c r="EO104" s="110"/>
      <c r="EP104" s="110"/>
      <c r="EQ104" s="110"/>
      <c r="ER104" s="110"/>
      <c r="ES104" s="110"/>
      <c r="ET104" s="110"/>
      <c r="EU104" s="110"/>
      <c r="EV104" s="110"/>
      <c r="EW104" s="110"/>
      <c r="EX104" s="110"/>
      <c r="EY104" s="110"/>
      <c r="EZ104" s="110"/>
      <c r="FA104" s="110"/>
      <c r="FB104" s="110"/>
      <c r="FC104" s="110"/>
      <c r="FD104" s="110"/>
      <c r="FE104" s="110"/>
      <c r="FF104" s="110"/>
      <c r="FG104" s="110"/>
      <c r="FH104" s="110"/>
      <c r="FI104" s="110"/>
      <c r="FJ104" s="110"/>
      <c r="FK104" s="110"/>
      <c r="FL104" s="110"/>
      <c r="FM104" s="110"/>
      <c r="FN104" s="110"/>
      <c r="FO104" s="110"/>
      <c r="FP104" s="110"/>
      <c r="FQ104" s="110"/>
      <c r="FR104" s="110"/>
      <c r="FS104" s="110"/>
      <c r="FT104" s="110"/>
      <c r="FU104" s="110"/>
      <c r="FV104" s="110"/>
      <c r="FW104" s="110"/>
      <c r="FX104" s="110"/>
      <c r="FY104" s="110"/>
      <c r="FZ104" s="110"/>
      <c r="GA104" s="110"/>
      <c r="GB104" s="110"/>
      <c r="GC104" s="110"/>
      <c r="GD104" s="110"/>
      <c r="GE104" s="110"/>
      <c r="GF104" s="110"/>
      <c r="GG104" s="110"/>
      <c r="GH104" s="110"/>
      <c r="GI104" s="110"/>
      <c r="GJ104" s="110"/>
      <c r="GK104" s="110"/>
      <c r="GL104" s="110"/>
      <c r="GM104" s="110"/>
      <c r="GN104" s="110"/>
      <c r="GO104" s="110"/>
      <c r="GP104" s="110"/>
      <c r="GQ104" s="110"/>
      <c r="GR104" s="110"/>
      <c r="GS104" s="110"/>
      <c r="GT104" s="110"/>
      <c r="GU104" s="110"/>
      <c r="GV104" s="110"/>
      <c r="GW104" s="110"/>
      <c r="GX104" s="110"/>
      <c r="GY104" s="110"/>
      <c r="GZ104" s="110"/>
      <c r="HA104" s="110"/>
      <c r="HB104" s="110"/>
      <c r="HC104" s="110"/>
      <c r="HD104" s="110"/>
      <c r="HE104" s="110"/>
      <c r="HF104" s="110"/>
      <c r="HG104" s="110"/>
      <c r="HH104" s="110"/>
      <c r="HI104" s="110"/>
      <c r="HJ104" s="110"/>
      <c r="HK104" s="110"/>
    </row>
    <row r="105" ht="15.75" customHeight="1">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c r="AA105" s="110"/>
      <c r="AB105" s="110"/>
      <c r="AC105" s="110"/>
      <c r="AD105" s="110"/>
      <c r="AE105" s="110"/>
      <c r="AF105" s="110"/>
      <c r="AG105" s="110"/>
      <c r="AH105" s="110"/>
      <c r="AI105" s="110"/>
      <c r="AJ105" s="110"/>
      <c r="AK105" s="110"/>
      <c r="AL105" s="110"/>
      <c r="AM105" s="110"/>
      <c r="AN105" s="110"/>
      <c r="AO105" s="110"/>
      <c r="AP105" s="110"/>
      <c r="AQ105" s="110"/>
      <c r="AR105" s="110"/>
      <c r="AS105" s="110"/>
      <c r="AT105" s="110"/>
      <c r="AU105" s="110"/>
      <c r="AV105" s="110"/>
      <c r="AW105" s="110"/>
      <c r="AX105" s="110"/>
      <c r="AY105" s="110"/>
      <c r="AZ105" s="110"/>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0"/>
      <c r="CB105" s="110"/>
      <c r="CC105" s="110"/>
      <c r="CD105" s="110"/>
      <c r="CE105" s="110"/>
      <c r="CF105" s="110"/>
      <c r="CG105" s="110"/>
      <c r="CH105" s="110"/>
      <c r="CI105" s="110"/>
      <c r="CJ105" s="110"/>
      <c r="CK105" s="110"/>
      <c r="CL105" s="110"/>
      <c r="CM105" s="110"/>
      <c r="CN105" s="110"/>
      <c r="CO105" s="110"/>
      <c r="CP105" s="110"/>
      <c r="CQ105" s="110"/>
      <c r="CR105" s="110"/>
      <c r="CS105" s="110"/>
      <c r="CT105" s="110"/>
      <c r="CU105" s="110"/>
      <c r="CV105" s="110"/>
      <c r="CW105" s="110"/>
      <c r="CX105" s="110"/>
      <c r="CY105" s="110"/>
      <c r="CZ105" s="110"/>
      <c r="DA105" s="110"/>
      <c r="DB105" s="110"/>
      <c r="DC105" s="110"/>
      <c r="DD105" s="110"/>
      <c r="DE105" s="110"/>
      <c r="DF105" s="110"/>
      <c r="DG105" s="110"/>
      <c r="DH105" s="110"/>
      <c r="DI105" s="110"/>
      <c r="DJ105" s="110"/>
      <c r="DK105" s="110"/>
      <c r="DL105" s="110"/>
      <c r="DM105" s="110"/>
      <c r="DN105" s="110"/>
      <c r="DO105" s="110"/>
      <c r="DP105" s="110"/>
      <c r="DQ105" s="110"/>
      <c r="DR105" s="110"/>
      <c r="DS105" s="110"/>
      <c r="DT105" s="110"/>
      <c r="DU105" s="110"/>
      <c r="DV105" s="110"/>
      <c r="DW105" s="110"/>
      <c r="DX105" s="110"/>
      <c r="DY105" s="110"/>
      <c r="DZ105" s="110"/>
      <c r="EA105" s="110"/>
      <c r="EB105" s="110"/>
      <c r="EC105" s="110"/>
      <c r="ED105" s="110"/>
      <c r="EE105" s="110"/>
      <c r="EF105" s="110"/>
      <c r="EG105" s="110"/>
      <c r="EH105" s="110"/>
      <c r="EI105" s="110"/>
      <c r="EJ105" s="110"/>
      <c r="EK105" s="110"/>
      <c r="EL105" s="110"/>
      <c r="EM105" s="110"/>
      <c r="EN105" s="110"/>
      <c r="EO105" s="110"/>
      <c r="EP105" s="110"/>
      <c r="EQ105" s="110"/>
      <c r="ER105" s="110"/>
      <c r="ES105" s="110"/>
      <c r="ET105" s="110"/>
      <c r="EU105" s="110"/>
      <c r="EV105" s="110"/>
      <c r="EW105" s="110"/>
      <c r="EX105" s="110"/>
      <c r="EY105" s="110"/>
      <c r="EZ105" s="110"/>
      <c r="FA105" s="110"/>
      <c r="FB105" s="110"/>
      <c r="FC105" s="110"/>
      <c r="FD105" s="110"/>
      <c r="FE105" s="110"/>
      <c r="FF105" s="110"/>
      <c r="FG105" s="110"/>
      <c r="FH105" s="110"/>
      <c r="FI105" s="110"/>
      <c r="FJ105" s="110"/>
      <c r="FK105" s="110"/>
      <c r="FL105" s="110"/>
      <c r="FM105" s="110"/>
      <c r="FN105" s="110"/>
      <c r="FO105" s="110"/>
      <c r="FP105" s="110"/>
      <c r="FQ105" s="110"/>
      <c r="FR105" s="110"/>
      <c r="FS105" s="110"/>
      <c r="FT105" s="110"/>
      <c r="FU105" s="110"/>
      <c r="FV105" s="110"/>
      <c r="FW105" s="110"/>
      <c r="FX105" s="110"/>
      <c r="FY105" s="110"/>
      <c r="FZ105" s="110"/>
      <c r="GA105" s="110"/>
      <c r="GB105" s="110"/>
      <c r="GC105" s="110"/>
      <c r="GD105" s="110"/>
      <c r="GE105" s="110"/>
      <c r="GF105" s="110"/>
      <c r="GG105" s="110"/>
      <c r="GH105" s="110"/>
      <c r="GI105" s="110"/>
      <c r="GJ105" s="110"/>
      <c r="GK105" s="110"/>
      <c r="GL105" s="110"/>
      <c r="GM105" s="110"/>
      <c r="GN105" s="110"/>
      <c r="GO105" s="110"/>
      <c r="GP105" s="110"/>
      <c r="GQ105" s="110"/>
      <c r="GR105" s="110"/>
      <c r="GS105" s="110"/>
      <c r="GT105" s="110"/>
      <c r="GU105" s="110"/>
      <c r="GV105" s="110"/>
      <c r="GW105" s="110"/>
      <c r="GX105" s="110"/>
      <c r="GY105" s="110"/>
      <c r="GZ105" s="110"/>
      <c r="HA105" s="110"/>
      <c r="HB105" s="110"/>
      <c r="HC105" s="110"/>
      <c r="HD105" s="110"/>
      <c r="HE105" s="110"/>
      <c r="HF105" s="110"/>
      <c r="HG105" s="110"/>
      <c r="HH105" s="110"/>
      <c r="HI105" s="110"/>
      <c r="HJ105" s="110"/>
      <c r="HK105" s="110"/>
    </row>
    <row r="106" ht="15.75" customHeight="1">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c r="AA106" s="110"/>
      <c r="AB106" s="110"/>
      <c r="AC106" s="110"/>
      <c r="AD106" s="110"/>
      <c r="AE106" s="110"/>
      <c r="AF106" s="110"/>
      <c r="AG106" s="110"/>
      <c r="AH106" s="110"/>
      <c r="AI106" s="110"/>
      <c r="AJ106" s="110"/>
      <c r="AK106" s="110"/>
      <c r="AL106" s="110"/>
      <c r="AM106" s="110"/>
      <c r="AN106" s="110"/>
      <c r="AO106" s="110"/>
      <c r="AP106" s="110"/>
      <c r="AQ106" s="110"/>
      <c r="AR106" s="110"/>
      <c r="AS106" s="110"/>
      <c r="AT106" s="110"/>
      <c r="AU106" s="110"/>
      <c r="AV106" s="110"/>
      <c r="AW106" s="110"/>
      <c r="AX106" s="110"/>
      <c r="AY106" s="110"/>
      <c r="AZ106" s="110"/>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0"/>
      <c r="CB106" s="110"/>
      <c r="CC106" s="110"/>
      <c r="CD106" s="110"/>
      <c r="CE106" s="110"/>
      <c r="CF106" s="110"/>
      <c r="CG106" s="110"/>
      <c r="CH106" s="110"/>
      <c r="CI106" s="110"/>
      <c r="CJ106" s="110"/>
      <c r="CK106" s="110"/>
      <c r="CL106" s="110"/>
      <c r="CM106" s="110"/>
      <c r="CN106" s="110"/>
      <c r="CO106" s="110"/>
      <c r="CP106" s="110"/>
      <c r="CQ106" s="110"/>
      <c r="CR106" s="110"/>
      <c r="CS106" s="110"/>
      <c r="CT106" s="110"/>
      <c r="CU106" s="110"/>
      <c r="CV106" s="110"/>
      <c r="CW106" s="110"/>
      <c r="CX106" s="110"/>
      <c r="CY106" s="110"/>
      <c r="CZ106" s="110"/>
      <c r="DA106" s="110"/>
      <c r="DB106" s="110"/>
      <c r="DC106" s="110"/>
      <c r="DD106" s="110"/>
      <c r="DE106" s="110"/>
      <c r="DF106" s="110"/>
      <c r="DG106" s="110"/>
      <c r="DH106" s="110"/>
      <c r="DI106" s="110"/>
      <c r="DJ106" s="110"/>
      <c r="DK106" s="110"/>
      <c r="DL106" s="110"/>
      <c r="DM106" s="110"/>
      <c r="DN106" s="110"/>
      <c r="DO106" s="110"/>
      <c r="DP106" s="110"/>
      <c r="DQ106" s="110"/>
      <c r="DR106" s="110"/>
      <c r="DS106" s="110"/>
      <c r="DT106" s="110"/>
      <c r="DU106" s="110"/>
      <c r="DV106" s="110"/>
      <c r="DW106" s="110"/>
      <c r="DX106" s="110"/>
      <c r="DY106" s="110"/>
      <c r="DZ106" s="110"/>
      <c r="EA106" s="110"/>
      <c r="EB106" s="110"/>
      <c r="EC106" s="110"/>
      <c r="ED106" s="110"/>
      <c r="EE106" s="110"/>
      <c r="EF106" s="110"/>
      <c r="EG106" s="110"/>
      <c r="EH106" s="110"/>
      <c r="EI106" s="110"/>
      <c r="EJ106" s="110"/>
      <c r="EK106" s="110"/>
      <c r="EL106" s="110"/>
      <c r="EM106" s="110"/>
      <c r="EN106" s="110"/>
      <c r="EO106" s="110"/>
      <c r="EP106" s="110"/>
      <c r="EQ106" s="110"/>
      <c r="ER106" s="110"/>
      <c r="ES106" s="110"/>
      <c r="ET106" s="110"/>
      <c r="EU106" s="110"/>
      <c r="EV106" s="110"/>
      <c r="EW106" s="110"/>
      <c r="EX106" s="110"/>
      <c r="EY106" s="110"/>
      <c r="EZ106" s="110"/>
      <c r="FA106" s="110"/>
      <c r="FB106" s="110"/>
      <c r="FC106" s="110"/>
      <c r="FD106" s="110"/>
      <c r="FE106" s="110"/>
      <c r="FF106" s="110"/>
      <c r="FG106" s="110"/>
      <c r="FH106" s="110"/>
      <c r="FI106" s="110"/>
      <c r="FJ106" s="110"/>
      <c r="FK106" s="110"/>
      <c r="FL106" s="110"/>
      <c r="FM106" s="110"/>
      <c r="FN106" s="110"/>
      <c r="FO106" s="110"/>
      <c r="FP106" s="110"/>
      <c r="FQ106" s="110"/>
      <c r="FR106" s="110"/>
      <c r="FS106" s="110"/>
      <c r="FT106" s="110"/>
      <c r="FU106" s="110"/>
      <c r="FV106" s="110"/>
      <c r="FW106" s="110"/>
      <c r="FX106" s="110"/>
      <c r="FY106" s="110"/>
      <c r="FZ106" s="110"/>
      <c r="GA106" s="110"/>
      <c r="GB106" s="110"/>
      <c r="GC106" s="110"/>
      <c r="GD106" s="110"/>
      <c r="GE106" s="110"/>
      <c r="GF106" s="110"/>
      <c r="GG106" s="110"/>
      <c r="GH106" s="110"/>
      <c r="GI106" s="110"/>
      <c r="GJ106" s="110"/>
      <c r="GK106" s="110"/>
      <c r="GL106" s="110"/>
      <c r="GM106" s="110"/>
      <c r="GN106" s="110"/>
      <c r="GO106" s="110"/>
      <c r="GP106" s="110"/>
      <c r="GQ106" s="110"/>
      <c r="GR106" s="110"/>
      <c r="GS106" s="110"/>
      <c r="GT106" s="110"/>
      <c r="GU106" s="110"/>
      <c r="GV106" s="110"/>
      <c r="GW106" s="110"/>
      <c r="GX106" s="110"/>
      <c r="GY106" s="110"/>
      <c r="GZ106" s="110"/>
      <c r="HA106" s="110"/>
      <c r="HB106" s="110"/>
      <c r="HC106" s="110"/>
      <c r="HD106" s="110"/>
      <c r="HE106" s="110"/>
      <c r="HF106" s="110"/>
      <c r="HG106" s="110"/>
      <c r="HH106" s="110"/>
      <c r="HI106" s="110"/>
      <c r="HJ106" s="110"/>
      <c r="HK106" s="110"/>
    </row>
    <row r="107" ht="15.75" customHeight="1">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c r="AA107" s="110"/>
      <c r="AB107" s="110"/>
      <c r="AC107" s="110"/>
      <c r="AD107" s="110"/>
      <c r="AE107" s="110"/>
      <c r="AF107" s="110"/>
      <c r="AG107" s="110"/>
      <c r="AH107" s="110"/>
      <c r="AI107" s="110"/>
      <c r="AJ107" s="110"/>
      <c r="AK107" s="110"/>
      <c r="AL107" s="110"/>
      <c r="AM107" s="110"/>
      <c r="AN107" s="110"/>
      <c r="AO107" s="110"/>
      <c r="AP107" s="110"/>
      <c r="AQ107" s="110"/>
      <c r="AR107" s="110"/>
      <c r="AS107" s="110"/>
      <c r="AT107" s="110"/>
      <c r="AU107" s="110"/>
      <c r="AV107" s="110"/>
      <c r="AW107" s="110"/>
      <c r="AX107" s="110"/>
      <c r="AY107" s="110"/>
      <c r="AZ107" s="110"/>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0"/>
      <c r="CB107" s="110"/>
      <c r="CC107" s="110"/>
      <c r="CD107" s="110"/>
      <c r="CE107" s="110"/>
      <c r="CF107" s="110"/>
      <c r="CG107" s="110"/>
      <c r="CH107" s="110"/>
      <c r="CI107" s="110"/>
      <c r="CJ107" s="110"/>
      <c r="CK107" s="110"/>
      <c r="CL107" s="110"/>
      <c r="CM107" s="110"/>
      <c r="CN107" s="110"/>
      <c r="CO107" s="110"/>
      <c r="CP107" s="110"/>
      <c r="CQ107" s="110"/>
      <c r="CR107" s="110"/>
      <c r="CS107" s="110"/>
      <c r="CT107" s="110"/>
      <c r="CU107" s="110"/>
      <c r="CV107" s="110"/>
      <c r="CW107" s="110"/>
      <c r="CX107" s="110"/>
      <c r="CY107" s="110"/>
      <c r="CZ107" s="110"/>
      <c r="DA107" s="110"/>
      <c r="DB107" s="110"/>
      <c r="DC107" s="110"/>
      <c r="DD107" s="110"/>
      <c r="DE107" s="110"/>
      <c r="DF107" s="110"/>
      <c r="DG107" s="110"/>
      <c r="DH107" s="110"/>
      <c r="DI107" s="110"/>
      <c r="DJ107" s="110"/>
      <c r="DK107" s="110"/>
      <c r="DL107" s="110"/>
      <c r="DM107" s="110"/>
      <c r="DN107" s="110"/>
      <c r="DO107" s="110"/>
      <c r="DP107" s="110"/>
      <c r="DQ107" s="110"/>
      <c r="DR107" s="110"/>
      <c r="DS107" s="110"/>
      <c r="DT107" s="110"/>
      <c r="DU107" s="110"/>
      <c r="DV107" s="110"/>
      <c r="DW107" s="110"/>
      <c r="DX107" s="110"/>
      <c r="DY107" s="110"/>
      <c r="DZ107" s="110"/>
      <c r="EA107" s="110"/>
      <c r="EB107" s="110"/>
      <c r="EC107" s="110"/>
      <c r="ED107" s="110"/>
      <c r="EE107" s="110"/>
      <c r="EF107" s="110"/>
      <c r="EG107" s="110"/>
      <c r="EH107" s="110"/>
      <c r="EI107" s="110"/>
      <c r="EJ107" s="110"/>
      <c r="EK107" s="110"/>
      <c r="EL107" s="110"/>
      <c r="EM107" s="110"/>
      <c r="EN107" s="110"/>
      <c r="EO107" s="110"/>
      <c r="EP107" s="110"/>
      <c r="EQ107" s="110"/>
      <c r="ER107" s="110"/>
      <c r="ES107" s="110"/>
      <c r="ET107" s="110"/>
      <c r="EU107" s="110"/>
      <c r="EV107" s="110"/>
      <c r="EW107" s="110"/>
      <c r="EX107" s="110"/>
      <c r="EY107" s="110"/>
      <c r="EZ107" s="110"/>
      <c r="FA107" s="110"/>
      <c r="FB107" s="110"/>
      <c r="FC107" s="110"/>
      <c r="FD107" s="110"/>
      <c r="FE107" s="110"/>
      <c r="FF107" s="110"/>
      <c r="FG107" s="110"/>
      <c r="FH107" s="110"/>
      <c r="FI107" s="110"/>
      <c r="FJ107" s="110"/>
      <c r="FK107" s="110"/>
      <c r="FL107" s="110"/>
      <c r="FM107" s="110"/>
      <c r="FN107" s="110"/>
      <c r="FO107" s="110"/>
      <c r="FP107" s="110"/>
      <c r="FQ107" s="110"/>
      <c r="FR107" s="110"/>
      <c r="FS107" s="110"/>
      <c r="FT107" s="110"/>
      <c r="FU107" s="110"/>
      <c r="FV107" s="110"/>
      <c r="FW107" s="110"/>
      <c r="FX107" s="110"/>
      <c r="FY107" s="110"/>
      <c r="FZ107" s="110"/>
      <c r="GA107" s="110"/>
      <c r="GB107" s="110"/>
      <c r="GC107" s="110"/>
      <c r="GD107" s="110"/>
      <c r="GE107" s="110"/>
      <c r="GF107" s="110"/>
      <c r="GG107" s="110"/>
      <c r="GH107" s="110"/>
      <c r="GI107" s="110"/>
      <c r="GJ107" s="110"/>
      <c r="GK107" s="110"/>
      <c r="GL107" s="110"/>
      <c r="GM107" s="110"/>
      <c r="GN107" s="110"/>
      <c r="GO107" s="110"/>
      <c r="GP107" s="110"/>
      <c r="GQ107" s="110"/>
      <c r="GR107" s="110"/>
      <c r="GS107" s="110"/>
      <c r="GT107" s="110"/>
      <c r="GU107" s="110"/>
      <c r="GV107" s="110"/>
      <c r="GW107" s="110"/>
      <c r="GX107" s="110"/>
      <c r="GY107" s="110"/>
      <c r="GZ107" s="110"/>
      <c r="HA107" s="110"/>
      <c r="HB107" s="110"/>
      <c r="HC107" s="110"/>
      <c r="HD107" s="110"/>
      <c r="HE107" s="110"/>
      <c r="HF107" s="110"/>
      <c r="HG107" s="110"/>
      <c r="HH107" s="110"/>
      <c r="HI107" s="110"/>
      <c r="HJ107" s="110"/>
      <c r="HK107" s="110"/>
    </row>
    <row r="108" ht="15.75" customHeight="1">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c r="AA108" s="110"/>
      <c r="AB108" s="110"/>
      <c r="AC108" s="110"/>
      <c r="AD108" s="110"/>
      <c r="AE108" s="110"/>
      <c r="AF108" s="110"/>
      <c r="AG108" s="110"/>
      <c r="AH108" s="110"/>
      <c r="AI108" s="110"/>
      <c r="AJ108" s="110"/>
      <c r="AK108" s="110"/>
      <c r="AL108" s="110"/>
      <c r="AM108" s="110"/>
      <c r="AN108" s="110"/>
      <c r="AO108" s="110"/>
      <c r="AP108" s="110"/>
      <c r="AQ108" s="110"/>
      <c r="AR108" s="110"/>
      <c r="AS108" s="110"/>
      <c r="AT108" s="110"/>
      <c r="AU108" s="110"/>
      <c r="AV108" s="110"/>
      <c r="AW108" s="110"/>
      <c r="AX108" s="110"/>
      <c r="AY108" s="110"/>
      <c r="AZ108" s="110"/>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0"/>
      <c r="CB108" s="110"/>
      <c r="CC108" s="110"/>
      <c r="CD108" s="110"/>
      <c r="CE108" s="110"/>
      <c r="CF108" s="110"/>
      <c r="CG108" s="110"/>
      <c r="CH108" s="110"/>
      <c r="CI108" s="110"/>
      <c r="CJ108" s="110"/>
      <c r="CK108" s="110"/>
      <c r="CL108" s="110"/>
      <c r="CM108" s="110"/>
      <c r="CN108" s="110"/>
      <c r="CO108" s="110"/>
      <c r="CP108" s="110"/>
      <c r="CQ108" s="110"/>
      <c r="CR108" s="110"/>
      <c r="CS108" s="110"/>
      <c r="CT108" s="110"/>
      <c r="CU108" s="110"/>
      <c r="CV108" s="110"/>
      <c r="CW108" s="110"/>
      <c r="CX108" s="110"/>
      <c r="CY108" s="110"/>
      <c r="CZ108" s="110"/>
      <c r="DA108" s="110"/>
      <c r="DB108" s="110"/>
      <c r="DC108" s="110"/>
      <c r="DD108" s="110"/>
      <c r="DE108" s="110"/>
      <c r="DF108" s="110"/>
      <c r="DG108" s="110"/>
      <c r="DH108" s="110"/>
      <c r="DI108" s="110"/>
      <c r="DJ108" s="110"/>
      <c r="DK108" s="110"/>
      <c r="DL108" s="110"/>
      <c r="DM108" s="110"/>
      <c r="DN108" s="110"/>
      <c r="DO108" s="110"/>
      <c r="DP108" s="110"/>
      <c r="DQ108" s="110"/>
      <c r="DR108" s="110"/>
      <c r="DS108" s="110"/>
      <c r="DT108" s="110"/>
      <c r="DU108" s="110"/>
      <c r="DV108" s="110"/>
      <c r="DW108" s="110"/>
      <c r="DX108" s="110"/>
      <c r="DY108" s="110"/>
      <c r="DZ108" s="110"/>
      <c r="EA108" s="110"/>
      <c r="EB108" s="110"/>
      <c r="EC108" s="110"/>
      <c r="ED108" s="110"/>
      <c r="EE108" s="110"/>
      <c r="EF108" s="110"/>
      <c r="EG108" s="110"/>
      <c r="EH108" s="110"/>
      <c r="EI108" s="110"/>
      <c r="EJ108" s="110"/>
      <c r="EK108" s="110"/>
      <c r="EL108" s="110"/>
      <c r="EM108" s="110"/>
      <c r="EN108" s="110"/>
      <c r="EO108" s="110"/>
      <c r="EP108" s="110"/>
      <c r="EQ108" s="110"/>
      <c r="ER108" s="110"/>
      <c r="ES108" s="110"/>
      <c r="ET108" s="110"/>
      <c r="EU108" s="110"/>
      <c r="EV108" s="110"/>
      <c r="EW108" s="110"/>
      <c r="EX108" s="110"/>
      <c r="EY108" s="110"/>
      <c r="EZ108" s="110"/>
      <c r="FA108" s="110"/>
      <c r="FB108" s="110"/>
      <c r="FC108" s="110"/>
      <c r="FD108" s="110"/>
      <c r="FE108" s="110"/>
      <c r="FF108" s="110"/>
      <c r="FG108" s="110"/>
      <c r="FH108" s="110"/>
      <c r="FI108" s="110"/>
      <c r="FJ108" s="110"/>
      <c r="FK108" s="110"/>
      <c r="FL108" s="110"/>
      <c r="FM108" s="110"/>
      <c r="FN108" s="110"/>
      <c r="FO108" s="110"/>
      <c r="FP108" s="110"/>
      <c r="FQ108" s="110"/>
      <c r="FR108" s="110"/>
      <c r="FS108" s="110"/>
      <c r="FT108" s="110"/>
      <c r="FU108" s="110"/>
      <c r="FV108" s="110"/>
      <c r="FW108" s="110"/>
      <c r="FX108" s="110"/>
      <c r="FY108" s="110"/>
      <c r="FZ108" s="110"/>
      <c r="GA108" s="110"/>
      <c r="GB108" s="110"/>
      <c r="GC108" s="110"/>
      <c r="GD108" s="110"/>
      <c r="GE108" s="110"/>
      <c r="GF108" s="110"/>
      <c r="GG108" s="110"/>
      <c r="GH108" s="110"/>
      <c r="GI108" s="110"/>
      <c r="GJ108" s="110"/>
      <c r="GK108" s="110"/>
      <c r="GL108" s="110"/>
      <c r="GM108" s="110"/>
      <c r="GN108" s="110"/>
      <c r="GO108" s="110"/>
      <c r="GP108" s="110"/>
      <c r="GQ108" s="110"/>
      <c r="GR108" s="110"/>
      <c r="GS108" s="110"/>
      <c r="GT108" s="110"/>
      <c r="GU108" s="110"/>
      <c r="GV108" s="110"/>
      <c r="GW108" s="110"/>
      <c r="GX108" s="110"/>
      <c r="GY108" s="110"/>
      <c r="GZ108" s="110"/>
      <c r="HA108" s="110"/>
      <c r="HB108" s="110"/>
      <c r="HC108" s="110"/>
      <c r="HD108" s="110"/>
      <c r="HE108" s="110"/>
      <c r="HF108" s="110"/>
      <c r="HG108" s="110"/>
      <c r="HH108" s="110"/>
      <c r="HI108" s="110"/>
      <c r="HJ108" s="110"/>
      <c r="HK108" s="110"/>
    </row>
    <row r="109" ht="15.75" customHeight="1">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c r="AA109" s="110"/>
      <c r="AB109" s="110"/>
      <c r="AC109" s="110"/>
      <c r="AD109" s="110"/>
      <c r="AE109" s="110"/>
      <c r="AF109" s="110"/>
      <c r="AG109" s="110"/>
      <c r="AH109" s="110"/>
      <c r="AI109" s="110"/>
      <c r="AJ109" s="110"/>
      <c r="AK109" s="110"/>
      <c r="AL109" s="110"/>
      <c r="AM109" s="110"/>
      <c r="AN109" s="110"/>
      <c r="AO109" s="110"/>
      <c r="AP109" s="110"/>
      <c r="AQ109" s="110"/>
      <c r="AR109" s="110"/>
      <c r="AS109" s="110"/>
      <c r="AT109" s="110"/>
      <c r="AU109" s="110"/>
      <c r="AV109" s="110"/>
      <c r="AW109" s="110"/>
      <c r="AX109" s="110"/>
      <c r="AY109" s="110"/>
      <c r="AZ109" s="110"/>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0"/>
      <c r="CB109" s="110"/>
      <c r="CC109" s="110"/>
      <c r="CD109" s="110"/>
      <c r="CE109" s="110"/>
      <c r="CF109" s="110"/>
      <c r="CG109" s="110"/>
      <c r="CH109" s="110"/>
      <c r="CI109" s="110"/>
      <c r="CJ109" s="110"/>
      <c r="CK109" s="110"/>
      <c r="CL109" s="110"/>
      <c r="CM109" s="110"/>
      <c r="CN109" s="110"/>
      <c r="CO109" s="110"/>
      <c r="CP109" s="110"/>
      <c r="CQ109" s="110"/>
      <c r="CR109" s="110"/>
      <c r="CS109" s="110"/>
      <c r="CT109" s="110"/>
      <c r="CU109" s="110"/>
      <c r="CV109" s="110"/>
      <c r="CW109" s="110"/>
      <c r="CX109" s="110"/>
      <c r="CY109" s="110"/>
      <c r="CZ109" s="110"/>
      <c r="DA109" s="110"/>
      <c r="DB109" s="110"/>
      <c r="DC109" s="110"/>
      <c r="DD109" s="110"/>
      <c r="DE109" s="110"/>
      <c r="DF109" s="110"/>
      <c r="DG109" s="110"/>
      <c r="DH109" s="110"/>
      <c r="DI109" s="110"/>
      <c r="DJ109" s="110"/>
      <c r="DK109" s="110"/>
      <c r="DL109" s="110"/>
      <c r="DM109" s="110"/>
      <c r="DN109" s="110"/>
      <c r="DO109" s="110"/>
      <c r="DP109" s="110"/>
      <c r="DQ109" s="110"/>
      <c r="DR109" s="110"/>
      <c r="DS109" s="110"/>
      <c r="DT109" s="110"/>
      <c r="DU109" s="110"/>
      <c r="DV109" s="110"/>
      <c r="DW109" s="110"/>
      <c r="DX109" s="110"/>
      <c r="DY109" s="110"/>
      <c r="DZ109" s="110"/>
      <c r="EA109" s="110"/>
      <c r="EB109" s="110"/>
      <c r="EC109" s="110"/>
      <c r="ED109" s="110"/>
      <c r="EE109" s="110"/>
      <c r="EF109" s="110"/>
      <c r="EG109" s="110"/>
      <c r="EH109" s="110"/>
      <c r="EI109" s="110"/>
      <c r="EJ109" s="110"/>
      <c r="EK109" s="110"/>
      <c r="EL109" s="110"/>
      <c r="EM109" s="110"/>
      <c r="EN109" s="110"/>
      <c r="EO109" s="110"/>
      <c r="EP109" s="110"/>
      <c r="EQ109" s="110"/>
      <c r="ER109" s="110"/>
      <c r="ES109" s="110"/>
      <c r="ET109" s="110"/>
      <c r="EU109" s="110"/>
      <c r="EV109" s="110"/>
      <c r="EW109" s="110"/>
      <c r="EX109" s="110"/>
      <c r="EY109" s="110"/>
      <c r="EZ109" s="110"/>
      <c r="FA109" s="110"/>
      <c r="FB109" s="110"/>
      <c r="FC109" s="110"/>
      <c r="FD109" s="110"/>
      <c r="FE109" s="110"/>
      <c r="FF109" s="110"/>
      <c r="FG109" s="110"/>
      <c r="FH109" s="110"/>
      <c r="FI109" s="110"/>
      <c r="FJ109" s="110"/>
      <c r="FK109" s="110"/>
      <c r="FL109" s="110"/>
      <c r="FM109" s="110"/>
      <c r="FN109" s="110"/>
      <c r="FO109" s="110"/>
      <c r="FP109" s="110"/>
      <c r="FQ109" s="110"/>
      <c r="FR109" s="110"/>
      <c r="FS109" s="110"/>
      <c r="FT109" s="110"/>
      <c r="FU109" s="110"/>
      <c r="FV109" s="110"/>
      <c r="FW109" s="110"/>
      <c r="FX109" s="110"/>
      <c r="FY109" s="110"/>
      <c r="FZ109" s="110"/>
      <c r="GA109" s="110"/>
      <c r="GB109" s="110"/>
      <c r="GC109" s="110"/>
      <c r="GD109" s="110"/>
      <c r="GE109" s="110"/>
      <c r="GF109" s="110"/>
      <c r="GG109" s="110"/>
      <c r="GH109" s="110"/>
      <c r="GI109" s="110"/>
      <c r="GJ109" s="110"/>
      <c r="GK109" s="110"/>
      <c r="GL109" s="110"/>
      <c r="GM109" s="110"/>
      <c r="GN109" s="110"/>
      <c r="GO109" s="110"/>
      <c r="GP109" s="110"/>
      <c r="GQ109" s="110"/>
      <c r="GR109" s="110"/>
      <c r="GS109" s="110"/>
      <c r="GT109" s="110"/>
      <c r="GU109" s="110"/>
      <c r="GV109" s="110"/>
      <c r="GW109" s="110"/>
      <c r="GX109" s="110"/>
      <c r="GY109" s="110"/>
      <c r="GZ109" s="110"/>
      <c r="HA109" s="110"/>
      <c r="HB109" s="110"/>
      <c r="HC109" s="110"/>
      <c r="HD109" s="110"/>
      <c r="HE109" s="110"/>
      <c r="HF109" s="110"/>
      <c r="HG109" s="110"/>
      <c r="HH109" s="110"/>
      <c r="HI109" s="110"/>
      <c r="HJ109" s="110"/>
      <c r="HK109" s="110"/>
    </row>
    <row r="110" ht="15.75" customHeight="1">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c r="AA110" s="110"/>
      <c r="AB110" s="110"/>
      <c r="AC110" s="110"/>
      <c r="AD110" s="110"/>
      <c r="AE110" s="110"/>
      <c r="AF110" s="110"/>
      <c r="AG110" s="110"/>
      <c r="AH110" s="110"/>
      <c r="AI110" s="110"/>
      <c r="AJ110" s="110"/>
      <c r="AK110" s="110"/>
      <c r="AL110" s="110"/>
      <c r="AM110" s="110"/>
      <c r="AN110" s="110"/>
      <c r="AO110" s="110"/>
      <c r="AP110" s="110"/>
      <c r="AQ110" s="110"/>
      <c r="AR110" s="110"/>
      <c r="AS110" s="110"/>
      <c r="AT110" s="110"/>
      <c r="AU110" s="110"/>
      <c r="AV110" s="110"/>
      <c r="AW110" s="110"/>
      <c r="AX110" s="110"/>
      <c r="AY110" s="110"/>
      <c r="AZ110" s="110"/>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0"/>
      <c r="CB110" s="110"/>
      <c r="CC110" s="110"/>
      <c r="CD110" s="110"/>
      <c r="CE110" s="110"/>
      <c r="CF110" s="110"/>
      <c r="CG110" s="110"/>
      <c r="CH110" s="110"/>
      <c r="CI110" s="110"/>
      <c r="CJ110" s="110"/>
      <c r="CK110" s="110"/>
      <c r="CL110" s="110"/>
      <c r="CM110" s="110"/>
      <c r="CN110" s="110"/>
      <c r="CO110" s="110"/>
      <c r="CP110" s="110"/>
      <c r="CQ110" s="110"/>
      <c r="CR110" s="110"/>
      <c r="CS110" s="110"/>
      <c r="CT110" s="110"/>
      <c r="CU110" s="110"/>
      <c r="CV110" s="110"/>
      <c r="CW110" s="110"/>
      <c r="CX110" s="110"/>
      <c r="CY110" s="110"/>
      <c r="CZ110" s="110"/>
      <c r="DA110" s="110"/>
      <c r="DB110" s="110"/>
      <c r="DC110" s="110"/>
      <c r="DD110" s="110"/>
      <c r="DE110" s="110"/>
      <c r="DF110" s="110"/>
      <c r="DG110" s="110"/>
      <c r="DH110" s="110"/>
      <c r="DI110" s="110"/>
      <c r="DJ110" s="110"/>
      <c r="DK110" s="110"/>
      <c r="DL110" s="110"/>
      <c r="DM110" s="110"/>
      <c r="DN110" s="110"/>
      <c r="DO110" s="110"/>
      <c r="DP110" s="110"/>
      <c r="DQ110" s="110"/>
      <c r="DR110" s="110"/>
      <c r="DS110" s="110"/>
      <c r="DT110" s="110"/>
      <c r="DU110" s="110"/>
      <c r="DV110" s="110"/>
      <c r="DW110" s="110"/>
      <c r="DX110" s="110"/>
      <c r="DY110" s="110"/>
      <c r="DZ110" s="110"/>
      <c r="EA110" s="110"/>
      <c r="EB110" s="110"/>
      <c r="EC110" s="110"/>
      <c r="ED110" s="110"/>
      <c r="EE110" s="110"/>
      <c r="EF110" s="110"/>
      <c r="EG110" s="110"/>
      <c r="EH110" s="110"/>
      <c r="EI110" s="110"/>
      <c r="EJ110" s="110"/>
      <c r="EK110" s="110"/>
      <c r="EL110" s="110"/>
      <c r="EM110" s="110"/>
      <c r="EN110" s="110"/>
      <c r="EO110" s="110"/>
      <c r="EP110" s="110"/>
      <c r="EQ110" s="110"/>
      <c r="ER110" s="110"/>
      <c r="ES110" s="110"/>
      <c r="ET110" s="110"/>
      <c r="EU110" s="110"/>
      <c r="EV110" s="110"/>
      <c r="EW110" s="110"/>
      <c r="EX110" s="110"/>
      <c r="EY110" s="110"/>
      <c r="EZ110" s="110"/>
      <c r="FA110" s="110"/>
      <c r="FB110" s="110"/>
      <c r="FC110" s="110"/>
      <c r="FD110" s="110"/>
      <c r="FE110" s="110"/>
      <c r="FF110" s="110"/>
      <c r="FG110" s="110"/>
      <c r="FH110" s="110"/>
      <c r="FI110" s="110"/>
      <c r="FJ110" s="110"/>
      <c r="FK110" s="110"/>
      <c r="FL110" s="110"/>
      <c r="FM110" s="110"/>
      <c r="FN110" s="110"/>
      <c r="FO110" s="110"/>
      <c r="FP110" s="110"/>
      <c r="FQ110" s="110"/>
      <c r="FR110" s="110"/>
      <c r="FS110" s="110"/>
      <c r="FT110" s="110"/>
      <c r="FU110" s="110"/>
      <c r="FV110" s="110"/>
      <c r="FW110" s="110"/>
      <c r="FX110" s="110"/>
      <c r="FY110" s="110"/>
      <c r="FZ110" s="110"/>
      <c r="GA110" s="110"/>
      <c r="GB110" s="110"/>
      <c r="GC110" s="110"/>
      <c r="GD110" s="110"/>
      <c r="GE110" s="110"/>
      <c r="GF110" s="110"/>
      <c r="GG110" s="110"/>
      <c r="GH110" s="110"/>
      <c r="GI110" s="110"/>
      <c r="GJ110" s="110"/>
      <c r="GK110" s="110"/>
      <c r="GL110" s="110"/>
      <c r="GM110" s="110"/>
      <c r="GN110" s="110"/>
      <c r="GO110" s="110"/>
      <c r="GP110" s="110"/>
      <c r="GQ110" s="110"/>
      <c r="GR110" s="110"/>
      <c r="GS110" s="110"/>
      <c r="GT110" s="110"/>
      <c r="GU110" s="110"/>
      <c r="GV110" s="110"/>
      <c r="GW110" s="110"/>
      <c r="GX110" s="110"/>
      <c r="GY110" s="110"/>
      <c r="GZ110" s="110"/>
      <c r="HA110" s="110"/>
      <c r="HB110" s="110"/>
      <c r="HC110" s="110"/>
      <c r="HD110" s="110"/>
      <c r="HE110" s="110"/>
      <c r="HF110" s="110"/>
      <c r="HG110" s="110"/>
      <c r="HH110" s="110"/>
      <c r="HI110" s="110"/>
      <c r="HJ110" s="110"/>
      <c r="HK110" s="110"/>
    </row>
    <row r="111" ht="15.75" customHeight="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c r="AA111" s="110"/>
      <c r="AB111" s="110"/>
      <c r="AC111" s="110"/>
      <c r="AD111" s="110"/>
      <c r="AE111" s="110"/>
      <c r="AF111" s="110"/>
      <c r="AG111" s="110"/>
      <c r="AH111" s="110"/>
      <c r="AI111" s="110"/>
      <c r="AJ111" s="110"/>
      <c r="AK111" s="110"/>
      <c r="AL111" s="110"/>
      <c r="AM111" s="110"/>
      <c r="AN111" s="110"/>
      <c r="AO111" s="110"/>
      <c r="AP111" s="110"/>
      <c r="AQ111" s="110"/>
      <c r="AR111" s="110"/>
      <c r="AS111" s="110"/>
      <c r="AT111" s="110"/>
      <c r="AU111" s="110"/>
      <c r="AV111" s="110"/>
      <c r="AW111" s="110"/>
      <c r="AX111" s="110"/>
      <c r="AY111" s="110"/>
      <c r="AZ111" s="110"/>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0"/>
      <c r="CB111" s="110"/>
      <c r="CC111" s="110"/>
      <c r="CD111" s="110"/>
      <c r="CE111" s="110"/>
      <c r="CF111" s="110"/>
      <c r="CG111" s="110"/>
      <c r="CH111" s="110"/>
      <c r="CI111" s="110"/>
      <c r="CJ111" s="110"/>
      <c r="CK111" s="110"/>
      <c r="CL111" s="110"/>
      <c r="CM111" s="110"/>
      <c r="CN111" s="110"/>
      <c r="CO111" s="110"/>
      <c r="CP111" s="110"/>
      <c r="CQ111" s="110"/>
      <c r="CR111" s="110"/>
      <c r="CS111" s="110"/>
      <c r="CT111" s="110"/>
      <c r="CU111" s="110"/>
      <c r="CV111" s="110"/>
      <c r="CW111" s="110"/>
      <c r="CX111" s="110"/>
      <c r="CY111" s="110"/>
      <c r="CZ111" s="110"/>
      <c r="DA111" s="110"/>
      <c r="DB111" s="110"/>
      <c r="DC111" s="110"/>
      <c r="DD111" s="110"/>
      <c r="DE111" s="110"/>
      <c r="DF111" s="110"/>
      <c r="DG111" s="110"/>
      <c r="DH111" s="110"/>
      <c r="DI111" s="110"/>
      <c r="DJ111" s="110"/>
      <c r="DK111" s="110"/>
      <c r="DL111" s="110"/>
      <c r="DM111" s="110"/>
      <c r="DN111" s="110"/>
      <c r="DO111" s="110"/>
      <c r="DP111" s="110"/>
      <c r="DQ111" s="110"/>
      <c r="DR111" s="110"/>
      <c r="DS111" s="110"/>
      <c r="DT111" s="110"/>
      <c r="DU111" s="110"/>
      <c r="DV111" s="110"/>
      <c r="DW111" s="110"/>
      <c r="DX111" s="110"/>
      <c r="DY111" s="110"/>
      <c r="DZ111" s="110"/>
      <c r="EA111" s="110"/>
      <c r="EB111" s="110"/>
      <c r="EC111" s="110"/>
      <c r="ED111" s="110"/>
      <c r="EE111" s="110"/>
      <c r="EF111" s="110"/>
      <c r="EG111" s="110"/>
      <c r="EH111" s="110"/>
      <c r="EI111" s="110"/>
      <c r="EJ111" s="110"/>
      <c r="EK111" s="110"/>
      <c r="EL111" s="110"/>
      <c r="EM111" s="110"/>
      <c r="EN111" s="110"/>
      <c r="EO111" s="110"/>
      <c r="EP111" s="110"/>
      <c r="EQ111" s="110"/>
      <c r="ER111" s="110"/>
      <c r="ES111" s="110"/>
      <c r="ET111" s="110"/>
      <c r="EU111" s="110"/>
      <c r="EV111" s="110"/>
      <c r="EW111" s="110"/>
      <c r="EX111" s="110"/>
      <c r="EY111" s="110"/>
      <c r="EZ111" s="110"/>
      <c r="FA111" s="110"/>
      <c r="FB111" s="110"/>
      <c r="FC111" s="110"/>
      <c r="FD111" s="110"/>
      <c r="FE111" s="110"/>
      <c r="FF111" s="110"/>
      <c r="FG111" s="110"/>
      <c r="FH111" s="110"/>
      <c r="FI111" s="110"/>
      <c r="FJ111" s="110"/>
      <c r="FK111" s="110"/>
      <c r="FL111" s="110"/>
      <c r="FM111" s="110"/>
      <c r="FN111" s="110"/>
      <c r="FO111" s="110"/>
      <c r="FP111" s="110"/>
      <c r="FQ111" s="110"/>
      <c r="FR111" s="110"/>
      <c r="FS111" s="110"/>
      <c r="FT111" s="110"/>
      <c r="FU111" s="110"/>
      <c r="FV111" s="110"/>
      <c r="FW111" s="110"/>
      <c r="FX111" s="110"/>
      <c r="FY111" s="110"/>
      <c r="FZ111" s="110"/>
      <c r="GA111" s="110"/>
      <c r="GB111" s="110"/>
      <c r="GC111" s="110"/>
      <c r="GD111" s="110"/>
      <c r="GE111" s="110"/>
      <c r="GF111" s="110"/>
      <c r="GG111" s="110"/>
      <c r="GH111" s="110"/>
      <c r="GI111" s="110"/>
      <c r="GJ111" s="110"/>
      <c r="GK111" s="110"/>
      <c r="GL111" s="110"/>
      <c r="GM111" s="110"/>
      <c r="GN111" s="110"/>
      <c r="GO111" s="110"/>
      <c r="GP111" s="110"/>
      <c r="GQ111" s="110"/>
      <c r="GR111" s="110"/>
      <c r="GS111" s="110"/>
      <c r="GT111" s="110"/>
      <c r="GU111" s="110"/>
      <c r="GV111" s="110"/>
      <c r="GW111" s="110"/>
      <c r="GX111" s="110"/>
      <c r="GY111" s="110"/>
      <c r="GZ111" s="110"/>
      <c r="HA111" s="110"/>
      <c r="HB111" s="110"/>
      <c r="HC111" s="110"/>
      <c r="HD111" s="110"/>
      <c r="HE111" s="110"/>
      <c r="HF111" s="110"/>
      <c r="HG111" s="110"/>
      <c r="HH111" s="110"/>
      <c r="HI111" s="110"/>
      <c r="HJ111" s="110"/>
      <c r="HK111" s="110"/>
    </row>
    <row r="112" ht="15.75" customHeight="1">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c r="AA112" s="110"/>
      <c r="AB112" s="110"/>
      <c r="AC112" s="110"/>
      <c r="AD112" s="110"/>
      <c r="AE112" s="110"/>
      <c r="AF112" s="110"/>
      <c r="AG112" s="110"/>
      <c r="AH112" s="110"/>
      <c r="AI112" s="110"/>
      <c r="AJ112" s="110"/>
      <c r="AK112" s="110"/>
      <c r="AL112" s="110"/>
      <c r="AM112" s="110"/>
      <c r="AN112" s="110"/>
      <c r="AO112" s="110"/>
      <c r="AP112" s="110"/>
      <c r="AQ112" s="110"/>
      <c r="AR112" s="110"/>
      <c r="AS112" s="110"/>
      <c r="AT112" s="110"/>
      <c r="AU112" s="110"/>
      <c r="AV112" s="110"/>
      <c r="AW112" s="110"/>
      <c r="AX112" s="110"/>
      <c r="AY112" s="110"/>
      <c r="AZ112" s="110"/>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0"/>
      <c r="CB112" s="110"/>
      <c r="CC112" s="110"/>
      <c r="CD112" s="110"/>
      <c r="CE112" s="110"/>
      <c r="CF112" s="110"/>
      <c r="CG112" s="110"/>
      <c r="CH112" s="110"/>
      <c r="CI112" s="110"/>
      <c r="CJ112" s="110"/>
      <c r="CK112" s="110"/>
      <c r="CL112" s="110"/>
      <c r="CM112" s="110"/>
      <c r="CN112" s="110"/>
      <c r="CO112" s="110"/>
      <c r="CP112" s="110"/>
      <c r="CQ112" s="110"/>
      <c r="CR112" s="110"/>
      <c r="CS112" s="110"/>
      <c r="CT112" s="110"/>
      <c r="CU112" s="110"/>
      <c r="CV112" s="110"/>
      <c r="CW112" s="110"/>
      <c r="CX112" s="110"/>
      <c r="CY112" s="110"/>
      <c r="CZ112" s="110"/>
      <c r="DA112" s="110"/>
      <c r="DB112" s="110"/>
      <c r="DC112" s="110"/>
      <c r="DD112" s="110"/>
      <c r="DE112" s="110"/>
      <c r="DF112" s="110"/>
      <c r="DG112" s="110"/>
      <c r="DH112" s="110"/>
      <c r="DI112" s="110"/>
      <c r="DJ112" s="110"/>
      <c r="DK112" s="110"/>
      <c r="DL112" s="110"/>
      <c r="DM112" s="110"/>
      <c r="DN112" s="110"/>
      <c r="DO112" s="110"/>
      <c r="DP112" s="110"/>
      <c r="DQ112" s="110"/>
      <c r="DR112" s="110"/>
      <c r="DS112" s="110"/>
      <c r="DT112" s="110"/>
      <c r="DU112" s="110"/>
      <c r="DV112" s="110"/>
      <c r="DW112" s="110"/>
      <c r="DX112" s="110"/>
      <c r="DY112" s="110"/>
      <c r="DZ112" s="110"/>
      <c r="EA112" s="110"/>
      <c r="EB112" s="110"/>
      <c r="EC112" s="110"/>
      <c r="ED112" s="110"/>
      <c r="EE112" s="110"/>
      <c r="EF112" s="110"/>
      <c r="EG112" s="110"/>
      <c r="EH112" s="110"/>
      <c r="EI112" s="110"/>
      <c r="EJ112" s="110"/>
      <c r="EK112" s="110"/>
      <c r="EL112" s="110"/>
      <c r="EM112" s="110"/>
      <c r="EN112" s="110"/>
      <c r="EO112" s="110"/>
      <c r="EP112" s="110"/>
      <c r="EQ112" s="110"/>
      <c r="ER112" s="110"/>
      <c r="ES112" s="110"/>
      <c r="ET112" s="110"/>
      <c r="EU112" s="110"/>
      <c r="EV112" s="110"/>
      <c r="EW112" s="110"/>
      <c r="EX112" s="110"/>
      <c r="EY112" s="110"/>
      <c r="EZ112" s="110"/>
      <c r="FA112" s="110"/>
      <c r="FB112" s="110"/>
      <c r="FC112" s="110"/>
      <c r="FD112" s="110"/>
      <c r="FE112" s="110"/>
      <c r="FF112" s="110"/>
      <c r="FG112" s="110"/>
      <c r="FH112" s="110"/>
      <c r="FI112" s="110"/>
      <c r="FJ112" s="110"/>
      <c r="FK112" s="110"/>
      <c r="FL112" s="110"/>
      <c r="FM112" s="110"/>
      <c r="FN112" s="110"/>
      <c r="FO112" s="110"/>
      <c r="FP112" s="110"/>
      <c r="FQ112" s="110"/>
      <c r="FR112" s="110"/>
      <c r="FS112" s="110"/>
      <c r="FT112" s="110"/>
      <c r="FU112" s="110"/>
      <c r="FV112" s="110"/>
      <c r="FW112" s="110"/>
      <c r="FX112" s="110"/>
      <c r="FY112" s="110"/>
      <c r="FZ112" s="110"/>
      <c r="GA112" s="110"/>
      <c r="GB112" s="110"/>
      <c r="GC112" s="110"/>
      <c r="GD112" s="110"/>
      <c r="GE112" s="110"/>
      <c r="GF112" s="110"/>
      <c r="GG112" s="110"/>
      <c r="GH112" s="110"/>
      <c r="GI112" s="110"/>
      <c r="GJ112" s="110"/>
      <c r="GK112" s="110"/>
      <c r="GL112" s="110"/>
      <c r="GM112" s="110"/>
      <c r="GN112" s="110"/>
      <c r="GO112" s="110"/>
      <c r="GP112" s="110"/>
      <c r="GQ112" s="110"/>
      <c r="GR112" s="110"/>
      <c r="GS112" s="110"/>
      <c r="GT112" s="110"/>
      <c r="GU112" s="110"/>
      <c r="GV112" s="110"/>
      <c r="GW112" s="110"/>
      <c r="GX112" s="110"/>
      <c r="GY112" s="110"/>
      <c r="GZ112" s="110"/>
      <c r="HA112" s="110"/>
      <c r="HB112" s="110"/>
      <c r="HC112" s="110"/>
      <c r="HD112" s="110"/>
      <c r="HE112" s="110"/>
      <c r="HF112" s="110"/>
      <c r="HG112" s="110"/>
      <c r="HH112" s="110"/>
      <c r="HI112" s="110"/>
      <c r="HJ112" s="110"/>
      <c r="HK112" s="110"/>
    </row>
    <row r="113" ht="15.75" customHeight="1">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c r="AA113" s="110"/>
      <c r="AB113" s="110"/>
      <c r="AC113" s="110"/>
      <c r="AD113" s="110"/>
      <c r="AE113" s="110"/>
      <c r="AF113" s="110"/>
      <c r="AG113" s="110"/>
      <c r="AH113" s="110"/>
      <c r="AI113" s="110"/>
      <c r="AJ113" s="110"/>
      <c r="AK113" s="110"/>
      <c r="AL113" s="110"/>
      <c r="AM113" s="110"/>
      <c r="AN113" s="110"/>
      <c r="AO113" s="110"/>
      <c r="AP113" s="110"/>
      <c r="AQ113" s="110"/>
      <c r="AR113" s="110"/>
      <c r="AS113" s="110"/>
      <c r="AT113" s="110"/>
      <c r="AU113" s="110"/>
      <c r="AV113" s="110"/>
      <c r="AW113" s="110"/>
      <c r="AX113" s="110"/>
      <c r="AY113" s="110"/>
      <c r="AZ113" s="110"/>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0"/>
      <c r="CB113" s="110"/>
      <c r="CC113" s="110"/>
      <c r="CD113" s="110"/>
      <c r="CE113" s="110"/>
      <c r="CF113" s="110"/>
      <c r="CG113" s="110"/>
      <c r="CH113" s="110"/>
      <c r="CI113" s="110"/>
      <c r="CJ113" s="110"/>
      <c r="CK113" s="110"/>
      <c r="CL113" s="110"/>
      <c r="CM113" s="110"/>
      <c r="CN113" s="110"/>
      <c r="CO113" s="110"/>
      <c r="CP113" s="110"/>
      <c r="CQ113" s="110"/>
      <c r="CR113" s="110"/>
      <c r="CS113" s="110"/>
      <c r="CT113" s="110"/>
      <c r="CU113" s="110"/>
      <c r="CV113" s="110"/>
      <c r="CW113" s="110"/>
      <c r="CX113" s="110"/>
      <c r="CY113" s="110"/>
      <c r="CZ113" s="110"/>
      <c r="DA113" s="110"/>
      <c r="DB113" s="110"/>
      <c r="DC113" s="110"/>
      <c r="DD113" s="110"/>
      <c r="DE113" s="110"/>
      <c r="DF113" s="110"/>
      <c r="DG113" s="110"/>
      <c r="DH113" s="110"/>
      <c r="DI113" s="110"/>
      <c r="DJ113" s="110"/>
      <c r="DK113" s="110"/>
      <c r="DL113" s="110"/>
      <c r="DM113" s="110"/>
      <c r="DN113" s="110"/>
      <c r="DO113" s="110"/>
      <c r="DP113" s="110"/>
      <c r="DQ113" s="110"/>
      <c r="DR113" s="110"/>
      <c r="DS113" s="110"/>
      <c r="DT113" s="110"/>
      <c r="DU113" s="110"/>
      <c r="DV113" s="110"/>
      <c r="DW113" s="110"/>
      <c r="DX113" s="110"/>
      <c r="DY113" s="110"/>
      <c r="DZ113" s="110"/>
      <c r="EA113" s="110"/>
      <c r="EB113" s="110"/>
      <c r="EC113" s="110"/>
      <c r="ED113" s="110"/>
      <c r="EE113" s="110"/>
      <c r="EF113" s="110"/>
      <c r="EG113" s="110"/>
      <c r="EH113" s="110"/>
      <c r="EI113" s="110"/>
      <c r="EJ113" s="110"/>
      <c r="EK113" s="110"/>
      <c r="EL113" s="110"/>
      <c r="EM113" s="110"/>
      <c r="EN113" s="110"/>
      <c r="EO113" s="110"/>
      <c r="EP113" s="110"/>
      <c r="EQ113" s="110"/>
      <c r="ER113" s="110"/>
      <c r="ES113" s="110"/>
      <c r="ET113" s="110"/>
      <c r="EU113" s="110"/>
      <c r="EV113" s="110"/>
      <c r="EW113" s="110"/>
      <c r="EX113" s="110"/>
      <c r="EY113" s="110"/>
      <c r="EZ113" s="110"/>
      <c r="FA113" s="110"/>
      <c r="FB113" s="110"/>
      <c r="FC113" s="110"/>
      <c r="FD113" s="110"/>
      <c r="FE113" s="110"/>
      <c r="FF113" s="110"/>
      <c r="FG113" s="110"/>
      <c r="FH113" s="110"/>
      <c r="FI113" s="110"/>
      <c r="FJ113" s="110"/>
      <c r="FK113" s="110"/>
      <c r="FL113" s="110"/>
      <c r="FM113" s="110"/>
      <c r="FN113" s="110"/>
      <c r="FO113" s="110"/>
      <c r="FP113" s="110"/>
      <c r="FQ113" s="110"/>
      <c r="FR113" s="110"/>
      <c r="FS113" s="110"/>
      <c r="FT113" s="110"/>
      <c r="FU113" s="110"/>
      <c r="FV113" s="110"/>
      <c r="FW113" s="110"/>
      <c r="FX113" s="110"/>
      <c r="FY113" s="110"/>
      <c r="FZ113" s="110"/>
      <c r="GA113" s="110"/>
      <c r="GB113" s="110"/>
      <c r="GC113" s="110"/>
      <c r="GD113" s="110"/>
      <c r="GE113" s="110"/>
      <c r="GF113" s="110"/>
      <c r="GG113" s="110"/>
      <c r="GH113" s="110"/>
      <c r="GI113" s="110"/>
      <c r="GJ113" s="110"/>
      <c r="GK113" s="110"/>
      <c r="GL113" s="110"/>
      <c r="GM113" s="110"/>
      <c r="GN113" s="110"/>
      <c r="GO113" s="110"/>
      <c r="GP113" s="110"/>
      <c r="GQ113" s="110"/>
      <c r="GR113" s="110"/>
      <c r="GS113" s="110"/>
      <c r="GT113" s="110"/>
      <c r="GU113" s="110"/>
      <c r="GV113" s="110"/>
      <c r="GW113" s="110"/>
      <c r="GX113" s="110"/>
      <c r="GY113" s="110"/>
      <c r="GZ113" s="110"/>
      <c r="HA113" s="110"/>
      <c r="HB113" s="110"/>
      <c r="HC113" s="110"/>
      <c r="HD113" s="110"/>
      <c r="HE113" s="110"/>
      <c r="HF113" s="110"/>
      <c r="HG113" s="110"/>
      <c r="HH113" s="110"/>
      <c r="HI113" s="110"/>
      <c r="HJ113" s="110"/>
      <c r="HK113" s="110"/>
    </row>
    <row r="114" ht="15.75"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c r="AB114" s="110"/>
      <c r="AC114" s="110"/>
      <c r="AD114" s="110"/>
      <c r="AE114" s="110"/>
      <c r="AF114" s="110"/>
      <c r="AG114" s="110"/>
      <c r="AH114" s="110"/>
      <c r="AI114" s="110"/>
      <c r="AJ114" s="110"/>
      <c r="AK114" s="110"/>
      <c r="AL114" s="110"/>
      <c r="AM114" s="110"/>
      <c r="AN114" s="110"/>
      <c r="AO114" s="110"/>
      <c r="AP114" s="110"/>
      <c r="AQ114" s="110"/>
      <c r="AR114" s="110"/>
      <c r="AS114" s="110"/>
      <c r="AT114" s="110"/>
      <c r="AU114" s="110"/>
      <c r="AV114" s="110"/>
      <c r="AW114" s="110"/>
      <c r="AX114" s="110"/>
      <c r="AY114" s="110"/>
      <c r="AZ114" s="110"/>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0"/>
      <c r="CB114" s="110"/>
      <c r="CC114" s="110"/>
      <c r="CD114" s="110"/>
      <c r="CE114" s="110"/>
      <c r="CF114" s="110"/>
      <c r="CG114" s="110"/>
      <c r="CH114" s="110"/>
      <c r="CI114" s="110"/>
      <c r="CJ114" s="110"/>
      <c r="CK114" s="110"/>
      <c r="CL114" s="110"/>
      <c r="CM114" s="110"/>
      <c r="CN114" s="110"/>
      <c r="CO114" s="110"/>
      <c r="CP114" s="110"/>
      <c r="CQ114" s="110"/>
      <c r="CR114" s="110"/>
      <c r="CS114" s="110"/>
      <c r="CT114" s="110"/>
      <c r="CU114" s="110"/>
      <c r="CV114" s="110"/>
      <c r="CW114" s="110"/>
      <c r="CX114" s="110"/>
      <c r="CY114" s="110"/>
      <c r="CZ114" s="110"/>
      <c r="DA114" s="110"/>
      <c r="DB114" s="110"/>
      <c r="DC114" s="110"/>
      <c r="DD114" s="110"/>
      <c r="DE114" s="110"/>
      <c r="DF114" s="110"/>
      <c r="DG114" s="110"/>
      <c r="DH114" s="110"/>
      <c r="DI114" s="110"/>
      <c r="DJ114" s="110"/>
      <c r="DK114" s="110"/>
      <c r="DL114" s="110"/>
      <c r="DM114" s="110"/>
      <c r="DN114" s="110"/>
      <c r="DO114" s="110"/>
      <c r="DP114" s="110"/>
      <c r="DQ114" s="110"/>
      <c r="DR114" s="110"/>
      <c r="DS114" s="110"/>
      <c r="DT114" s="110"/>
      <c r="DU114" s="110"/>
      <c r="DV114" s="110"/>
      <c r="DW114" s="110"/>
      <c r="DX114" s="110"/>
      <c r="DY114" s="110"/>
      <c r="DZ114" s="110"/>
      <c r="EA114" s="110"/>
      <c r="EB114" s="110"/>
      <c r="EC114" s="110"/>
      <c r="ED114" s="110"/>
      <c r="EE114" s="110"/>
      <c r="EF114" s="110"/>
      <c r="EG114" s="110"/>
      <c r="EH114" s="110"/>
      <c r="EI114" s="110"/>
      <c r="EJ114" s="110"/>
      <c r="EK114" s="110"/>
      <c r="EL114" s="110"/>
      <c r="EM114" s="110"/>
      <c r="EN114" s="110"/>
      <c r="EO114" s="110"/>
      <c r="EP114" s="110"/>
      <c r="EQ114" s="110"/>
      <c r="ER114" s="110"/>
      <c r="ES114" s="110"/>
      <c r="ET114" s="110"/>
      <c r="EU114" s="110"/>
      <c r="EV114" s="110"/>
      <c r="EW114" s="110"/>
      <c r="EX114" s="110"/>
      <c r="EY114" s="110"/>
      <c r="EZ114" s="110"/>
      <c r="FA114" s="110"/>
      <c r="FB114" s="110"/>
      <c r="FC114" s="110"/>
      <c r="FD114" s="110"/>
      <c r="FE114" s="110"/>
      <c r="FF114" s="110"/>
      <c r="FG114" s="110"/>
      <c r="FH114" s="110"/>
      <c r="FI114" s="110"/>
      <c r="FJ114" s="110"/>
      <c r="FK114" s="110"/>
      <c r="FL114" s="110"/>
      <c r="FM114" s="110"/>
      <c r="FN114" s="110"/>
      <c r="FO114" s="110"/>
      <c r="FP114" s="110"/>
      <c r="FQ114" s="110"/>
      <c r="FR114" s="110"/>
      <c r="FS114" s="110"/>
      <c r="FT114" s="110"/>
      <c r="FU114" s="110"/>
      <c r="FV114" s="110"/>
      <c r="FW114" s="110"/>
      <c r="FX114" s="110"/>
      <c r="FY114" s="110"/>
      <c r="FZ114" s="110"/>
      <c r="GA114" s="110"/>
      <c r="GB114" s="110"/>
      <c r="GC114" s="110"/>
      <c r="GD114" s="110"/>
      <c r="GE114" s="110"/>
      <c r="GF114" s="110"/>
      <c r="GG114" s="110"/>
      <c r="GH114" s="110"/>
      <c r="GI114" s="110"/>
      <c r="GJ114" s="110"/>
      <c r="GK114" s="110"/>
      <c r="GL114" s="110"/>
      <c r="GM114" s="110"/>
      <c r="GN114" s="110"/>
      <c r="GO114" s="110"/>
      <c r="GP114" s="110"/>
      <c r="GQ114" s="110"/>
      <c r="GR114" s="110"/>
      <c r="GS114" s="110"/>
      <c r="GT114" s="110"/>
      <c r="GU114" s="110"/>
      <c r="GV114" s="110"/>
      <c r="GW114" s="110"/>
      <c r="GX114" s="110"/>
      <c r="GY114" s="110"/>
      <c r="GZ114" s="110"/>
      <c r="HA114" s="110"/>
      <c r="HB114" s="110"/>
      <c r="HC114" s="110"/>
      <c r="HD114" s="110"/>
      <c r="HE114" s="110"/>
      <c r="HF114" s="110"/>
      <c r="HG114" s="110"/>
      <c r="HH114" s="110"/>
      <c r="HI114" s="110"/>
      <c r="HJ114" s="110"/>
      <c r="HK114" s="110"/>
    </row>
    <row r="115" ht="15.75" customHeight="1">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c r="AB115" s="110"/>
      <c r="AC115" s="110"/>
      <c r="AD115" s="110"/>
      <c r="AE115" s="110"/>
      <c r="AF115" s="110"/>
      <c r="AG115" s="110"/>
      <c r="AH115" s="110"/>
      <c r="AI115" s="110"/>
      <c r="AJ115" s="110"/>
      <c r="AK115" s="110"/>
      <c r="AL115" s="110"/>
      <c r="AM115" s="110"/>
      <c r="AN115" s="110"/>
      <c r="AO115" s="110"/>
      <c r="AP115" s="110"/>
      <c r="AQ115" s="110"/>
      <c r="AR115" s="110"/>
      <c r="AS115" s="110"/>
      <c r="AT115" s="110"/>
      <c r="AU115" s="110"/>
      <c r="AV115" s="110"/>
      <c r="AW115" s="110"/>
      <c r="AX115" s="110"/>
      <c r="AY115" s="110"/>
      <c r="AZ115" s="110"/>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0"/>
      <c r="CB115" s="110"/>
      <c r="CC115" s="110"/>
      <c r="CD115" s="110"/>
      <c r="CE115" s="110"/>
      <c r="CF115" s="110"/>
      <c r="CG115" s="110"/>
      <c r="CH115" s="110"/>
      <c r="CI115" s="110"/>
      <c r="CJ115" s="110"/>
      <c r="CK115" s="110"/>
      <c r="CL115" s="110"/>
      <c r="CM115" s="110"/>
      <c r="CN115" s="110"/>
      <c r="CO115" s="110"/>
      <c r="CP115" s="110"/>
      <c r="CQ115" s="110"/>
      <c r="CR115" s="110"/>
      <c r="CS115" s="110"/>
      <c r="CT115" s="110"/>
      <c r="CU115" s="110"/>
      <c r="CV115" s="110"/>
      <c r="CW115" s="110"/>
      <c r="CX115" s="110"/>
      <c r="CY115" s="110"/>
      <c r="CZ115" s="110"/>
      <c r="DA115" s="110"/>
      <c r="DB115" s="110"/>
      <c r="DC115" s="110"/>
      <c r="DD115" s="110"/>
      <c r="DE115" s="110"/>
      <c r="DF115" s="110"/>
      <c r="DG115" s="110"/>
      <c r="DH115" s="110"/>
      <c r="DI115" s="110"/>
      <c r="DJ115" s="110"/>
      <c r="DK115" s="110"/>
      <c r="DL115" s="110"/>
      <c r="DM115" s="110"/>
      <c r="DN115" s="110"/>
      <c r="DO115" s="110"/>
      <c r="DP115" s="110"/>
      <c r="DQ115" s="110"/>
      <c r="DR115" s="110"/>
      <c r="DS115" s="110"/>
      <c r="DT115" s="110"/>
      <c r="DU115" s="110"/>
      <c r="DV115" s="110"/>
      <c r="DW115" s="110"/>
      <c r="DX115" s="110"/>
      <c r="DY115" s="110"/>
      <c r="DZ115" s="110"/>
      <c r="EA115" s="110"/>
      <c r="EB115" s="110"/>
      <c r="EC115" s="110"/>
      <c r="ED115" s="110"/>
      <c r="EE115" s="110"/>
      <c r="EF115" s="110"/>
      <c r="EG115" s="110"/>
      <c r="EH115" s="110"/>
      <c r="EI115" s="110"/>
      <c r="EJ115" s="110"/>
      <c r="EK115" s="110"/>
      <c r="EL115" s="110"/>
      <c r="EM115" s="110"/>
      <c r="EN115" s="110"/>
      <c r="EO115" s="110"/>
      <c r="EP115" s="110"/>
      <c r="EQ115" s="110"/>
      <c r="ER115" s="110"/>
      <c r="ES115" s="110"/>
      <c r="ET115" s="110"/>
      <c r="EU115" s="110"/>
      <c r="EV115" s="110"/>
      <c r="EW115" s="110"/>
      <c r="EX115" s="110"/>
      <c r="EY115" s="110"/>
      <c r="EZ115" s="110"/>
      <c r="FA115" s="110"/>
      <c r="FB115" s="110"/>
      <c r="FC115" s="110"/>
      <c r="FD115" s="110"/>
      <c r="FE115" s="110"/>
      <c r="FF115" s="110"/>
      <c r="FG115" s="110"/>
      <c r="FH115" s="110"/>
      <c r="FI115" s="110"/>
      <c r="FJ115" s="110"/>
      <c r="FK115" s="110"/>
      <c r="FL115" s="110"/>
      <c r="FM115" s="110"/>
      <c r="FN115" s="110"/>
      <c r="FO115" s="110"/>
      <c r="FP115" s="110"/>
      <c r="FQ115" s="110"/>
      <c r="FR115" s="110"/>
      <c r="FS115" s="110"/>
      <c r="FT115" s="110"/>
      <c r="FU115" s="110"/>
      <c r="FV115" s="110"/>
      <c r="FW115" s="110"/>
      <c r="FX115" s="110"/>
      <c r="FY115" s="110"/>
      <c r="FZ115" s="110"/>
      <c r="GA115" s="110"/>
      <c r="GB115" s="110"/>
      <c r="GC115" s="110"/>
      <c r="GD115" s="110"/>
      <c r="GE115" s="110"/>
      <c r="GF115" s="110"/>
      <c r="GG115" s="110"/>
      <c r="GH115" s="110"/>
      <c r="GI115" s="110"/>
      <c r="GJ115" s="110"/>
      <c r="GK115" s="110"/>
      <c r="GL115" s="110"/>
      <c r="GM115" s="110"/>
      <c r="GN115" s="110"/>
      <c r="GO115" s="110"/>
      <c r="GP115" s="110"/>
      <c r="GQ115" s="110"/>
      <c r="GR115" s="110"/>
      <c r="GS115" s="110"/>
      <c r="GT115" s="110"/>
      <c r="GU115" s="110"/>
      <c r="GV115" s="110"/>
      <c r="GW115" s="110"/>
      <c r="GX115" s="110"/>
      <c r="GY115" s="110"/>
      <c r="GZ115" s="110"/>
      <c r="HA115" s="110"/>
      <c r="HB115" s="110"/>
      <c r="HC115" s="110"/>
      <c r="HD115" s="110"/>
      <c r="HE115" s="110"/>
      <c r="HF115" s="110"/>
      <c r="HG115" s="110"/>
      <c r="HH115" s="110"/>
      <c r="HI115" s="110"/>
      <c r="HJ115" s="110"/>
      <c r="HK115" s="110"/>
    </row>
    <row r="116" ht="15.75" customHeight="1">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c r="AB116" s="110"/>
      <c r="AC116" s="110"/>
      <c r="AD116" s="110"/>
      <c r="AE116" s="110"/>
      <c r="AF116" s="110"/>
      <c r="AG116" s="110"/>
      <c r="AH116" s="110"/>
      <c r="AI116" s="110"/>
      <c r="AJ116" s="110"/>
      <c r="AK116" s="110"/>
      <c r="AL116" s="110"/>
      <c r="AM116" s="110"/>
      <c r="AN116" s="110"/>
      <c r="AO116" s="110"/>
      <c r="AP116" s="110"/>
      <c r="AQ116" s="110"/>
      <c r="AR116" s="110"/>
      <c r="AS116" s="110"/>
      <c r="AT116" s="110"/>
      <c r="AU116" s="110"/>
      <c r="AV116" s="110"/>
      <c r="AW116" s="110"/>
      <c r="AX116" s="110"/>
      <c r="AY116" s="110"/>
      <c r="AZ116" s="110"/>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0"/>
      <c r="CB116" s="110"/>
      <c r="CC116" s="110"/>
      <c r="CD116" s="110"/>
      <c r="CE116" s="110"/>
      <c r="CF116" s="110"/>
      <c r="CG116" s="110"/>
      <c r="CH116" s="110"/>
      <c r="CI116" s="110"/>
      <c r="CJ116" s="110"/>
      <c r="CK116" s="110"/>
      <c r="CL116" s="110"/>
      <c r="CM116" s="110"/>
      <c r="CN116" s="110"/>
      <c r="CO116" s="110"/>
      <c r="CP116" s="110"/>
      <c r="CQ116" s="110"/>
      <c r="CR116" s="110"/>
      <c r="CS116" s="110"/>
      <c r="CT116" s="110"/>
      <c r="CU116" s="110"/>
      <c r="CV116" s="110"/>
      <c r="CW116" s="110"/>
      <c r="CX116" s="110"/>
      <c r="CY116" s="110"/>
      <c r="CZ116" s="110"/>
      <c r="DA116" s="110"/>
      <c r="DB116" s="110"/>
      <c r="DC116" s="110"/>
      <c r="DD116" s="110"/>
      <c r="DE116" s="110"/>
      <c r="DF116" s="110"/>
      <c r="DG116" s="110"/>
      <c r="DH116" s="110"/>
      <c r="DI116" s="110"/>
      <c r="DJ116" s="110"/>
      <c r="DK116" s="110"/>
      <c r="DL116" s="110"/>
      <c r="DM116" s="110"/>
      <c r="DN116" s="110"/>
      <c r="DO116" s="110"/>
      <c r="DP116" s="110"/>
      <c r="DQ116" s="110"/>
      <c r="DR116" s="110"/>
      <c r="DS116" s="110"/>
      <c r="DT116" s="110"/>
      <c r="DU116" s="110"/>
      <c r="DV116" s="110"/>
      <c r="DW116" s="110"/>
      <c r="DX116" s="110"/>
      <c r="DY116" s="110"/>
      <c r="DZ116" s="110"/>
      <c r="EA116" s="110"/>
      <c r="EB116" s="110"/>
      <c r="EC116" s="110"/>
      <c r="ED116" s="110"/>
      <c r="EE116" s="110"/>
      <c r="EF116" s="110"/>
      <c r="EG116" s="110"/>
      <c r="EH116" s="110"/>
      <c r="EI116" s="110"/>
      <c r="EJ116" s="110"/>
      <c r="EK116" s="110"/>
      <c r="EL116" s="110"/>
      <c r="EM116" s="110"/>
      <c r="EN116" s="110"/>
      <c r="EO116" s="110"/>
      <c r="EP116" s="110"/>
      <c r="EQ116" s="110"/>
      <c r="ER116" s="110"/>
      <c r="ES116" s="110"/>
      <c r="ET116" s="110"/>
      <c r="EU116" s="110"/>
      <c r="EV116" s="110"/>
      <c r="EW116" s="110"/>
      <c r="EX116" s="110"/>
      <c r="EY116" s="110"/>
      <c r="EZ116" s="110"/>
      <c r="FA116" s="110"/>
      <c r="FB116" s="110"/>
      <c r="FC116" s="110"/>
      <c r="FD116" s="110"/>
      <c r="FE116" s="110"/>
      <c r="FF116" s="110"/>
      <c r="FG116" s="110"/>
      <c r="FH116" s="110"/>
      <c r="FI116" s="110"/>
      <c r="FJ116" s="110"/>
      <c r="FK116" s="110"/>
      <c r="FL116" s="110"/>
      <c r="FM116" s="110"/>
      <c r="FN116" s="110"/>
      <c r="FO116" s="110"/>
      <c r="FP116" s="110"/>
      <c r="FQ116" s="110"/>
      <c r="FR116" s="110"/>
      <c r="FS116" s="110"/>
      <c r="FT116" s="110"/>
      <c r="FU116" s="110"/>
      <c r="FV116" s="110"/>
      <c r="FW116" s="110"/>
      <c r="FX116" s="110"/>
      <c r="FY116" s="110"/>
      <c r="FZ116" s="110"/>
      <c r="GA116" s="110"/>
      <c r="GB116" s="110"/>
      <c r="GC116" s="110"/>
      <c r="GD116" s="110"/>
      <c r="GE116" s="110"/>
      <c r="GF116" s="110"/>
      <c r="GG116" s="110"/>
      <c r="GH116" s="110"/>
      <c r="GI116" s="110"/>
      <c r="GJ116" s="110"/>
      <c r="GK116" s="110"/>
      <c r="GL116" s="110"/>
      <c r="GM116" s="110"/>
      <c r="GN116" s="110"/>
      <c r="GO116" s="110"/>
      <c r="GP116" s="110"/>
      <c r="GQ116" s="110"/>
      <c r="GR116" s="110"/>
      <c r="GS116" s="110"/>
      <c r="GT116" s="110"/>
      <c r="GU116" s="110"/>
      <c r="GV116" s="110"/>
      <c r="GW116" s="110"/>
      <c r="GX116" s="110"/>
      <c r="GY116" s="110"/>
      <c r="GZ116" s="110"/>
      <c r="HA116" s="110"/>
      <c r="HB116" s="110"/>
      <c r="HC116" s="110"/>
      <c r="HD116" s="110"/>
      <c r="HE116" s="110"/>
      <c r="HF116" s="110"/>
      <c r="HG116" s="110"/>
      <c r="HH116" s="110"/>
      <c r="HI116" s="110"/>
      <c r="HJ116" s="110"/>
      <c r="HK116" s="110"/>
    </row>
    <row r="117" ht="15.75" customHeight="1">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c r="AB117" s="110"/>
      <c r="AC117" s="110"/>
      <c r="AD117" s="110"/>
      <c r="AE117" s="110"/>
      <c r="AF117" s="110"/>
      <c r="AG117" s="110"/>
      <c r="AH117" s="110"/>
      <c r="AI117" s="110"/>
      <c r="AJ117" s="110"/>
      <c r="AK117" s="110"/>
      <c r="AL117" s="110"/>
      <c r="AM117" s="110"/>
      <c r="AN117" s="110"/>
      <c r="AO117" s="110"/>
      <c r="AP117" s="110"/>
      <c r="AQ117" s="110"/>
      <c r="AR117" s="110"/>
      <c r="AS117" s="110"/>
      <c r="AT117" s="110"/>
      <c r="AU117" s="110"/>
      <c r="AV117" s="110"/>
      <c r="AW117" s="110"/>
      <c r="AX117" s="110"/>
      <c r="AY117" s="110"/>
      <c r="AZ117" s="110"/>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0"/>
      <c r="CB117" s="110"/>
      <c r="CC117" s="110"/>
      <c r="CD117" s="110"/>
      <c r="CE117" s="110"/>
      <c r="CF117" s="110"/>
      <c r="CG117" s="110"/>
      <c r="CH117" s="110"/>
      <c r="CI117" s="110"/>
      <c r="CJ117" s="110"/>
      <c r="CK117" s="110"/>
      <c r="CL117" s="110"/>
      <c r="CM117" s="110"/>
      <c r="CN117" s="110"/>
      <c r="CO117" s="110"/>
      <c r="CP117" s="110"/>
      <c r="CQ117" s="110"/>
      <c r="CR117" s="110"/>
      <c r="CS117" s="110"/>
      <c r="CT117" s="110"/>
      <c r="CU117" s="110"/>
      <c r="CV117" s="110"/>
      <c r="CW117" s="110"/>
      <c r="CX117" s="110"/>
      <c r="CY117" s="110"/>
      <c r="CZ117" s="110"/>
      <c r="DA117" s="110"/>
      <c r="DB117" s="110"/>
      <c r="DC117" s="110"/>
      <c r="DD117" s="110"/>
      <c r="DE117" s="110"/>
      <c r="DF117" s="110"/>
      <c r="DG117" s="110"/>
      <c r="DH117" s="110"/>
      <c r="DI117" s="110"/>
      <c r="DJ117" s="110"/>
      <c r="DK117" s="110"/>
      <c r="DL117" s="110"/>
      <c r="DM117" s="110"/>
      <c r="DN117" s="110"/>
      <c r="DO117" s="110"/>
      <c r="DP117" s="110"/>
      <c r="DQ117" s="110"/>
      <c r="DR117" s="110"/>
      <c r="DS117" s="110"/>
      <c r="DT117" s="110"/>
      <c r="DU117" s="110"/>
      <c r="DV117" s="110"/>
      <c r="DW117" s="110"/>
      <c r="DX117" s="110"/>
      <c r="DY117" s="110"/>
      <c r="DZ117" s="110"/>
      <c r="EA117" s="110"/>
      <c r="EB117" s="110"/>
      <c r="EC117" s="110"/>
      <c r="ED117" s="110"/>
      <c r="EE117" s="110"/>
      <c r="EF117" s="110"/>
      <c r="EG117" s="110"/>
      <c r="EH117" s="110"/>
      <c r="EI117" s="110"/>
      <c r="EJ117" s="110"/>
      <c r="EK117" s="110"/>
      <c r="EL117" s="110"/>
      <c r="EM117" s="110"/>
      <c r="EN117" s="110"/>
      <c r="EO117" s="110"/>
      <c r="EP117" s="110"/>
      <c r="EQ117" s="110"/>
      <c r="ER117" s="110"/>
      <c r="ES117" s="110"/>
      <c r="ET117" s="110"/>
      <c r="EU117" s="110"/>
      <c r="EV117" s="110"/>
      <c r="EW117" s="110"/>
      <c r="EX117" s="110"/>
      <c r="EY117" s="110"/>
      <c r="EZ117" s="110"/>
      <c r="FA117" s="110"/>
      <c r="FB117" s="110"/>
      <c r="FC117" s="110"/>
      <c r="FD117" s="110"/>
      <c r="FE117" s="110"/>
      <c r="FF117" s="110"/>
      <c r="FG117" s="110"/>
      <c r="FH117" s="110"/>
      <c r="FI117" s="110"/>
      <c r="FJ117" s="110"/>
      <c r="FK117" s="110"/>
      <c r="FL117" s="110"/>
      <c r="FM117" s="110"/>
      <c r="FN117" s="110"/>
      <c r="FO117" s="110"/>
      <c r="FP117" s="110"/>
      <c r="FQ117" s="110"/>
      <c r="FR117" s="110"/>
      <c r="FS117" s="110"/>
      <c r="FT117" s="110"/>
      <c r="FU117" s="110"/>
      <c r="FV117" s="110"/>
      <c r="FW117" s="110"/>
      <c r="FX117" s="110"/>
      <c r="FY117" s="110"/>
      <c r="FZ117" s="110"/>
      <c r="GA117" s="110"/>
      <c r="GB117" s="110"/>
      <c r="GC117" s="110"/>
      <c r="GD117" s="110"/>
      <c r="GE117" s="110"/>
      <c r="GF117" s="110"/>
      <c r="GG117" s="110"/>
      <c r="GH117" s="110"/>
      <c r="GI117" s="110"/>
      <c r="GJ117" s="110"/>
      <c r="GK117" s="110"/>
      <c r="GL117" s="110"/>
      <c r="GM117" s="110"/>
      <c r="GN117" s="110"/>
      <c r="GO117" s="110"/>
      <c r="GP117" s="110"/>
      <c r="GQ117" s="110"/>
      <c r="GR117" s="110"/>
      <c r="GS117" s="110"/>
      <c r="GT117" s="110"/>
      <c r="GU117" s="110"/>
      <c r="GV117" s="110"/>
      <c r="GW117" s="110"/>
      <c r="GX117" s="110"/>
      <c r="GY117" s="110"/>
      <c r="GZ117" s="110"/>
      <c r="HA117" s="110"/>
      <c r="HB117" s="110"/>
      <c r="HC117" s="110"/>
      <c r="HD117" s="110"/>
      <c r="HE117" s="110"/>
      <c r="HF117" s="110"/>
      <c r="HG117" s="110"/>
      <c r="HH117" s="110"/>
      <c r="HI117" s="110"/>
      <c r="HJ117" s="110"/>
      <c r="HK117" s="110"/>
    </row>
    <row r="118" ht="15.75" customHeight="1">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c r="AB118" s="110"/>
      <c r="AC118" s="110"/>
      <c r="AD118" s="110"/>
      <c r="AE118" s="110"/>
      <c r="AF118" s="110"/>
      <c r="AG118" s="110"/>
      <c r="AH118" s="110"/>
      <c r="AI118" s="110"/>
      <c r="AJ118" s="110"/>
      <c r="AK118" s="110"/>
      <c r="AL118" s="110"/>
      <c r="AM118" s="110"/>
      <c r="AN118" s="110"/>
      <c r="AO118" s="110"/>
      <c r="AP118" s="110"/>
      <c r="AQ118" s="110"/>
      <c r="AR118" s="110"/>
      <c r="AS118" s="110"/>
      <c r="AT118" s="110"/>
      <c r="AU118" s="110"/>
      <c r="AV118" s="110"/>
      <c r="AW118" s="110"/>
      <c r="AX118" s="110"/>
      <c r="AY118" s="110"/>
      <c r="AZ118" s="110"/>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0"/>
      <c r="CB118" s="110"/>
      <c r="CC118" s="110"/>
      <c r="CD118" s="110"/>
      <c r="CE118" s="110"/>
      <c r="CF118" s="110"/>
      <c r="CG118" s="110"/>
      <c r="CH118" s="110"/>
      <c r="CI118" s="110"/>
      <c r="CJ118" s="110"/>
      <c r="CK118" s="110"/>
      <c r="CL118" s="110"/>
      <c r="CM118" s="110"/>
      <c r="CN118" s="110"/>
      <c r="CO118" s="110"/>
      <c r="CP118" s="110"/>
      <c r="CQ118" s="110"/>
      <c r="CR118" s="110"/>
      <c r="CS118" s="110"/>
      <c r="CT118" s="110"/>
      <c r="CU118" s="110"/>
      <c r="CV118" s="110"/>
      <c r="CW118" s="110"/>
      <c r="CX118" s="110"/>
      <c r="CY118" s="110"/>
      <c r="CZ118" s="110"/>
      <c r="DA118" s="110"/>
      <c r="DB118" s="110"/>
      <c r="DC118" s="110"/>
      <c r="DD118" s="110"/>
      <c r="DE118" s="110"/>
      <c r="DF118" s="110"/>
      <c r="DG118" s="110"/>
      <c r="DH118" s="110"/>
      <c r="DI118" s="110"/>
      <c r="DJ118" s="110"/>
      <c r="DK118" s="110"/>
      <c r="DL118" s="110"/>
      <c r="DM118" s="110"/>
      <c r="DN118" s="110"/>
      <c r="DO118" s="110"/>
      <c r="DP118" s="110"/>
      <c r="DQ118" s="110"/>
      <c r="DR118" s="110"/>
      <c r="DS118" s="110"/>
      <c r="DT118" s="110"/>
      <c r="DU118" s="110"/>
      <c r="DV118" s="110"/>
      <c r="DW118" s="110"/>
      <c r="DX118" s="110"/>
      <c r="DY118" s="110"/>
      <c r="DZ118" s="110"/>
      <c r="EA118" s="110"/>
      <c r="EB118" s="110"/>
      <c r="EC118" s="110"/>
      <c r="ED118" s="110"/>
      <c r="EE118" s="110"/>
      <c r="EF118" s="110"/>
      <c r="EG118" s="110"/>
      <c r="EH118" s="110"/>
      <c r="EI118" s="110"/>
      <c r="EJ118" s="110"/>
      <c r="EK118" s="110"/>
      <c r="EL118" s="110"/>
      <c r="EM118" s="110"/>
      <c r="EN118" s="110"/>
      <c r="EO118" s="110"/>
      <c r="EP118" s="110"/>
      <c r="EQ118" s="110"/>
      <c r="ER118" s="110"/>
      <c r="ES118" s="110"/>
      <c r="ET118" s="110"/>
      <c r="EU118" s="110"/>
      <c r="EV118" s="110"/>
      <c r="EW118" s="110"/>
      <c r="EX118" s="110"/>
      <c r="EY118" s="110"/>
      <c r="EZ118" s="110"/>
      <c r="FA118" s="110"/>
      <c r="FB118" s="110"/>
      <c r="FC118" s="110"/>
      <c r="FD118" s="110"/>
      <c r="FE118" s="110"/>
      <c r="FF118" s="110"/>
      <c r="FG118" s="110"/>
      <c r="FH118" s="110"/>
      <c r="FI118" s="110"/>
      <c r="FJ118" s="110"/>
      <c r="FK118" s="110"/>
      <c r="FL118" s="110"/>
      <c r="FM118" s="110"/>
      <c r="FN118" s="110"/>
      <c r="FO118" s="110"/>
      <c r="FP118" s="110"/>
      <c r="FQ118" s="110"/>
      <c r="FR118" s="110"/>
      <c r="FS118" s="110"/>
      <c r="FT118" s="110"/>
      <c r="FU118" s="110"/>
      <c r="FV118" s="110"/>
      <c r="FW118" s="110"/>
      <c r="FX118" s="110"/>
      <c r="FY118" s="110"/>
      <c r="FZ118" s="110"/>
      <c r="GA118" s="110"/>
      <c r="GB118" s="110"/>
      <c r="GC118" s="110"/>
      <c r="GD118" s="110"/>
      <c r="GE118" s="110"/>
      <c r="GF118" s="110"/>
      <c r="GG118" s="110"/>
      <c r="GH118" s="110"/>
      <c r="GI118" s="110"/>
      <c r="GJ118" s="110"/>
      <c r="GK118" s="110"/>
      <c r="GL118" s="110"/>
      <c r="GM118" s="110"/>
      <c r="GN118" s="110"/>
      <c r="GO118" s="110"/>
      <c r="GP118" s="110"/>
      <c r="GQ118" s="110"/>
      <c r="GR118" s="110"/>
      <c r="GS118" s="110"/>
      <c r="GT118" s="110"/>
      <c r="GU118" s="110"/>
      <c r="GV118" s="110"/>
      <c r="GW118" s="110"/>
      <c r="GX118" s="110"/>
      <c r="GY118" s="110"/>
      <c r="GZ118" s="110"/>
      <c r="HA118" s="110"/>
      <c r="HB118" s="110"/>
      <c r="HC118" s="110"/>
      <c r="HD118" s="110"/>
      <c r="HE118" s="110"/>
      <c r="HF118" s="110"/>
      <c r="HG118" s="110"/>
      <c r="HH118" s="110"/>
      <c r="HI118" s="110"/>
      <c r="HJ118" s="110"/>
      <c r="HK118" s="110"/>
    </row>
    <row r="119" ht="15.75" customHeight="1">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c r="AA119" s="110"/>
      <c r="AB119" s="110"/>
      <c r="AC119" s="110"/>
      <c r="AD119" s="110"/>
      <c r="AE119" s="110"/>
      <c r="AF119" s="110"/>
      <c r="AG119" s="110"/>
      <c r="AH119" s="110"/>
      <c r="AI119" s="110"/>
      <c r="AJ119" s="110"/>
      <c r="AK119" s="110"/>
      <c r="AL119" s="110"/>
      <c r="AM119" s="110"/>
      <c r="AN119" s="110"/>
      <c r="AO119" s="110"/>
      <c r="AP119" s="110"/>
      <c r="AQ119" s="110"/>
      <c r="AR119" s="110"/>
      <c r="AS119" s="110"/>
      <c r="AT119" s="110"/>
      <c r="AU119" s="110"/>
      <c r="AV119" s="110"/>
      <c r="AW119" s="110"/>
      <c r="AX119" s="110"/>
      <c r="AY119" s="110"/>
      <c r="AZ119" s="110"/>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0"/>
      <c r="CB119" s="110"/>
      <c r="CC119" s="110"/>
      <c r="CD119" s="110"/>
      <c r="CE119" s="110"/>
      <c r="CF119" s="110"/>
      <c r="CG119" s="110"/>
      <c r="CH119" s="110"/>
      <c r="CI119" s="110"/>
      <c r="CJ119" s="110"/>
      <c r="CK119" s="110"/>
      <c r="CL119" s="110"/>
      <c r="CM119" s="110"/>
      <c r="CN119" s="110"/>
      <c r="CO119" s="110"/>
      <c r="CP119" s="110"/>
      <c r="CQ119" s="110"/>
      <c r="CR119" s="110"/>
      <c r="CS119" s="110"/>
      <c r="CT119" s="110"/>
      <c r="CU119" s="110"/>
      <c r="CV119" s="110"/>
      <c r="CW119" s="110"/>
      <c r="CX119" s="110"/>
      <c r="CY119" s="110"/>
      <c r="CZ119" s="110"/>
      <c r="DA119" s="110"/>
      <c r="DB119" s="110"/>
      <c r="DC119" s="110"/>
      <c r="DD119" s="110"/>
      <c r="DE119" s="110"/>
      <c r="DF119" s="110"/>
      <c r="DG119" s="110"/>
      <c r="DH119" s="110"/>
      <c r="DI119" s="110"/>
      <c r="DJ119" s="110"/>
      <c r="DK119" s="110"/>
      <c r="DL119" s="110"/>
      <c r="DM119" s="110"/>
      <c r="DN119" s="110"/>
      <c r="DO119" s="110"/>
      <c r="DP119" s="110"/>
      <c r="DQ119" s="110"/>
      <c r="DR119" s="110"/>
      <c r="DS119" s="110"/>
      <c r="DT119" s="110"/>
      <c r="DU119" s="110"/>
      <c r="DV119" s="110"/>
      <c r="DW119" s="110"/>
      <c r="DX119" s="110"/>
      <c r="DY119" s="110"/>
      <c r="DZ119" s="110"/>
      <c r="EA119" s="110"/>
      <c r="EB119" s="110"/>
      <c r="EC119" s="110"/>
      <c r="ED119" s="110"/>
      <c r="EE119" s="110"/>
      <c r="EF119" s="110"/>
      <c r="EG119" s="110"/>
      <c r="EH119" s="110"/>
      <c r="EI119" s="110"/>
      <c r="EJ119" s="110"/>
      <c r="EK119" s="110"/>
      <c r="EL119" s="110"/>
      <c r="EM119" s="110"/>
      <c r="EN119" s="110"/>
      <c r="EO119" s="110"/>
      <c r="EP119" s="110"/>
      <c r="EQ119" s="110"/>
      <c r="ER119" s="110"/>
      <c r="ES119" s="110"/>
      <c r="ET119" s="110"/>
      <c r="EU119" s="110"/>
      <c r="EV119" s="110"/>
      <c r="EW119" s="110"/>
      <c r="EX119" s="110"/>
      <c r="EY119" s="110"/>
      <c r="EZ119" s="110"/>
      <c r="FA119" s="110"/>
      <c r="FB119" s="110"/>
      <c r="FC119" s="110"/>
      <c r="FD119" s="110"/>
      <c r="FE119" s="110"/>
      <c r="FF119" s="110"/>
      <c r="FG119" s="110"/>
      <c r="FH119" s="110"/>
      <c r="FI119" s="110"/>
      <c r="FJ119" s="110"/>
      <c r="FK119" s="110"/>
      <c r="FL119" s="110"/>
      <c r="FM119" s="110"/>
      <c r="FN119" s="110"/>
      <c r="FO119" s="110"/>
      <c r="FP119" s="110"/>
      <c r="FQ119" s="110"/>
      <c r="FR119" s="110"/>
      <c r="FS119" s="110"/>
      <c r="FT119" s="110"/>
      <c r="FU119" s="110"/>
      <c r="FV119" s="110"/>
      <c r="FW119" s="110"/>
      <c r="FX119" s="110"/>
      <c r="FY119" s="110"/>
      <c r="FZ119" s="110"/>
      <c r="GA119" s="110"/>
      <c r="GB119" s="110"/>
      <c r="GC119" s="110"/>
      <c r="GD119" s="110"/>
      <c r="GE119" s="110"/>
      <c r="GF119" s="110"/>
      <c r="GG119" s="110"/>
      <c r="GH119" s="110"/>
      <c r="GI119" s="110"/>
      <c r="GJ119" s="110"/>
      <c r="GK119" s="110"/>
      <c r="GL119" s="110"/>
      <c r="GM119" s="110"/>
      <c r="GN119" s="110"/>
      <c r="GO119" s="110"/>
      <c r="GP119" s="110"/>
      <c r="GQ119" s="110"/>
      <c r="GR119" s="110"/>
      <c r="GS119" s="110"/>
      <c r="GT119" s="110"/>
      <c r="GU119" s="110"/>
      <c r="GV119" s="110"/>
      <c r="GW119" s="110"/>
      <c r="GX119" s="110"/>
      <c r="GY119" s="110"/>
      <c r="GZ119" s="110"/>
      <c r="HA119" s="110"/>
      <c r="HB119" s="110"/>
      <c r="HC119" s="110"/>
      <c r="HD119" s="110"/>
      <c r="HE119" s="110"/>
      <c r="HF119" s="110"/>
      <c r="HG119" s="110"/>
      <c r="HH119" s="110"/>
      <c r="HI119" s="110"/>
      <c r="HJ119" s="110"/>
      <c r="HK119" s="110"/>
    </row>
    <row r="120" ht="15.75"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0"/>
      <c r="AF120" s="110"/>
      <c r="AG120" s="110"/>
      <c r="AH120" s="110"/>
      <c r="AI120" s="110"/>
      <c r="AJ120" s="110"/>
      <c r="AK120" s="110"/>
      <c r="AL120" s="110"/>
      <c r="AM120" s="110"/>
      <c r="AN120" s="110"/>
      <c r="AO120" s="110"/>
      <c r="AP120" s="110"/>
      <c r="AQ120" s="110"/>
      <c r="AR120" s="110"/>
      <c r="AS120" s="110"/>
      <c r="AT120" s="110"/>
      <c r="AU120" s="110"/>
      <c r="AV120" s="110"/>
      <c r="AW120" s="110"/>
      <c r="AX120" s="110"/>
      <c r="AY120" s="110"/>
      <c r="AZ120" s="110"/>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0"/>
      <c r="CB120" s="110"/>
      <c r="CC120" s="110"/>
      <c r="CD120" s="110"/>
      <c r="CE120" s="110"/>
      <c r="CF120" s="110"/>
      <c r="CG120" s="110"/>
      <c r="CH120" s="110"/>
      <c r="CI120" s="110"/>
      <c r="CJ120" s="110"/>
      <c r="CK120" s="110"/>
      <c r="CL120" s="110"/>
      <c r="CM120" s="110"/>
      <c r="CN120" s="110"/>
      <c r="CO120" s="110"/>
      <c r="CP120" s="110"/>
      <c r="CQ120" s="110"/>
      <c r="CR120" s="110"/>
      <c r="CS120" s="110"/>
      <c r="CT120" s="110"/>
      <c r="CU120" s="110"/>
      <c r="CV120" s="110"/>
      <c r="CW120" s="110"/>
      <c r="CX120" s="110"/>
      <c r="CY120" s="110"/>
      <c r="CZ120" s="110"/>
      <c r="DA120" s="110"/>
      <c r="DB120" s="110"/>
      <c r="DC120" s="110"/>
      <c r="DD120" s="110"/>
      <c r="DE120" s="110"/>
      <c r="DF120" s="110"/>
      <c r="DG120" s="110"/>
      <c r="DH120" s="110"/>
      <c r="DI120" s="110"/>
      <c r="DJ120" s="110"/>
      <c r="DK120" s="110"/>
      <c r="DL120" s="110"/>
      <c r="DM120" s="110"/>
      <c r="DN120" s="110"/>
      <c r="DO120" s="110"/>
      <c r="DP120" s="110"/>
      <c r="DQ120" s="110"/>
      <c r="DR120" s="110"/>
      <c r="DS120" s="110"/>
      <c r="DT120" s="110"/>
      <c r="DU120" s="110"/>
      <c r="DV120" s="110"/>
      <c r="DW120" s="110"/>
      <c r="DX120" s="110"/>
      <c r="DY120" s="110"/>
      <c r="DZ120" s="110"/>
      <c r="EA120" s="110"/>
      <c r="EB120" s="110"/>
      <c r="EC120" s="110"/>
      <c r="ED120" s="110"/>
      <c r="EE120" s="110"/>
      <c r="EF120" s="110"/>
      <c r="EG120" s="110"/>
      <c r="EH120" s="110"/>
      <c r="EI120" s="110"/>
      <c r="EJ120" s="110"/>
      <c r="EK120" s="110"/>
      <c r="EL120" s="110"/>
      <c r="EM120" s="110"/>
      <c r="EN120" s="110"/>
      <c r="EO120" s="110"/>
      <c r="EP120" s="110"/>
      <c r="EQ120" s="110"/>
      <c r="ER120" s="110"/>
      <c r="ES120" s="110"/>
      <c r="ET120" s="110"/>
      <c r="EU120" s="110"/>
      <c r="EV120" s="110"/>
      <c r="EW120" s="110"/>
      <c r="EX120" s="110"/>
      <c r="EY120" s="110"/>
      <c r="EZ120" s="110"/>
      <c r="FA120" s="110"/>
      <c r="FB120" s="110"/>
      <c r="FC120" s="110"/>
      <c r="FD120" s="110"/>
      <c r="FE120" s="110"/>
      <c r="FF120" s="110"/>
      <c r="FG120" s="110"/>
      <c r="FH120" s="110"/>
      <c r="FI120" s="110"/>
      <c r="FJ120" s="110"/>
      <c r="FK120" s="110"/>
      <c r="FL120" s="110"/>
      <c r="FM120" s="110"/>
      <c r="FN120" s="110"/>
      <c r="FO120" s="110"/>
      <c r="FP120" s="110"/>
      <c r="FQ120" s="110"/>
      <c r="FR120" s="110"/>
      <c r="FS120" s="110"/>
      <c r="FT120" s="110"/>
      <c r="FU120" s="110"/>
      <c r="FV120" s="110"/>
      <c r="FW120" s="110"/>
      <c r="FX120" s="110"/>
      <c r="FY120" s="110"/>
      <c r="FZ120" s="110"/>
      <c r="GA120" s="110"/>
      <c r="GB120" s="110"/>
      <c r="GC120" s="110"/>
      <c r="GD120" s="110"/>
      <c r="GE120" s="110"/>
      <c r="GF120" s="110"/>
      <c r="GG120" s="110"/>
      <c r="GH120" s="110"/>
      <c r="GI120" s="110"/>
      <c r="GJ120" s="110"/>
      <c r="GK120" s="110"/>
      <c r="GL120" s="110"/>
      <c r="GM120" s="110"/>
      <c r="GN120" s="110"/>
      <c r="GO120" s="110"/>
      <c r="GP120" s="110"/>
      <c r="GQ120" s="110"/>
      <c r="GR120" s="110"/>
      <c r="GS120" s="110"/>
      <c r="GT120" s="110"/>
      <c r="GU120" s="110"/>
      <c r="GV120" s="110"/>
      <c r="GW120" s="110"/>
      <c r="GX120" s="110"/>
      <c r="GY120" s="110"/>
      <c r="GZ120" s="110"/>
      <c r="HA120" s="110"/>
      <c r="HB120" s="110"/>
      <c r="HC120" s="110"/>
      <c r="HD120" s="110"/>
      <c r="HE120" s="110"/>
      <c r="HF120" s="110"/>
      <c r="HG120" s="110"/>
      <c r="HH120" s="110"/>
      <c r="HI120" s="110"/>
      <c r="HJ120" s="110"/>
      <c r="HK120" s="110"/>
    </row>
    <row r="121" ht="15.75" customHeight="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c r="AE121" s="110"/>
      <c r="AF121" s="110"/>
      <c r="AG121" s="110"/>
      <c r="AH121" s="110"/>
      <c r="AI121" s="110"/>
      <c r="AJ121" s="110"/>
      <c r="AK121" s="110"/>
      <c r="AL121" s="110"/>
      <c r="AM121" s="110"/>
      <c r="AN121" s="110"/>
      <c r="AO121" s="110"/>
      <c r="AP121" s="110"/>
      <c r="AQ121" s="110"/>
      <c r="AR121" s="110"/>
      <c r="AS121" s="110"/>
      <c r="AT121" s="110"/>
      <c r="AU121" s="110"/>
      <c r="AV121" s="110"/>
      <c r="AW121" s="110"/>
      <c r="AX121" s="110"/>
      <c r="AY121" s="110"/>
      <c r="AZ121" s="110"/>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0"/>
      <c r="CB121" s="110"/>
      <c r="CC121" s="110"/>
      <c r="CD121" s="110"/>
      <c r="CE121" s="110"/>
      <c r="CF121" s="110"/>
      <c r="CG121" s="110"/>
      <c r="CH121" s="110"/>
      <c r="CI121" s="110"/>
      <c r="CJ121" s="110"/>
      <c r="CK121" s="110"/>
      <c r="CL121" s="110"/>
      <c r="CM121" s="110"/>
      <c r="CN121" s="110"/>
      <c r="CO121" s="110"/>
      <c r="CP121" s="110"/>
      <c r="CQ121" s="110"/>
      <c r="CR121" s="110"/>
      <c r="CS121" s="110"/>
      <c r="CT121" s="110"/>
      <c r="CU121" s="110"/>
      <c r="CV121" s="110"/>
      <c r="CW121" s="110"/>
      <c r="CX121" s="110"/>
      <c r="CY121" s="110"/>
      <c r="CZ121" s="110"/>
      <c r="DA121" s="110"/>
      <c r="DB121" s="110"/>
      <c r="DC121" s="110"/>
      <c r="DD121" s="110"/>
      <c r="DE121" s="110"/>
      <c r="DF121" s="110"/>
      <c r="DG121" s="110"/>
      <c r="DH121" s="110"/>
      <c r="DI121" s="110"/>
      <c r="DJ121" s="110"/>
      <c r="DK121" s="110"/>
      <c r="DL121" s="110"/>
      <c r="DM121" s="110"/>
      <c r="DN121" s="110"/>
      <c r="DO121" s="110"/>
      <c r="DP121" s="110"/>
      <c r="DQ121" s="110"/>
      <c r="DR121" s="110"/>
      <c r="DS121" s="110"/>
      <c r="DT121" s="110"/>
      <c r="DU121" s="110"/>
      <c r="DV121" s="110"/>
      <c r="DW121" s="110"/>
      <c r="DX121" s="110"/>
      <c r="DY121" s="110"/>
      <c r="DZ121" s="110"/>
      <c r="EA121" s="110"/>
      <c r="EB121" s="110"/>
      <c r="EC121" s="110"/>
      <c r="ED121" s="110"/>
      <c r="EE121" s="110"/>
      <c r="EF121" s="110"/>
      <c r="EG121" s="110"/>
      <c r="EH121" s="110"/>
      <c r="EI121" s="110"/>
      <c r="EJ121" s="110"/>
      <c r="EK121" s="110"/>
      <c r="EL121" s="110"/>
      <c r="EM121" s="110"/>
      <c r="EN121" s="110"/>
      <c r="EO121" s="110"/>
      <c r="EP121" s="110"/>
      <c r="EQ121" s="110"/>
      <c r="ER121" s="110"/>
      <c r="ES121" s="110"/>
      <c r="ET121" s="110"/>
      <c r="EU121" s="110"/>
      <c r="EV121" s="110"/>
      <c r="EW121" s="110"/>
      <c r="EX121" s="110"/>
      <c r="EY121" s="110"/>
      <c r="EZ121" s="110"/>
      <c r="FA121" s="110"/>
      <c r="FB121" s="110"/>
      <c r="FC121" s="110"/>
      <c r="FD121" s="110"/>
      <c r="FE121" s="110"/>
      <c r="FF121" s="110"/>
      <c r="FG121" s="110"/>
      <c r="FH121" s="110"/>
      <c r="FI121" s="110"/>
      <c r="FJ121" s="110"/>
      <c r="FK121" s="110"/>
      <c r="FL121" s="110"/>
      <c r="FM121" s="110"/>
      <c r="FN121" s="110"/>
      <c r="FO121" s="110"/>
      <c r="FP121" s="110"/>
      <c r="FQ121" s="110"/>
      <c r="FR121" s="110"/>
      <c r="FS121" s="110"/>
      <c r="FT121" s="110"/>
      <c r="FU121" s="110"/>
      <c r="FV121" s="110"/>
      <c r="FW121" s="110"/>
      <c r="FX121" s="110"/>
      <c r="FY121" s="110"/>
      <c r="FZ121" s="110"/>
      <c r="GA121" s="110"/>
      <c r="GB121" s="110"/>
      <c r="GC121" s="110"/>
      <c r="GD121" s="110"/>
      <c r="GE121" s="110"/>
      <c r="GF121" s="110"/>
      <c r="GG121" s="110"/>
      <c r="GH121" s="110"/>
      <c r="GI121" s="110"/>
      <c r="GJ121" s="110"/>
      <c r="GK121" s="110"/>
      <c r="GL121" s="110"/>
      <c r="GM121" s="110"/>
      <c r="GN121" s="110"/>
      <c r="GO121" s="110"/>
      <c r="GP121" s="110"/>
      <c r="GQ121" s="110"/>
      <c r="GR121" s="110"/>
      <c r="GS121" s="110"/>
      <c r="GT121" s="110"/>
      <c r="GU121" s="110"/>
      <c r="GV121" s="110"/>
      <c r="GW121" s="110"/>
      <c r="GX121" s="110"/>
      <c r="GY121" s="110"/>
      <c r="GZ121" s="110"/>
      <c r="HA121" s="110"/>
      <c r="HB121" s="110"/>
      <c r="HC121" s="110"/>
      <c r="HD121" s="110"/>
      <c r="HE121" s="110"/>
      <c r="HF121" s="110"/>
      <c r="HG121" s="110"/>
      <c r="HH121" s="110"/>
      <c r="HI121" s="110"/>
      <c r="HJ121" s="110"/>
      <c r="HK121" s="110"/>
    </row>
    <row r="122" ht="15.75" customHeight="1">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c r="AB122" s="110"/>
      <c r="AC122" s="110"/>
      <c r="AD122" s="110"/>
      <c r="AE122" s="110"/>
      <c r="AF122" s="110"/>
      <c r="AG122" s="110"/>
      <c r="AH122" s="110"/>
      <c r="AI122" s="110"/>
      <c r="AJ122" s="110"/>
      <c r="AK122" s="110"/>
      <c r="AL122" s="110"/>
      <c r="AM122" s="110"/>
      <c r="AN122" s="110"/>
      <c r="AO122" s="110"/>
      <c r="AP122" s="110"/>
      <c r="AQ122" s="110"/>
      <c r="AR122" s="110"/>
      <c r="AS122" s="110"/>
      <c r="AT122" s="110"/>
      <c r="AU122" s="110"/>
      <c r="AV122" s="110"/>
      <c r="AW122" s="110"/>
      <c r="AX122" s="110"/>
      <c r="AY122" s="110"/>
      <c r="AZ122" s="110"/>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0"/>
      <c r="CB122" s="110"/>
      <c r="CC122" s="110"/>
      <c r="CD122" s="110"/>
      <c r="CE122" s="110"/>
      <c r="CF122" s="110"/>
      <c r="CG122" s="110"/>
      <c r="CH122" s="110"/>
      <c r="CI122" s="110"/>
      <c r="CJ122" s="110"/>
      <c r="CK122" s="110"/>
      <c r="CL122" s="110"/>
      <c r="CM122" s="110"/>
      <c r="CN122" s="110"/>
      <c r="CO122" s="110"/>
      <c r="CP122" s="110"/>
      <c r="CQ122" s="110"/>
      <c r="CR122" s="110"/>
      <c r="CS122" s="110"/>
      <c r="CT122" s="110"/>
      <c r="CU122" s="110"/>
      <c r="CV122" s="110"/>
      <c r="CW122" s="110"/>
      <c r="CX122" s="110"/>
      <c r="CY122" s="110"/>
      <c r="CZ122" s="110"/>
      <c r="DA122" s="110"/>
      <c r="DB122" s="110"/>
      <c r="DC122" s="110"/>
      <c r="DD122" s="110"/>
      <c r="DE122" s="110"/>
      <c r="DF122" s="110"/>
      <c r="DG122" s="110"/>
      <c r="DH122" s="110"/>
      <c r="DI122" s="110"/>
      <c r="DJ122" s="110"/>
      <c r="DK122" s="110"/>
      <c r="DL122" s="110"/>
      <c r="DM122" s="110"/>
      <c r="DN122" s="110"/>
      <c r="DO122" s="110"/>
      <c r="DP122" s="110"/>
      <c r="DQ122" s="110"/>
      <c r="DR122" s="110"/>
      <c r="DS122" s="110"/>
      <c r="DT122" s="110"/>
      <c r="DU122" s="110"/>
      <c r="DV122" s="110"/>
      <c r="DW122" s="110"/>
      <c r="DX122" s="110"/>
      <c r="DY122" s="110"/>
      <c r="DZ122" s="110"/>
      <c r="EA122" s="110"/>
      <c r="EB122" s="110"/>
      <c r="EC122" s="110"/>
      <c r="ED122" s="110"/>
      <c r="EE122" s="110"/>
      <c r="EF122" s="110"/>
      <c r="EG122" s="110"/>
      <c r="EH122" s="110"/>
      <c r="EI122" s="110"/>
      <c r="EJ122" s="110"/>
      <c r="EK122" s="110"/>
      <c r="EL122" s="110"/>
      <c r="EM122" s="110"/>
      <c r="EN122" s="110"/>
      <c r="EO122" s="110"/>
      <c r="EP122" s="110"/>
      <c r="EQ122" s="110"/>
      <c r="ER122" s="110"/>
      <c r="ES122" s="110"/>
      <c r="ET122" s="110"/>
      <c r="EU122" s="110"/>
      <c r="EV122" s="110"/>
      <c r="EW122" s="110"/>
      <c r="EX122" s="110"/>
      <c r="EY122" s="110"/>
      <c r="EZ122" s="110"/>
      <c r="FA122" s="110"/>
      <c r="FB122" s="110"/>
      <c r="FC122" s="110"/>
      <c r="FD122" s="110"/>
      <c r="FE122" s="110"/>
      <c r="FF122" s="110"/>
      <c r="FG122" s="110"/>
      <c r="FH122" s="110"/>
      <c r="FI122" s="110"/>
      <c r="FJ122" s="110"/>
      <c r="FK122" s="110"/>
      <c r="FL122" s="110"/>
      <c r="FM122" s="110"/>
      <c r="FN122" s="110"/>
      <c r="FO122" s="110"/>
      <c r="FP122" s="110"/>
      <c r="FQ122" s="110"/>
      <c r="FR122" s="110"/>
      <c r="FS122" s="110"/>
      <c r="FT122" s="110"/>
      <c r="FU122" s="110"/>
      <c r="FV122" s="110"/>
      <c r="FW122" s="110"/>
      <c r="FX122" s="110"/>
      <c r="FY122" s="110"/>
      <c r="FZ122" s="110"/>
      <c r="GA122" s="110"/>
      <c r="GB122" s="110"/>
      <c r="GC122" s="110"/>
      <c r="GD122" s="110"/>
      <c r="GE122" s="110"/>
      <c r="GF122" s="110"/>
      <c r="GG122" s="110"/>
      <c r="GH122" s="110"/>
      <c r="GI122" s="110"/>
      <c r="GJ122" s="110"/>
      <c r="GK122" s="110"/>
      <c r="GL122" s="110"/>
      <c r="GM122" s="110"/>
      <c r="GN122" s="110"/>
      <c r="GO122" s="110"/>
      <c r="GP122" s="110"/>
      <c r="GQ122" s="110"/>
      <c r="GR122" s="110"/>
      <c r="GS122" s="110"/>
      <c r="GT122" s="110"/>
      <c r="GU122" s="110"/>
      <c r="GV122" s="110"/>
      <c r="GW122" s="110"/>
      <c r="GX122" s="110"/>
      <c r="GY122" s="110"/>
      <c r="GZ122" s="110"/>
      <c r="HA122" s="110"/>
      <c r="HB122" s="110"/>
      <c r="HC122" s="110"/>
      <c r="HD122" s="110"/>
      <c r="HE122" s="110"/>
      <c r="HF122" s="110"/>
      <c r="HG122" s="110"/>
      <c r="HH122" s="110"/>
      <c r="HI122" s="110"/>
      <c r="HJ122" s="110"/>
      <c r="HK122" s="110"/>
    </row>
    <row r="123" ht="15.75" customHeight="1">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c r="AB123" s="110"/>
      <c r="AC123" s="110"/>
      <c r="AD123" s="110"/>
      <c r="AE123" s="110"/>
      <c r="AF123" s="110"/>
      <c r="AG123" s="110"/>
      <c r="AH123" s="110"/>
      <c r="AI123" s="110"/>
      <c r="AJ123" s="110"/>
      <c r="AK123" s="110"/>
      <c r="AL123" s="110"/>
      <c r="AM123" s="110"/>
      <c r="AN123" s="110"/>
      <c r="AO123" s="110"/>
      <c r="AP123" s="110"/>
      <c r="AQ123" s="110"/>
      <c r="AR123" s="110"/>
      <c r="AS123" s="110"/>
      <c r="AT123" s="110"/>
      <c r="AU123" s="110"/>
      <c r="AV123" s="110"/>
      <c r="AW123" s="110"/>
      <c r="AX123" s="110"/>
      <c r="AY123" s="110"/>
      <c r="AZ123" s="110"/>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0"/>
      <c r="CB123" s="110"/>
      <c r="CC123" s="110"/>
      <c r="CD123" s="110"/>
      <c r="CE123" s="110"/>
      <c r="CF123" s="110"/>
      <c r="CG123" s="110"/>
      <c r="CH123" s="110"/>
      <c r="CI123" s="110"/>
      <c r="CJ123" s="110"/>
      <c r="CK123" s="110"/>
      <c r="CL123" s="110"/>
      <c r="CM123" s="110"/>
      <c r="CN123" s="110"/>
      <c r="CO123" s="110"/>
      <c r="CP123" s="110"/>
      <c r="CQ123" s="110"/>
      <c r="CR123" s="110"/>
      <c r="CS123" s="110"/>
      <c r="CT123" s="110"/>
      <c r="CU123" s="110"/>
      <c r="CV123" s="110"/>
      <c r="CW123" s="110"/>
      <c r="CX123" s="110"/>
      <c r="CY123" s="110"/>
      <c r="CZ123" s="110"/>
      <c r="DA123" s="110"/>
      <c r="DB123" s="110"/>
      <c r="DC123" s="110"/>
      <c r="DD123" s="110"/>
      <c r="DE123" s="110"/>
      <c r="DF123" s="110"/>
      <c r="DG123" s="110"/>
      <c r="DH123" s="110"/>
      <c r="DI123" s="110"/>
      <c r="DJ123" s="110"/>
      <c r="DK123" s="110"/>
      <c r="DL123" s="110"/>
      <c r="DM123" s="110"/>
      <c r="DN123" s="110"/>
      <c r="DO123" s="110"/>
      <c r="DP123" s="110"/>
      <c r="DQ123" s="110"/>
      <c r="DR123" s="110"/>
      <c r="DS123" s="110"/>
      <c r="DT123" s="110"/>
      <c r="DU123" s="110"/>
      <c r="DV123" s="110"/>
      <c r="DW123" s="110"/>
      <c r="DX123" s="110"/>
      <c r="DY123" s="110"/>
      <c r="DZ123" s="110"/>
      <c r="EA123" s="110"/>
      <c r="EB123" s="110"/>
      <c r="EC123" s="110"/>
      <c r="ED123" s="110"/>
      <c r="EE123" s="110"/>
      <c r="EF123" s="110"/>
      <c r="EG123" s="110"/>
      <c r="EH123" s="110"/>
      <c r="EI123" s="110"/>
      <c r="EJ123" s="110"/>
      <c r="EK123" s="110"/>
      <c r="EL123" s="110"/>
      <c r="EM123" s="110"/>
      <c r="EN123" s="110"/>
      <c r="EO123" s="110"/>
      <c r="EP123" s="110"/>
      <c r="EQ123" s="110"/>
      <c r="ER123" s="110"/>
      <c r="ES123" s="110"/>
      <c r="ET123" s="110"/>
      <c r="EU123" s="110"/>
      <c r="EV123" s="110"/>
      <c r="EW123" s="110"/>
      <c r="EX123" s="110"/>
      <c r="EY123" s="110"/>
      <c r="EZ123" s="110"/>
      <c r="FA123" s="110"/>
      <c r="FB123" s="110"/>
      <c r="FC123" s="110"/>
      <c r="FD123" s="110"/>
      <c r="FE123" s="110"/>
      <c r="FF123" s="110"/>
      <c r="FG123" s="110"/>
      <c r="FH123" s="110"/>
      <c r="FI123" s="110"/>
      <c r="FJ123" s="110"/>
      <c r="FK123" s="110"/>
      <c r="FL123" s="110"/>
      <c r="FM123" s="110"/>
      <c r="FN123" s="110"/>
      <c r="FO123" s="110"/>
      <c r="FP123" s="110"/>
      <c r="FQ123" s="110"/>
      <c r="FR123" s="110"/>
      <c r="FS123" s="110"/>
      <c r="FT123" s="110"/>
      <c r="FU123" s="110"/>
      <c r="FV123" s="110"/>
      <c r="FW123" s="110"/>
      <c r="FX123" s="110"/>
      <c r="FY123" s="110"/>
      <c r="FZ123" s="110"/>
      <c r="GA123" s="110"/>
      <c r="GB123" s="110"/>
      <c r="GC123" s="110"/>
      <c r="GD123" s="110"/>
      <c r="GE123" s="110"/>
      <c r="GF123" s="110"/>
      <c r="GG123" s="110"/>
      <c r="GH123" s="110"/>
      <c r="GI123" s="110"/>
      <c r="GJ123" s="110"/>
      <c r="GK123" s="110"/>
      <c r="GL123" s="110"/>
      <c r="GM123" s="110"/>
      <c r="GN123" s="110"/>
      <c r="GO123" s="110"/>
      <c r="GP123" s="110"/>
      <c r="GQ123" s="110"/>
      <c r="GR123" s="110"/>
      <c r="GS123" s="110"/>
      <c r="GT123" s="110"/>
      <c r="GU123" s="110"/>
      <c r="GV123" s="110"/>
      <c r="GW123" s="110"/>
      <c r="GX123" s="110"/>
      <c r="GY123" s="110"/>
      <c r="GZ123" s="110"/>
      <c r="HA123" s="110"/>
      <c r="HB123" s="110"/>
      <c r="HC123" s="110"/>
      <c r="HD123" s="110"/>
      <c r="HE123" s="110"/>
      <c r="HF123" s="110"/>
      <c r="HG123" s="110"/>
      <c r="HH123" s="110"/>
      <c r="HI123" s="110"/>
      <c r="HJ123" s="110"/>
      <c r="HK123" s="110"/>
    </row>
    <row r="124" ht="15.75"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c r="AE124" s="110"/>
      <c r="AF124" s="110"/>
      <c r="AG124" s="110"/>
      <c r="AH124" s="110"/>
      <c r="AI124" s="110"/>
      <c r="AJ124" s="110"/>
      <c r="AK124" s="110"/>
      <c r="AL124" s="110"/>
      <c r="AM124" s="110"/>
      <c r="AN124" s="110"/>
      <c r="AO124" s="110"/>
      <c r="AP124" s="110"/>
      <c r="AQ124" s="110"/>
      <c r="AR124" s="110"/>
      <c r="AS124" s="110"/>
      <c r="AT124" s="110"/>
      <c r="AU124" s="110"/>
      <c r="AV124" s="110"/>
      <c r="AW124" s="110"/>
      <c r="AX124" s="110"/>
      <c r="AY124" s="110"/>
      <c r="AZ124" s="110"/>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0"/>
      <c r="CB124" s="110"/>
      <c r="CC124" s="110"/>
      <c r="CD124" s="110"/>
      <c r="CE124" s="110"/>
      <c r="CF124" s="110"/>
      <c r="CG124" s="110"/>
      <c r="CH124" s="110"/>
      <c r="CI124" s="110"/>
      <c r="CJ124" s="110"/>
      <c r="CK124" s="110"/>
      <c r="CL124" s="110"/>
      <c r="CM124" s="110"/>
      <c r="CN124" s="110"/>
      <c r="CO124" s="110"/>
      <c r="CP124" s="110"/>
      <c r="CQ124" s="110"/>
      <c r="CR124" s="110"/>
      <c r="CS124" s="110"/>
      <c r="CT124" s="110"/>
      <c r="CU124" s="110"/>
      <c r="CV124" s="110"/>
      <c r="CW124" s="110"/>
      <c r="CX124" s="110"/>
      <c r="CY124" s="110"/>
      <c r="CZ124" s="110"/>
      <c r="DA124" s="110"/>
      <c r="DB124" s="110"/>
      <c r="DC124" s="110"/>
      <c r="DD124" s="110"/>
      <c r="DE124" s="110"/>
      <c r="DF124" s="110"/>
      <c r="DG124" s="110"/>
      <c r="DH124" s="110"/>
      <c r="DI124" s="110"/>
      <c r="DJ124" s="110"/>
      <c r="DK124" s="110"/>
      <c r="DL124" s="110"/>
      <c r="DM124" s="110"/>
      <c r="DN124" s="110"/>
      <c r="DO124" s="110"/>
      <c r="DP124" s="110"/>
      <c r="DQ124" s="110"/>
      <c r="DR124" s="110"/>
      <c r="DS124" s="110"/>
      <c r="DT124" s="110"/>
      <c r="DU124" s="110"/>
      <c r="DV124" s="110"/>
      <c r="DW124" s="110"/>
      <c r="DX124" s="110"/>
      <c r="DY124" s="110"/>
      <c r="DZ124" s="110"/>
      <c r="EA124" s="110"/>
      <c r="EB124" s="110"/>
      <c r="EC124" s="110"/>
      <c r="ED124" s="110"/>
      <c r="EE124" s="110"/>
      <c r="EF124" s="110"/>
      <c r="EG124" s="110"/>
      <c r="EH124" s="110"/>
      <c r="EI124" s="110"/>
      <c r="EJ124" s="110"/>
      <c r="EK124" s="110"/>
      <c r="EL124" s="110"/>
      <c r="EM124" s="110"/>
      <c r="EN124" s="110"/>
      <c r="EO124" s="110"/>
      <c r="EP124" s="110"/>
      <c r="EQ124" s="110"/>
      <c r="ER124" s="110"/>
      <c r="ES124" s="110"/>
      <c r="ET124" s="110"/>
      <c r="EU124" s="110"/>
      <c r="EV124" s="110"/>
      <c r="EW124" s="110"/>
      <c r="EX124" s="110"/>
      <c r="EY124" s="110"/>
      <c r="EZ124" s="110"/>
      <c r="FA124" s="110"/>
      <c r="FB124" s="110"/>
      <c r="FC124" s="110"/>
      <c r="FD124" s="110"/>
      <c r="FE124" s="110"/>
      <c r="FF124" s="110"/>
      <c r="FG124" s="110"/>
      <c r="FH124" s="110"/>
      <c r="FI124" s="110"/>
      <c r="FJ124" s="110"/>
      <c r="FK124" s="110"/>
      <c r="FL124" s="110"/>
      <c r="FM124" s="110"/>
      <c r="FN124" s="110"/>
      <c r="FO124" s="110"/>
      <c r="FP124" s="110"/>
      <c r="FQ124" s="110"/>
      <c r="FR124" s="110"/>
      <c r="FS124" s="110"/>
      <c r="FT124" s="110"/>
      <c r="FU124" s="110"/>
      <c r="FV124" s="110"/>
      <c r="FW124" s="110"/>
      <c r="FX124" s="110"/>
      <c r="FY124" s="110"/>
      <c r="FZ124" s="110"/>
      <c r="GA124" s="110"/>
      <c r="GB124" s="110"/>
      <c r="GC124" s="110"/>
      <c r="GD124" s="110"/>
      <c r="GE124" s="110"/>
      <c r="GF124" s="110"/>
      <c r="GG124" s="110"/>
      <c r="GH124" s="110"/>
      <c r="GI124" s="110"/>
      <c r="GJ124" s="110"/>
      <c r="GK124" s="110"/>
      <c r="GL124" s="110"/>
      <c r="GM124" s="110"/>
      <c r="GN124" s="110"/>
      <c r="GO124" s="110"/>
      <c r="GP124" s="110"/>
      <c r="GQ124" s="110"/>
      <c r="GR124" s="110"/>
      <c r="GS124" s="110"/>
      <c r="GT124" s="110"/>
      <c r="GU124" s="110"/>
      <c r="GV124" s="110"/>
      <c r="GW124" s="110"/>
      <c r="GX124" s="110"/>
      <c r="GY124" s="110"/>
      <c r="GZ124" s="110"/>
      <c r="HA124" s="110"/>
      <c r="HB124" s="110"/>
      <c r="HC124" s="110"/>
      <c r="HD124" s="110"/>
      <c r="HE124" s="110"/>
      <c r="HF124" s="110"/>
      <c r="HG124" s="110"/>
      <c r="HH124" s="110"/>
      <c r="HI124" s="110"/>
      <c r="HJ124" s="110"/>
      <c r="HK124" s="110"/>
    </row>
    <row r="125" ht="15.75" customHeight="1">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c r="AK125" s="110"/>
      <c r="AL125" s="110"/>
      <c r="AM125" s="110"/>
      <c r="AN125" s="110"/>
      <c r="AO125" s="110"/>
      <c r="AP125" s="110"/>
      <c r="AQ125" s="110"/>
      <c r="AR125" s="110"/>
      <c r="AS125" s="110"/>
      <c r="AT125" s="110"/>
      <c r="AU125" s="110"/>
      <c r="AV125" s="110"/>
      <c r="AW125" s="110"/>
      <c r="AX125" s="110"/>
      <c r="AY125" s="110"/>
      <c r="AZ125" s="110"/>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0"/>
      <c r="CB125" s="110"/>
      <c r="CC125" s="110"/>
      <c r="CD125" s="110"/>
      <c r="CE125" s="110"/>
      <c r="CF125" s="110"/>
      <c r="CG125" s="110"/>
      <c r="CH125" s="110"/>
      <c r="CI125" s="110"/>
      <c r="CJ125" s="110"/>
      <c r="CK125" s="110"/>
      <c r="CL125" s="110"/>
      <c r="CM125" s="110"/>
      <c r="CN125" s="110"/>
      <c r="CO125" s="110"/>
      <c r="CP125" s="110"/>
      <c r="CQ125" s="110"/>
      <c r="CR125" s="110"/>
      <c r="CS125" s="110"/>
      <c r="CT125" s="110"/>
      <c r="CU125" s="110"/>
      <c r="CV125" s="110"/>
      <c r="CW125" s="110"/>
      <c r="CX125" s="110"/>
      <c r="CY125" s="110"/>
      <c r="CZ125" s="110"/>
      <c r="DA125" s="110"/>
      <c r="DB125" s="110"/>
      <c r="DC125" s="110"/>
      <c r="DD125" s="110"/>
      <c r="DE125" s="110"/>
      <c r="DF125" s="110"/>
      <c r="DG125" s="110"/>
      <c r="DH125" s="110"/>
      <c r="DI125" s="110"/>
      <c r="DJ125" s="110"/>
      <c r="DK125" s="110"/>
      <c r="DL125" s="110"/>
      <c r="DM125" s="110"/>
      <c r="DN125" s="110"/>
      <c r="DO125" s="110"/>
      <c r="DP125" s="110"/>
      <c r="DQ125" s="110"/>
      <c r="DR125" s="110"/>
      <c r="DS125" s="110"/>
      <c r="DT125" s="110"/>
      <c r="DU125" s="110"/>
      <c r="DV125" s="110"/>
      <c r="DW125" s="110"/>
      <c r="DX125" s="110"/>
      <c r="DY125" s="110"/>
      <c r="DZ125" s="110"/>
      <c r="EA125" s="110"/>
      <c r="EB125" s="110"/>
      <c r="EC125" s="110"/>
      <c r="ED125" s="110"/>
      <c r="EE125" s="110"/>
      <c r="EF125" s="110"/>
      <c r="EG125" s="110"/>
      <c r="EH125" s="110"/>
      <c r="EI125" s="110"/>
      <c r="EJ125" s="110"/>
      <c r="EK125" s="110"/>
      <c r="EL125" s="110"/>
      <c r="EM125" s="110"/>
      <c r="EN125" s="110"/>
      <c r="EO125" s="110"/>
      <c r="EP125" s="110"/>
      <c r="EQ125" s="110"/>
      <c r="ER125" s="110"/>
      <c r="ES125" s="110"/>
      <c r="ET125" s="110"/>
      <c r="EU125" s="110"/>
      <c r="EV125" s="110"/>
      <c r="EW125" s="110"/>
      <c r="EX125" s="110"/>
      <c r="EY125" s="110"/>
      <c r="EZ125" s="110"/>
      <c r="FA125" s="110"/>
      <c r="FB125" s="110"/>
      <c r="FC125" s="110"/>
      <c r="FD125" s="110"/>
      <c r="FE125" s="110"/>
      <c r="FF125" s="110"/>
      <c r="FG125" s="110"/>
      <c r="FH125" s="110"/>
      <c r="FI125" s="110"/>
      <c r="FJ125" s="110"/>
      <c r="FK125" s="110"/>
      <c r="FL125" s="110"/>
      <c r="FM125" s="110"/>
      <c r="FN125" s="110"/>
      <c r="FO125" s="110"/>
      <c r="FP125" s="110"/>
      <c r="FQ125" s="110"/>
      <c r="FR125" s="110"/>
      <c r="FS125" s="110"/>
      <c r="FT125" s="110"/>
      <c r="FU125" s="110"/>
      <c r="FV125" s="110"/>
      <c r="FW125" s="110"/>
      <c r="FX125" s="110"/>
      <c r="FY125" s="110"/>
      <c r="FZ125" s="110"/>
      <c r="GA125" s="110"/>
      <c r="GB125" s="110"/>
      <c r="GC125" s="110"/>
      <c r="GD125" s="110"/>
      <c r="GE125" s="110"/>
      <c r="GF125" s="110"/>
      <c r="GG125" s="110"/>
      <c r="GH125" s="110"/>
      <c r="GI125" s="110"/>
      <c r="GJ125" s="110"/>
      <c r="GK125" s="110"/>
      <c r="GL125" s="110"/>
      <c r="GM125" s="110"/>
      <c r="GN125" s="110"/>
      <c r="GO125" s="110"/>
      <c r="GP125" s="110"/>
      <c r="GQ125" s="110"/>
      <c r="GR125" s="110"/>
      <c r="GS125" s="110"/>
      <c r="GT125" s="110"/>
      <c r="GU125" s="110"/>
      <c r="GV125" s="110"/>
      <c r="GW125" s="110"/>
      <c r="GX125" s="110"/>
      <c r="GY125" s="110"/>
      <c r="GZ125" s="110"/>
      <c r="HA125" s="110"/>
      <c r="HB125" s="110"/>
      <c r="HC125" s="110"/>
      <c r="HD125" s="110"/>
      <c r="HE125" s="110"/>
      <c r="HF125" s="110"/>
      <c r="HG125" s="110"/>
      <c r="HH125" s="110"/>
      <c r="HI125" s="110"/>
      <c r="HJ125" s="110"/>
      <c r="HK125" s="110"/>
    </row>
    <row r="126" ht="15.75"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0"/>
      <c r="AI126" s="110"/>
      <c r="AJ126" s="110"/>
      <c r="AK126" s="110"/>
      <c r="AL126" s="110"/>
      <c r="AM126" s="110"/>
      <c r="AN126" s="110"/>
      <c r="AO126" s="110"/>
      <c r="AP126" s="110"/>
      <c r="AQ126" s="110"/>
      <c r="AR126" s="110"/>
      <c r="AS126" s="110"/>
      <c r="AT126" s="110"/>
      <c r="AU126" s="110"/>
      <c r="AV126" s="110"/>
      <c r="AW126" s="110"/>
      <c r="AX126" s="110"/>
      <c r="AY126" s="110"/>
      <c r="AZ126" s="110"/>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0"/>
      <c r="CB126" s="110"/>
      <c r="CC126" s="110"/>
      <c r="CD126" s="110"/>
      <c r="CE126" s="110"/>
      <c r="CF126" s="110"/>
      <c r="CG126" s="110"/>
      <c r="CH126" s="110"/>
      <c r="CI126" s="110"/>
      <c r="CJ126" s="110"/>
      <c r="CK126" s="110"/>
      <c r="CL126" s="110"/>
      <c r="CM126" s="110"/>
      <c r="CN126" s="110"/>
      <c r="CO126" s="110"/>
      <c r="CP126" s="110"/>
      <c r="CQ126" s="110"/>
      <c r="CR126" s="110"/>
      <c r="CS126" s="110"/>
      <c r="CT126" s="110"/>
      <c r="CU126" s="110"/>
      <c r="CV126" s="110"/>
      <c r="CW126" s="110"/>
      <c r="CX126" s="110"/>
      <c r="CY126" s="110"/>
      <c r="CZ126" s="110"/>
      <c r="DA126" s="110"/>
      <c r="DB126" s="110"/>
      <c r="DC126" s="110"/>
      <c r="DD126" s="110"/>
      <c r="DE126" s="110"/>
      <c r="DF126" s="110"/>
      <c r="DG126" s="110"/>
      <c r="DH126" s="110"/>
      <c r="DI126" s="110"/>
      <c r="DJ126" s="110"/>
      <c r="DK126" s="110"/>
      <c r="DL126" s="110"/>
      <c r="DM126" s="110"/>
      <c r="DN126" s="110"/>
      <c r="DO126" s="110"/>
      <c r="DP126" s="110"/>
      <c r="DQ126" s="110"/>
      <c r="DR126" s="110"/>
      <c r="DS126" s="110"/>
      <c r="DT126" s="110"/>
      <c r="DU126" s="110"/>
      <c r="DV126" s="110"/>
      <c r="DW126" s="110"/>
      <c r="DX126" s="110"/>
      <c r="DY126" s="110"/>
      <c r="DZ126" s="110"/>
      <c r="EA126" s="110"/>
      <c r="EB126" s="110"/>
      <c r="EC126" s="110"/>
      <c r="ED126" s="110"/>
      <c r="EE126" s="110"/>
      <c r="EF126" s="110"/>
      <c r="EG126" s="110"/>
      <c r="EH126" s="110"/>
      <c r="EI126" s="110"/>
      <c r="EJ126" s="110"/>
      <c r="EK126" s="110"/>
      <c r="EL126" s="110"/>
      <c r="EM126" s="110"/>
      <c r="EN126" s="110"/>
      <c r="EO126" s="110"/>
      <c r="EP126" s="110"/>
      <c r="EQ126" s="110"/>
      <c r="ER126" s="110"/>
      <c r="ES126" s="110"/>
      <c r="ET126" s="110"/>
      <c r="EU126" s="110"/>
      <c r="EV126" s="110"/>
      <c r="EW126" s="110"/>
      <c r="EX126" s="110"/>
      <c r="EY126" s="110"/>
      <c r="EZ126" s="110"/>
      <c r="FA126" s="110"/>
      <c r="FB126" s="110"/>
      <c r="FC126" s="110"/>
      <c r="FD126" s="110"/>
      <c r="FE126" s="110"/>
      <c r="FF126" s="110"/>
      <c r="FG126" s="110"/>
      <c r="FH126" s="110"/>
      <c r="FI126" s="110"/>
      <c r="FJ126" s="110"/>
      <c r="FK126" s="110"/>
      <c r="FL126" s="110"/>
      <c r="FM126" s="110"/>
      <c r="FN126" s="110"/>
      <c r="FO126" s="110"/>
      <c r="FP126" s="110"/>
      <c r="FQ126" s="110"/>
      <c r="FR126" s="110"/>
      <c r="FS126" s="110"/>
      <c r="FT126" s="110"/>
      <c r="FU126" s="110"/>
      <c r="FV126" s="110"/>
      <c r="FW126" s="110"/>
      <c r="FX126" s="110"/>
      <c r="FY126" s="110"/>
      <c r="FZ126" s="110"/>
      <c r="GA126" s="110"/>
      <c r="GB126" s="110"/>
      <c r="GC126" s="110"/>
      <c r="GD126" s="110"/>
      <c r="GE126" s="110"/>
      <c r="GF126" s="110"/>
      <c r="GG126" s="110"/>
      <c r="GH126" s="110"/>
      <c r="GI126" s="110"/>
      <c r="GJ126" s="110"/>
      <c r="GK126" s="110"/>
      <c r="GL126" s="110"/>
      <c r="GM126" s="110"/>
      <c r="GN126" s="110"/>
      <c r="GO126" s="110"/>
      <c r="GP126" s="110"/>
      <c r="GQ126" s="110"/>
      <c r="GR126" s="110"/>
      <c r="GS126" s="110"/>
      <c r="GT126" s="110"/>
      <c r="GU126" s="110"/>
      <c r="GV126" s="110"/>
      <c r="GW126" s="110"/>
      <c r="GX126" s="110"/>
      <c r="GY126" s="110"/>
      <c r="GZ126" s="110"/>
      <c r="HA126" s="110"/>
      <c r="HB126" s="110"/>
      <c r="HC126" s="110"/>
      <c r="HD126" s="110"/>
      <c r="HE126" s="110"/>
      <c r="HF126" s="110"/>
      <c r="HG126" s="110"/>
      <c r="HH126" s="110"/>
      <c r="HI126" s="110"/>
      <c r="HJ126" s="110"/>
      <c r="HK126" s="110"/>
    </row>
    <row r="127" ht="15.75"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c r="AA127" s="110"/>
      <c r="AB127" s="110"/>
      <c r="AC127" s="110"/>
      <c r="AD127" s="110"/>
      <c r="AE127" s="110"/>
      <c r="AF127" s="110"/>
      <c r="AG127" s="110"/>
      <c r="AH127" s="110"/>
      <c r="AI127" s="110"/>
      <c r="AJ127" s="110"/>
      <c r="AK127" s="110"/>
      <c r="AL127" s="110"/>
      <c r="AM127" s="110"/>
      <c r="AN127" s="110"/>
      <c r="AO127" s="110"/>
      <c r="AP127" s="110"/>
      <c r="AQ127" s="110"/>
      <c r="AR127" s="110"/>
      <c r="AS127" s="110"/>
      <c r="AT127" s="110"/>
      <c r="AU127" s="110"/>
      <c r="AV127" s="110"/>
      <c r="AW127" s="110"/>
      <c r="AX127" s="110"/>
      <c r="AY127" s="110"/>
      <c r="AZ127" s="110"/>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0"/>
      <c r="CB127" s="110"/>
      <c r="CC127" s="110"/>
      <c r="CD127" s="110"/>
      <c r="CE127" s="110"/>
      <c r="CF127" s="110"/>
      <c r="CG127" s="110"/>
      <c r="CH127" s="110"/>
      <c r="CI127" s="110"/>
      <c r="CJ127" s="110"/>
      <c r="CK127" s="110"/>
      <c r="CL127" s="110"/>
      <c r="CM127" s="110"/>
      <c r="CN127" s="110"/>
      <c r="CO127" s="110"/>
      <c r="CP127" s="110"/>
      <c r="CQ127" s="110"/>
      <c r="CR127" s="110"/>
      <c r="CS127" s="110"/>
      <c r="CT127" s="110"/>
      <c r="CU127" s="110"/>
      <c r="CV127" s="110"/>
      <c r="CW127" s="110"/>
      <c r="CX127" s="110"/>
      <c r="CY127" s="110"/>
      <c r="CZ127" s="110"/>
      <c r="DA127" s="110"/>
      <c r="DB127" s="110"/>
      <c r="DC127" s="110"/>
      <c r="DD127" s="110"/>
      <c r="DE127" s="110"/>
      <c r="DF127" s="110"/>
      <c r="DG127" s="110"/>
      <c r="DH127" s="110"/>
      <c r="DI127" s="110"/>
      <c r="DJ127" s="110"/>
      <c r="DK127" s="110"/>
      <c r="DL127" s="110"/>
      <c r="DM127" s="110"/>
      <c r="DN127" s="110"/>
      <c r="DO127" s="110"/>
      <c r="DP127" s="110"/>
      <c r="DQ127" s="110"/>
      <c r="DR127" s="110"/>
      <c r="DS127" s="110"/>
      <c r="DT127" s="110"/>
      <c r="DU127" s="110"/>
      <c r="DV127" s="110"/>
      <c r="DW127" s="110"/>
      <c r="DX127" s="110"/>
      <c r="DY127" s="110"/>
      <c r="DZ127" s="110"/>
      <c r="EA127" s="110"/>
      <c r="EB127" s="110"/>
      <c r="EC127" s="110"/>
      <c r="ED127" s="110"/>
      <c r="EE127" s="110"/>
      <c r="EF127" s="110"/>
      <c r="EG127" s="110"/>
      <c r="EH127" s="110"/>
      <c r="EI127" s="110"/>
      <c r="EJ127" s="110"/>
      <c r="EK127" s="110"/>
      <c r="EL127" s="110"/>
      <c r="EM127" s="110"/>
      <c r="EN127" s="110"/>
      <c r="EO127" s="110"/>
      <c r="EP127" s="110"/>
      <c r="EQ127" s="110"/>
      <c r="ER127" s="110"/>
      <c r="ES127" s="110"/>
      <c r="ET127" s="110"/>
      <c r="EU127" s="110"/>
      <c r="EV127" s="110"/>
      <c r="EW127" s="110"/>
      <c r="EX127" s="110"/>
      <c r="EY127" s="110"/>
      <c r="EZ127" s="110"/>
      <c r="FA127" s="110"/>
      <c r="FB127" s="110"/>
      <c r="FC127" s="110"/>
      <c r="FD127" s="110"/>
      <c r="FE127" s="110"/>
      <c r="FF127" s="110"/>
      <c r="FG127" s="110"/>
      <c r="FH127" s="110"/>
      <c r="FI127" s="110"/>
      <c r="FJ127" s="110"/>
      <c r="FK127" s="110"/>
      <c r="FL127" s="110"/>
      <c r="FM127" s="110"/>
      <c r="FN127" s="110"/>
      <c r="FO127" s="110"/>
      <c r="FP127" s="110"/>
      <c r="FQ127" s="110"/>
      <c r="FR127" s="110"/>
      <c r="FS127" s="110"/>
      <c r="FT127" s="110"/>
      <c r="FU127" s="110"/>
      <c r="FV127" s="110"/>
      <c r="FW127" s="110"/>
      <c r="FX127" s="110"/>
      <c r="FY127" s="110"/>
      <c r="FZ127" s="110"/>
      <c r="GA127" s="110"/>
      <c r="GB127" s="110"/>
      <c r="GC127" s="110"/>
      <c r="GD127" s="110"/>
      <c r="GE127" s="110"/>
      <c r="GF127" s="110"/>
      <c r="GG127" s="110"/>
      <c r="GH127" s="110"/>
      <c r="GI127" s="110"/>
      <c r="GJ127" s="110"/>
      <c r="GK127" s="110"/>
      <c r="GL127" s="110"/>
      <c r="GM127" s="110"/>
      <c r="GN127" s="110"/>
      <c r="GO127" s="110"/>
      <c r="GP127" s="110"/>
      <c r="GQ127" s="110"/>
      <c r="GR127" s="110"/>
      <c r="GS127" s="110"/>
      <c r="GT127" s="110"/>
      <c r="GU127" s="110"/>
      <c r="GV127" s="110"/>
      <c r="GW127" s="110"/>
      <c r="GX127" s="110"/>
      <c r="GY127" s="110"/>
      <c r="GZ127" s="110"/>
      <c r="HA127" s="110"/>
      <c r="HB127" s="110"/>
      <c r="HC127" s="110"/>
      <c r="HD127" s="110"/>
      <c r="HE127" s="110"/>
      <c r="HF127" s="110"/>
      <c r="HG127" s="110"/>
      <c r="HH127" s="110"/>
      <c r="HI127" s="110"/>
      <c r="HJ127" s="110"/>
      <c r="HK127" s="110"/>
    </row>
    <row r="128" ht="15.75" customHeight="1">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10"/>
      <c r="AG128" s="110"/>
      <c r="AH128" s="110"/>
      <c r="AI128" s="110"/>
      <c r="AJ128" s="110"/>
      <c r="AK128" s="110"/>
      <c r="AL128" s="110"/>
      <c r="AM128" s="110"/>
      <c r="AN128" s="110"/>
      <c r="AO128" s="110"/>
      <c r="AP128" s="110"/>
      <c r="AQ128" s="110"/>
      <c r="AR128" s="110"/>
      <c r="AS128" s="110"/>
      <c r="AT128" s="110"/>
      <c r="AU128" s="110"/>
      <c r="AV128" s="110"/>
      <c r="AW128" s="110"/>
      <c r="AX128" s="110"/>
      <c r="AY128" s="110"/>
      <c r="AZ128" s="110"/>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0"/>
      <c r="CB128" s="110"/>
      <c r="CC128" s="110"/>
      <c r="CD128" s="110"/>
      <c r="CE128" s="110"/>
      <c r="CF128" s="110"/>
      <c r="CG128" s="110"/>
      <c r="CH128" s="110"/>
      <c r="CI128" s="110"/>
      <c r="CJ128" s="110"/>
      <c r="CK128" s="110"/>
      <c r="CL128" s="110"/>
      <c r="CM128" s="110"/>
      <c r="CN128" s="110"/>
      <c r="CO128" s="110"/>
      <c r="CP128" s="110"/>
      <c r="CQ128" s="110"/>
      <c r="CR128" s="110"/>
      <c r="CS128" s="110"/>
      <c r="CT128" s="110"/>
      <c r="CU128" s="110"/>
      <c r="CV128" s="110"/>
      <c r="CW128" s="110"/>
      <c r="CX128" s="110"/>
      <c r="CY128" s="110"/>
      <c r="CZ128" s="110"/>
      <c r="DA128" s="110"/>
      <c r="DB128" s="110"/>
      <c r="DC128" s="110"/>
      <c r="DD128" s="110"/>
      <c r="DE128" s="110"/>
      <c r="DF128" s="110"/>
      <c r="DG128" s="110"/>
      <c r="DH128" s="110"/>
      <c r="DI128" s="110"/>
      <c r="DJ128" s="110"/>
      <c r="DK128" s="110"/>
      <c r="DL128" s="110"/>
      <c r="DM128" s="110"/>
      <c r="DN128" s="110"/>
      <c r="DO128" s="110"/>
      <c r="DP128" s="110"/>
      <c r="DQ128" s="110"/>
      <c r="DR128" s="110"/>
      <c r="DS128" s="110"/>
      <c r="DT128" s="110"/>
      <c r="DU128" s="110"/>
      <c r="DV128" s="110"/>
      <c r="DW128" s="110"/>
      <c r="DX128" s="110"/>
      <c r="DY128" s="110"/>
      <c r="DZ128" s="110"/>
      <c r="EA128" s="110"/>
      <c r="EB128" s="110"/>
      <c r="EC128" s="110"/>
      <c r="ED128" s="110"/>
      <c r="EE128" s="110"/>
      <c r="EF128" s="110"/>
      <c r="EG128" s="110"/>
      <c r="EH128" s="110"/>
      <c r="EI128" s="110"/>
      <c r="EJ128" s="110"/>
      <c r="EK128" s="110"/>
      <c r="EL128" s="110"/>
      <c r="EM128" s="110"/>
      <c r="EN128" s="110"/>
      <c r="EO128" s="110"/>
      <c r="EP128" s="110"/>
      <c r="EQ128" s="110"/>
      <c r="ER128" s="110"/>
      <c r="ES128" s="110"/>
      <c r="ET128" s="110"/>
      <c r="EU128" s="110"/>
      <c r="EV128" s="110"/>
      <c r="EW128" s="110"/>
      <c r="EX128" s="110"/>
      <c r="EY128" s="110"/>
      <c r="EZ128" s="110"/>
      <c r="FA128" s="110"/>
      <c r="FB128" s="110"/>
      <c r="FC128" s="110"/>
      <c r="FD128" s="110"/>
      <c r="FE128" s="110"/>
      <c r="FF128" s="110"/>
      <c r="FG128" s="110"/>
      <c r="FH128" s="110"/>
      <c r="FI128" s="110"/>
      <c r="FJ128" s="110"/>
      <c r="FK128" s="110"/>
      <c r="FL128" s="110"/>
      <c r="FM128" s="110"/>
      <c r="FN128" s="110"/>
      <c r="FO128" s="110"/>
      <c r="FP128" s="110"/>
      <c r="FQ128" s="110"/>
      <c r="FR128" s="110"/>
      <c r="FS128" s="110"/>
      <c r="FT128" s="110"/>
      <c r="FU128" s="110"/>
      <c r="FV128" s="110"/>
      <c r="FW128" s="110"/>
      <c r="FX128" s="110"/>
      <c r="FY128" s="110"/>
      <c r="FZ128" s="110"/>
      <c r="GA128" s="110"/>
      <c r="GB128" s="110"/>
      <c r="GC128" s="110"/>
      <c r="GD128" s="110"/>
      <c r="GE128" s="110"/>
      <c r="GF128" s="110"/>
      <c r="GG128" s="110"/>
      <c r="GH128" s="110"/>
      <c r="GI128" s="110"/>
      <c r="GJ128" s="110"/>
      <c r="GK128" s="110"/>
      <c r="GL128" s="110"/>
      <c r="GM128" s="110"/>
      <c r="GN128" s="110"/>
      <c r="GO128" s="110"/>
      <c r="GP128" s="110"/>
      <c r="GQ128" s="110"/>
      <c r="GR128" s="110"/>
      <c r="GS128" s="110"/>
      <c r="GT128" s="110"/>
      <c r="GU128" s="110"/>
      <c r="GV128" s="110"/>
      <c r="GW128" s="110"/>
      <c r="GX128" s="110"/>
      <c r="GY128" s="110"/>
      <c r="GZ128" s="110"/>
      <c r="HA128" s="110"/>
      <c r="HB128" s="110"/>
      <c r="HC128" s="110"/>
      <c r="HD128" s="110"/>
      <c r="HE128" s="110"/>
      <c r="HF128" s="110"/>
      <c r="HG128" s="110"/>
      <c r="HH128" s="110"/>
      <c r="HI128" s="110"/>
      <c r="HJ128" s="110"/>
      <c r="HK128" s="110"/>
    </row>
    <row r="129" ht="15.75"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0"/>
      <c r="AI129" s="110"/>
      <c r="AJ129" s="110"/>
      <c r="AK129" s="110"/>
      <c r="AL129" s="110"/>
      <c r="AM129" s="110"/>
      <c r="AN129" s="110"/>
      <c r="AO129" s="110"/>
      <c r="AP129" s="110"/>
      <c r="AQ129" s="110"/>
      <c r="AR129" s="110"/>
      <c r="AS129" s="110"/>
      <c r="AT129" s="110"/>
      <c r="AU129" s="110"/>
      <c r="AV129" s="110"/>
      <c r="AW129" s="110"/>
      <c r="AX129" s="110"/>
      <c r="AY129" s="110"/>
      <c r="AZ129" s="110"/>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0"/>
      <c r="CB129" s="110"/>
      <c r="CC129" s="110"/>
      <c r="CD129" s="110"/>
      <c r="CE129" s="110"/>
      <c r="CF129" s="110"/>
      <c r="CG129" s="110"/>
      <c r="CH129" s="110"/>
      <c r="CI129" s="110"/>
      <c r="CJ129" s="110"/>
      <c r="CK129" s="110"/>
      <c r="CL129" s="110"/>
      <c r="CM129" s="110"/>
      <c r="CN129" s="110"/>
      <c r="CO129" s="110"/>
      <c r="CP129" s="110"/>
      <c r="CQ129" s="110"/>
      <c r="CR129" s="110"/>
      <c r="CS129" s="110"/>
      <c r="CT129" s="110"/>
      <c r="CU129" s="110"/>
      <c r="CV129" s="110"/>
      <c r="CW129" s="110"/>
      <c r="CX129" s="110"/>
      <c r="CY129" s="110"/>
      <c r="CZ129" s="110"/>
      <c r="DA129" s="110"/>
      <c r="DB129" s="110"/>
      <c r="DC129" s="110"/>
      <c r="DD129" s="110"/>
      <c r="DE129" s="110"/>
      <c r="DF129" s="110"/>
      <c r="DG129" s="110"/>
      <c r="DH129" s="110"/>
      <c r="DI129" s="110"/>
      <c r="DJ129" s="110"/>
      <c r="DK129" s="110"/>
      <c r="DL129" s="110"/>
      <c r="DM129" s="110"/>
      <c r="DN129" s="110"/>
      <c r="DO129" s="110"/>
      <c r="DP129" s="110"/>
      <c r="DQ129" s="110"/>
      <c r="DR129" s="110"/>
      <c r="DS129" s="110"/>
      <c r="DT129" s="110"/>
      <c r="DU129" s="110"/>
      <c r="DV129" s="110"/>
      <c r="DW129" s="110"/>
      <c r="DX129" s="110"/>
      <c r="DY129" s="110"/>
      <c r="DZ129" s="110"/>
      <c r="EA129" s="110"/>
      <c r="EB129" s="110"/>
      <c r="EC129" s="110"/>
      <c r="ED129" s="110"/>
      <c r="EE129" s="110"/>
      <c r="EF129" s="110"/>
      <c r="EG129" s="110"/>
      <c r="EH129" s="110"/>
      <c r="EI129" s="110"/>
      <c r="EJ129" s="110"/>
      <c r="EK129" s="110"/>
      <c r="EL129" s="110"/>
      <c r="EM129" s="110"/>
      <c r="EN129" s="110"/>
      <c r="EO129" s="110"/>
      <c r="EP129" s="110"/>
      <c r="EQ129" s="110"/>
      <c r="ER129" s="110"/>
      <c r="ES129" s="110"/>
      <c r="ET129" s="110"/>
      <c r="EU129" s="110"/>
      <c r="EV129" s="110"/>
      <c r="EW129" s="110"/>
      <c r="EX129" s="110"/>
      <c r="EY129" s="110"/>
      <c r="EZ129" s="110"/>
      <c r="FA129" s="110"/>
      <c r="FB129" s="110"/>
      <c r="FC129" s="110"/>
      <c r="FD129" s="110"/>
      <c r="FE129" s="110"/>
      <c r="FF129" s="110"/>
      <c r="FG129" s="110"/>
      <c r="FH129" s="110"/>
      <c r="FI129" s="110"/>
      <c r="FJ129" s="110"/>
      <c r="FK129" s="110"/>
      <c r="FL129" s="110"/>
      <c r="FM129" s="110"/>
      <c r="FN129" s="110"/>
      <c r="FO129" s="110"/>
      <c r="FP129" s="110"/>
      <c r="FQ129" s="110"/>
      <c r="FR129" s="110"/>
      <c r="FS129" s="110"/>
      <c r="FT129" s="110"/>
      <c r="FU129" s="110"/>
      <c r="FV129" s="110"/>
      <c r="FW129" s="110"/>
      <c r="FX129" s="110"/>
      <c r="FY129" s="110"/>
      <c r="FZ129" s="110"/>
      <c r="GA129" s="110"/>
      <c r="GB129" s="110"/>
      <c r="GC129" s="110"/>
      <c r="GD129" s="110"/>
      <c r="GE129" s="110"/>
      <c r="GF129" s="110"/>
      <c r="GG129" s="110"/>
      <c r="GH129" s="110"/>
      <c r="GI129" s="110"/>
      <c r="GJ129" s="110"/>
      <c r="GK129" s="110"/>
      <c r="GL129" s="110"/>
      <c r="GM129" s="110"/>
      <c r="GN129" s="110"/>
      <c r="GO129" s="110"/>
      <c r="GP129" s="110"/>
      <c r="GQ129" s="110"/>
      <c r="GR129" s="110"/>
      <c r="GS129" s="110"/>
      <c r="GT129" s="110"/>
      <c r="GU129" s="110"/>
      <c r="GV129" s="110"/>
      <c r="GW129" s="110"/>
      <c r="GX129" s="110"/>
      <c r="GY129" s="110"/>
      <c r="GZ129" s="110"/>
      <c r="HA129" s="110"/>
      <c r="HB129" s="110"/>
      <c r="HC129" s="110"/>
      <c r="HD129" s="110"/>
      <c r="HE129" s="110"/>
      <c r="HF129" s="110"/>
      <c r="HG129" s="110"/>
      <c r="HH129" s="110"/>
      <c r="HI129" s="110"/>
      <c r="HJ129" s="110"/>
      <c r="HK129" s="110"/>
    </row>
    <row r="130" ht="15.75" customHeight="1">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0"/>
      <c r="AI130" s="110"/>
      <c r="AJ130" s="110"/>
      <c r="AK130" s="110"/>
      <c r="AL130" s="110"/>
      <c r="AM130" s="110"/>
      <c r="AN130" s="110"/>
      <c r="AO130" s="110"/>
      <c r="AP130" s="110"/>
      <c r="AQ130" s="110"/>
      <c r="AR130" s="110"/>
      <c r="AS130" s="110"/>
      <c r="AT130" s="110"/>
      <c r="AU130" s="110"/>
      <c r="AV130" s="110"/>
      <c r="AW130" s="110"/>
      <c r="AX130" s="110"/>
      <c r="AY130" s="110"/>
      <c r="AZ130" s="110"/>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0"/>
      <c r="CB130" s="110"/>
      <c r="CC130" s="110"/>
      <c r="CD130" s="110"/>
      <c r="CE130" s="110"/>
      <c r="CF130" s="110"/>
      <c r="CG130" s="110"/>
      <c r="CH130" s="110"/>
      <c r="CI130" s="110"/>
      <c r="CJ130" s="110"/>
      <c r="CK130" s="110"/>
      <c r="CL130" s="110"/>
      <c r="CM130" s="110"/>
      <c r="CN130" s="110"/>
      <c r="CO130" s="110"/>
      <c r="CP130" s="110"/>
      <c r="CQ130" s="110"/>
      <c r="CR130" s="110"/>
      <c r="CS130" s="110"/>
      <c r="CT130" s="110"/>
      <c r="CU130" s="110"/>
      <c r="CV130" s="110"/>
      <c r="CW130" s="110"/>
      <c r="CX130" s="110"/>
      <c r="CY130" s="110"/>
      <c r="CZ130" s="110"/>
      <c r="DA130" s="110"/>
      <c r="DB130" s="110"/>
      <c r="DC130" s="110"/>
      <c r="DD130" s="110"/>
      <c r="DE130" s="110"/>
      <c r="DF130" s="110"/>
      <c r="DG130" s="110"/>
      <c r="DH130" s="110"/>
      <c r="DI130" s="110"/>
      <c r="DJ130" s="110"/>
      <c r="DK130" s="110"/>
      <c r="DL130" s="110"/>
      <c r="DM130" s="110"/>
      <c r="DN130" s="110"/>
      <c r="DO130" s="110"/>
      <c r="DP130" s="110"/>
      <c r="DQ130" s="110"/>
      <c r="DR130" s="110"/>
      <c r="DS130" s="110"/>
      <c r="DT130" s="110"/>
      <c r="DU130" s="110"/>
      <c r="DV130" s="110"/>
      <c r="DW130" s="110"/>
      <c r="DX130" s="110"/>
      <c r="DY130" s="110"/>
      <c r="DZ130" s="110"/>
      <c r="EA130" s="110"/>
      <c r="EB130" s="110"/>
      <c r="EC130" s="110"/>
      <c r="ED130" s="110"/>
      <c r="EE130" s="110"/>
      <c r="EF130" s="110"/>
      <c r="EG130" s="110"/>
      <c r="EH130" s="110"/>
      <c r="EI130" s="110"/>
      <c r="EJ130" s="110"/>
      <c r="EK130" s="110"/>
      <c r="EL130" s="110"/>
      <c r="EM130" s="110"/>
      <c r="EN130" s="110"/>
      <c r="EO130" s="110"/>
      <c r="EP130" s="110"/>
      <c r="EQ130" s="110"/>
      <c r="ER130" s="110"/>
      <c r="ES130" s="110"/>
      <c r="ET130" s="110"/>
      <c r="EU130" s="110"/>
      <c r="EV130" s="110"/>
      <c r="EW130" s="110"/>
      <c r="EX130" s="110"/>
      <c r="EY130" s="110"/>
      <c r="EZ130" s="110"/>
      <c r="FA130" s="110"/>
      <c r="FB130" s="110"/>
      <c r="FC130" s="110"/>
      <c r="FD130" s="110"/>
      <c r="FE130" s="110"/>
      <c r="FF130" s="110"/>
      <c r="FG130" s="110"/>
      <c r="FH130" s="110"/>
      <c r="FI130" s="110"/>
      <c r="FJ130" s="110"/>
      <c r="FK130" s="110"/>
      <c r="FL130" s="110"/>
      <c r="FM130" s="110"/>
      <c r="FN130" s="110"/>
      <c r="FO130" s="110"/>
      <c r="FP130" s="110"/>
      <c r="FQ130" s="110"/>
      <c r="FR130" s="110"/>
      <c r="FS130" s="110"/>
      <c r="FT130" s="110"/>
      <c r="FU130" s="110"/>
      <c r="FV130" s="110"/>
      <c r="FW130" s="110"/>
      <c r="FX130" s="110"/>
      <c r="FY130" s="110"/>
      <c r="FZ130" s="110"/>
      <c r="GA130" s="110"/>
      <c r="GB130" s="110"/>
      <c r="GC130" s="110"/>
      <c r="GD130" s="110"/>
      <c r="GE130" s="110"/>
      <c r="GF130" s="110"/>
      <c r="GG130" s="110"/>
      <c r="GH130" s="110"/>
      <c r="GI130" s="110"/>
      <c r="GJ130" s="110"/>
      <c r="GK130" s="110"/>
      <c r="GL130" s="110"/>
      <c r="GM130" s="110"/>
      <c r="GN130" s="110"/>
      <c r="GO130" s="110"/>
      <c r="GP130" s="110"/>
      <c r="GQ130" s="110"/>
      <c r="GR130" s="110"/>
      <c r="GS130" s="110"/>
      <c r="GT130" s="110"/>
      <c r="GU130" s="110"/>
      <c r="GV130" s="110"/>
      <c r="GW130" s="110"/>
      <c r="GX130" s="110"/>
      <c r="GY130" s="110"/>
      <c r="GZ130" s="110"/>
      <c r="HA130" s="110"/>
      <c r="HB130" s="110"/>
      <c r="HC130" s="110"/>
      <c r="HD130" s="110"/>
      <c r="HE130" s="110"/>
      <c r="HF130" s="110"/>
      <c r="HG130" s="110"/>
      <c r="HH130" s="110"/>
      <c r="HI130" s="110"/>
      <c r="HJ130" s="110"/>
      <c r="HK130" s="110"/>
    </row>
    <row r="131" ht="15.75" customHeight="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10"/>
      <c r="AG131" s="110"/>
      <c r="AH131" s="110"/>
      <c r="AI131" s="110"/>
      <c r="AJ131" s="110"/>
      <c r="AK131" s="110"/>
      <c r="AL131" s="110"/>
      <c r="AM131" s="110"/>
      <c r="AN131" s="110"/>
      <c r="AO131" s="110"/>
      <c r="AP131" s="110"/>
      <c r="AQ131" s="110"/>
      <c r="AR131" s="110"/>
      <c r="AS131" s="110"/>
      <c r="AT131" s="110"/>
      <c r="AU131" s="110"/>
      <c r="AV131" s="110"/>
      <c r="AW131" s="110"/>
      <c r="AX131" s="110"/>
      <c r="AY131" s="110"/>
      <c r="AZ131" s="110"/>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0"/>
      <c r="CB131" s="110"/>
      <c r="CC131" s="110"/>
      <c r="CD131" s="110"/>
      <c r="CE131" s="110"/>
      <c r="CF131" s="110"/>
      <c r="CG131" s="110"/>
      <c r="CH131" s="110"/>
      <c r="CI131" s="110"/>
      <c r="CJ131" s="110"/>
      <c r="CK131" s="110"/>
      <c r="CL131" s="110"/>
      <c r="CM131" s="110"/>
      <c r="CN131" s="110"/>
      <c r="CO131" s="110"/>
      <c r="CP131" s="110"/>
      <c r="CQ131" s="110"/>
      <c r="CR131" s="110"/>
      <c r="CS131" s="110"/>
      <c r="CT131" s="110"/>
      <c r="CU131" s="110"/>
      <c r="CV131" s="110"/>
      <c r="CW131" s="110"/>
      <c r="CX131" s="110"/>
      <c r="CY131" s="110"/>
      <c r="CZ131" s="110"/>
      <c r="DA131" s="110"/>
      <c r="DB131" s="110"/>
      <c r="DC131" s="110"/>
      <c r="DD131" s="110"/>
      <c r="DE131" s="110"/>
      <c r="DF131" s="110"/>
      <c r="DG131" s="110"/>
      <c r="DH131" s="110"/>
      <c r="DI131" s="110"/>
      <c r="DJ131" s="110"/>
      <c r="DK131" s="110"/>
      <c r="DL131" s="110"/>
      <c r="DM131" s="110"/>
      <c r="DN131" s="110"/>
      <c r="DO131" s="110"/>
      <c r="DP131" s="110"/>
      <c r="DQ131" s="110"/>
      <c r="DR131" s="110"/>
      <c r="DS131" s="110"/>
      <c r="DT131" s="110"/>
      <c r="DU131" s="110"/>
      <c r="DV131" s="110"/>
      <c r="DW131" s="110"/>
      <c r="DX131" s="110"/>
      <c r="DY131" s="110"/>
      <c r="DZ131" s="110"/>
      <c r="EA131" s="110"/>
      <c r="EB131" s="110"/>
      <c r="EC131" s="110"/>
      <c r="ED131" s="110"/>
      <c r="EE131" s="110"/>
      <c r="EF131" s="110"/>
      <c r="EG131" s="110"/>
      <c r="EH131" s="110"/>
      <c r="EI131" s="110"/>
      <c r="EJ131" s="110"/>
      <c r="EK131" s="110"/>
      <c r="EL131" s="110"/>
      <c r="EM131" s="110"/>
      <c r="EN131" s="110"/>
      <c r="EO131" s="110"/>
      <c r="EP131" s="110"/>
      <c r="EQ131" s="110"/>
      <c r="ER131" s="110"/>
      <c r="ES131" s="110"/>
      <c r="ET131" s="110"/>
      <c r="EU131" s="110"/>
      <c r="EV131" s="110"/>
      <c r="EW131" s="110"/>
      <c r="EX131" s="110"/>
      <c r="EY131" s="110"/>
      <c r="EZ131" s="110"/>
      <c r="FA131" s="110"/>
      <c r="FB131" s="110"/>
      <c r="FC131" s="110"/>
      <c r="FD131" s="110"/>
      <c r="FE131" s="110"/>
      <c r="FF131" s="110"/>
      <c r="FG131" s="110"/>
      <c r="FH131" s="110"/>
      <c r="FI131" s="110"/>
      <c r="FJ131" s="110"/>
      <c r="FK131" s="110"/>
      <c r="FL131" s="110"/>
      <c r="FM131" s="110"/>
      <c r="FN131" s="110"/>
      <c r="FO131" s="110"/>
      <c r="FP131" s="110"/>
      <c r="FQ131" s="110"/>
      <c r="FR131" s="110"/>
      <c r="FS131" s="110"/>
      <c r="FT131" s="110"/>
      <c r="FU131" s="110"/>
      <c r="FV131" s="110"/>
      <c r="FW131" s="110"/>
      <c r="FX131" s="110"/>
      <c r="FY131" s="110"/>
      <c r="FZ131" s="110"/>
      <c r="GA131" s="110"/>
      <c r="GB131" s="110"/>
      <c r="GC131" s="110"/>
      <c r="GD131" s="110"/>
      <c r="GE131" s="110"/>
      <c r="GF131" s="110"/>
      <c r="GG131" s="110"/>
      <c r="GH131" s="110"/>
      <c r="GI131" s="110"/>
      <c r="GJ131" s="110"/>
      <c r="GK131" s="110"/>
      <c r="GL131" s="110"/>
      <c r="GM131" s="110"/>
      <c r="GN131" s="110"/>
      <c r="GO131" s="110"/>
      <c r="GP131" s="110"/>
      <c r="GQ131" s="110"/>
      <c r="GR131" s="110"/>
      <c r="GS131" s="110"/>
      <c r="GT131" s="110"/>
      <c r="GU131" s="110"/>
      <c r="GV131" s="110"/>
      <c r="GW131" s="110"/>
      <c r="GX131" s="110"/>
      <c r="GY131" s="110"/>
      <c r="GZ131" s="110"/>
      <c r="HA131" s="110"/>
      <c r="HB131" s="110"/>
      <c r="HC131" s="110"/>
      <c r="HD131" s="110"/>
      <c r="HE131" s="110"/>
      <c r="HF131" s="110"/>
      <c r="HG131" s="110"/>
      <c r="HH131" s="110"/>
      <c r="HI131" s="110"/>
      <c r="HJ131" s="110"/>
      <c r="HK131" s="110"/>
    </row>
    <row r="132" ht="15.75" customHeight="1">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c r="AB132" s="110"/>
      <c r="AC132" s="110"/>
      <c r="AD132" s="110"/>
      <c r="AE132" s="110"/>
      <c r="AF132" s="110"/>
      <c r="AG132" s="110"/>
      <c r="AH132" s="110"/>
      <c r="AI132" s="110"/>
      <c r="AJ132" s="110"/>
      <c r="AK132" s="110"/>
      <c r="AL132" s="110"/>
      <c r="AM132" s="110"/>
      <c r="AN132" s="110"/>
      <c r="AO132" s="110"/>
      <c r="AP132" s="110"/>
      <c r="AQ132" s="110"/>
      <c r="AR132" s="110"/>
      <c r="AS132" s="110"/>
      <c r="AT132" s="110"/>
      <c r="AU132" s="110"/>
      <c r="AV132" s="110"/>
      <c r="AW132" s="110"/>
      <c r="AX132" s="110"/>
      <c r="AY132" s="110"/>
      <c r="AZ132" s="110"/>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0"/>
      <c r="CB132" s="110"/>
      <c r="CC132" s="110"/>
      <c r="CD132" s="110"/>
      <c r="CE132" s="110"/>
      <c r="CF132" s="110"/>
      <c r="CG132" s="110"/>
      <c r="CH132" s="110"/>
      <c r="CI132" s="110"/>
      <c r="CJ132" s="110"/>
      <c r="CK132" s="110"/>
      <c r="CL132" s="110"/>
      <c r="CM132" s="110"/>
      <c r="CN132" s="110"/>
      <c r="CO132" s="110"/>
      <c r="CP132" s="110"/>
      <c r="CQ132" s="110"/>
      <c r="CR132" s="110"/>
      <c r="CS132" s="110"/>
      <c r="CT132" s="110"/>
      <c r="CU132" s="110"/>
      <c r="CV132" s="110"/>
      <c r="CW132" s="110"/>
      <c r="CX132" s="110"/>
      <c r="CY132" s="110"/>
      <c r="CZ132" s="110"/>
      <c r="DA132" s="110"/>
      <c r="DB132" s="110"/>
      <c r="DC132" s="110"/>
      <c r="DD132" s="110"/>
      <c r="DE132" s="110"/>
      <c r="DF132" s="110"/>
      <c r="DG132" s="110"/>
      <c r="DH132" s="110"/>
      <c r="DI132" s="110"/>
      <c r="DJ132" s="110"/>
      <c r="DK132" s="110"/>
      <c r="DL132" s="110"/>
      <c r="DM132" s="110"/>
      <c r="DN132" s="110"/>
      <c r="DO132" s="110"/>
      <c r="DP132" s="110"/>
      <c r="DQ132" s="110"/>
      <c r="DR132" s="110"/>
      <c r="DS132" s="110"/>
      <c r="DT132" s="110"/>
      <c r="DU132" s="110"/>
      <c r="DV132" s="110"/>
      <c r="DW132" s="110"/>
      <c r="DX132" s="110"/>
      <c r="DY132" s="110"/>
      <c r="DZ132" s="110"/>
      <c r="EA132" s="110"/>
      <c r="EB132" s="110"/>
      <c r="EC132" s="110"/>
      <c r="ED132" s="110"/>
      <c r="EE132" s="110"/>
      <c r="EF132" s="110"/>
      <c r="EG132" s="110"/>
      <c r="EH132" s="110"/>
      <c r="EI132" s="110"/>
      <c r="EJ132" s="110"/>
      <c r="EK132" s="110"/>
      <c r="EL132" s="110"/>
      <c r="EM132" s="110"/>
      <c r="EN132" s="110"/>
      <c r="EO132" s="110"/>
      <c r="EP132" s="110"/>
      <c r="EQ132" s="110"/>
      <c r="ER132" s="110"/>
      <c r="ES132" s="110"/>
      <c r="ET132" s="110"/>
      <c r="EU132" s="110"/>
      <c r="EV132" s="110"/>
      <c r="EW132" s="110"/>
      <c r="EX132" s="110"/>
      <c r="EY132" s="110"/>
      <c r="EZ132" s="110"/>
      <c r="FA132" s="110"/>
      <c r="FB132" s="110"/>
      <c r="FC132" s="110"/>
      <c r="FD132" s="110"/>
      <c r="FE132" s="110"/>
      <c r="FF132" s="110"/>
      <c r="FG132" s="110"/>
      <c r="FH132" s="110"/>
      <c r="FI132" s="110"/>
      <c r="FJ132" s="110"/>
      <c r="FK132" s="110"/>
      <c r="FL132" s="110"/>
      <c r="FM132" s="110"/>
      <c r="FN132" s="110"/>
      <c r="FO132" s="110"/>
      <c r="FP132" s="110"/>
      <c r="FQ132" s="110"/>
      <c r="FR132" s="110"/>
      <c r="FS132" s="110"/>
      <c r="FT132" s="110"/>
      <c r="FU132" s="110"/>
      <c r="FV132" s="110"/>
      <c r="FW132" s="110"/>
      <c r="FX132" s="110"/>
      <c r="FY132" s="110"/>
      <c r="FZ132" s="110"/>
      <c r="GA132" s="110"/>
      <c r="GB132" s="110"/>
      <c r="GC132" s="110"/>
      <c r="GD132" s="110"/>
      <c r="GE132" s="110"/>
      <c r="GF132" s="110"/>
      <c r="GG132" s="110"/>
      <c r="GH132" s="110"/>
      <c r="GI132" s="110"/>
      <c r="GJ132" s="110"/>
      <c r="GK132" s="110"/>
      <c r="GL132" s="110"/>
      <c r="GM132" s="110"/>
      <c r="GN132" s="110"/>
      <c r="GO132" s="110"/>
      <c r="GP132" s="110"/>
      <c r="GQ132" s="110"/>
      <c r="GR132" s="110"/>
      <c r="GS132" s="110"/>
      <c r="GT132" s="110"/>
      <c r="GU132" s="110"/>
      <c r="GV132" s="110"/>
      <c r="GW132" s="110"/>
      <c r="GX132" s="110"/>
      <c r="GY132" s="110"/>
      <c r="GZ132" s="110"/>
      <c r="HA132" s="110"/>
      <c r="HB132" s="110"/>
      <c r="HC132" s="110"/>
      <c r="HD132" s="110"/>
      <c r="HE132" s="110"/>
      <c r="HF132" s="110"/>
      <c r="HG132" s="110"/>
      <c r="HH132" s="110"/>
      <c r="HI132" s="110"/>
      <c r="HJ132" s="110"/>
      <c r="HK132" s="110"/>
    </row>
    <row r="133" ht="15.75" customHeight="1">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0"/>
      <c r="AI133" s="110"/>
      <c r="AJ133" s="110"/>
      <c r="AK133" s="110"/>
      <c r="AL133" s="110"/>
      <c r="AM133" s="110"/>
      <c r="AN133" s="110"/>
      <c r="AO133" s="110"/>
      <c r="AP133" s="110"/>
      <c r="AQ133" s="110"/>
      <c r="AR133" s="110"/>
      <c r="AS133" s="110"/>
      <c r="AT133" s="110"/>
      <c r="AU133" s="110"/>
      <c r="AV133" s="110"/>
      <c r="AW133" s="110"/>
      <c r="AX133" s="110"/>
      <c r="AY133" s="110"/>
      <c r="AZ133" s="110"/>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0"/>
      <c r="CB133" s="110"/>
      <c r="CC133" s="110"/>
      <c r="CD133" s="110"/>
      <c r="CE133" s="110"/>
      <c r="CF133" s="110"/>
      <c r="CG133" s="110"/>
      <c r="CH133" s="110"/>
      <c r="CI133" s="110"/>
      <c r="CJ133" s="110"/>
      <c r="CK133" s="110"/>
      <c r="CL133" s="110"/>
      <c r="CM133" s="110"/>
      <c r="CN133" s="110"/>
      <c r="CO133" s="110"/>
      <c r="CP133" s="110"/>
      <c r="CQ133" s="110"/>
      <c r="CR133" s="110"/>
      <c r="CS133" s="110"/>
      <c r="CT133" s="110"/>
      <c r="CU133" s="110"/>
      <c r="CV133" s="110"/>
      <c r="CW133" s="110"/>
      <c r="CX133" s="110"/>
      <c r="CY133" s="110"/>
      <c r="CZ133" s="110"/>
      <c r="DA133" s="110"/>
      <c r="DB133" s="110"/>
      <c r="DC133" s="110"/>
      <c r="DD133" s="110"/>
      <c r="DE133" s="110"/>
      <c r="DF133" s="110"/>
      <c r="DG133" s="110"/>
      <c r="DH133" s="110"/>
      <c r="DI133" s="110"/>
      <c r="DJ133" s="110"/>
      <c r="DK133" s="110"/>
      <c r="DL133" s="110"/>
      <c r="DM133" s="110"/>
      <c r="DN133" s="110"/>
      <c r="DO133" s="110"/>
      <c r="DP133" s="110"/>
      <c r="DQ133" s="110"/>
      <c r="DR133" s="110"/>
      <c r="DS133" s="110"/>
      <c r="DT133" s="110"/>
      <c r="DU133" s="110"/>
      <c r="DV133" s="110"/>
      <c r="DW133" s="110"/>
      <c r="DX133" s="110"/>
      <c r="DY133" s="110"/>
      <c r="DZ133" s="110"/>
      <c r="EA133" s="110"/>
      <c r="EB133" s="110"/>
      <c r="EC133" s="110"/>
      <c r="ED133" s="110"/>
      <c r="EE133" s="110"/>
      <c r="EF133" s="110"/>
      <c r="EG133" s="110"/>
      <c r="EH133" s="110"/>
      <c r="EI133" s="110"/>
      <c r="EJ133" s="110"/>
      <c r="EK133" s="110"/>
      <c r="EL133" s="110"/>
      <c r="EM133" s="110"/>
      <c r="EN133" s="110"/>
      <c r="EO133" s="110"/>
      <c r="EP133" s="110"/>
      <c r="EQ133" s="110"/>
      <c r="ER133" s="110"/>
      <c r="ES133" s="110"/>
      <c r="ET133" s="110"/>
      <c r="EU133" s="110"/>
      <c r="EV133" s="110"/>
      <c r="EW133" s="110"/>
      <c r="EX133" s="110"/>
      <c r="EY133" s="110"/>
      <c r="EZ133" s="110"/>
      <c r="FA133" s="110"/>
      <c r="FB133" s="110"/>
      <c r="FC133" s="110"/>
      <c r="FD133" s="110"/>
      <c r="FE133" s="110"/>
      <c r="FF133" s="110"/>
      <c r="FG133" s="110"/>
      <c r="FH133" s="110"/>
      <c r="FI133" s="110"/>
      <c r="FJ133" s="110"/>
      <c r="FK133" s="110"/>
      <c r="FL133" s="110"/>
      <c r="FM133" s="110"/>
      <c r="FN133" s="110"/>
      <c r="FO133" s="110"/>
      <c r="FP133" s="110"/>
      <c r="FQ133" s="110"/>
      <c r="FR133" s="110"/>
      <c r="FS133" s="110"/>
      <c r="FT133" s="110"/>
      <c r="FU133" s="110"/>
      <c r="FV133" s="110"/>
      <c r="FW133" s="110"/>
      <c r="FX133" s="110"/>
      <c r="FY133" s="110"/>
      <c r="FZ133" s="110"/>
      <c r="GA133" s="110"/>
      <c r="GB133" s="110"/>
      <c r="GC133" s="110"/>
      <c r="GD133" s="110"/>
      <c r="GE133" s="110"/>
      <c r="GF133" s="110"/>
      <c r="GG133" s="110"/>
      <c r="GH133" s="110"/>
      <c r="GI133" s="110"/>
      <c r="GJ133" s="110"/>
      <c r="GK133" s="110"/>
      <c r="GL133" s="110"/>
      <c r="GM133" s="110"/>
      <c r="GN133" s="110"/>
      <c r="GO133" s="110"/>
      <c r="GP133" s="110"/>
      <c r="GQ133" s="110"/>
      <c r="GR133" s="110"/>
      <c r="GS133" s="110"/>
      <c r="GT133" s="110"/>
      <c r="GU133" s="110"/>
      <c r="GV133" s="110"/>
      <c r="GW133" s="110"/>
      <c r="GX133" s="110"/>
      <c r="GY133" s="110"/>
      <c r="GZ133" s="110"/>
      <c r="HA133" s="110"/>
      <c r="HB133" s="110"/>
      <c r="HC133" s="110"/>
      <c r="HD133" s="110"/>
      <c r="HE133" s="110"/>
      <c r="HF133" s="110"/>
      <c r="HG133" s="110"/>
      <c r="HH133" s="110"/>
      <c r="HI133" s="110"/>
      <c r="HJ133" s="110"/>
      <c r="HK133" s="110"/>
    </row>
    <row r="134" ht="15.75" customHeight="1">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c r="AE134" s="110"/>
      <c r="AF134" s="110"/>
      <c r="AG134" s="110"/>
      <c r="AH134" s="110"/>
      <c r="AI134" s="110"/>
      <c r="AJ134" s="110"/>
      <c r="AK134" s="110"/>
      <c r="AL134" s="110"/>
      <c r="AM134" s="110"/>
      <c r="AN134" s="110"/>
      <c r="AO134" s="110"/>
      <c r="AP134" s="110"/>
      <c r="AQ134" s="110"/>
      <c r="AR134" s="110"/>
      <c r="AS134" s="110"/>
      <c r="AT134" s="110"/>
      <c r="AU134" s="110"/>
      <c r="AV134" s="110"/>
      <c r="AW134" s="110"/>
      <c r="AX134" s="110"/>
      <c r="AY134" s="110"/>
      <c r="AZ134" s="110"/>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0"/>
      <c r="CB134" s="110"/>
      <c r="CC134" s="110"/>
      <c r="CD134" s="110"/>
      <c r="CE134" s="110"/>
      <c r="CF134" s="110"/>
      <c r="CG134" s="110"/>
      <c r="CH134" s="110"/>
      <c r="CI134" s="110"/>
      <c r="CJ134" s="110"/>
      <c r="CK134" s="110"/>
      <c r="CL134" s="110"/>
      <c r="CM134" s="110"/>
      <c r="CN134" s="110"/>
      <c r="CO134" s="110"/>
      <c r="CP134" s="110"/>
      <c r="CQ134" s="110"/>
      <c r="CR134" s="110"/>
      <c r="CS134" s="110"/>
      <c r="CT134" s="110"/>
      <c r="CU134" s="110"/>
      <c r="CV134" s="110"/>
      <c r="CW134" s="110"/>
      <c r="CX134" s="110"/>
      <c r="CY134" s="110"/>
      <c r="CZ134" s="110"/>
      <c r="DA134" s="110"/>
      <c r="DB134" s="110"/>
      <c r="DC134" s="110"/>
      <c r="DD134" s="110"/>
      <c r="DE134" s="110"/>
      <c r="DF134" s="110"/>
      <c r="DG134" s="110"/>
      <c r="DH134" s="110"/>
      <c r="DI134" s="110"/>
      <c r="DJ134" s="110"/>
      <c r="DK134" s="110"/>
      <c r="DL134" s="110"/>
      <c r="DM134" s="110"/>
      <c r="DN134" s="110"/>
      <c r="DO134" s="110"/>
      <c r="DP134" s="110"/>
      <c r="DQ134" s="110"/>
      <c r="DR134" s="110"/>
      <c r="DS134" s="110"/>
      <c r="DT134" s="110"/>
      <c r="DU134" s="110"/>
      <c r="DV134" s="110"/>
      <c r="DW134" s="110"/>
      <c r="DX134" s="110"/>
      <c r="DY134" s="110"/>
      <c r="DZ134" s="110"/>
      <c r="EA134" s="110"/>
      <c r="EB134" s="110"/>
      <c r="EC134" s="110"/>
      <c r="ED134" s="110"/>
      <c r="EE134" s="110"/>
      <c r="EF134" s="110"/>
      <c r="EG134" s="110"/>
      <c r="EH134" s="110"/>
      <c r="EI134" s="110"/>
      <c r="EJ134" s="110"/>
      <c r="EK134" s="110"/>
      <c r="EL134" s="110"/>
      <c r="EM134" s="110"/>
      <c r="EN134" s="110"/>
      <c r="EO134" s="110"/>
      <c r="EP134" s="110"/>
      <c r="EQ134" s="110"/>
      <c r="ER134" s="110"/>
      <c r="ES134" s="110"/>
      <c r="ET134" s="110"/>
      <c r="EU134" s="110"/>
      <c r="EV134" s="110"/>
      <c r="EW134" s="110"/>
      <c r="EX134" s="110"/>
      <c r="EY134" s="110"/>
      <c r="EZ134" s="110"/>
      <c r="FA134" s="110"/>
      <c r="FB134" s="110"/>
      <c r="FC134" s="110"/>
      <c r="FD134" s="110"/>
      <c r="FE134" s="110"/>
      <c r="FF134" s="110"/>
      <c r="FG134" s="110"/>
      <c r="FH134" s="110"/>
      <c r="FI134" s="110"/>
      <c r="FJ134" s="110"/>
      <c r="FK134" s="110"/>
      <c r="FL134" s="110"/>
      <c r="FM134" s="110"/>
      <c r="FN134" s="110"/>
      <c r="FO134" s="110"/>
      <c r="FP134" s="110"/>
      <c r="FQ134" s="110"/>
      <c r="FR134" s="110"/>
      <c r="FS134" s="110"/>
      <c r="FT134" s="110"/>
      <c r="FU134" s="110"/>
      <c r="FV134" s="110"/>
      <c r="FW134" s="110"/>
      <c r="FX134" s="110"/>
      <c r="FY134" s="110"/>
      <c r="FZ134" s="110"/>
      <c r="GA134" s="110"/>
      <c r="GB134" s="110"/>
      <c r="GC134" s="110"/>
      <c r="GD134" s="110"/>
      <c r="GE134" s="110"/>
      <c r="GF134" s="110"/>
      <c r="GG134" s="110"/>
      <c r="GH134" s="110"/>
      <c r="GI134" s="110"/>
      <c r="GJ134" s="110"/>
      <c r="GK134" s="110"/>
      <c r="GL134" s="110"/>
      <c r="GM134" s="110"/>
      <c r="GN134" s="110"/>
      <c r="GO134" s="110"/>
      <c r="GP134" s="110"/>
      <c r="GQ134" s="110"/>
      <c r="GR134" s="110"/>
      <c r="GS134" s="110"/>
      <c r="GT134" s="110"/>
      <c r="GU134" s="110"/>
      <c r="GV134" s="110"/>
      <c r="GW134" s="110"/>
      <c r="GX134" s="110"/>
      <c r="GY134" s="110"/>
      <c r="GZ134" s="110"/>
      <c r="HA134" s="110"/>
      <c r="HB134" s="110"/>
      <c r="HC134" s="110"/>
      <c r="HD134" s="110"/>
      <c r="HE134" s="110"/>
      <c r="HF134" s="110"/>
      <c r="HG134" s="110"/>
      <c r="HH134" s="110"/>
      <c r="HI134" s="110"/>
      <c r="HJ134" s="110"/>
      <c r="HK134" s="110"/>
    </row>
    <row r="135" ht="15.75" customHeight="1">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0"/>
      <c r="AG135" s="110"/>
      <c r="AH135" s="110"/>
      <c r="AI135" s="110"/>
      <c r="AJ135" s="110"/>
      <c r="AK135" s="110"/>
      <c r="AL135" s="110"/>
      <c r="AM135" s="110"/>
      <c r="AN135" s="110"/>
      <c r="AO135" s="110"/>
      <c r="AP135" s="110"/>
      <c r="AQ135" s="110"/>
      <c r="AR135" s="110"/>
      <c r="AS135" s="110"/>
      <c r="AT135" s="110"/>
      <c r="AU135" s="110"/>
      <c r="AV135" s="110"/>
      <c r="AW135" s="110"/>
      <c r="AX135" s="110"/>
      <c r="AY135" s="110"/>
      <c r="AZ135" s="110"/>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0"/>
      <c r="CB135" s="110"/>
      <c r="CC135" s="110"/>
      <c r="CD135" s="110"/>
      <c r="CE135" s="110"/>
      <c r="CF135" s="110"/>
      <c r="CG135" s="110"/>
      <c r="CH135" s="110"/>
      <c r="CI135" s="110"/>
      <c r="CJ135" s="110"/>
      <c r="CK135" s="110"/>
      <c r="CL135" s="110"/>
      <c r="CM135" s="110"/>
      <c r="CN135" s="110"/>
      <c r="CO135" s="110"/>
      <c r="CP135" s="110"/>
      <c r="CQ135" s="110"/>
      <c r="CR135" s="110"/>
      <c r="CS135" s="110"/>
      <c r="CT135" s="110"/>
      <c r="CU135" s="110"/>
      <c r="CV135" s="110"/>
      <c r="CW135" s="110"/>
      <c r="CX135" s="110"/>
      <c r="CY135" s="110"/>
      <c r="CZ135" s="110"/>
      <c r="DA135" s="110"/>
      <c r="DB135" s="110"/>
      <c r="DC135" s="110"/>
      <c r="DD135" s="110"/>
      <c r="DE135" s="110"/>
      <c r="DF135" s="110"/>
      <c r="DG135" s="110"/>
      <c r="DH135" s="110"/>
      <c r="DI135" s="110"/>
      <c r="DJ135" s="110"/>
      <c r="DK135" s="110"/>
      <c r="DL135" s="110"/>
      <c r="DM135" s="110"/>
      <c r="DN135" s="110"/>
      <c r="DO135" s="110"/>
      <c r="DP135" s="110"/>
      <c r="DQ135" s="110"/>
      <c r="DR135" s="110"/>
      <c r="DS135" s="110"/>
      <c r="DT135" s="110"/>
      <c r="DU135" s="110"/>
      <c r="DV135" s="110"/>
      <c r="DW135" s="110"/>
      <c r="DX135" s="110"/>
      <c r="DY135" s="110"/>
      <c r="DZ135" s="110"/>
      <c r="EA135" s="110"/>
      <c r="EB135" s="110"/>
      <c r="EC135" s="110"/>
      <c r="ED135" s="110"/>
      <c r="EE135" s="110"/>
      <c r="EF135" s="110"/>
      <c r="EG135" s="110"/>
      <c r="EH135" s="110"/>
      <c r="EI135" s="110"/>
      <c r="EJ135" s="110"/>
      <c r="EK135" s="110"/>
      <c r="EL135" s="110"/>
      <c r="EM135" s="110"/>
      <c r="EN135" s="110"/>
      <c r="EO135" s="110"/>
      <c r="EP135" s="110"/>
      <c r="EQ135" s="110"/>
      <c r="ER135" s="110"/>
      <c r="ES135" s="110"/>
      <c r="ET135" s="110"/>
      <c r="EU135" s="110"/>
      <c r="EV135" s="110"/>
      <c r="EW135" s="110"/>
      <c r="EX135" s="110"/>
      <c r="EY135" s="110"/>
      <c r="EZ135" s="110"/>
      <c r="FA135" s="110"/>
      <c r="FB135" s="110"/>
      <c r="FC135" s="110"/>
      <c r="FD135" s="110"/>
      <c r="FE135" s="110"/>
      <c r="FF135" s="110"/>
      <c r="FG135" s="110"/>
      <c r="FH135" s="110"/>
      <c r="FI135" s="110"/>
      <c r="FJ135" s="110"/>
      <c r="FK135" s="110"/>
      <c r="FL135" s="110"/>
      <c r="FM135" s="110"/>
      <c r="FN135" s="110"/>
      <c r="FO135" s="110"/>
      <c r="FP135" s="110"/>
      <c r="FQ135" s="110"/>
      <c r="FR135" s="110"/>
      <c r="FS135" s="110"/>
      <c r="FT135" s="110"/>
      <c r="FU135" s="110"/>
      <c r="FV135" s="110"/>
      <c r="FW135" s="110"/>
      <c r="FX135" s="110"/>
      <c r="FY135" s="110"/>
      <c r="FZ135" s="110"/>
      <c r="GA135" s="110"/>
      <c r="GB135" s="110"/>
      <c r="GC135" s="110"/>
      <c r="GD135" s="110"/>
      <c r="GE135" s="110"/>
      <c r="GF135" s="110"/>
      <c r="GG135" s="110"/>
      <c r="GH135" s="110"/>
      <c r="GI135" s="110"/>
      <c r="GJ135" s="110"/>
      <c r="GK135" s="110"/>
      <c r="GL135" s="110"/>
      <c r="GM135" s="110"/>
      <c r="GN135" s="110"/>
      <c r="GO135" s="110"/>
      <c r="GP135" s="110"/>
      <c r="GQ135" s="110"/>
      <c r="GR135" s="110"/>
      <c r="GS135" s="110"/>
      <c r="GT135" s="110"/>
      <c r="GU135" s="110"/>
      <c r="GV135" s="110"/>
      <c r="GW135" s="110"/>
      <c r="GX135" s="110"/>
      <c r="GY135" s="110"/>
      <c r="GZ135" s="110"/>
      <c r="HA135" s="110"/>
      <c r="HB135" s="110"/>
      <c r="HC135" s="110"/>
      <c r="HD135" s="110"/>
      <c r="HE135" s="110"/>
      <c r="HF135" s="110"/>
      <c r="HG135" s="110"/>
      <c r="HH135" s="110"/>
      <c r="HI135" s="110"/>
      <c r="HJ135" s="110"/>
      <c r="HK135" s="110"/>
    </row>
    <row r="136" ht="15.75" customHeight="1">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c r="AA136" s="110"/>
      <c r="AB136" s="110"/>
      <c r="AC136" s="110"/>
      <c r="AD136" s="110"/>
      <c r="AE136" s="110"/>
      <c r="AF136" s="110"/>
      <c r="AG136" s="110"/>
      <c r="AH136" s="110"/>
      <c r="AI136" s="110"/>
      <c r="AJ136" s="110"/>
      <c r="AK136" s="110"/>
      <c r="AL136" s="110"/>
      <c r="AM136" s="110"/>
      <c r="AN136" s="110"/>
      <c r="AO136" s="110"/>
      <c r="AP136" s="110"/>
      <c r="AQ136" s="110"/>
      <c r="AR136" s="110"/>
      <c r="AS136" s="110"/>
      <c r="AT136" s="110"/>
      <c r="AU136" s="110"/>
      <c r="AV136" s="110"/>
      <c r="AW136" s="110"/>
      <c r="AX136" s="110"/>
      <c r="AY136" s="110"/>
      <c r="AZ136" s="110"/>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0"/>
      <c r="CB136" s="110"/>
      <c r="CC136" s="110"/>
      <c r="CD136" s="110"/>
      <c r="CE136" s="110"/>
      <c r="CF136" s="110"/>
      <c r="CG136" s="110"/>
      <c r="CH136" s="110"/>
      <c r="CI136" s="110"/>
      <c r="CJ136" s="110"/>
      <c r="CK136" s="110"/>
      <c r="CL136" s="110"/>
      <c r="CM136" s="110"/>
      <c r="CN136" s="110"/>
      <c r="CO136" s="110"/>
      <c r="CP136" s="110"/>
      <c r="CQ136" s="110"/>
      <c r="CR136" s="110"/>
      <c r="CS136" s="110"/>
      <c r="CT136" s="110"/>
      <c r="CU136" s="110"/>
      <c r="CV136" s="110"/>
      <c r="CW136" s="110"/>
      <c r="CX136" s="110"/>
      <c r="CY136" s="110"/>
      <c r="CZ136" s="110"/>
      <c r="DA136" s="110"/>
      <c r="DB136" s="110"/>
      <c r="DC136" s="110"/>
      <c r="DD136" s="110"/>
      <c r="DE136" s="110"/>
      <c r="DF136" s="110"/>
      <c r="DG136" s="110"/>
      <c r="DH136" s="110"/>
      <c r="DI136" s="110"/>
      <c r="DJ136" s="110"/>
      <c r="DK136" s="110"/>
      <c r="DL136" s="110"/>
      <c r="DM136" s="110"/>
      <c r="DN136" s="110"/>
      <c r="DO136" s="110"/>
      <c r="DP136" s="110"/>
      <c r="DQ136" s="110"/>
      <c r="DR136" s="110"/>
      <c r="DS136" s="110"/>
      <c r="DT136" s="110"/>
      <c r="DU136" s="110"/>
      <c r="DV136" s="110"/>
      <c r="DW136" s="110"/>
      <c r="DX136" s="110"/>
      <c r="DY136" s="110"/>
      <c r="DZ136" s="110"/>
      <c r="EA136" s="110"/>
      <c r="EB136" s="110"/>
      <c r="EC136" s="110"/>
      <c r="ED136" s="110"/>
      <c r="EE136" s="110"/>
      <c r="EF136" s="110"/>
      <c r="EG136" s="110"/>
      <c r="EH136" s="110"/>
      <c r="EI136" s="110"/>
      <c r="EJ136" s="110"/>
      <c r="EK136" s="110"/>
      <c r="EL136" s="110"/>
      <c r="EM136" s="110"/>
      <c r="EN136" s="110"/>
      <c r="EO136" s="110"/>
      <c r="EP136" s="110"/>
      <c r="EQ136" s="110"/>
      <c r="ER136" s="110"/>
      <c r="ES136" s="110"/>
      <c r="ET136" s="110"/>
      <c r="EU136" s="110"/>
      <c r="EV136" s="110"/>
      <c r="EW136" s="110"/>
      <c r="EX136" s="110"/>
      <c r="EY136" s="110"/>
      <c r="EZ136" s="110"/>
      <c r="FA136" s="110"/>
      <c r="FB136" s="110"/>
      <c r="FC136" s="110"/>
      <c r="FD136" s="110"/>
      <c r="FE136" s="110"/>
      <c r="FF136" s="110"/>
      <c r="FG136" s="110"/>
      <c r="FH136" s="110"/>
      <c r="FI136" s="110"/>
      <c r="FJ136" s="110"/>
      <c r="FK136" s="110"/>
      <c r="FL136" s="110"/>
      <c r="FM136" s="110"/>
      <c r="FN136" s="110"/>
      <c r="FO136" s="110"/>
      <c r="FP136" s="110"/>
      <c r="FQ136" s="110"/>
      <c r="FR136" s="110"/>
      <c r="FS136" s="110"/>
      <c r="FT136" s="110"/>
      <c r="FU136" s="110"/>
      <c r="FV136" s="110"/>
      <c r="FW136" s="110"/>
      <c r="FX136" s="110"/>
      <c r="FY136" s="110"/>
      <c r="FZ136" s="110"/>
      <c r="GA136" s="110"/>
      <c r="GB136" s="110"/>
      <c r="GC136" s="110"/>
      <c r="GD136" s="110"/>
      <c r="GE136" s="110"/>
      <c r="GF136" s="110"/>
      <c r="GG136" s="110"/>
      <c r="GH136" s="110"/>
      <c r="GI136" s="110"/>
      <c r="GJ136" s="110"/>
      <c r="GK136" s="110"/>
      <c r="GL136" s="110"/>
      <c r="GM136" s="110"/>
      <c r="GN136" s="110"/>
      <c r="GO136" s="110"/>
      <c r="GP136" s="110"/>
      <c r="GQ136" s="110"/>
      <c r="GR136" s="110"/>
      <c r="GS136" s="110"/>
      <c r="GT136" s="110"/>
      <c r="GU136" s="110"/>
      <c r="GV136" s="110"/>
      <c r="GW136" s="110"/>
      <c r="GX136" s="110"/>
      <c r="GY136" s="110"/>
      <c r="GZ136" s="110"/>
      <c r="HA136" s="110"/>
      <c r="HB136" s="110"/>
      <c r="HC136" s="110"/>
      <c r="HD136" s="110"/>
      <c r="HE136" s="110"/>
      <c r="HF136" s="110"/>
      <c r="HG136" s="110"/>
      <c r="HH136" s="110"/>
      <c r="HI136" s="110"/>
      <c r="HJ136" s="110"/>
      <c r="HK136" s="110"/>
    </row>
    <row r="137" ht="15.75" customHeight="1">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c r="AA137" s="110"/>
      <c r="AB137" s="110"/>
      <c r="AC137" s="110"/>
      <c r="AD137" s="110"/>
      <c r="AE137" s="110"/>
      <c r="AF137" s="110"/>
      <c r="AG137" s="110"/>
      <c r="AH137" s="110"/>
      <c r="AI137" s="110"/>
      <c r="AJ137" s="110"/>
      <c r="AK137" s="110"/>
      <c r="AL137" s="110"/>
      <c r="AM137" s="110"/>
      <c r="AN137" s="110"/>
      <c r="AO137" s="110"/>
      <c r="AP137" s="110"/>
      <c r="AQ137" s="110"/>
      <c r="AR137" s="110"/>
      <c r="AS137" s="110"/>
      <c r="AT137" s="110"/>
      <c r="AU137" s="110"/>
      <c r="AV137" s="110"/>
      <c r="AW137" s="110"/>
      <c r="AX137" s="110"/>
      <c r="AY137" s="110"/>
      <c r="AZ137" s="110"/>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0"/>
      <c r="CB137" s="110"/>
      <c r="CC137" s="110"/>
      <c r="CD137" s="110"/>
      <c r="CE137" s="110"/>
      <c r="CF137" s="110"/>
      <c r="CG137" s="110"/>
      <c r="CH137" s="110"/>
      <c r="CI137" s="110"/>
      <c r="CJ137" s="110"/>
      <c r="CK137" s="110"/>
      <c r="CL137" s="110"/>
      <c r="CM137" s="110"/>
      <c r="CN137" s="110"/>
      <c r="CO137" s="110"/>
      <c r="CP137" s="110"/>
      <c r="CQ137" s="110"/>
      <c r="CR137" s="110"/>
      <c r="CS137" s="110"/>
      <c r="CT137" s="110"/>
      <c r="CU137" s="110"/>
      <c r="CV137" s="110"/>
      <c r="CW137" s="110"/>
      <c r="CX137" s="110"/>
      <c r="CY137" s="110"/>
      <c r="CZ137" s="110"/>
      <c r="DA137" s="110"/>
      <c r="DB137" s="110"/>
      <c r="DC137" s="110"/>
      <c r="DD137" s="110"/>
      <c r="DE137" s="110"/>
      <c r="DF137" s="110"/>
      <c r="DG137" s="110"/>
      <c r="DH137" s="110"/>
      <c r="DI137" s="110"/>
      <c r="DJ137" s="110"/>
      <c r="DK137" s="110"/>
      <c r="DL137" s="110"/>
      <c r="DM137" s="110"/>
      <c r="DN137" s="110"/>
      <c r="DO137" s="110"/>
      <c r="DP137" s="110"/>
      <c r="DQ137" s="110"/>
      <c r="DR137" s="110"/>
      <c r="DS137" s="110"/>
      <c r="DT137" s="110"/>
      <c r="DU137" s="110"/>
      <c r="DV137" s="110"/>
      <c r="DW137" s="110"/>
      <c r="DX137" s="110"/>
      <c r="DY137" s="110"/>
      <c r="DZ137" s="110"/>
      <c r="EA137" s="110"/>
      <c r="EB137" s="110"/>
      <c r="EC137" s="110"/>
      <c r="ED137" s="110"/>
      <c r="EE137" s="110"/>
      <c r="EF137" s="110"/>
      <c r="EG137" s="110"/>
      <c r="EH137" s="110"/>
      <c r="EI137" s="110"/>
      <c r="EJ137" s="110"/>
      <c r="EK137" s="110"/>
      <c r="EL137" s="110"/>
      <c r="EM137" s="110"/>
      <c r="EN137" s="110"/>
      <c r="EO137" s="110"/>
      <c r="EP137" s="110"/>
      <c r="EQ137" s="110"/>
      <c r="ER137" s="110"/>
      <c r="ES137" s="110"/>
      <c r="ET137" s="110"/>
      <c r="EU137" s="110"/>
      <c r="EV137" s="110"/>
      <c r="EW137" s="110"/>
      <c r="EX137" s="110"/>
      <c r="EY137" s="110"/>
      <c r="EZ137" s="110"/>
      <c r="FA137" s="110"/>
      <c r="FB137" s="110"/>
      <c r="FC137" s="110"/>
      <c r="FD137" s="110"/>
      <c r="FE137" s="110"/>
      <c r="FF137" s="110"/>
      <c r="FG137" s="110"/>
      <c r="FH137" s="110"/>
      <c r="FI137" s="110"/>
      <c r="FJ137" s="110"/>
      <c r="FK137" s="110"/>
      <c r="FL137" s="110"/>
      <c r="FM137" s="110"/>
      <c r="FN137" s="110"/>
      <c r="FO137" s="110"/>
      <c r="FP137" s="110"/>
      <c r="FQ137" s="110"/>
      <c r="FR137" s="110"/>
      <c r="FS137" s="110"/>
      <c r="FT137" s="110"/>
      <c r="FU137" s="110"/>
      <c r="FV137" s="110"/>
      <c r="FW137" s="110"/>
      <c r="FX137" s="110"/>
      <c r="FY137" s="110"/>
      <c r="FZ137" s="110"/>
      <c r="GA137" s="110"/>
      <c r="GB137" s="110"/>
      <c r="GC137" s="110"/>
      <c r="GD137" s="110"/>
      <c r="GE137" s="110"/>
      <c r="GF137" s="110"/>
      <c r="GG137" s="110"/>
      <c r="GH137" s="110"/>
      <c r="GI137" s="110"/>
      <c r="GJ137" s="110"/>
      <c r="GK137" s="110"/>
      <c r="GL137" s="110"/>
      <c r="GM137" s="110"/>
      <c r="GN137" s="110"/>
      <c r="GO137" s="110"/>
      <c r="GP137" s="110"/>
      <c r="GQ137" s="110"/>
      <c r="GR137" s="110"/>
      <c r="GS137" s="110"/>
      <c r="GT137" s="110"/>
      <c r="GU137" s="110"/>
      <c r="GV137" s="110"/>
      <c r="GW137" s="110"/>
      <c r="GX137" s="110"/>
      <c r="GY137" s="110"/>
      <c r="GZ137" s="110"/>
      <c r="HA137" s="110"/>
      <c r="HB137" s="110"/>
      <c r="HC137" s="110"/>
      <c r="HD137" s="110"/>
      <c r="HE137" s="110"/>
      <c r="HF137" s="110"/>
      <c r="HG137" s="110"/>
      <c r="HH137" s="110"/>
      <c r="HI137" s="110"/>
      <c r="HJ137" s="110"/>
      <c r="HK137" s="110"/>
    </row>
    <row r="138" ht="15.75" customHeight="1">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c r="AA138" s="110"/>
      <c r="AB138" s="110"/>
      <c r="AC138" s="110"/>
      <c r="AD138" s="110"/>
      <c r="AE138" s="110"/>
      <c r="AF138" s="110"/>
      <c r="AG138" s="110"/>
      <c r="AH138" s="110"/>
      <c r="AI138" s="110"/>
      <c r="AJ138" s="110"/>
      <c r="AK138" s="110"/>
      <c r="AL138" s="110"/>
      <c r="AM138" s="110"/>
      <c r="AN138" s="110"/>
      <c r="AO138" s="110"/>
      <c r="AP138" s="110"/>
      <c r="AQ138" s="110"/>
      <c r="AR138" s="110"/>
      <c r="AS138" s="110"/>
      <c r="AT138" s="110"/>
      <c r="AU138" s="110"/>
      <c r="AV138" s="110"/>
      <c r="AW138" s="110"/>
      <c r="AX138" s="110"/>
      <c r="AY138" s="110"/>
      <c r="AZ138" s="110"/>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0"/>
      <c r="CB138" s="110"/>
      <c r="CC138" s="110"/>
      <c r="CD138" s="110"/>
      <c r="CE138" s="110"/>
      <c r="CF138" s="110"/>
      <c r="CG138" s="110"/>
      <c r="CH138" s="110"/>
      <c r="CI138" s="110"/>
      <c r="CJ138" s="110"/>
      <c r="CK138" s="110"/>
      <c r="CL138" s="110"/>
      <c r="CM138" s="110"/>
      <c r="CN138" s="110"/>
      <c r="CO138" s="110"/>
      <c r="CP138" s="110"/>
      <c r="CQ138" s="110"/>
      <c r="CR138" s="110"/>
      <c r="CS138" s="110"/>
      <c r="CT138" s="110"/>
      <c r="CU138" s="110"/>
      <c r="CV138" s="110"/>
      <c r="CW138" s="110"/>
      <c r="CX138" s="110"/>
      <c r="CY138" s="110"/>
      <c r="CZ138" s="110"/>
      <c r="DA138" s="110"/>
      <c r="DB138" s="110"/>
      <c r="DC138" s="110"/>
      <c r="DD138" s="110"/>
      <c r="DE138" s="110"/>
      <c r="DF138" s="110"/>
      <c r="DG138" s="110"/>
      <c r="DH138" s="110"/>
      <c r="DI138" s="110"/>
      <c r="DJ138" s="110"/>
      <c r="DK138" s="110"/>
      <c r="DL138" s="110"/>
      <c r="DM138" s="110"/>
      <c r="DN138" s="110"/>
      <c r="DO138" s="110"/>
      <c r="DP138" s="110"/>
      <c r="DQ138" s="110"/>
      <c r="DR138" s="110"/>
      <c r="DS138" s="110"/>
      <c r="DT138" s="110"/>
      <c r="DU138" s="110"/>
      <c r="DV138" s="110"/>
      <c r="DW138" s="110"/>
      <c r="DX138" s="110"/>
      <c r="DY138" s="110"/>
      <c r="DZ138" s="110"/>
      <c r="EA138" s="110"/>
      <c r="EB138" s="110"/>
      <c r="EC138" s="110"/>
      <c r="ED138" s="110"/>
      <c r="EE138" s="110"/>
      <c r="EF138" s="110"/>
      <c r="EG138" s="110"/>
      <c r="EH138" s="110"/>
      <c r="EI138" s="110"/>
      <c r="EJ138" s="110"/>
      <c r="EK138" s="110"/>
      <c r="EL138" s="110"/>
      <c r="EM138" s="110"/>
      <c r="EN138" s="110"/>
      <c r="EO138" s="110"/>
      <c r="EP138" s="110"/>
      <c r="EQ138" s="110"/>
      <c r="ER138" s="110"/>
      <c r="ES138" s="110"/>
      <c r="ET138" s="110"/>
      <c r="EU138" s="110"/>
      <c r="EV138" s="110"/>
      <c r="EW138" s="110"/>
      <c r="EX138" s="110"/>
      <c r="EY138" s="110"/>
      <c r="EZ138" s="110"/>
      <c r="FA138" s="110"/>
      <c r="FB138" s="110"/>
      <c r="FC138" s="110"/>
      <c r="FD138" s="110"/>
      <c r="FE138" s="110"/>
      <c r="FF138" s="110"/>
      <c r="FG138" s="110"/>
      <c r="FH138" s="110"/>
      <c r="FI138" s="110"/>
      <c r="FJ138" s="110"/>
      <c r="FK138" s="110"/>
      <c r="FL138" s="110"/>
      <c r="FM138" s="110"/>
      <c r="FN138" s="110"/>
      <c r="FO138" s="110"/>
      <c r="FP138" s="110"/>
      <c r="FQ138" s="110"/>
      <c r="FR138" s="110"/>
      <c r="FS138" s="110"/>
      <c r="FT138" s="110"/>
      <c r="FU138" s="110"/>
      <c r="FV138" s="110"/>
      <c r="FW138" s="110"/>
      <c r="FX138" s="110"/>
      <c r="FY138" s="110"/>
      <c r="FZ138" s="110"/>
      <c r="GA138" s="110"/>
      <c r="GB138" s="110"/>
      <c r="GC138" s="110"/>
      <c r="GD138" s="110"/>
      <c r="GE138" s="110"/>
      <c r="GF138" s="110"/>
      <c r="GG138" s="110"/>
      <c r="GH138" s="110"/>
      <c r="GI138" s="110"/>
      <c r="GJ138" s="110"/>
      <c r="GK138" s="110"/>
      <c r="GL138" s="110"/>
      <c r="GM138" s="110"/>
      <c r="GN138" s="110"/>
      <c r="GO138" s="110"/>
      <c r="GP138" s="110"/>
      <c r="GQ138" s="110"/>
      <c r="GR138" s="110"/>
      <c r="GS138" s="110"/>
      <c r="GT138" s="110"/>
      <c r="GU138" s="110"/>
      <c r="GV138" s="110"/>
      <c r="GW138" s="110"/>
      <c r="GX138" s="110"/>
      <c r="GY138" s="110"/>
      <c r="GZ138" s="110"/>
      <c r="HA138" s="110"/>
      <c r="HB138" s="110"/>
      <c r="HC138" s="110"/>
      <c r="HD138" s="110"/>
      <c r="HE138" s="110"/>
      <c r="HF138" s="110"/>
      <c r="HG138" s="110"/>
      <c r="HH138" s="110"/>
      <c r="HI138" s="110"/>
      <c r="HJ138" s="110"/>
      <c r="HK138" s="110"/>
    </row>
    <row r="139" ht="15.75" customHeight="1">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0"/>
      <c r="AG139" s="110"/>
      <c r="AH139" s="110"/>
      <c r="AI139" s="110"/>
      <c r="AJ139" s="110"/>
      <c r="AK139" s="110"/>
      <c r="AL139" s="110"/>
      <c r="AM139" s="110"/>
      <c r="AN139" s="110"/>
      <c r="AO139" s="110"/>
      <c r="AP139" s="110"/>
      <c r="AQ139" s="110"/>
      <c r="AR139" s="110"/>
      <c r="AS139" s="110"/>
      <c r="AT139" s="110"/>
      <c r="AU139" s="110"/>
      <c r="AV139" s="110"/>
      <c r="AW139" s="110"/>
      <c r="AX139" s="110"/>
      <c r="AY139" s="110"/>
      <c r="AZ139" s="110"/>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0"/>
      <c r="CB139" s="110"/>
      <c r="CC139" s="110"/>
      <c r="CD139" s="110"/>
      <c r="CE139" s="110"/>
      <c r="CF139" s="110"/>
      <c r="CG139" s="110"/>
      <c r="CH139" s="110"/>
      <c r="CI139" s="110"/>
      <c r="CJ139" s="110"/>
      <c r="CK139" s="110"/>
      <c r="CL139" s="110"/>
      <c r="CM139" s="110"/>
      <c r="CN139" s="110"/>
      <c r="CO139" s="110"/>
      <c r="CP139" s="110"/>
      <c r="CQ139" s="110"/>
      <c r="CR139" s="110"/>
      <c r="CS139" s="110"/>
      <c r="CT139" s="110"/>
      <c r="CU139" s="110"/>
      <c r="CV139" s="110"/>
      <c r="CW139" s="110"/>
      <c r="CX139" s="110"/>
      <c r="CY139" s="110"/>
      <c r="CZ139" s="110"/>
      <c r="DA139" s="110"/>
      <c r="DB139" s="110"/>
      <c r="DC139" s="110"/>
      <c r="DD139" s="110"/>
      <c r="DE139" s="110"/>
      <c r="DF139" s="110"/>
      <c r="DG139" s="110"/>
      <c r="DH139" s="110"/>
      <c r="DI139" s="110"/>
      <c r="DJ139" s="110"/>
      <c r="DK139" s="110"/>
      <c r="DL139" s="110"/>
      <c r="DM139" s="110"/>
      <c r="DN139" s="110"/>
      <c r="DO139" s="110"/>
      <c r="DP139" s="110"/>
      <c r="DQ139" s="110"/>
      <c r="DR139" s="110"/>
      <c r="DS139" s="110"/>
      <c r="DT139" s="110"/>
      <c r="DU139" s="110"/>
      <c r="DV139" s="110"/>
      <c r="DW139" s="110"/>
      <c r="DX139" s="110"/>
      <c r="DY139" s="110"/>
      <c r="DZ139" s="110"/>
      <c r="EA139" s="110"/>
      <c r="EB139" s="110"/>
      <c r="EC139" s="110"/>
      <c r="ED139" s="110"/>
      <c r="EE139" s="110"/>
      <c r="EF139" s="110"/>
      <c r="EG139" s="110"/>
      <c r="EH139" s="110"/>
      <c r="EI139" s="110"/>
      <c r="EJ139" s="110"/>
      <c r="EK139" s="110"/>
      <c r="EL139" s="110"/>
      <c r="EM139" s="110"/>
      <c r="EN139" s="110"/>
      <c r="EO139" s="110"/>
      <c r="EP139" s="110"/>
      <c r="EQ139" s="110"/>
      <c r="ER139" s="110"/>
      <c r="ES139" s="110"/>
      <c r="ET139" s="110"/>
      <c r="EU139" s="110"/>
      <c r="EV139" s="110"/>
      <c r="EW139" s="110"/>
      <c r="EX139" s="110"/>
      <c r="EY139" s="110"/>
      <c r="EZ139" s="110"/>
      <c r="FA139" s="110"/>
      <c r="FB139" s="110"/>
      <c r="FC139" s="110"/>
      <c r="FD139" s="110"/>
      <c r="FE139" s="110"/>
      <c r="FF139" s="110"/>
      <c r="FG139" s="110"/>
      <c r="FH139" s="110"/>
      <c r="FI139" s="110"/>
      <c r="FJ139" s="110"/>
      <c r="FK139" s="110"/>
      <c r="FL139" s="110"/>
      <c r="FM139" s="110"/>
      <c r="FN139" s="110"/>
      <c r="FO139" s="110"/>
      <c r="FP139" s="110"/>
      <c r="FQ139" s="110"/>
      <c r="FR139" s="110"/>
      <c r="FS139" s="110"/>
      <c r="FT139" s="110"/>
      <c r="FU139" s="110"/>
      <c r="FV139" s="110"/>
      <c r="FW139" s="110"/>
      <c r="FX139" s="110"/>
      <c r="FY139" s="110"/>
      <c r="FZ139" s="110"/>
      <c r="GA139" s="110"/>
      <c r="GB139" s="110"/>
      <c r="GC139" s="110"/>
      <c r="GD139" s="110"/>
      <c r="GE139" s="110"/>
      <c r="GF139" s="110"/>
      <c r="GG139" s="110"/>
      <c r="GH139" s="110"/>
      <c r="GI139" s="110"/>
      <c r="GJ139" s="110"/>
      <c r="GK139" s="110"/>
      <c r="GL139" s="110"/>
      <c r="GM139" s="110"/>
      <c r="GN139" s="110"/>
      <c r="GO139" s="110"/>
      <c r="GP139" s="110"/>
      <c r="GQ139" s="110"/>
      <c r="GR139" s="110"/>
      <c r="GS139" s="110"/>
      <c r="GT139" s="110"/>
      <c r="GU139" s="110"/>
      <c r="GV139" s="110"/>
      <c r="GW139" s="110"/>
      <c r="GX139" s="110"/>
      <c r="GY139" s="110"/>
      <c r="GZ139" s="110"/>
      <c r="HA139" s="110"/>
      <c r="HB139" s="110"/>
      <c r="HC139" s="110"/>
      <c r="HD139" s="110"/>
      <c r="HE139" s="110"/>
      <c r="HF139" s="110"/>
      <c r="HG139" s="110"/>
      <c r="HH139" s="110"/>
      <c r="HI139" s="110"/>
      <c r="HJ139" s="110"/>
      <c r="HK139" s="110"/>
    </row>
    <row r="140" ht="15.75" customHeight="1">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c r="AA140" s="110"/>
      <c r="AB140" s="110"/>
      <c r="AC140" s="110"/>
      <c r="AD140" s="110"/>
      <c r="AE140" s="110"/>
      <c r="AF140" s="110"/>
      <c r="AG140" s="110"/>
      <c r="AH140" s="110"/>
      <c r="AI140" s="110"/>
      <c r="AJ140" s="110"/>
      <c r="AK140" s="110"/>
      <c r="AL140" s="110"/>
      <c r="AM140" s="110"/>
      <c r="AN140" s="110"/>
      <c r="AO140" s="110"/>
      <c r="AP140" s="110"/>
      <c r="AQ140" s="110"/>
      <c r="AR140" s="110"/>
      <c r="AS140" s="110"/>
      <c r="AT140" s="110"/>
      <c r="AU140" s="110"/>
      <c r="AV140" s="110"/>
      <c r="AW140" s="110"/>
      <c r="AX140" s="110"/>
      <c r="AY140" s="110"/>
      <c r="AZ140" s="110"/>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0"/>
      <c r="CB140" s="110"/>
      <c r="CC140" s="110"/>
      <c r="CD140" s="110"/>
      <c r="CE140" s="110"/>
      <c r="CF140" s="110"/>
      <c r="CG140" s="110"/>
      <c r="CH140" s="110"/>
      <c r="CI140" s="110"/>
      <c r="CJ140" s="110"/>
      <c r="CK140" s="110"/>
      <c r="CL140" s="110"/>
      <c r="CM140" s="110"/>
      <c r="CN140" s="110"/>
      <c r="CO140" s="110"/>
      <c r="CP140" s="110"/>
      <c r="CQ140" s="110"/>
      <c r="CR140" s="110"/>
      <c r="CS140" s="110"/>
      <c r="CT140" s="110"/>
      <c r="CU140" s="110"/>
      <c r="CV140" s="110"/>
      <c r="CW140" s="110"/>
      <c r="CX140" s="110"/>
      <c r="CY140" s="110"/>
      <c r="CZ140" s="110"/>
      <c r="DA140" s="110"/>
      <c r="DB140" s="110"/>
      <c r="DC140" s="110"/>
      <c r="DD140" s="110"/>
      <c r="DE140" s="110"/>
      <c r="DF140" s="110"/>
      <c r="DG140" s="110"/>
      <c r="DH140" s="110"/>
      <c r="DI140" s="110"/>
      <c r="DJ140" s="110"/>
      <c r="DK140" s="110"/>
      <c r="DL140" s="110"/>
      <c r="DM140" s="110"/>
      <c r="DN140" s="110"/>
      <c r="DO140" s="110"/>
      <c r="DP140" s="110"/>
      <c r="DQ140" s="110"/>
      <c r="DR140" s="110"/>
      <c r="DS140" s="110"/>
      <c r="DT140" s="110"/>
      <c r="DU140" s="110"/>
      <c r="DV140" s="110"/>
      <c r="DW140" s="110"/>
      <c r="DX140" s="110"/>
      <c r="DY140" s="110"/>
      <c r="DZ140" s="110"/>
      <c r="EA140" s="110"/>
      <c r="EB140" s="110"/>
      <c r="EC140" s="110"/>
      <c r="ED140" s="110"/>
      <c r="EE140" s="110"/>
      <c r="EF140" s="110"/>
      <c r="EG140" s="110"/>
      <c r="EH140" s="110"/>
      <c r="EI140" s="110"/>
      <c r="EJ140" s="110"/>
      <c r="EK140" s="110"/>
      <c r="EL140" s="110"/>
      <c r="EM140" s="110"/>
      <c r="EN140" s="110"/>
      <c r="EO140" s="110"/>
      <c r="EP140" s="110"/>
      <c r="EQ140" s="110"/>
      <c r="ER140" s="110"/>
      <c r="ES140" s="110"/>
      <c r="ET140" s="110"/>
      <c r="EU140" s="110"/>
      <c r="EV140" s="110"/>
      <c r="EW140" s="110"/>
      <c r="EX140" s="110"/>
      <c r="EY140" s="110"/>
      <c r="EZ140" s="110"/>
      <c r="FA140" s="110"/>
      <c r="FB140" s="110"/>
      <c r="FC140" s="110"/>
      <c r="FD140" s="110"/>
      <c r="FE140" s="110"/>
      <c r="FF140" s="110"/>
      <c r="FG140" s="110"/>
      <c r="FH140" s="110"/>
      <c r="FI140" s="110"/>
      <c r="FJ140" s="110"/>
      <c r="FK140" s="110"/>
      <c r="FL140" s="110"/>
      <c r="FM140" s="110"/>
      <c r="FN140" s="110"/>
      <c r="FO140" s="110"/>
      <c r="FP140" s="110"/>
      <c r="FQ140" s="110"/>
      <c r="FR140" s="110"/>
      <c r="FS140" s="110"/>
      <c r="FT140" s="110"/>
      <c r="FU140" s="110"/>
      <c r="FV140" s="110"/>
      <c r="FW140" s="110"/>
      <c r="FX140" s="110"/>
      <c r="FY140" s="110"/>
      <c r="FZ140" s="110"/>
      <c r="GA140" s="110"/>
      <c r="GB140" s="110"/>
      <c r="GC140" s="110"/>
      <c r="GD140" s="110"/>
      <c r="GE140" s="110"/>
      <c r="GF140" s="110"/>
      <c r="GG140" s="110"/>
      <c r="GH140" s="110"/>
      <c r="GI140" s="110"/>
      <c r="GJ140" s="110"/>
      <c r="GK140" s="110"/>
      <c r="GL140" s="110"/>
      <c r="GM140" s="110"/>
      <c r="GN140" s="110"/>
      <c r="GO140" s="110"/>
      <c r="GP140" s="110"/>
      <c r="GQ140" s="110"/>
      <c r="GR140" s="110"/>
      <c r="GS140" s="110"/>
      <c r="GT140" s="110"/>
      <c r="GU140" s="110"/>
      <c r="GV140" s="110"/>
      <c r="GW140" s="110"/>
      <c r="GX140" s="110"/>
      <c r="GY140" s="110"/>
      <c r="GZ140" s="110"/>
      <c r="HA140" s="110"/>
      <c r="HB140" s="110"/>
      <c r="HC140" s="110"/>
      <c r="HD140" s="110"/>
      <c r="HE140" s="110"/>
      <c r="HF140" s="110"/>
      <c r="HG140" s="110"/>
      <c r="HH140" s="110"/>
      <c r="HI140" s="110"/>
      <c r="HJ140" s="110"/>
      <c r="HK140" s="110"/>
    </row>
    <row r="141" ht="15.75"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c r="AB141" s="110"/>
      <c r="AC141" s="110"/>
      <c r="AD141" s="110"/>
      <c r="AE141" s="110"/>
      <c r="AF141" s="110"/>
      <c r="AG141" s="110"/>
      <c r="AH141" s="110"/>
      <c r="AI141" s="110"/>
      <c r="AJ141" s="110"/>
      <c r="AK141" s="110"/>
      <c r="AL141" s="110"/>
      <c r="AM141" s="110"/>
      <c r="AN141" s="110"/>
      <c r="AO141" s="110"/>
      <c r="AP141" s="110"/>
      <c r="AQ141" s="110"/>
      <c r="AR141" s="110"/>
      <c r="AS141" s="110"/>
      <c r="AT141" s="110"/>
      <c r="AU141" s="110"/>
      <c r="AV141" s="110"/>
      <c r="AW141" s="110"/>
      <c r="AX141" s="110"/>
      <c r="AY141" s="110"/>
      <c r="AZ141" s="110"/>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0"/>
      <c r="CB141" s="110"/>
      <c r="CC141" s="110"/>
      <c r="CD141" s="110"/>
      <c r="CE141" s="110"/>
      <c r="CF141" s="110"/>
      <c r="CG141" s="110"/>
      <c r="CH141" s="110"/>
      <c r="CI141" s="110"/>
      <c r="CJ141" s="110"/>
      <c r="CK141" s="110"/>
      <c r="CL141" s="110"/>
      <c r="CM141" s="110"/>
      <c r="CN141" s="110"/>
      <c r="CO141" s="110"/>
      <c r="CP141" s="110"/>
      <c r="CQ141" s="110"/>
      <c r="CR141" s="110"/>
      <c r="CS141" s="110"/>
      <c r="CT141" s="110"/>
      <c r="CU141" s="110"/>
      <c r="CV141" s="110"/>
      <c r="CW141" s="110"/>
      <c r="CX141" s="110"/>
      <c r="CY141" s="110"/>
      <c r="CZ141" s="110"/>
      <c r="DA141" s="110"/>
      <c r="DB141" s="110"/>
      <c r="DC141" s="110"/>
      <c r="DD141" s="110"/>
      <c r="DE141" s="110"/>
      <c r="DF141" s="110"/>
      <c r="DG141" s="110"/>
      <c r="DH141" s="110"/>
      <c r="DI141" s="110"/>
      <c r="DJ141" s="110"/>
      <c r="DK141" s="110"/>
      <c r="DL141" s="110"/>
      <c r="DM141" s="110"/>
      <c r="DN141" s="110"/>
      <c r="DO141" s="110"/>
      <c r="DP141" s="110"/>
      <c r="DQ141" s="110"/>
      <c r="DR141" s="110"/>
      <c r="DS141" s="110"/>
      <c r="DT141" s="110"/>
      <c r="DU141" s="110"/>
      <c r="DV141" s="110"/>
      <c r="DW141" s="110"/>
      <c r="DX141" s="110"/>
      <c r="DY141" s="110"/>
      <c r="DZ141" s="110"/>
      <c r="EA141" s="110"/>
      <c r="EB141" s="110"/>
      <c r="EC141" s="110"/>
      <c r="ED141" s="110"/>
      <c r="EE141" s="110"/>
      <c r="EF141" s="110"/>
      <c r="EG141" s="110"/>
      <c r="EH141" s="110"/>
      <c r="EI141" s="110"/>
      <c r="EJ141" s="110"/>
      <c r="EK141" s="110"/>
      <c r="EL141" s="110"/>
      <c r="EM141" s="110"/>
      <c r="EN141" s="110"/>
      <c r="EO141" s="110"/>
      <c r="EP141" s="110"/>
      <c r="EQ141" s="110"/>
      <c r="ER141" s="110"/>
      <c r="ES141" s="110"/>
      <c r="ET141" s="110"/>
      <c r="EU141" s="110"/>
      <c r="EV141" s="110"/>
      <c r="EW141" s="110"/>
      <c r="EX141" s="110"/>
      <c r="EY141" s="110"/>
      <c r="EZ141" s="110"/>
      <c r="FA141" s="110"/>
      <c r="FB141" s="110"/>
      <c r="FC141" s="110"/>
      <c r="FD141" s="110"/>
      <c r="FE141" s="110"/>
      <c r="FF141" s="110"/>
      <c r="FG141" s="110"/>
      <c r="FH141" s="110"/>
      <c r="FI141" s="110"/>
      <c r="FJ141" s="110"/>
      <c r="FK141" s="110"/>
      <c r="FL141" s="110"/>
      <c r="FM141" s="110"/>
      <c r="FN141" s="110"/>
      <c r="FO141" s="110"/>
      <c r="FP141" s="110"/>
      <c r="FQ141" s="110"/>
      <c r="FR141" s="110"/>
      <c r="FS141" s="110"/>
      <c r="FT141" s="110"/>
      <c r="FU141" s="110"/>
      <c r="FV141" s="110"/>
      <c r="FW141" s="110"/>
      <c r="FX141" s="110"/>
      <c r="FY141" s="110"/>
      <c r="FZ141" s="110"/>
      <c r="GA141" s="110"/>
      <c r="GB141" s="110"/>
      <c r="GC141" s="110"/>
      <c r="GD141" s="110"/>
      <c r="GE141" s="110"/>
      <c r="GF141" s="110"/>
      <c r="GG141" s="110"/>
      <c r="GH141" s="110"/>
      <c r="GI141" s="110"/>
      <c r="GJ141" s="110"/>
      <c r="GK141" s="110"/>
      <c r="GL141" s="110"/>
      <c r="GM141" s="110"/>
      <c r="GN141" s="110"/>
      <c r="GO141" s="110"/>
      <c r="GP141" s="110"/>
      <c r="GQ141" s="110"/>
      <c r="GR141" s="110"/>
      <c r="GS141" s="110"/>
      <c r="GT141" s="110"/>
      <c r="GU141" s="110"/>
      <c r="GV141" s="110"/>
      <c r="GW141" s="110"/>
      <c r="GX141" s="110"/>
      <c r="GY141" s="110"/>
      <c r="GZ141" s="110"/>
      <c r="HA141" s="110"/>
      <c r="HB141" s="110"/>
      <c r="HC141" s="110"/>
      <c r="HD141" s="110"/>
      <c r="HE141" s="110"/>
      <c r="HF141" s="110"/>
      <c r="HG141" s="110"/>
      <c r="HH141" s="110"/>
      <c r="HI141" s="110"/>
      <c r="HJ141" s="110"/>
      <c r="HK141" s="110"/>
    </row>
    <row r="142" ht="15.75"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c r="AA142" s="110"/>
      <c r="AB142" s="110"/>
      <c r="AC142" s="110"/>
      <c r="AD142" s="110"/>
      <c r="AE142" s="110"/>
      <c r="AF142" s="110"/>
      <c r="AG142" s="110"/>
      <c r="AH142" s="110"/>
      <c r="AI142" s="110"/>
      <c r="AJ142" s="110"/>
      <c r="AK142" s="110"/>
      <c r="AL142" s="110"/>
      <c r="AM142" s="110"/>
      <c r="AN142" s="110"/>
      <c r="AO142" s="110"/>
      <c r="AP142" s="110"/>
      <c r="AQ142" s="110"/>
      <c r="AR142" s="110"/>
      <c r="AS142" s="110"/>
      <c r="AT142" s="110"/>
      <c r="AU142" s="110"/>
      <c r="AV142" s="110"/>
      <c r="AW142" s="110"/>
      <c r="AX142" s="110"/>
      <c r="AY142" s="110"/>
      <c r="AZ142" s="110"/>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0"/>
      <c r="CB142" s="110"/>
      <c r="CC142" s="110"/>
      <c r="CD142" s="110"/>
      <c r="CE142" s="110"/>
      <c r="CF142" s="110"/>
      <c r="CG142" s="110"/>
      <c r="CH142" s="110"/>
      <c r="CI142" s="110"/>
      <c r="CJ142" s="110"/>
      <c r="CK142" s="110"/>
      <c r="CL142" s="110"/>
      <c r="CM142" s="110"/>
      <c r="CN142" s="110"/>
      <c r="CO142" s="110"/>
      <c r="CP142" s="110"/>
      <c r="CQ142" s="110"/>
      <c r="CR142" s="110"/>
      <c r="CS142" s="110"/>
      <c r="CT142" s="110"/>
      <c r="CU142" s="110"/>
      <c r="CV142" s="110"/>
      <c r="CW142" s="110"/>
      <c r="CX142" s="110"/>
      <c r="CY142" s="110"/>
      <c r="CZ142" s="110"/>
      <c r="DA142" s="110"/>
      <c r="DB142" s="110"/>
      <c r="DC142" s="110"/>
      <c r="DD142" s="110"/>
      <c r="DE142" s="110"/>
      <c r="DF142" s="110"/>
      <c r="DG142" s="110"/>
      <c r="DH142" s="110"/>
      <c r="DI142" s="110"/>
      <c r="DJ142" s="110"/>
      <c r="DK142" s="110"/>
      <c r="DL142" s="110"/>
      <c r="DM142" s="110"/>
      <c r="DN142" s="110"/>
      <c r="DO142" s="110"/>
      <c r="DP142" s="110"/>
      <c r="DQ142" s="110"/>
      <c r="DR142" s="110"/>
      <c r="DS142" s="110"/>
      <c r="DT142" s="110"/>
      <c r="DU142" s="110"/>
      <c r="DV142" s="110"/>
      <c r="DW142" s="110"/>
      <c r="DX142" s="110"/>
      <c r="DY142" s="110"/>
      <c r="DZ142" s="110"/>
      <c r="EA142" s="110"/>
      <c r="EB142" s="110"/>
      <c r="EC142" s="110"/>
      <c r="ED142" s="110"/>
      <c r="EE142" s="110"/>
      <c r="EF142" s="110"/>
      <c r="EG142" s="110"/>
      <c r="EH142" s="110"/>
      <c r="EI142" s="110"/>
      <c r="EJ142" s="110"/>
      <c r="EK142" s="110"/>
      <c r="EL142" s="110"/>
      <c r="EM142" s="110"/>
      <c r="EN142" s="110"/>
      <c r="EO142" s="110"/>
      <c r="EP142" s="110"/>
      <c r="EQ142" s="110"/>
      <c r="ER142" s="110"/>
      <c r="ES142" s="110"/>
      <c r="ET142" s="110"/>
      <c r="EU142" s="110"/>
      <c r="EV142" s="110"/>
      <c r="EW142" s="110"/>
      <c r="EX142" s="110"/>
      <c r="EY142" s="110"/>
      <c r="EZ142" s="110"/>
      <c r="FA142" s="110"/>
      <c r="FB142" s="110"/>
      <c r="FC142" s="110"/>
      <c r="FD142" s="110"/>
      <c r="FE142" s="110"/>
      <c r="FF142" s="110"/>
      <c r="FG142" s="110"/>
      <c r="FH142" s="110"/>
      <c r="FI142" s="110"/>
      <c r="FJ142" s="110"/>
      <c r="FK142" s="110"/>
      <c r="FL142" s="110"/>
      <c r="FM142" s="110"/>
      <c r="FN142" s="110"/>
      <c r="FO142" s="110"/>
      <c r="FP142" s="110"/>
      <c r="FQ142" s="110"/>
      <c r="FR142" s="110"/>
      <c r="FS142" s="110"/>
      <c r="FT142" s="110"/>
      <c r="FU142" s="110"/>
      <c r="FV142" s="110"/>
      <c r="FW142" s="110"/>
      <c r="FX142" s="110"/>
      <c r="FY142" s="110"/>
      <c r="FZ142" s="110"/>
      <c r="GA142" s="110"/>
      <c r="GB142" s="110"/>
      <c r="GC142" s="110"/>
      <c r="GD142" s="110"/>
      <c r="GE142" s="110"/>
      <c r="GF142" s="110"/>
      <c r="GG142" s="110"/>
      <c r="GH142" s="110"/>
      <c r="GI142" s="110"/>
      <c r="GJ142" s="110"/>
      <c r="GK142" s="110"/>
      <c r="GL142" s="110"/>
      <c r="GM142" s="110"/>
      <c r="GN142" s="110"/>
      <c r="GO142" s="110"/>
      <c r="GP142" s="110"/>
      <c r="GQ142" s="110"/>
      <c r="GR142" s="110"/>
      <c r="GS142" s="110"/>
      <c r="GT142" s="110"/>
      <c r="GU142" s="110"/>
      <c r="GV142" s="110"/>
      <c r="GW142" s="110"/>
      <c r="GX142" s="110"/>
      <c r="GY142" s="110"/>
      <c r="GZ142" s="110"/>
      <c r="HA142" s="110"/>
      <c r="HB142" s="110"/>
      <c r="HC142" s="110"/>
      <c r="HD142" s="110"/>
      <c r="HE142" s="110"/>
      <c r="HF142" s="110"/>
      <c r="HG142" s="110"/>
      <c r="HH142" s="110"/>
      <c r="HI142" s="110"/>
      <c r="HJ142" s="110"/>
      <c r="HK142" s="110"/>
    </row>
    <row r="143" ht="15.75" customHeight="1">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c r="AA143" s="110"/>
      <c r="AB143" s="110"/>
      <c r="AC143" s="110"/>
      <c r="AD143" s="110"/>
      <c r="AE143" s="110"/>
      <c r="AF143" s="110"/>
      <c r="AG143" s="110"/>
      <c r="AH143" s="110"/>
      <c r="AI143" s="110"/>
      <c r="AJ143" s="110"/>
      <c r="AK143" s="110"/>
      <c r="AL143" s="110"/>
      <c r="AM143" s="110"/>
      <c r="AN143" s="110"/>
      <c r="AO143" s="110"/>
      <c r="AP143" s="110"/>
      <c r="AQ143" s="110"/>
      <c r="AR143" s="110"/>
      <c r="AS143" s="110"/>
      <c r="AT143" s="110"/>
      <c r="AU143" s="110"/>
      <c r="AV143" s="110"/>
      <c r="AW143" s="110"/>
      <c r="AX143" s="110"/>
      <c r="AY143" s="110"/>
      <c r="AZ143" s="110"/>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0"/>
      <c r="CB143" s="110"/>
      <c r="CC143" s="110"/>
      <c r="CD143" s="110"/>
      <c r="CE143" s="110"/>
      <c r="CF143" s="110"/>
      <c r="CG143" s="110"/>
      <c r="CH143" s="110"/>
      <c r="CI143" s="110"/>
      <c r="CJ143" s="110"/>
      <c r="CK143" s="110"/>
      <c r="CL143" s="110"/>
      <c r="CM143" s="110"/>
      <c r="CN143" s="110"/>
      <c r="CO143" s="110"/>
      <c r="CP143" s="110"/>
      <c r="CQ143" s="110"/>
      <c r="CR143" s="110"/>
      <c r="CS143" s="110"/>
      <c r="CT143" s="110"/>
      <c r="CU143" s="110"/>
      <c r="CV143" s="110"/>
      <c r="CW143" s="110"/>
      <c r="CX143" s="110"/>
      <c r="CY143" s="110"/>
      <c r="CZ143" s="110"/>
      <c r="DA143" s="110"/>
      <c r="DB143" s="110"/>
      <c r="DC143" s="110"/>
      <c r="DD143" s="110"/>
      <c r="DE143" s="110"/>
      <c r="DF143" s="110"/>
      <c r="DG143" s="110"/>
      <c r="DH143" s="110"/>
      <c r="DI143" s="110"/>
      <c r="DJ143" s="110"/>
      <c r="DK143" s="110"/>
      <c r="DL143" s="110"/>
      <c r="DM143" s="110"/>
      <c r="DN143" s="110"/>
      <c r="DO143" s="110"/>
      <c r="DP143" s="110"/>
      <c r="DQ143" s="110"/>
      <c r="DR143" s="110"/>
      <c r="DS143" s="110"/>
      <c r="DT143" s="110"/>
      <c r="DU143" s="110"/>
      <c r="DV143" s="110"/>
      <c r="DW143" s="110"/>
      <c r="DX143" s="110"/>
      <c r="DY143" s="110"/>
      <c r="DZ143" s="110"/>
      <c r="EA143" s="110"/>
      <c r="EB143" s="110"/>
      <c r="EC143" s="110"/>
      <c r="ED143" s="110"/>
      <c r="EE143" s="110"/>
      <c r="EF143" s="110"/>
      <c r="EG143" s="110"/>
      <c r="EH143" s="110"/>
      <c r="EI143" s="110"/>
      <c r="EJ143" s="110"/>
      <c r="EK143" s="110"/>
      <c r="EL143" s="110"/>
      <c r="EM143" s="110"/>
      <c r="EN143" s="110"/>
      <c r="EO143" s="110"/>
      <c r="EP143" s="110"/>
      <c r="EQ143" s="110"/>
      <c r="ER143" s="110"/>
      <c r="ES143" s="110"/>
      <c r="ET143" s="110"/>
      <c r="EU143" s="110"/>
      <c r="EV143" s="110"/>
      <c r="EW143" s="110"/>
      <c r="EX143" s="110"/>
      <c r="EY143" s="110"/>
      <c r="EZ143" s="110"/>
      <c r="FA143" s="110"/>
      <c r="FB143" s="110"/>
      <c r="FC143" s="110"/>
      <c r="FD143" s="110"/>
      <c r="FE143" s="110"/>
      <c r="FF143" s="110"/>
      <c r="FG143" s="110"/>
      <c r="FH143" s="110"/>
      <c r="FI143" s="110"/>
      <c r="FJ143" s="110"/>
      <c r="FK143" s="110"/>
      <c r="FL143" s="110"/>
      <c r="FM143" s="110"/>
      <c r="FN143" s="110"/>
      <c r="FO143" s="110"/>
      <c r="FP143" s="110"/>
      <c r="FQ143" s="110"/>
      <c r="FR143" s="110"/>
      <c r="FS143" s="110"/>
      <c r="FT143" s="110"/>
      <c r="FU143" s="110"/>
      <c r="FV143" s="110"/>
      <c r="FW143" s="110"/>
      <c r="FX143" s="110"/>
      <c r="FY143" s="110"/>
      <c r="FZ143" s="110"/>
      <c r="GA143" s="110"/>
      <c r="GB143" s="110"/>
      <c r="GC143" s="110"/>
      <c r="GD143" s="110"/>
      <c r="GE143" s="110"/>
      <c r="GF143" s="110"/>
      <c r="GG143" s="110"/>
      <c r="GH143" s="110"/>
      <c r="GI143" s="110"/>
      <c r="GJ143" s="110"/>
      <c r="GK143" s="110"/>
      <c r="GL143" s="110"/>
      <c r="GM143" s="110"/>
      <c r="GN143" s="110"/>
      <c r="GO143" s="110"/>
      <c r="GP143" s="110"/>
      <c r="GQ143" s="110"/>
      <c r="GR143" s="110"/>
      <c r="GS143" s="110"/>
      <c r="GT143" s="110"/>
      <c r="GU143" s="110"/>
      <c r="GV143" s="110"/>
      <c r="GW143" s="110"/>
      <c r="GX143" s="110"/>
      <c r="GY143" s="110"/>
      <c r="GZ143" s="110"/>
      <c r="HA143" s="110"/>
      <c r="HB143" s="110"/>
      <c r="HC143" s="110"/>
      <c r="HD143" s="110"/>
      <c r="HE143" s="110"/>
      <c r="HF143" s="110"/>
      <c r="HG143" s="110"/>
      <c r="HH143" s="110"/>
      <c r="HI143" s="110"/>
      <c r="HJ143" s="110"/>
      <c r="HK143" s="110"/>
    </row>
    <row r="144" ht="15.75" customHeight="1">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c r="AK144" s="110"/>
      <c r="AL144" s="110"/>
      <c r="AM144" s="110"/>
      <c r="AN144" s="110"/>
      <c r="AO144" s="110"/>
      <c r="AP144" s="110"/>
      <c r="AQ144" s="110"/>
      <c r="AR144" s="110"/>
      <c r="AS144" s="110"/>
      <c r="AT144" s="110"/>
      <c r="AU144" s="110"/>
      <c r="AV144" s="110"/>
      <c r="AW144" s="110"/>
      <c r="AX144" s="110"/>
      <c r="AY144" s="110"/>
      <c r="AZ144" s="110"/>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0"/>
      <c r="CB144" s="110"/>
      <c r="CC144" s="110"/>
      <c r="CD144" s="110"/>
      <c r="CE144" s="110"/>
      <c r="CF144" s="110"/>
      <c r="CG144" s="110"/>
      <c r="CH144" s="110"/>
      <c r="CI144" s="110"/>
      <c r="CJ144" s="110"/>
      <c r="CK144" s="110"/>
      <c r="CL144" s="110"/>
      <c r="CM144" s="110"/>
      <c r="CN144" s="110"/>
      <c r="CO144" s="110"/>
      <c r="CP144" s="110"/>
      <c r="CQ144" s="110"/>
      <c r="CR144" s="110"/>
      <c r="CS144" s="110"/>
      <c r="CT144" s="110"/>
      <c r="CU144" s="110"/>
      <c r="CV144" s="110"/>
      <c r="CW144" s="110"/>
      <c r="CX144" s="110"/>
      <c r="CY144" s="110"/>
      <c r="CZ144" s="110"/>
      <c r="DA144" s="110"/>
      <c r="DB144" s="110"/>
      <c r="DC144" s="110"/>
      <c r="DD144" s="110"/>
      <c r="DE144" s="110"/>
      <c r="DF144" s="110"/>
      <c r="DG144" s="110"/>
      <c r="DH144" s="110"/>
      <c r="DI144" s="110"/>
      <c r="DJ144" s="110"/>
      <c r="DK144" s="110"/>
      <c r="DL144" s="110"/>
      <c r="DM144" s="110"/>
      <c r="DN144" s="110"/>
      <c r="DO144" s="110"/>
      <c r="DP144" s="110"/>
      <c r="DQ144" s="110"/>
      <c r="DR144" s="110"/>
      <c r="DS144" s="110"/>
      <c r="DT144" s="110"/>
      <c r="DU144" s="110"/>
      <c r="DV144" s="110"/>
      <c r="DW144" s="110"/>
      <c r="DX144" s="110"/>
      <c r="DY144" s="110"/>
      <c r="DZ144" s="110"/>
      <c r="EA144" s="110"/>
      <c r="EB144" s="110"/>
      <c r="EC144" s="110"/>
      <c r="ED144" s="110"/>
      <c r="EE144" s="110"/>
      <c r="EF144" s="110"/>
      <c r="EG144" s="110"/>
      <c r="EH144" s="110"/>
      <c r="EI144" s="110"/>
      <c r="EJ144" s="110"/>
      <c r="EK144" s="110"/>
      <c r="EL144" s="110"/>
      <c r="EM144" s="110"/>
      <c r="EN144" s="110"/>
      <c r="EO144" s="110"/>
      <c r="EP144" s="110"/>
      <c r="EQ144" s="110"/>
      <c r="ER144" s="110"/>
      <c r="ES144" s="110"/>
      <c r="ET144" s="110"/>
      <c r="EU144" s="110"/>
      <c r="EV144" s="110"/>
      <c r="EW144" s="110"/>
      <c r="EX144" s="110"/>
      <c r="EY144" s="110"/>
      <c r="EZ144" s="110"/>
      <c r="FA144" s="110"/>
      <c r="FB144" s="110"/>
      <c r="FC144" s="110"/>
      <c r="FD144" s="110"/>
      <c r="FE144" s="110"/>
      <c r="FF144" s="110"/>
      <c r="FG144" s="110"/>
      <c r="FH144" s="110"/>
      <c r="FI144" s="110"/>
      <c r="FJ144" s="110"/>
      <c r="FK144" s="110"/>
      <c r="FL144" s="110"/>
      <c r="FM144" s="110"/>
      <c r="FN144" s="110"/>
      <c r="FO144" s="110"/>
      <c r="FP144" s="110"/>
      <c r="FQ144" s="110"/>
      <c r="FR144" s="110"/>
      <c r="FS144" s="110"/>
      <c r="FT144" s="110"/>
      <c r="FU144" s="110"/>
      <c r="FV144" s="110"/>
      <c r="FW144" s="110"/>
      <c r="FX144" s="110"/>
      <c r="FY144" s="110"/>
      <c r="FZ144" s="110"/>
      <c r="GA144" s="110"/>
      <c r="GB144" s="110"/>
      <c r="GC144" s="110"/>
      <c r="GD144" s="110"/>
      <c r="GE144" s="110"/>
      <c r="GF144" s="110"/>
      <c r="GG144" s="110"/>
      <c r="GH144" s="110"/>
      <c r="GI144" s="110"/>
      <c r="GJ144" s="110"/>
      <c r="GK144" s="110"/>
      <c r="GL144" s="110"/>
      <c r="GM144" s="110"/>
      <c r="GN144" s="110"/>
      <c r="GO144" s="110"/>
      <c r="GP144" s="110"/>
      <c r="GQ144" s="110"/>
      <c r="GR144" s="110"/>
      <c r="GS144" s="110"/>
      <c r="GT144" s="110"/>
      <c r="GU144" s="110"/>
      <c r="GV144" s="110"/>
      <c r="GW144" s="110"/>
      <c r="GX144" s="110"/>
      <c r="GY144" s="110"/>
      <c r="GZ144" s="110"/>
      <c r="HA144" s="110"/>
      <c r="HB144" s="110"/>
      <c r="HC144" s="110"/>
      <c r="HD144" s="110"/>
      <c r="HE144" s="110"/>
      <c r="HF144" s="110"/>
      <c r="HG144" s="110"/>
      <c r="HH144" s="110"/>
      <c r="HI144" s="110"/>
      <c r="HJ144" s="110"/>
      <c r="HK144" s="110"/>
    </row>
    <row r="145" ht="15.75" customHeight="1">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c r="AA145" s="110"/>
      <c r="AB145" s="110"/>
      <c r="AC145" s="110"/>
      <c r="AD145" s="110"/>
      <c r="AE145" s="110"/>
      <c r="AF145" s="110"/>
      <c r="AG145" s="110"/>
      <c r="AH145" s="110"/>
      <c r="AI145" s="110"/>
      <c r="AJ145" s="110"/>
      <c r="AK145" s="110"/>
      <c r="AL145" s="110"/>
      <c r="AM145" s="110"/>
      <c r="AN145" s="110"/>
      <c r="AO145" s="110"/>
      <c r="AP145" s="110"/>
      <c r="AQ145" s="110"/>
      <c r="AR145" s="110"/>
      <c r="AS145" s="110"/>
      <c r="AT145" s="110"/>
      <c r="AU145" s="110"/>
      <c r="AV145" s="110"/>
      <c r="AW145" s="110"/>
      <c r="AX145" s="110"/>
      <c r="AY145" s="110"/>
      <c r="AZ145" s="110"/>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0"/>
      <c r="CB145" s="110"/>
      <c r="CC145" s="110"/>
      <c r="CD145" s="110"/>
      <c r="CE145" s="110"/>
      <c r="CF145" s="110"/>
      <c r="CG145" s="110"/>
      <c r="CH145" s="110"/>
      <c r="CI145" s="110"/>
      <c r="CJ145" s="110"/>
      <c r="CK145" s="110"/>
      <c r="CL145" s="110"/>
      <c r="CM145" s="110"/>
      <c r="CN145" s="110"/>
      <c r="CO145" s="110"/>
      <c r="CP145" s="110"/>
      <c r="CQ145" s="110"/>
      <c r="CR145" s="110"/>
      <c r="CS145" s="110"/>
      <c r="CT145" s="110"/>
      <c r="CU145" s="110"/>
      <c r="CV145" s="110"/>
      <c r="CW145" s="110"/>
      <c r="CX145" s="110"/>
      <c r="CY145" s="110"/>
      <c r="CZ145" s="110"/>
      <c r="DA145" s="110"/>
      <c r="DB145" s="110"/>
      <c r="DC145" s="110"/>
      <c r="DD145" s="110"/>
      <c r="DE145" s="110"/>
      <c r="DF145" s="110"/>
      <c r="DG145" s="110"/>
      <c r="DH145" s="110"/>
      <c r="DI145" s="110"/>
      <c r="DJ145" s="110"/>
      <c r="DK145" s="110"/>
      <c r="DL145" s="110"/>
      <c r="DM145" s="110"/>
      <c r="DN145" s="110"/>
      <c r="DO145" s="110"/>
      <c r="DP145" s="110"/>
      <c r="DQ145" s="110"/>
      <c r="DR145" s="110"/>
      <c r="DS145" s="110"/>
      <c r="DT145" s="110"/>
      <c r="DU145" s="110"/>
      <c r="DV145" s="110"/>
      <c r="DW145" s="110"/>
      <c r="DX145" s="110"/>
      <c r="DY145" s="110"/>
      <c r="DZ145" s="110"/>
      <c r="EA145" s="110"/>
      <c r="EB145" s="110"/>
      <c r="EC145" s="110"/>
      <c r="ED145" s="110"/>
      <c r="EE145" s="110"/>
      <c r="EF145" s="110"/>
      <c r="EG145" s="110"/>
      <c r="EH145" s="110"/>
      <c r="EI145" s="110"/>
      <c r="EJ145" s="110"/>
      <c r="EK145" s="110"/>
      <c r="EL145" s="110"/>
      <c r="EM145" s="110"/>
      <c r="EN145" s="110"/>
      <c r="EO145" s="110"/>
      <c r="EP145" s="110"/>
      <c r="EQ145" s="110"/>
      <c r="ER145" s="110"/>
      <c r="ES145" s="110"/>
      <c r="ET145" s="110"/>
      <c r="EU145" s="110"/>
      <c r="EV145" s="110"/>
      <c r="EW145" s="110"/>
      <c r="EX145" s="110"/>
      <c r="EY145" s="110"/>
      <c r="EZ145" s="110"/>
      <c r="FA145" s="110"/>
      <c r="FB145" s="110"/>
      <c r="FC145" s="110"/>
      <c r="FD145" s="110"/>
      <c r="FE145" s="110"/>
      <c r="FF145" s="110"/>
      <c r="FG145" s="110"/>
      <c r="FH145" s="110"/>
      <c r="FI145" s="110"/>
      <c r="FJ145" s="110"/>
      <c r="FK145" s="110"/>
      <c r="FL145" s="110"/>
      <c r="FM145" s="110"/>
      <c r="FN145" s="110"/>
      <c r="FO145" s="110"/>
      <c r="FP145" s="110"/>
      <c r="FQ145" s="110"/>
      <c r="FR145" s="110"/>
      <c r="FS145" s="110"/>
      <c r="FT145" s="110"/>
      <c r="FU145" s="110"/>
      <c r="FV145" s="110"/>
      <c r="FW145" s="110"/>
      <c r="FX145" s="110"/>
      <c r="FY145" s="110"/>
      <c r="FZ145" s="110"/>
      <c r="GA145" s="110"/>
      <c r="GB145" s="110"/>
      <c r="GC145" s="110"/>
      <c r="GD145" s="110"/>
      <c r="GE145" s="110"/>
      <c r="GF145" s="110"/>
      <c r="GG145" s="110"/>
      <c r="GH145" s="110"/>
      <c r="GI145" s="110"/>
      <c r="GJ145" s="110"/>
      <c r="GK145" s="110"/>
      <c r="GL145" s="110"/>
      <c r="GM145" s="110"/>
      <c r="GN145" s="110"/>
      <c r="GO145" s="110"/>
      <c r="GP145" s="110"/>
      <c r="GQ145" s="110"/>
      <c r="GR145" s="110"/>
      <c r="GS145" s="110"/>
      <c r="GT145" s="110"/>
      <c r="GU145" s="110"/>
      <c r="GV145" s="110"/>
      <c r="GW145" s="110"/>
      <c r="GX145" s="110"/>
      <c r="GY145" s="110"/>
      <c r="GZ145" s="110"/>
      <c r="HA145" s="110"/>
      <c r="HB145" s="110"/>
      <c r="HC145" s="110"/>
      <c r="HD145" s="110"/>
      <c r="HE145" s="110"/>
      <c r="HF145" s="110"/>
      <c r="HG145" s="110"/>
      <c r="HH145" s="110"/>
      <c r="HI145" s="110"/>
      <c r="HJ145" s="110"/>
      <c r="HK145" s="110"/>
    </row>
    <row r="146" ht="15.75" customHeight="1">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c r="AA146" s="110"/>
      <c r="AB146" s="110"/>
      <c r="AC146" s="110"/>
      <c r="AD146" s="110"/>
      <c r="AE146" s="110"/>
      <c r="AF146" s="110"/>
      <c r="AG146" s="110"/>
      <c r="AH146" s="110"/>
      <c r="AI146" s="110"/>
      <c r="AJ146" s="110"/>
      <c r="AK146" s="110"/>
      <c r="AL146" s="110"/>
      <c r="AM146" s="110"/>
      <c r="AN146" s="110"/>
      <c r="AO146" s="110"/>
      <c r="AP146" s="110"/>
      <c r="AQ146" s="110"/>
      <c r="AR146" s="110"/>
      <c r="AS146" s="110"/>
      <c r="AT146" s="110"/>
      <c r="AU146" s="110"/>
      <c r="AV146" s="110"/>
      <c r="AW146" s="110"/>
      <c r="AX146" s="110"/>
      <c r="AY146" s="110"/>
      <c r="AZ146" s="110"/>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0"/>
      <c r="CB146" s="110"/>
      <c r="CC146" s="110"/>
      <c r="CD146" s="110"/>
      <c r="CE146" s="110"/>
      <c r="CF146" s="110"/>
      <c r="CG146" s="110"/>
      <c r="CH146" s="110"/>
      <c r="CI146" s="110"/>
      <c r="CJ146" s="110"/>
      <c r="CK146" s="110"/>
      <c r="CL146" s="110"/>
      <c r="CM146" s="110"/>
      <c r="CN146" s="110"/>
      <c r="CO146" s="110"/>
      <c r="CP146" s="110"/>
      <c r="CQ146" s="110"/>
      <c r="CR146" s="110"/>
      <c r="CS146" s="110"/>
      <c r="CT146" s="110"/>
      <c r="CU146" s="110"/>
      <c r="CV146" s="110"/>
      <c r="CW146" s="110"/>
      <c r="CX146" s="110"/>
      <c r="CY146" s="110"/>
      <c r="CZ146" s="110"/>
      <c r="DA146" s="110"/>
      <c r="DB146" s="110"/>
      <c r="DC146" s="110"/>
      <c r="DD146" s="110"/>
      <c r="DE146" s="110"/>
      <c r="DF146" s="110"/>
      <c r="DG146" s="110"/>
      <c r="DH146" s="110"/>
      <c r="DI146" s="110"/>
      <c r="DJ146" s="110"/>
      <c r="DK146" s="110"/>
      <c r="DL146" s="110"/>
      <c r="DM146" s="110"/>
      <c r="DN146" s="110"/>
      <c r="DO146" s="110"/>
      <c r="DP146" s="110"/>
      <c r="DQ146" s="110"/>
      <c r="DR146" s="110"/>
      <c r="DS146" s="110"/>
      <c r="DT146" s="110"/>
      <c r="DU146" s="110"/>
      <c r="DV146" s="110"/>
      <c r="DW146" s="110"/>
      <c r="DX146" s="110"/>
      <c r="DY146" s="110"/>
      <c r="DZ146" s="110"/>
      <c r="EA146" s="110"/>
      <c r="EB146" s="110"/>
      <c r="EC146" s="110"/>
      <c r="ED146" s="110"/>
      <c r="EE146" s="110"/>
      <c r="EF146" s="110"/>
      <c r="EG146" s="110"/>
      <c r="EH146" s="110"/>
      <c r="EI146" s="110"/>
      <c r="EJ146" s="110"/>
      <c r="EK146" s="110"/>
      <c r="EL146" s="110"/>
      <c r="EM146" s="110"/>
      <c r="EN146" s="110"/>
      <c r="EO146" s="110"/>
      <c r="EP146" s="110"/>
      <c r="EQ146" s="110"/>
      <c r="ER146" s="110"/>
      <c r="ES146" s="110"/>
      <c r="ET146" s="110"/>
      <c r="EU146" s="110"/>
      <c r="EV146" s="110"/>
      <c r="EW146" s="110"/>
      <c r="EX146" s="110"/>
      <c r="EY146" s="110"/>
      <c r="EZ146" s="110"/>
      <c r="FA146" s="110"/>
      <c r="FB146" s="110"/>
      <c r="FC146" s="110"/>
      <c r="FD146" s="110"/>
      <c r="FE146" s="110"/>
      <c r="FF146" s="110"/>
      <c r="FG146" s="110"/>
      <c r="FH146" s="110"/>
      <c r="FI146" s="110"/>
      <c r="FJ146" s="110"/>
      <c r="FK146" s="110"/>
      <c r="FL146" s="110"/>
      <c r="FM146" s="110"/>
      <c r="FN146" s="110"/>
      <c r="FO146" s="110"/>
      <c r="FP146" s="110"/>
      <c r="FQ146" s="110"/>
      <c r="FR146" s="110"/>
      <c r="FS146" s="110"/>
      <c r="FT146" s="110"/>
      <c r="FU146" s="110"/>
      <c r="FV146" s="110"/>
      <c r="FW146" s="110"/>
      <c r="FX146" s="110"/>
      <c r="FY146" s="110"/>
      <c r="FZ146" s="110"/>
      <c r="GA146" s="110"/>
      <c r="GB146" s="110"/>
      <c r="GC146" s="110"/>
      <c r="GD146" s="110"/>
      <c r="GE146" s="110"/>
      <c r="GF146" s="110"/>
      <c r="GG146" s="110"/>
      <c r="GH146" s="110"/>
      <c r="GI146" s="110"/>
      <c r="GJ146" s="110"/>
      <c r="GK146" s="110"/>
      <c r="GL146" s="110"/>
      <c r="GM146" s="110"/>
      <c r="GN146" s="110"/>
      <c r="GO146" s="110"/>
      <c r="GP146" s="110"/>
      <c r="GQ146" s="110"/>
      <c r="GR146" s="110"/>
      <c r="GS146" s="110"/>
      <c r="GT146" s="110"/>
      <c r="GU146" s="110"/>
      <c r="GV146" s="110"/>
      <c r="GW146" s="110"/>
      <c r="GX146" s="110"/>
      <c r="GY146" s="110"/>
      <c r="GZ146" s="110"/>
      <c r="HA146" s="110"/>
      <c r="HB146" s="110"/>
      <c r="HC146" s="110"/>
      <c r="HD146" s="110"/>
      <c r="HE146" s="110"/>
      <c r="HF146" s="110"/>
      <c r="HG146" s="110"/>
      <c r="HH146" s="110"/>
      <c r="HI146" s="110"/>
      <c r="HJ146" s="110"/>
      <c r="HK146" s="110"/>
    </row>
    <row r="147" ht="15.75" customHeight="1">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c r="AA147" s="110"/>
      <c r="AB147" s="110"/>
      <c r="AC147" s="110"/>
      <c r="AD147" s="110"/>
      <c r="AE147" s="110"/>
      <c r="AF147" s="110"/>
      <c r="AG147" s="110"/>
      <c r="AH147" s="110"/>
      <c r="AI147" s="110"/>
      <c r="AJ147" s="110"/>
      <c r="AK147" s="110"/>
      <c r="AL147" s="110"/>
      <c r="AM147" s="110"/>
      <c r="AN147" s="110"/>
      <c r="AO147" s="110"/>
      <c r="AP147" s="110"/>
      <c r="AQ147" s="110"/>
      <c r="AR147" s="110"/>
      <c r="AS147" s="110"/>
      <c r="AT147" s="110"/>
      <c r="AU147" s="110"/>
      <c r="AV147" s="110"/>
      <c r="AW147" s="110"/>
      <c r="AX147" s="110"/>
      <c r="AY147" s="110"/>
      <c r="AZ147" s="110"/>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0"/>
      <c r="CB147" s="110"/>
      <c r="CC147" s="110"/>
      <c r="CD147" s="110"/>
      <c r="CE147" s="110"/>
      <c r="CF147" s="110"/>
      <c r="CG147" s="110"/>
      <c r="CH147" s="110"/>
      <c r="CI147" s="110"/>
      <c r="CJ147" s="110"/>
      <c r="CK147" s="110"/>
      <c r="CL147" s="110"/>
      <c r="CM147" s="110"/>
      <c r="CN147" s="110"/>
      <c r="CO147" s="110"/>
      <c r="CP147" s="110"/>
      <c r="CQ147" s="110"/>
      <c r="CR147" s="110"/>
      <c r="CS147" s="110"/>
      <c r="CT147" s="110"/>
      <c r="CU147" s="110"/>
      <c r="CV147" s="110"/>
      <c r="CW147" s="110"/>
      <c r="CX147" s="110"/>
      <c r="CY147" s="110"/>
      <c r="CZ147" s="110"/>
      <c r="DA147" s="110"/>
      <c r="DB147" s="110"/>
      <c r="DC147" s="110"/>
      <c r="DD147" s="110"/>
      <c r="DE147" s="110"/>
      <c r="DF147" s="110"/>
      <c r="DG147" s="110"/>
      <c r="DH147" s="110"/>
      <c r="DI147" s="110"/>
      <c r="DJ147" s="110"/>
      <c r="DK147" s="110"/>
      <c r="DL147" s="110"/>
      <c r="DM147" s="110"/>
      <c r="DN147" s="110"/>
      <c r="DO147" s="110"/>
      <c r="DP147" s="110"/>
      <c r="DQ147" s="110"/>
      <c r="DR147" s="110"/>
      <c r="DS147" s="110"/>
      <c r="DT147" s="110"/>
      <c r="DU147" s="110"/>
      <c r="DV147" s="110"/>
      <c r="DW147" s="110"/>
      <c r="DX147" s="110"/>
      <c r="DY147" s="110"/>
      <c r="DZ147" s="110"/>
      <c r="EA147" s="110"/>
      <c r="EB147" s="110"/>
      <c r="EC147" s="110"/>
      <c r="ED147" s="110"/>
      <c r="EE147" s="110"/>
      <c r="EF147" s="110"/>
      <c r="EG147" s="110"/>
      <c r="EH147" s="110"/>
      <c r="EI147" s="110"/>
      <c r="EJ147" s="110"/>
      <c r="EK147" s="110"/>
      <c r="EL147" s="110"/>
      <c r="EM147" s="110"/>
      <c r="EN147" s="110"/>
      <c r="EO147" s="110"/>
      <c r="EP147" s="110"/>
      <c r="EQ147" s="110"/>
      <c r="ER147" s="110"/>
      <c r="ES147" s="110"/>
      <c r="ET147" s="110"/>
      <c r="EU147" s="110"/>
      <c r="EV147" s="110"/>
      <c r="EW147" s="110"/>
      <c r="EX147" s="110"/>
      <c r="EY147" s="110"/>
      <c r="EZ147" s="110"/>
      <c r="FA147" s="110"/>
      <c r="FB147" s="110"/>
      <c r="FC147" s="110"/>
      <c r="FD147" s="110"/>
      <c r="FE147" s="110"/>
      <c r="FF147" s="110"/>
      <c r="FG147" s="110"/>
      <c r="FH147" s="110"/>
      <c r="FI147" s="110"/>
      <c r="FJ147" s="110"/>
      <c r="FK147" s="110"/>
      <c r="FL147" s="110"/>
      <c r="FM147" s="110"/>
      <c r="FN147" s="110"/>
      <c r="FO147" s="110"/>
      <c r="FP147" s="110"/>
      <c r="FQ147" s="110"/>
      <c r="FR147" s="110"/>
      <c r="FS147" s="110"/>
      <c r="FT147" s="110"/>
      <c r="FU147" s="110"/>
      <c r="FV147" s="110"/>
      <c r="FW147" s="110"/>
      <c r="FX147" s="110"/>
      <c r="FY147" s="110"/>
      <c r="FZ147" s="110"/>
      <c r="GA147" s="110"/>
      <c r="GB147" s="110"/>
      <c r="GC147" s="110"/>
      <c r="GD147" s="110"/>
      <c r="GE147" s="110"/>
      <c r="GF147" s="110"/>
      <c r="GG147" s="110"/>
      <c r="GH147" s="110"/>
      <c r="GI147" s="110"/>
      <c r="GJ147" s="110"/>
      <c r="GK147" s="110"/>
      <c r="GL147" s="110"/>
      <c r="GM147" s="110"/>
      <c r="GN147" s="110"/>
      <c r="GO147" s="110"/>
      <c r="GP147" s="110"/>
      <c r="GQ147" s="110"/>
      <c r="GR147" s="110"/>
      <c r="GS147" s="110"/>
      <c r="GT147" s="110"/>
      <c r="GU147" s="110"/>
      <c r="GV147" s="110"/>
      <c r="GW147" s="110"/>
      <c r="GX147" s="110"/>
      <c r="GY147" s="110"/>
      <c r="GZ147" s="110"/>
      <c r="HA147" s="110"/>
      <c r="HB147" s="110"/>
      <c r="HC147" s="110"/>
      <c r="HD147" s="110"/>
      <c r="HE147" s="110"/>
      <c r="HF147" s="110"/>
      <c r="HG147" s="110"/>
      <c r="HH147" s="110"/>
      <c r="HI147" s="110"/>
      <c r="HJ147" s="110"/>
      <c r="HK147" s="110"/>
    </row>
    <row r="148" ht="15.75"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c r="AA148" s="110"/>
      <c r="AB148" s="110"/>
      <c r="AC148" s="110"/>
      <c r="AD148" s="110"/>
      <c r="AE148" s="110"/>
      <c r="AF148" s="110"/>
      <c r="AG148" s="110"/>
      <c r="AH148" s="110"/>
      <c r="AI148" s="110"/>
      <c r="AJ148" s="110"/>
      <c r="AK148" s="110"/>
      <c r="AL148" s="110"/>
      <c r="AM148" s="110"/>
      <c r="AN148" s="110"/>
      <c r="AO148" s="110"/>
      <c r="AP148" s="110"/>
      <c r="AQ148" s="110"/>
      <c r="AR148" s="110"/>
      <c r="AS148" s="110"/>
      <c r="AT148" s="110"/>
      <c r="AU148" s="110"/>
      <c r="AV148" s="110"/>
      <c r="AW148" s="110"/>
      <c r="AX148" s="110"/>
      <c r="AY148" s="110"/>
      <c r="AZ148" s="110"/>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0"/>
      <c r="CB148" s="110"/>
      <c r="CC148" s="110"/>
      <c r="CD148" s="110"/>
      <c r="CE148" s="110"/>
      <c r="CF148" s="110"/>
      <c r="CG148" s="110"/>
      <c r="CH148" s="110"/>
      <c r="CI148" s="110"/>
      <c r="CJ148" s="110"/>
      <c r="CK148" s="110"/>
      <c r="CL148" s="110"/>
      <c r="CM148" s="110"/>
      <c r="CN148" s="110"/>
      <c r="CO148" s="110"/>
      <c r="CP148" s="110"/>
      <c r="CQ148" s="110"/>
      <c r="CR148" s="110"/>
      <c r="CS148" s="110"/>
      <c r="CT148" s="110"/>
      <c r="CU148" s="110"/>
      <c r="CV148" s="110"/>
      <c r="CW148" s="110"/>
      <c r="CX148" s="110"/>
      <c r="CY148" s="110"/>
      <c r="CZ148" s="110"/>
      <c r="DA148" s="110"/>
      <c r="DB148" s="110"/>
      <c r="DC148" s="110"/>
      <c r="DD148" s="110"/>
      <c r="DE148" s="110"/>
      <c r="DF148" s="110"/>
      <c r="DG148" s="110"/>
      <c r="DH148" s="110"/>
      <c r="DI148" s="110"/>
      <c r="DJ148" s="110"/>
      <c r="DK148" s="110"/>
      <c r="DL148" s="110"/>
      <c r="DM148" s="110"/>
      <c r="DN148" s="110"/>
      <c r="DO148" s="110"/>
      <c r="DP148" s="110"/>
      <c r="DQ148" s="110"/>
      <c r="DR148" s="110"/>
      <c r="DS148" s="110"/>
      <c r="DT148" s="110"/>
      <c r="DU148" s="110"/>
      <c r="DV148" s="110"/>
      <c r="DW148" s="110"/>
      <c r="DX148" s="110"/>
      <c r="DY148" s="110"/>
      <c r="DZ148" s="110"/>
      <c r="EA148" s="110"/>
      <c r="EB148" s="110"/>
      <c r="EC148" s="110"/>
      <c r="ED148" s="110"/>
      <c r="EE148" s="110"/>
      <c r="EF148" s="110"/>
      <c r="EG148" s="110"/>
      <c r="EH148" s="110"/>
      <c r="EI148" s="110"/>
      <c r="EJ148" s="110"/>
      <c r="EK148" s="110"/>
      <c r="EL148" s="110"/>
      <c r="EM148" s="110"/>
      <c r="EN148" s="110"/>
      <c r="EO148" s="110"/>
      <c r="EP148" s="110"/>
      <c r="EQ148" s="110"/>
      <c r="ER148" s="110"/>
      <c r="ES148" s="110"/>
      <c r="ET148" s="110"/>
      <c r="EU148" s="110"/>
      <c r="EV148" s="110"/>
      <c r="EW148" s="110"/>
      <c r="EX148" s="110"/>
      <c r="EY148" s="110"/>
      <c r="EZ148" s="110"/>
      <c r="FA148" s="110"/>
      <c r="FB148" s="110"/>
      <c r="FC148" s="110"/>
      <c r="FD148" s="110"/>
      <c r="FE148" s="110"/>
      <c r="FF148" s="110"/>
      <c r="FG148" s="110"/>
      <c r="FH148" s="110"/>
      <c r="FI148" s="110"/>
      <c r="FJ148" s="110"/>
      <c r="FK148" s="110"/>
      <c r="FL148" s="110"/>
      <c r="FM148" s="110"/>
      <c r="FN148" s="110"/>
      <c r="FO148" s="110"/>
      <c r="FP148" s="110"/>
      <c r="FQ148" s="110"/>
      <c r="FR148" s="110"/>
      <c r="FS148" s="110"/>
      <c r="FT148" s="110"/>
      <c r="FU148" s="110"/>
      <c r="FV148" s="110"/>
      <c r="FW148" s="110"/>
      <c r="FX148" s="110"/>
      <c r="FY148" s="110"/>
      <c r="FZ148" s="110"/>
      <c r="GA148" s="110"/>
      <c r="GB148" s="110"/>
      <c r="GC148" s="110"/>
      <c r="GD148" s="110"/>
      <c r="GE148" s="110"/>
      <c r="GF148" s="110"/>
      <c r="GG148" s="110"/>
      <c r="GH148" s="110"/>
      <c r="GI148" s="110"/>
      <c r="GJ148" s="110"/>
      <c r="GK148" s="110"/>
      <c r="GL148" s="110"/>
      <c r="GM148" s="110"/>
      <c r="GN148" s="110"/>
      <c r="GO148" s="110"/>
      <c r="GP148" s="110"/>
      <c r="GQ148" s="110"/>
      <c r="GR148" s="110"/>
      <c r="GS148" s="110"/>
      <c r="GT148" s="110"/>
      <c r="GU148" s="110"/>
      <c r="GV148" s="110"/>
      <c r="GW148" s="110"/>
      <c r="GX148" s="110"/>
      <c r="GY148" s="110"/>
      <c r="GZ148" s="110"/>
      <c r="HA148" s="110"/>
      <c r="HB148" s="110"/>
      <c r="HC148" s="110"/>
      <c r="HD148" s="110"/>
      <c r="HE148" s="110"/>
      <c r="HF148" s="110"/>
      <c r="HG148" s="110"/>
      <c r="HH148" s="110"/>
      <c r="HI148" s="110"/>
      <c r="HJ148" s="110"/>
      <c r="HK148" s="110"/>
    </row>
    <row r="149" ht="15.75"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c r="AA149" s="110"/>
      <c r="AB149" s="110"/>
      <c r="AC149" s="110"/>
      <c r="AD149" s="110"/>
      <c r="AE149" s="110"/>
      <c r="AF149" s="110"/>
      <c r="AG149" s="110"/>
      <c r="AH149" s="110"/>
      <c r="AI149" s="110"/>
      <c r="AJ149" s="110"/>
      <c r="AK149" s="110"/>
      <c r="AL149" s="110"/>
      <c r="AM149" s="110"/>
      <c r="AN149" s="110"/>
      <c r="AO149" s="110"/>
      <c r="AP149" s="110"/>
      <c r="AQ149" s="110"/>
      <c r="AR149" s="110"/>
      <c r="AS149" s="110"/>
      <c r="AT149" s="110"/>
      <c r="AU149" s="110"/>
      <c r="AV149" s="110"/>
      <c r="AW149" s="110"/>
      <c r="AX149" s="110"/>
      <c r="AY149" s="110"/>
      <c r="AZ149" s="110"/>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0"/>
      <c r="CB149" s="110"/>
      <c r="CC149" s="110"/>
      <c r="CD149" s="110"/>
      <c r="CE149" s="110"/>
      <c r="CF149" s="110"/>
      <c r="CG149" s="110"/>
      <c r="CH149" s="110"/>
      <c r="CI149" s="110"/>
      <c r="CJ149" s="110"/>
      <c r="CK149" s="110"/>
      <c r="CL149" s="110"/>
      <c r="CM149" s="110"/>
      <c r="CN149" s="110"/>
      <c r="CO149" s="110"/>
      <c r="CP149" s="110"/>
      <c r="CQ149" s="110"/>
      <c r="CR149" s="110"/>
      <c r="CS149" s="110"/>
      <c r="CT149" s="110"/>
      <c r="CU149" s="110"/>
      <c r="CV149" s="110"/>
      <c r="CW149" s="110"/>
      <c r="CX149" s="110"/>
      <c r="CY149" s="110"/>
      <c r="CZ149" s="110"/>
      <c r="DA149" s="110"/>
      <c r="DB149" s="110"/>
      <c r="DC149" s="110"/>
      <c r="DD149" s="110"/>
      <c r="DE149" s="110"/>
      <c r="DF149" s="110"/>
      <c r="DG149" s="110"/>
      <c r="DH149" s="110"/>
      <c r="DI149" s="110"/>
      <c r="DJ149" s="110"/>
      <c r="DK149" s="110"/>
      <c r="DL149" s="110"/>
      <c r="DM149" s="110"/>
      <c r="DN149" s="110"/>
      <c r="DO149" s="110"/>
      <c r="DP149" s="110"/>
      <c r="DQ149" s="110"/>
      <c r="DR149" s="110"/>
      <c r="DS149" s="110"/>
      <c r="DT149" s="110"/>
      <c r="DU149" s="110"/>
      <c r="DV149" s="110"/>
      <c r="DW149" s="110"/>
      <c r="DX149" s="110"/>
      <c r="DY149" s="110"/>
      <c r="DZ149" s="110"/>
      <c r="EA149" s="110"/>
      <c r="EB149" s="110"/>
      <c r="EC149" s="110"/>
      <c r="ED149" s="110"/>
      <c r="EE149" s="110"/>
      <c r="EF149" s="110"/>
      <c r="EG149" s="110"/>
      <c r="EH149" s="110"/>
      <c r="EI149" s="110"/>
      <c r="EJ149" s="110"/>
      <c r="EK149" s="110"/>
      <c r="EL149" s="110"/>
      <c r="EM149" s="110"/>
      <c r="EN149" s="110"/>
      <c r="EO149" s="110"/>
      <c r="EP149" s="110"/>
      <c r="EQ149" s="110"/>
      <c r="ER149" s="110"/>
      <c r="ES149" s="110"/>
      <c r="ET149" s="110"/>
      <c r="EU149" s="110"/>
      <c r="EV149" s="110"/>
      <c r="EW149" s="110"/>
      <c r="EX149" s="110"/>
      <c r="EY149" s="110"/>
      <c r="EZ149" s="110"/>
      <c r="FA149" s="110"/>
      <c r="FB149" s="110"/>
      <c r="FC149" s="110"/>
      <c r="FD149" s="110"/>
      <c r="FE149" s="110"/>
      <c r="FF149" s="110"/>
      <c r="FG149" s="110"/>
      <c r="FH149" s="110"/>
      <c r="FI149" s="110"/>
      <c r="FJ149" s="110"/>
      <c r="FK149" s="110"/>
      <c r="FL149" s="110"/>
      <c r="FM149" s="110"/>
      <c r="FN149" s="110"/>
      <c r="FO149" s="110"/>
      <c r="FP149" s="110"/>
      <c r="FQ149" s="110"/>
      <c r="FR149" s="110"/>
      <c r="FS149" s="110"/>
      <c r="FT149" s="110"/>
      <c r="FU149" s="110"/>
      <c r="FV149" s="110"/>
      <c r="FW149" s="110"/>
      <c r="FX149" s="110"/>
      <c r="FY149" s="110"/>
      <c r="FZ149" s="110"/>
      <c r="GA149" s="110"/>
      <c r="GB149" s="110"/>
      <c r="GC149" s="110"/>
      <c r="GD149" s="110"/>
      <c r="GE149" s="110"/>
      <c r="GF149" s="110"/>
      <c r="GG149" s="110"/>
      <c r="GH149" s="110"/>
      <c r="GI149" s="110"/>
      <c r="GJ149" s="110"/>
      <c r="GK149" s="110"/>
      <c r="GL149" s="110"/>
      <c r="GM149" s="110"/>
      <c r="GN149" s="110"/>
      <c r="GO149" s="110"/>
      <c r="GP149" s="110"/>
      <c r="GQ149" s="110"/>
      <c r="GR149" s="110"/>
      <c r="GS149" s="110"/>
      <c r="GT149" s="110"/>
      <c r="GU149" s="110"/>
      <c r="GV149" s="110"/>
      <c r="GW149" s="110"/>
      <c r="GX149" s="110"/>
      <c r="GY149" s="110"/>
      <c r="GZ149" s="110"/>
      <c r="HA149" s="110"/>
      <c r="HB149" s="110"/>
      <c r="HC149" s="110"/>
      <c r="HD149" s="110"/>
      <c r="HE149" s="110"/>
      <c r="HF149" s="110"/>
      <c r="HG149" s="110"/>
      <c r="HH149" s="110"/>
      <c r="HI149" s="110"/>
      <c r="HJ149" s="110"/>
      <c r="HK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c r="AE150" s="110"/>
      <c r="AF150" s="110"/>
      <c r="AG150" s="110"/>
      <c r="AH150" s="110"/>
      <c r="AI150" s="110"/>
      <c r="AJ150" s="110"/>
      <c r="AK150" s="110"/>
      <c r="AL150" s="110"/>
      <c r="AM150" s="110"/>
      <c r="AN150" s="110"/>
      <c r="AO150" s="110"/>
      <c r="AP150" s="110"/>
      <c r="AQ150" s="110"/>
      <c r="AR150" s="110"/>
      <c r="AS150" s="110"/>
      <c r="AT150" s="110"/>
      <c r="AU150" s="110"/>
      <c r="AV150" s="110"/>
      <c r="AW150" s="110"/>
      <c r="AX150" s="110"/>
      <c r="AY150" s="110"/>
      <c r="AZ150" s="110"/>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0"/>
      <c r="CB150" s="110"/>
      <c r="CC150" s="110"/>
      <c r="CD150" s="110"/>
      <c r="CE150" s="110"/>
      <c r="CF150" s="110"/>
      <c r="CG150" s="110"/>
      <c r="CH150" s="110"/>
      <c r="CI150" s="110"/>
      <c r="CJ150" s="110"/>
      <c r="CK150" s="110"/>
      <c r="CL150" s="110"/>
      <c r="CM150" s="110"/>
      <c r="CN150" s="110"/>
      <c r="CO150" s="110"/>
      <c r="CP150" s="110"/>
      <c r="CQ150" s="110"/>
      <c r="CR150" s="110"/>
      <c r="CS150" s="110"/>
      <c r="CT150" s="110"/>
      <c r="CU150" s="110"/>
      <c r="CV150" s="110"/>
      <c r="CW150" s="110"/>
      <c r="CX150" s="110"/>
      <c r="CY150" s="110"/>
      <c r="CZ150" s="110"/>
      <c r="DA150" s="110"/>
      <c r="DB150" s="110"/>
      <c r="DC150" s="110"/>
      <c r="DD150" s="110"/>
      <c r="DE150" s="110"/>
      <c r="DF150" s="110"/>
      <c r="DG150" s="110"/>
      <c r="DH150" s="110"/>
      <c r="DI150" s="110"/>
      <c r="DJ150" s="110"/>
      <c r="DK150" s="110"/>
      <c r="DL150" s="110"/>
      <c r="DM150" s="110"/>
      <c r="DN150" s="110"/>
      <c r="DO150" s="110"/>
      <c r="DP150" s="110"/>
      <c r="DQ150" s="110"/>
      <c r="DR150" s="110"/>
      <c r="DS150" s="110"/>
      <c r="DT150" s="110"/>
      <c r="DU150" s="110"/>
      <c r="DV150" s="110"/>
      <c r="DW150" s="110"/>
      <c r="DX150" s="110"/>
      <c r="DY150" s="110"/>
      <c r="DZ150" s="110"/>
      <c r="EA150" s="110"/>
      <c r="EB150" s="110"/>
      <c r="EC150" s="110"/>
      <c r="ED150" s="110"/>
      <c r="EE150" s="110"/>
      <c r="EF150" s="110"/>
      <c r="EG150" s="110"/>
      <c r="EH150" s="110"/>
      <c r="EI150" s="110"/>
      <c r="EJ150" s="110"/>
      <c r="EK150" s="110"/>
      <c r="EL150" s="110"/>
      <c r="EM150" s="110"/>
      <c r="EN150" s="110"/>
      <c r="EO150" s="110"/>
      <c r="EP150" s="110"/>
      <c r="EQ150" s="110"/>
      <c r="ER150" s="110"/>
      <c r="ES150" s="110"/>
      <c r="ET150" s="110"/>
      <c r="EU150" s="110"/>
      <c r="EV150" s="110"/>
      <c r="EW150" s="110"/>
      <c r="EX150" s="110"/>
      <c r="EY150" s="110"/>
      <c r="EZ150" s="110"/>
      <c r="FA150" s="110"/>
      <c r="FB150" s="110"/>
      <c r="FC150" s="110"/>
      <c r="FD150" s="110"/>
      <c r="FE150" s="110"/>
      <c r="FF150" s="110"/>
      <c r="FG150" s="110"/>
      <c r="FH150" s="110"/>
      <c r="FI150" s="110"/>
      <c r="FJ150" s="110"/>
      <c r="FK150" s="110"/>
      <c r="FL150" s="110"/>
      <c r="FM150" s="110"/>
      <c r="FN150" s="110"/>
      <c r="FO150" s="110"/>
      <c r="FP150" s="110"/>
      <c r="FQ150" s="110"/>
      <c r="FR150" s="110"/>
      <c r="FS150" s="110"/>
      <c r="FT150" s="110"/>
      <c r="FU150" s="110"/>
      <c r="FV150" s="110"/>
      <c r="FW150" s="110"/>
      <c r="FX150" s="110"/>
      <c r="FY150" s="110"/>
      <c r="FZ150" s="110"/>
      <c r="GA150" s="110"/>
      <c r="GB150" s="110"/>
      <c r="GC150" s="110"/>
      <c r="GD150" s="110"/>
      <c r="GE150" s="110"/>
      <c r="GF150" s="110"/>
      <c r="GG150" s="110"/>
      <c r="GH150" s="110"/>
      <c r="GI150" s="110"/>
      <c r="GJ150" s="110"/>
      <c r="GK150" s="110"/>
      <c r="GL150" s="110"/>
      <c r="GM150" s="110"/>
      <c r="GN150" s="110"/>
      <c r="GO150" s="110"/>
      <c r="GP150" s="110"/>
      <c r="GQ150" s="110"/>
      <c r="GR150" s="110"/>
      <c r="GS150" s="110"/>
      <c r="GT150" s="110"/>
      <c r="GU150" s="110"/>
      <c r="GV150" s="110"/>
      <c r="GW150" s="110"/>
      <c r="GX150" s="110"/>
      <c r="GY150" s="110"/>
      <c r="GZ150" s="110"/>
      <c r="HA150" s="110"/>
      <c r="HB150" s="110"/>
      <c r="HC150" s="110"/>
      <c r="HD150" s="110"/>
      <c r="HE150" s="110"/>
      <c r="HF150" s="110"/>
      <c r="HG150" s="110"/>
      <c r="HH150" s="110"/>
      <c r="HI150" s="110"/>
      <c r="HJ150" s="110"/>
      <c r="HK150" s="110"/>
    </row>
    <row r="151" ht="15.75"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c r="AK151" s="110"/>
      <c r="AL151" s="110"/>
      <c r="AM151" s="110"/>
      <c r="AN151" s="110"/>
      <c r="AO151" s="110"/>
      <c r="AP151" s="110"/>
      <c r="AQ151" s="110"/>
      <c r="AR151" s="110"/>
      <c r="AS151" s="110"/>
      <c r="AT151" s="110"/>
      <c r="AU151" s="110"/>
      <c r="AV151" s="110"/>
      <c r="AW151" s="110"/>
      <c r="AX151" s="110"/>
      <c r="AY151" s="110"/>
      <c r="AZ151" s="110"/>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0"/>
      <c r="CB151" s="110"/>
      <c r="CC151" s="110"/>
      <c r="CD151" s="110"/>
      <c r="CE151" s="110"/>
      <c r="CF151" s="110"/>
      <c r="CG151" s="110"/>
      <c r="CH151" s="110"/>
      <c r="CI151" s="110"/>
      <c r="CJ151" s="110"/>
      <c r="CK151" s="110"/>
      <c r="CL151" s="110"/>
      <c r="CM151" s="110"/>
      <c r="CN151" s="110"/>
      <c r="CO151" s="110"/>
      <c r="CP151" s="110"/>
      <c r="CQ151" s="110"/>
      <c r="CR151" s="110"/>
      <c r="CS151" s="110"/>
      <c r="CT151" s="110"/>
      <c r="CU151" s="110"/>
      <c r="CV151" s="110"/>
      <c r="CW151" s="110"/>
      <c r="CX151" s="110"/>
      <c r="CY151" s="110"/>
      <c r="CZ151" s="110"/>
      <c r="DA151" s="110"/>
      <c r="DB151" s="110"/>
      <c r="DC151" s="110"/>
      <c r="DD151" s="110"/>
      <c r="DE151" s="110"/>
      <c r="DF151" s="110"/>
      <c r="DG151" s="110"/>
      <c r="DH151" s="110"/>
      <c r="DI151" s="110"/>
      <c r="DJ151" s="110"/>
      <c r="DK151" s="110"/>
      <c r="DL151" s="110"/>
      <c r="DM151" s="110"/>
      <c r="DN151" s="110"/>
      <c r="DO151" s="110"/>
      <c r="DP151" s="110"/>
      <c r="DQ151" s="110"/>
      <c r="DR151" s="110"/>
      <c r="DS151" s="110"/>
      <c r="DT151" s="110"/>
      <c r="DU151" s="110"/>
      <c r="DV151" s="110"/>
      <c r="DW151" s="110"/>
      <c r="DX151" s="110"/>
      <c r="DY151" s="110"/>
      <c r="DZ151" s="110"/>
      <c r="EA151" s="110"/>
      <c r="EB151" s="110"/>
      <c r="EC151" s="110"/>
      <c r="ED151" s="110"/>
      <c r="EE151" s="110"/>
      <c r="EF151" s="110"/>
      <c r="EG151" s="110"/>
      <c r="EH151" s="110"/>
      <c r="EI151" s="110"/>
      <c r="EJ151" s="110"/>
      <c r="EK151" s="110"/>
      <c r="EL151" s="110"/>
      <c r="EM151" s="110"/>
      <c r="EN151" s="110"/>
      <c r="EO151" s="110"/>
      <c r="EP151" s="110"/>
      <c r="EQ151" s="110"/>
      <c r="ER151" s="110"/>
      <c r="ES151" s="110"/>
      <c r="ET151" s="110"/>
      <c r="EU151" s="110"/>
      <c r="EV151" s="110"/>
      <c r="EW151" s="110"/>
      <c r="EX151" s="110"/>
      <c r="EY151" s="110"/>
      <c r="EZ151" s="110"/>
      <c r="FA151" s="110"/>
      <c r="FB151" s="110"/>
      <c r="FC151" s="110"/>
      <c r="FD151" s="110"/>
      <c r="FE151" s="110"/>
      <c r="FF151" s="110"/>
      <c r="FG151" s="110"/>
      <c r="FH151" s="110"/>
      <c r="FI151" s="110"/>
      <c r="FJ151" s="110"/>
      <c r="FK151" s="110"/>
      <c r="FL151" s="110"/>
      <c r="FM151" s="110"/>
      <c r="FN151" s="110"/>
      <c r="FO151" s="110"/>
      <c r="FP151" s="110"/>
      <c r="FQ151" s="110"/>
      <c r="FR151" s="110"/>
      <c r="FS151" s="110"/>
      <c r="FT151" s="110"/>
      <c r="FU151" s="110"/>
      <c r="FV151" s="110"/>
      <c r="FW151" s="110"/>
      <c r="FX151" s="110"/>
      <c r="FY151" s="110"/>
      <c r="FZ151" s="110"/>
      <c r="GA151" s="110"/>
      <c r="GB151" s="110"/>
      <c r="GC151" s="110"/>
      <c r="GD151" s="110"/>
      <c r="GE151" s="110"/>
      <c r="GF151" s="110"/>
      <c r="GG151" s="110"/>
      <c r="GH151" s="110"/>
      <c r="GI151" s="110"/>
      <c r="GJ151" s="110"/>
      <c r="GK151" s="110"/>
      <c r="GL151" s="110"/>
      <c r="GM151" s="110"/>
      <c r="GN151" s="110"/>
      <c r="GO151" s="110"/>
      <c r="GP151" s="110"/>
      <c r="GQ151" s="110"/>
      <c r="GR151" s="110"/>
      <c r="GS151" s="110"/>
      <c r="GT151" s="110"/>
      <c r="GU151" s="110"/>
      <c r="GV151" s="110"/>
      <c r="GW151" s="110"/>
      <c r="GX151" s="110"/>
      <c r="GY151" s="110"/>
      <c r="GZ151" s="110"/>
      <c r="HA151" s="110"/>
      <c r="HB151" s="110"/>
      <c r="HC151" s="110"/>
      <c r="HD151" s="110"/>
      <c r="HE151" s="110"/>
      <c r="HF151" s="110"/>
      <c r="HG151" s="110"/>
      <c r="HH151" s="110"/>
      <c r="HI151" s="110"/>
      <c r="HJ151" s="110"/>
      <c r="HK151" s="110"/>
    </row>
    <row r="152" ht="15.75"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0"/>
      <c r="AI152" s="110"/>
      <c r="AJ152" s="110"/>
      <c r="AK152" s="110"/>
      <c r="AL152" s="110"/>
      <c r="AM152" s="110"/>
      <c r="AN152" s="110"/>
      <c r="AO152" s="110"/>
      <c r="AP152" s="110"/>
      <c r="AQ152" s="110"/>
      <c r="AR152" s="110"/>
      <c r="AS152" s="110"/>
      <c r="AT152" s="110"/>
      <c r="AU152" s="110"/>
      <c r="AV152" s="110"/>
      <c r="AW152" s="110"/>
      <c r="AX152" s="110"/>
      <c r="AY152" s="110"/>
      <c r="AZ152" s="110"/>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0"/>
      <c r="CB152" s="110"/>
      <c r="CC152" s="110"/>
      <c r="CD152" s="110"/>
      <c r="CE152" s="110"/>
      <c r="CF152" s="110"/>
      <c r="CG152" s="110"/>
      <c r="CH152" s="110"/>
      <c r="CI152" s="110"/>
      <c r="CJ152" s="110"/>
      <c r="CK152" s="110"/>
      <c r="CL152" s="110"/>
      <c r="CM152" s="110"/>
      <c r="CN152" s="110"/>
      <c r="CO152" s="110"/>
      <c r="CP152" s="110"/>
      <c r="CQ152" s="110"/>
      <c r="CR152" s="110"/>
      <c r="CS152" s="110"/>
      <c r="CT152" s="110"/>
      <c r="CU152" s="110"/>
      <c r="CV152" s="110"/>
      <c r="CW152" s="110"/>
      <c r="CX152" s="110"/>
      <c r="CY152" s="110"/>
      <c r="CZ152" s="110"/>
      <c r="DA152" s="110"/>
      <c r="DB152" s="110"/>
      <c r="DC152" s="110"/>
      <c r="DD152" s="110"/>
      <c r="DE152" s="110"/>
      <c r="DF152" s="110"/>
      <c r="DG152" s="110"/>
      <c r="DH152" s="110"/>
      <c r="DI152" s="110"/>
      <c r="DJ152" s="110"/>
      <c r="DK152" s="110"/>
      <c r="DL152" s="110"/>
      <c r="DM152" s="110"/>
      <c r="DN152" s="110"/>
      <c r="DO152" s="110"/>
      <c r="DP152" s="110"/>
      <c r="DQ152" s="110"/>
      <c r="DR152" s="110"/>
      <c r="DS152" s="110"/>
      <c r="DT152" s="110"/>
      <c r="DU152" s="110"/>
      <c r="DV152" s="110"/>
      <c r="DW152" s="110"/>
      <c r="DX152" s="110"/>
      <c r="DY152" s="110"/>
      <c r="DZ152" s="110"/>
      <c r="EA152" s="110"/>
      <c r="EB152" s="110"/>
      <c r="EC152" s="110"/>
      <c r="ED152" s="110"/>
      <c r="EE152" s="110"/>
      <c r="EF152" s="110"/>
      <c r="EG152" s="110"/>
      <c r="EH152" s="110"/>
      <c r="EI152" s="110"/>
      <c r="EJ152" s="110"/>
      <c r="EK152" s="110"/>
      <c r="EL152" s="110"/>
      <c r="EM152" s="110"/>
      <c r="EN152" s="110"/>
      <c r="EO152" s="110"/>
      <c r="EP152" s="110"/>
      <c r="EQ152" s="110"/>
      <c r="ER152" s="110"/>
      <c r="ES152" s="110"/>
      <c r="ET152" s="110"/>
      <c r="EU152" s="110"/>
      <c r="EV152" s="110"/>
      <c r="EW152" s="110"/>
      <c r="EX152" s="110"/>
      <c r="EY152" s="110"/>
      <c r="EZ152" s="110"/>
      <c r="FA152" s="110"/>
      <c r="FB152" s="110"/>
      <c r="FC152" s="110"/>
      <c r="FD152" s="110"/>
      <c r="FE152" s="110"/>
      <c r="FF152" s="110"/>
      <c r="FG152" s="110"/>
      <c r="FH152" s="110"/>
      <c r="FI152" s="110"/>
      <c r="FJ152" s="110"/>
      <c r="FK152" s="110"/>
      <c r="FL152" s="110"/>
      <c r="FM152" s="110"/>
      <c r="FN152" s="110"/>
      <c r="FO152" s="110"/>
      <c r="FP152" s="110"/>
      <c r="FQ152" s="110"/>
      <c r="FR152" s="110"/>
      <c r="FS152" s="110"/>
      <c r="FT152" s="110"/>
      <c r="FU152" s="110"/>
      <c r="FV152" s="110"/>
      <c r="FW152" s="110"/>
      <c r="FX152" s="110"/>
      <c r="FY152" s="110"/>
      <c r="FZ152" s="110"/>
      <c r="GA152" s="110"/>
      <c r="GB152" s="110"/>
      <c r="GC152" s="110"/>
      <c r="GD152" s="110"/>
      <c r="GE152" s="110"/>
      <c r="GF152" s="110"/>
      <c r="GG152" s="110"/>
      <c r="GH152" s="110"/>
      <c r="GI152" s="110"/>
      <c r="GJ152" s="110"/>
      <c r="GK152" s="110"/>
      <c r="GL152" s="110"/>
      <c r="GM152" s="110"/>
      <c r="GN152" s="110"/>
      <c r="GO152" s="110"/>
      <c r="GP152" s="110"/>
      <c r="GQ152" s="110"/>
      <c r="GR152" s="110"/>
      <c r="GS152" s="110"/>
      <c r="GT152" s="110"/>
      <c r="GU152" s="110"/>
      <c r="GV152" s="110"/>
      <c r="GW152" s="110"/>
      <c r="GX152" s="110"/>
      <c r="GY152" s="110"/>
      <c r="GZ152" s="110"/>
      <c r="HA152" s="110"/>
      <c r="HB152" s="110"/>
      <c r="HC152" s="110"/>
      <c r="HD152" s="110"/>
      <c r="HE152" s="110"/>
      <c r="HF152" s="110"/>
      <c r="HG152" s="110"/>
      <c r="HH152" s="110"/>
      <c r="HI152" s="110"/>
      <c r="HJ152" s="110"/>
      <c r="HK152" s="110"/>
    </row>
    <row r="153" ht="15.75"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c r="AB153" s="110"/>
      <c r="AC153" s="110"/>
      <c r="AD153" s="110"/>
      <c r="AE153" s="110"/>
      <c r="AF153" s="110"/>
      <c r="AG153" s="110"/>
      <c r="AH153" s="110"/>
      <c r="AI153" s="110"/>
      <c r="AJ153" s="110"/>
      <c r="AK153" s="110"/>
      <c r="AL153" s="110"/>
      <c r="AM153" s="110"/>
      <c r="AN153" s="110"/>
      <c r="AO153" s="110"/>
      <c r="AP153" s="110"/>
      <c r="AQ153" s="110"/>
      <c r="AR153" s="110"/>
      <c r="AS153" s="110"/>
      <c r="AT153" s="110"/>
      <c r="AU153" s="110"/>
      <c r="AV153" s="110"/>
      <c r="AW153" s="110"/>
      <c r="AX153" s="110"/>
      <c r="AY153" s="110"/>
      <c r="AZ153" s="110"/>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0"/>
      <c r="CB153" s="110"/>
      <c r="CC153" s="110"/>
      <c r="CD153" s="110"/>
      <c r="CE153" s="110"/>
      <c r="CF153" s="110"/>
      <c r="CG153" s="110"/>
      <c r="CH153" s="110"/>
      <c r="CI153" s="110"/>
      <c r="CJ153" s="110"/>
      <c r="CK153" s="110"/>
      <c r="CL153" s="110"/>
      <c r="CM153" s="110"/>
      <c r="CN153" s="110"/>
      <c r="CO153" s="110"/>
      <c r="CP153" s="110"/>
      <c r="CQ153" s="110"/>
      <c r="CR153" s="110"/>
      <c r="CS153" s="110"/>
      <c r="CT153" s="110"/>
      <c r="CU153" s="110"/>
      <c r="CV153" s="110"/>
      <c r="CW153" s="110"/>
      <c r="CX153" s="110"/>
      <c r="CY153" s="110"/>
      <c r="CZ153" s="110"/>
      <c r="DA153" s="110"/>
      <c r="DB153" s="110"/>
      <c r="DC153" s="110"/>
      <c r="DD153" s="110"/>
      <c r="DE153" s="110"/>
      <c r="DF153" s="110"/>
      <c r="DG153" s="110"/>
      <c r="DH153" s="110"/>
      <c r="DI153" s="110"/>
      <c r="DJ153" s="110"/>
      <c r="DK153" s="110"/>
      <c r="DL153" s="110"/>
      <c r="DM153" s="110"/>
      <c r="DN153" s="110"/>
      <c r="DO153" s="110"/>
      <c r="DP153" s="110"/>
      <c r="DQ153" s="110"/>
      <c r="DR153" s="110"/>
      <c r="DS153" s="110"/>
      <c r="DT153" s="110"/>
      <c r="DU153" s="110"/>
      <c r="DV153" s="110"/>
      <c r="DW153" s="110"/>
      <c r="DX153" s="110"/>
      <c r="DY153" s="110"/>
      <c r="DZ153" s="110"/>
      <c r="EA153" s="110"/>
      <c r="EB153" s="110"/>
      <c r="EC153" s="110"/>
      <c r="ED153" s="110"/>
      <c r="EE153" s="110"/>
      <c r="EF153" s="110"/>
      <c r="EG153" s="110"/>
      <c r="EH153" s="110"/>
      <c r="EI153" s="110"/>
      <c r="EJ153" s="110"/>
      <c r="EK153" s="110"/>
      <c r="EL153" s="110"/>
      <c r="EM153" s="110"/>
      <c r="EN153" s="110"/>
      <c r="EO153" s="110"/>
      <c r="EP153" s="110"/>
      <c r="EQ153" s="110"/>
      <c r="ER153" s="110"/>
      <c r="ES153" s="110"/>
      <c r="ET153" s="110"/>
      <c r="EU153" s="110"/>
      <c r="EV153" s="110"/>
      <c r="EW153" s="110"/>
      <c r="EX153" s="110"/>
      <c r="EY153" s="110"/>
      <c r="EZ153" s="110"/>
      <c r="FA153" s="110"/>
      <c r="FB153" s="110"/>
      <c r="FC153" s="110"/>
      <c r="FD153" s="110"/>
      <c r="FE153" s="110"/>
      <c r="FF153" s="110"/>
      <c r="FG153" s="110"/>
      <c r="FH153" s="110"/>
      <c r="FI153" s="110"/>
      <c r="FJ153" s="110"/>
      <c r="FK153" s="110"/>
      <c r="FL153" s="110"/>
      <c r="FM153" s="110"/>
      <c r="FN153" s="110"/>
      <c r="FO153" s="110"/>
      <c r="FP153" s="110"/>
      <c r="FQ153" s="110"/>
      <c r="FR153" s="110"/>
      <c r="FS153" s="110"/>
      <c r="FT153" s="110"/>
      <c r="FU153" s="110"/>
      <c r="FV153" s="110"/>
      <c r="FW153" s="110"/>
      <c r="FX153" s="110"/>
      <c r="FY153" s="110"/>
      <c r="FZ153" s="110"/>
      <c r="GA153" s="110"/>
      <c r="GB153" s="110"/>
      <c r="GC153" s="110"/>
      <c r="GD153" s="110"/>
      <c r="GE153" s="110"/>
      <c r="GF153" s="110"/>
      <c r="GG153" s="110"/>
      <c r="GH153" s="110"/>
      <c r="GI153" s="110"/>
      <c r="GJ153" s="110"/>
      <c r="GK153" s="110"/>
      <c r="GL153" s="110"/>
      <c r="GM153" s="110"/>
      <c r="GN153" s="110"/>
      <c r="GO153" s="110"/>
      <c r="GP153" s="110"/>
      <c r="GQ153" s="110"/>
      <c r="GR153" s="110"/>
      <c r="GS153" s="110"/>
      <c r="GT153" s="110"/>
      <c r="GU153" s="110"/>
      <c r="GV153" s="110"/>
      <c r="GW153" s="110"/>
      <c r="GX153" s="110"/>
      <c r="GY153" s="110"/>
      <c r="GZ153" s="110"/>
      <c r="HA153" s="110"/>
      <c r="HB153" s="110"/>
      <c r="HC153" s="110"/>
      <c r="HD153" s="110"/>
      <c r="HE153" s="110"/>
      <c r="HF153" s="110"/>
      <c r="HG153" s="110"/>
      <c r="HH153" s="110"/>
      <c r="HI153" s="110"/>
      <c r="HJ153" s="110"/>
      <c r="HK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c r="AE154" s="110"/>
      <c r="AF154" s="110"/>
      <c r="AG154" s="110"/>
      <c r="AH154" s="110"/>
      <c r="AI154" s="110"/>
      <c r="AJ154" s="110"/>
      <c r="AK154" s="110"/>
      <c r="AL154" s="110"/>
      <c r="AM154" s="110"/>
      <c r="AN154" s="110"/>
      <c r="AO154" s="110"/>
      <c r="AP154" s="110"/>
      <c r="AQ154" s="110"/>
      <c r="AR154" s="110"/>
      <c r="AS154" s="110"/>
      <c r="AT154" s="110"/>
      <c r="AU154" s="110"/>
      <c r="AV154" s="110"/>
      <c r="AW154" s="110"/>
      <c r="AX154" s="110"/>
      <c r="AY154" s="110"/>
      <c r="AZ154" s="110"/>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0"/>
      <c r="CB154" s="110"/>
      <c r="CC154" s="110"/>
      <c r="CD154" s="110"/>
      <c r="CE154" s="110"/>
      <c r="CF154" s="110"/>
      <c r="CG154" s="110"/>
      <c r="CH154" s="110"/>
      <c r="CI154" s="110"/>
      <c r="CJ154" s="110"/>
      <c r="CK154" s="110"/>
      <c r="CL154" s="110"/>
      <c r="CM154" s="110"/>
      <c r="CN154" s="110"/>
      <c r="CO154" s="110"/>
      <c r="CP154" s="110"/>
      <c r="CQ154" s="110"/>
      <c r="CR154" s="110"/>
      <c r="CS154" s="110"/>
      <c r="CT154" s="110"/>
      <c r="CU154" s="110"/>
      <c r="CV154" s="110"/>
      <c r="CW154" s="110"/>
      <c r="CX154" s="110"/>
      <c r="CY154" s="110"/>
      <c r="CZ154" s="110"/>
      <c r="DA154" s="110"/>
      <c r="DB154" s="110"/>
      <c r="DC154" s="110"/>
      <c r="DD154" s="110"/>
      <c r="DE154" s="110"/>
      <c r="DF154" s="110"/>
      <c r="DG154" s="110"/>
      <c r="DH154" s="110"/>
      <c r="DI154" s="110"/>
      <c r="DJ154" s="110"/>
      <c r="DK154" s="110"/>
      <c r="DL154" s="110"/>
      <c r="DM154" s="110"/>
      <c r="DN154" s="110"/>
      <c r="DO154" s="110"/>
      <c r="DP154" s="110"/>
      <c r="DQ154" s="110"/>
      <c r="DR154" s="110"/>
      <c r="DS154" s="110"/>
      <c r="DT154" s="110"/>
      <c r="DU154" s="110"/>
      <c r="DV154" s="110"/>
      <c r="DW154" s="110"/>
      <c r="DX154" s="110"/>
      <c r="DY154" s="110"/>
      <c r="DZ154" s="110"/>
      <c r="EA154" s="110"/>
      <c r="EB154" s="110"/>
      <c r="EC154" s="110"/>
      <c r="ED154" s="110"/>
      <c r="EE154" s="110"/>
      <c r="EF154" s="110"/>
      <c r="EG154" s="110"/>
      <c r="EH154" s="110"/>
      <c r="EI154" s="110"/>
      <c r="EJ154" s="110"/>
      <c r="EK154" s="110"/>
      <c r="EL154" s="110"/>
      <c r="EM154" s="110"/>
      <c r="EN154" s="110"/>
      <c r="EO154" s="110"/>
      <c r="EP154" s="110"/>
      <c r="EQ154" s="110"/>
      <c r="ER154" s="110"/>
      <c r="ES154" s="110"/>
      <c r="ET154" s="110"/>
      <c r="EU154" s="110"/>
      <c r="EV154" s="110"/>
      <c r="EW154" s="110"/>
      <c r="EX154" s="110"/>
      <c r="EY154" s="110"/>
      <c r="EZ154" s="110"/>
      <c r="FA154" s="110"/>
      <c r="FB154" s="110"/>
      <c r="FC154" s="110"/>
      <c r="FD154" s="110"/>
      <c r="FE154" s="110"/>
      <c r="FF154" s="110"/>
      <c r="FG154" s="110"/>
      <c r="FH154" s="110"/>
      <c r="FI154" s="110"/>
      <c r="FJ154" s="110"/>
      <c r="FK154" s="110"/>
      <c r="FL154" s="110"/>
      <c r="FM154" s="110"/>
      <c r="FN154" s="110"/>
      <c r="FO154" s="110"/>
      <c r="FP154" s="110"/>
      <c r="FQ154" s="110"/>
      <c r="FR154" s="110"/>
      <c r="FS154" s="110"/>
      <c r="FT154" s="110"/>
      <c r="FU154" s="110"/>
      <c r="FV154" s="110"/>
      <c r="FW154" s="110"/>
      <c r="FX154" s="110"/>
      <c r="FY154" s="110"/>
      <c r="FZ154" s="110"/>
      <c r="GA154" s="110"/>
      <c r="GB154" s="110"/>
      <c r="GC154" s="110"/>
      <c r="GD154" s="110"/>
      <c r="GE154" s="110"/>
      <c r="GF154" s="110"/>
      <c r="GG154" s="110"/>
      <c r="GH154" s="110"/>
      <c r="GI154" s="110"/>
      <c r="GJ154" s="110"/>
      <c r="GK154" s="110"/>
      <c r="GL154" s="110"/>
      <c r="GM154" s="110"/>
      <c r="GN154" s="110"/>
      <c r="GO154" s="110"/>
      <c r="GP154" s="110"/>
      <c r="GQ154" s="110"/>
      <c r="GR154" s="110"/>
      <c r="GS154" s="110"/>
      <c r="GT154" s="110"/>
      <c r="GU154" s="110"/>
      <c r="GV154" s="110"/>
      <c r="GW154" s="110"/>
      <c r="GX154" s="110"/>
      <c r="GY154" s="110"/>
      <c r="GZ154" s="110"/>
      <c r="HA154" s="110"/>
      <c r="HB154" s="110"/>
      <c r="HC154" s="110"/>
      <c r="HD154" s="110"/>
      <c r="HE154" s="110"/>
      <c r="HF154" s="110"/>
      <c r="HG154" s="110"/>
      <c r="HH154" s="110"/>
      <c r="HI154" s="110"/>
      <c r="HJ154" s="110"/>
      <c r="HK154" s="110"/>
    </row>
    <row r="155"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c r="AB155" s="110"/>
      <c r="AC155" s="110"/>
      <c r="AD155" s="110"/>
      <c r="AE155" s="110"/>
      <c r="AF155" s="110"/>
      <c r="AG155" s="110"/>
      <c r="AH155" s="110"/>
      <c r="AI155" s="110"/>
      <c r="AJ155" s="110"/>
      <c r="AK155" s="110"/>
      <c r="AL155" s="110"/>
      <c r="AM155" s="110"/>
      <c r="AN155" s="110"/>
      <c r="AO155" s="110"/>
      <c r="AP155" s="110"/>
      <c r="AQ155" s="110"/>
      <c r="AR155" s="110"/>
      <c r="AS155" s="110"/>
      <c r="AT155" s="110"/>
      <c r="AU155" s="110"/>
      <c r="AV155" s="110"/>
      <c r="AW155" s="110"/>
      <c r="AX155" s="110"/>
      <c r="AY155" s="110"/>
      <c r="AZ155" s="110"/>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0"/>
      <c r="CB155" s="110"/>
      <c r="CC155" s="110"/>
      <c r="CD155" s="110"/>
      <c r="CE155" s="110"/>
      <c r="CF155" s="110"/>
      <c r="CG155" s="110"/>
      <c r="CH155" s="110"/>
      <c r="CI155" s="110"/>
      <c r="CJ155" s="110"/>
      <c r="CK155" s="110"/>
      <c r="CL155" s="110"/>
      <c r="CM155" s="110"/>
      <c r="CN155" s="110"/>
      <c r="CO155" s="110"/>
      <c r="CP155" s="110"/>
      <c r="CQ155" s="110"/>
      <c r="CR155" s="110"/>
      <c r="CS155" s="110"/>
      <c r="CT155" s="110"/>
      <c r="CU155" s="110"/>
      <c r="CV155" s="110"/>
      <c r="CW155" s="110"/>
      <c r="CX155" s="110"/>
      <c r="CY155" s="110"/>
      <c r="CZ155" s="110"/>
      <c r="DA155" s="110"/>
      <c r="DB155" s="110"/>
      <c r="DC155" s="110"/>
      <c r="DD155" s="110"/>
      <c r="DE155" s="110"/>
      <c r="DF155" s="110"/>
      <c r="DG155" s="110"/>
      <c r="DH155" s="110"/>
      <c r="DI155" s="110"/>
      <c r="DJ155" s="110"/>
      <c r="DK155" s="110"/>
      <c r="DL155" s="110"/>
      <c r="DM155" s="110"/>
      <c r="DN155" s="110"/>
      <c r="DO155" s="110"/>
      <c r="DP155" s="110"/>
      <c r="DQ155" s="110"/>
      <c r="DR155" s="110"/>
      <c r="DS155" s="110"/>
      <c r="DT155" s="110"/>
      <c r="DU155" s="110"/>
      <c r="DV155" s="110"/>
      <c r="DW155" s="110"/>
      <c r="DX155" s="110"/>
      <c r="DY155" s="110"/>
      <c r="DZ155" s="110"/>
      <c r="EA155" s="110"/>
      <c r="EB155" s="110"/>
      <c r="EC155" s="110"/>
      <c r="ED155" s="110"/>
      <c r="EE155" s="110"/>
      <c r="EF155" s="110"/>
      <c r="EG155" s="110"/>
      <c r="EH155" s="110"/>
      <c r="EI155" s="110"/>
      <c r="EJ155" s="110"/>
      <c r="EK155" s="110"/>
      <c r="EL155" s="110"/>
      <c r="EM155" s="110"/>
      <c r="EN155" s="110"/>
      <c r="EO155" s="110"/>
      <c r="EP155" s="110"/>
      <c r="EQ155" s="110"/>
      <c r="ER155" s="110"/>
      <c r="ES155" s="110"/>
      <c r="ET155" s="110"/>
      <c r="EU155" s="110"/>
      <c r="EV155" s="110"/>
      <c r="EW155" s="110"/>
      <c r="EX155" s="110"/>
      <c r="EY155" s="110"/>
      <c r="EZ155" s="110"/>
      <c r="FA155" s="110"/>
      <c r="FB155" s="110"/>
      <c r="FC155" s="110"/>
      <c r="FD155" s="110"/>
      <c r="FE155" s="110"/>
      <c r="FF155" s="110"/>
      <c r="FG155" s="110"/>
      <c r="FH155" s="110"/>
      <c r="FI155" s="110"/>
      <c r="FJ155" s="110"/>
      <c r="FK155" s="110"/>
      <c r="FL155" s="110"/>
      <c r="FM155" s="110"/>
      <c r="FN155" s="110"/>
      <c r="FO155" s="110"/>
      <c r="FP155" s="110"/>
      <c r="FQ155" s="110"/>
      <c r="FR155" s="110"/>
      <c r="FS155" s="110"/>
      <c r="FT155" s="110"/>
      <c r="FU155" s="110"/>
      <c r="FV155" s="110"/>
      <c r="FW155" s="110"/>
      <c r="FX155" s="110"/>
      <c r="FY155" s="110"/>
      <c r="FZ155" s="110"/>
      <c r="GA155" s="110"/>
      <c r="GB155" s="110"/>
      <c r="GC155" s="110"/>
      <c r="GD155" s="110"/>
      <c r="GE155" s="110"/>
      <c r="GF155" s="110"/>
      <c r="GG155" s="110"/>
      <c r="GH155" s="110"/>
      <c r="GI155" s="110"/>
      <c r="GJ155" s="110"/>
      <c r="GK155" s="110"/>
      <c r="GL155" s="110"/>
      <c r="GM155" s="110"/>
      <c r="GN155" s="110"/>
      <c r="GO155" s="110"/>
      <c r="GP155" s="110"/>
      <c r="GQ155" s="110"/>
      <c r="GR155" s="110"/>
      <c r="GS155" s="110"/>
      <c r="GT155" s="110"/>
      <c r="GU155" s="110"/>
      <c r="GV155" s="110"/>
      <c r="GW155" s="110"/>
      <c r="GX155" s="110"/>
      <c r="GY155" s="110"/>
      <c r="GZ155" s="110"/>
      <c r="HA155" s="110"/>
      <c r="HB155" s="110"/>
      <c r="HC155" s="110"/>
      <c r="HD155" s="110"/>
      <c r="HE155" s="110"/>
      <c r="HF155" s="110"/>
      <c r="HG155" s="110"/>
      <c r="HH155" s="110"/>
      <c r="HI155" s="110"/>
      <c r="HJ155" s="110"/>
      <c r="HK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c r="AB156" s="110"/>
      <c r="AC156" s="110"/>
      <c r="AD156" s="110"/>
      <c r="AE156" s="110"/>
      <c r="AF156" s="110"/>
      <c r="AG156" s="110"/>
      <c r="AH156" s="110"/>
      <c r="AI156" s="110"/>
      <c r="AJ156" s="110"/>
      <c r="AK156" s="110"/>
      <c r="AL156" s="110"/>
      <c r="AM156" s="110"/>
      <c r="AN156" s="110"/>
      <c r="AO156" s="110"/>
      <c r="AP156" s="110"/>
      <c r="AQ156" s="110"/>
      <c r="AR156" s="110"/>
      <c r="AS156" s="110"/>
      <c r="AT156" s="110"/>
      <c r="AU156" s="110"/>
      <c r="AV156" s="110"/>
      <c r="AW156" s="110"/>
      <c r="AX156" s="110"/>
      <c r="AY156" s="110"/>
      <c r="AZ156" s="110"/>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0"/>
      <c r="CB156" s="110"/>
      <c r="CC156" s="110"/>
      <c r="CD156" s="110"/>
      <c r="CE156" s="110"/>
      <c r="CF156" s="110"/>
      <c r="CG156" s="110"/>
      <c r="CH156" s="110"/>
      <c r="CI156" s="110"/>
      <c r="CJ156" s="110"/>
      <c r="CK156" s="110"/>
      <c r="CL156" s="110"/>
      <c r="CM156" s="110"/>
      <c r="CN156" s="110"/>
      <c r="CO156" s="110"/>
      <c r="CP156" s="110"/>
      <c r="CQ156" s="110"/>
      <c r="CR156" s="110"/>
      <c r="CS156" s="110"/>
      <c r="CT156" s="110"/>
      <c r="CU156" s="110"/>
      <c r="CV156" s="110"/>
      <c r="CW156" s="110"/>
      <c r="CX156" s="110"/>
      <c r="CY156" s="110"/>
      <c r="CZ156" s="110"/>
      <c r="DA156" s="110"/>
      <c r="DB156" s="110"/>
      <c r="DC156" s="110"/>
      <c r="DD156" s="110"/>
      <c r="DE156" s="110"/>
      <c r="DF156" s="110"/>
      <c r="DG156" s="110"/>
      <c r="DH156" s="110"/>
      <c r="DI156" s="110"/>
      <c r="DJ156" s="110"/>
      <c r="DK156" s="110"/>
      <c r="DL156" s="110"/>
      <c r="DM156" s="110"/>
      <c r="DN156" s="110"/>
      <c r="DO156" s="110"/>
      <c r="DP156" s="110"/>
      <c r="DQ156" s="110"/>
      <c r="DR156" s="110"/>
      <c r="DS156" s="110"/>
      <c r="DT156" s="110"/>
      <c r="DU156" s="110"/>
      <c r="DV156" s="110"/>
      <c r="DW156" s="110"/>
      <c r="DX156" s="110"/>
      <c r="DY156" s="110"/>
      <c r="DZ156" s="110"/>
      <c r="EA156" s="110"/>
      <c r="EB156" s="110"/>
      <c r="EC156" s="110"/>
      <c r="ED156" s="110"/>
      <c r="EE156" s="110"/>
      <c r="EF156" s="110"/>
      <c r="EG156" s="110"/>
      <c r="EH156" s="110"/>
      <c r="EI156" s="110"/>
      <c r="EJ156" s="110"/>
      <c r="EK156" s="110"/>
      <c r="EL156" s="110"/>
      <c r="EM156" s="110"/>
      <c r="EN156" s="110"/>
      <c r="EO156" s="110"/>
      <c r="EP156" s="110"/>
      <c r="EQ156" s="110"/>
      <c r="ER156" s="110"/>
      <c r="ES156" s="110"/>
      <c r="ET156" s="110"/>
      <c r="EU156" s="110"/>
      <c r="EV156" s="110"/>
      <c r="EW156" s="110"/>
      <c r="EX156" s="110"/>
      <c r="EY156" s="110"/>
      <c r="EZ156" s="110"/>
      <c r="FA156" s="110"/>
      <c r="FB156" s="110"/>
      <c r="FC156" s="110"/>
      <c r="FD156" s="110"/>
      <c r="FE156" s="110"/>
      <c r="FF156" s="110"/>
      <c r="FG156" s="110"/>
      <c r="FH156" s="110"/>
      <c r="FI156" s="110"/>
      <c r="FJ156" s="110"/>
      <c r="FK156" s="110"/>
      <c r="FL156" s="110"/>
      <c r="FM156" s="110"/>
      <c r="FN156" s="110"/>
      <c r="FO156" s="110"/>
      <c r="FP156" s="110"/>
      <c r="FQ156" s="110"/>
      <c r="FR156" s="110"/>
      <c r="FS156" s="110"/>
      <c r="FT156" s="110"/>
      <c r="FU156" s="110"/>
      <c r="FV156" s="110"/>
      <c r="FW156" s="110"/>
      <c r="FX156" s="110"/>
      <c r="FY156" s="110"/>
      <c r="FZ156" s="110"/>
      <c r="GA156" s="110"/>
      <c r="GB156" s="110"/>
      <c r="GC156" s="110"/>
      <c r="GD156" s="110"/>
      <c r="GE156" s="110"/>
      <c r="GF156" s="110"/>
      <c r="GG156" s="110"/>
      <c r="GH156" s="110"/>
      <c r="GI156" s="110"/>
      <c r="GJ156" s="110"/>
      <c r="GK156" s="110"/>
      <c r="GL156" s="110"/>
      <c r="GM156" s="110"/>
      <c r="GN156" s="110"/>
      <c r="GO156" s="110"/>
      <c r="GP156" s="110"/>
      <c r="GQ156" s="110"/>
      <c r="GR156" s="110"/>
      <c r="GS156" s="110"/>
      <c r="GT156" s="110"/>
      <c r="GU156" s="110"/>
      <c r="GV156" s="110"/>
      <c r="GW156" s="110"/>
      <c r="GX156" s="110"/>
      <c r="GY156" s="110"/>
      <c r="GZ156" s="110"/>
      <c r="HA156" s="110"/>
      <c r="HB156" s="110"/>
      <c r="HC156" s="110"/>
      <c r="HD156" s="110"/>
      <c r="HE156" s="110"/>
      <c r="HF156" s="110"/>
      <c r="HG156" s="110"/>
      <c r="HH156" s="110"/>
      <c r="HI156" s="110"/>
      <c r="HJ156" s="110"/>
      <c r="HK156" s="110"/>
    </row>
    <row r="157" ht="15.75"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c r="AE157" s="110"/>
      <c r="AF157" s="110"/>
      <c r="AG157" s="110"/>
      <c r="AH157" s="110"/>
      <c r="AI157" s="110"/>
      <c r="AJ157" s="110"/>
      <c r="AK157" s="110"/>
      <c r="AL157" s="110"/>
      <c r="AM157" s="110"/>
      <c r="AN157" s="110"/>
      <c r="AO157" s="110"/>
      <c r="AP157" s="110"/>
      <c r="AQ157" s="110"/>
      <c r="AR157" s="110"/>
      <c r="AS157" s="110"/>
      <c r="AT157" s="110"/>
      <c r="AU157" s="110"/>
      <c r="AV157" s="110"/>
      <c r="AW157" s="110"/>
      <c r="AX157" s="110"/>
      <c r="AY157" s="110"/>
      <c r="AZ157" s="110"/>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0"/>
      <c r="CB157" s="110"/>
      <c r="CC157" s="110"/>
      <c r="CD157" s="110"/>
      <c r="CE157" s="110"/>
      <c r="CF157" s="110"/>
      <c r="CG157" s="110"/>
      <c r="CH157" s="110"/>
      <c r="CI157" s="110"/>
      <c r="CJ157" s="110"/>
      <c r="CK157" s="110"/>
      <c r="CL157" s="110"/>
      <c r="CM157" s="110"/>
      <c r="CN157" s="110"/>
      <c r="CO157" s="110"/>
      <c r="CP157" s="110"/>
      <c r="CQ157" s="110"/>
      <c r="CR157" s="110"/>
      <c r="CS157" s="110"/>
      <c r="CT157" s="110"/>
      <c r="CU157" s="110"/>
      <c r="CV157" s="110"/>
      <c r="CW157" s="110"/>
      <c r="CX157" s="110"/>
      <c r="CY157" s="110"/>
      <c r="CZ157" s="110"/>
      <c r="DA157" s="110"/>
      <c r="DB157" s="110"/>
      <c r="DC157" s="110"/>
      <c r="DD157" s="110"/>
      <c r="DE157" s="110"/>
      <c r="DF157" s="110"/>
      <c r="DG157" s="110"/>
      <c r="DH157" s="110"/>
      <c r="DI157" s="110"/>
      <c r="DJ157" s="110"/>
      <c r="DK157" s="110"/>
      <c r="DL157" s="110"/>
      <c r="DM157" s="110"/>
      <c r="DN157" s="110"/>
      <c r="DO157" s="110"/>
      <c r="DP157" s="110"/>
      <c r="DQ157" s="110"/>
      <c r="DR157" s="110"/>
      <c r="DS157" s="110"/>
      <c r="DT157" s="110"/>
      <c r="DU157" s="110"/>
      <c r="DV157" s="110"/>
      <c r="DW157" s="110"/>
      <c r="DX157" s="110"/>
      <c r="DY157" s="110"/>
      <c r="DZ157" s="110"/>
      <c r="EA157" s="110"/>
      <c r="EB157" s="110"/>
      <c r="EC157" s="110"/>
      <c r="ED157" s="110"/>
      <c r="EE157" s="110"/>
      <c r="EF157" s="110"/>
      <c r="EG157" s="110"/>
      <c r="EH157" s="110"/>
      <c r="EI157" s="110"/>
      <c r="EJ157" s="110"/>
      <c r="EK157" s="110"/>
      <c r="EL157" s="110"/>
      <c r="EM157" s="110"/>
      <c r="EN157" s="110"/>
      <c r="EO157" s="110"/>
      <c r="EP157" s="110"/>
      <c r="EQ157" s="110"/>
      <c r="ER157" s="110"/>
      <c r="ES157" s="110"/>
      <c r="ET157" s="110"/>
      <c r="EU157" s="110"/>
      <c r="EV157" s="110"/>
      <c r="EW157" s="110"/>
      <c r="EX157" s="110"/>
      <c r="EY157" s="110"/>
      <c r="EZ157" s="110"/>
      <c r="FA157" s="110"/>
      <c r="FB157" s="110"/>
      <c r="FC157" s="110"/>
      <c r="FD157" s="110"/>
      <c r="FE157" s="110"/>
      <c r="FF157" s="110"/>
      <c r="FG157" s="110"/>
      <c r="FH157" s="110"/>
      <c r="FI157" s="110"/>
      <c r="FJ157" s="110"/>
      <c r="FK157" s="110"/>
      <c r="FL157" s="110"/>
      <c r="FM157" s="110"/>
      <c r="FN157" s="110"/>
      <c r="FO157" s="110"/>
      <c r="FP157" s="110"/>
      <c r="FQ157" s="110"/>
      <c r="FR157" s="110"/>
      <c r="FS157" s="110"/>
      <c r="FT157" s="110"/>
      <c r="FU157" s="110"/>
      <c r="FV157" s="110"/>
      <c r="FW157" s="110"/>
      <c r="FX157" s="110"/>
      <c r="FY157" s="110"/>
      <c r="FZ157" s="110"/>
      <c r="GA157" s="110"/>
      <c r="GB157" s="110"/>
      <c r="GC157" s="110"/>
      <c r="GD157" s="110"/>
      <c r="GE157" s="110"/>
      <c r="GF157" s="110"/>
      <c r="GG157" s="110"/>
      <c r="GH157" s="110"/>
      <c r="GI157" s="110"/>
      <c r="GJ157" s="110"/>
      <c r="GK157" s="110"/>
      <c r="GL157" s="110"/>
      <c r="GM157" s="110"/>
      <c r="GN157" s="110"/>
      <c r="GO157" s="110"/>
      <c r="GP157" s="110"/>
      <c r="GQ157" s="110"/>
      <c r="GR157" s="110"/>
      <c r="GS157" s="110"/>
      <c r="GT157" s="110"/>
      <c r="GU157" s="110"/>
      <c r="GV157" s="110"/>
      <c r="GW157" s="110"/>
      <c r="GX157" s="110"/>
      <c r="GY157" s="110"/>
      <c r="GZ157" s="110"/>
      <c r="HA157" s="110"/>
      <c r="HB157" s="110"/>
      <c r="HC157" s="110"/>
      <c r="HD157" s="110"/>
      <c r="HE157" s="110"/>
      <c r="HF157" s="110"/>
      <c r="HG157" s="110"/>
      <c r="HH157" s="110"/>
      <c r="HI157" s="110"/>
      <c r="HJ157" s="110"/>
      <c r="HK157" s="110"/>
    </row>
    <row r="158" ht="15.75"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0"/>
      <c r="AI158" s="110"/>
      <c r="AJ158" s="110"/>
      <c r="AK158" s="110"/>
      <c r="AL158" s="110"/>
      <c r="AM158" s="110"/>
      <c r="AN158" s="110"/>
      <c r="AO158" s="110"/>
      <c r="AP158" s="110"/>
      <c r="AQ158" s="110"/>
      <c r="AR158" s="110"/>
      <c r="AS158" s="110"/>
      <c r="AT158" s="110"/>
      <c r="AU158" s="110"/>
      <c r="AV158" s="110"/>
      <c r="AW158" s="110"/>
      <c r="AX158" s="110"/>
      <c r="AY158" s="110"/>
      <c r="AZ158" s="110"/>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0"/>
      <c r="CB158" s="110"/>
      <c r="CC158" s="110"/>
      <c r="CD158" s="110"/>
      <c r="CE158" s="110"/>
      <c r="CF158" s="110"/>
      <c r="CG158" s="110"/>
      <c r="CH158" s="110"/>
      <c r="CI158" s="110"/>
      <c r="CJ158" s="110"/>
      <c r="CK158" s="110"/>
      <c r="CL158" s="110"/>
      <c r="CM158" s="110"/>
      <c r="CN158" s="110"/>
      <c r="CO158" s="110"/>
      <c r="CP158" s="110"/>
      <c r="CQ158" s="110"/>
      <c r="CR158" s="110"/>
      <c r="CS158" s="110"/>
      <c r="CT158" s="110"/>
      <c r="CU158" s="110"/>
      <c r="CV158" s="110"/>
      <c r="CW158" s="110"/>
      <c r="CX158" s="110"/>
      <c r="CY158" s="110"/>
      <c r="CZ158" s="110"/>
      <c r="DA158" s="110"/>
      <c r="DB158" s="110"/>
      <c r="DC158" s="110"/>
      <c r="DD158" s="110"/>
      <c r="DE158" s="110"/>
      <c r="DF158" s="110"/>
      <c r="DG158" s="110"/>
      <c r="DH158" s="110"/>
      <c r="DI158" s="110"/>
      <c r="DJ158" s="110"/>
      <c r="DK158" s="110"/>
      <c r="DL158" s="110"/>
      <c r="DM158" s="110"/>
      <c r="DN158" s="110"/>
      <c r="DO158" s="110"/>
      <c r="DP158" s="110"/>
      <c r="DQ158" s="110"/>
      <c r="DR158" s="110"/>
      <c r="DS158" s="110"/>
      <c r="DT158" s="110"/>
      <c r="DU158" s="110"/>
      <c r="DV158" s="110"/>
      <c r="DW158" s="110"/>
      <c r="DX158" s="110"/>
      <c r="DY158" s="110"/>
      <c r="DZ158" s="110"/>
      <c r="EA158" s="110"/>
      <c r="EB158" s="110"/>
      <c r="EC158" s="110"/>
      <c r="ED158" s="110"/>
      <c r="EE158" s="110"/>
      <c r="EF158" s="110"/>
      <c r="EG158" s="110"/>
      <c r="EH158" s="110"/>
      <c r="EI158" s="110"/>
      <c r="EJ158" s="110"/>
      <c r="EK158" s="110"/>
      <c r="EL158" s="110"/>
      <c r="EM158" s="110"/>
      <c r="EN158" s="110"/>
      <c r="EO158" s="110"/>
      <c r="EP158" s="110"/>
      <c r="EQ158" s="110"/>
      <c r="ER158" s="110"/>
      <c r="ES158" s="110"/>
      <c r="ET158" s="110"/>
      <c r="EU158" s="110"/>
      <c r="EV158" s="110"/>
      <c r="EW158" s="110"/>
      <c r="EX158" s="110"/>
      <c r="EY158" s="110"/>
      <c r="EZ158" s="110"/>
      <c r="FA158" s="110"/>
      <c r="FB158" s="110"/>
      <c r="FC158" s="110"/>
      <c r="FD158" s="110"/>
      <c r="FE158" s="110"/>
      <c r="FF158" s="110"/>
      <c r="FG158" s="110"/>
      <c r="FH158" s="110"/>
      <c r="FI158" s="110"/>
      <c r="FJ158" s="110"/>
      <c r="FK158" s="110"/>
      <c r="FL158" s="110"/>
      <c r="FM158" s="110"/>
      <c r="FN158" s="110"/>
      <c r="FO158" s="110"/>
      <c r="FP158" s="110"/>
      <c r="FQ158" s="110"/>
      <c r="FR158" s="110"/>
      <c r="FS158" s="110"/>
      <c r="FT158" s="110"/>
      <c r="FU158" s="110"/>
      <c r="FV158" s="110"/>
      <c r="FW158" s="110"/>
      <c r="FX158" s="110"/>
      <c r="FY158" s="110"/>
      <c r="FZ158" s="110"/>
      <c r="GA158" s="110"/>
      <c r="GB158" s="110"/>
      <c r="GC158" s="110"/>
      <c r="GD158" s="110"/>
      <c r="GE158" s="110"/>
      <c r="GF158" s="110"/>
      <c r="GG158" s="110"/>
      <c r="GH158" s="110"/>
      <c r="GI158" s="110"/>
      <c r="GJ158" s="110"/>
      <c r="GK158" s="110"/>
      <c r="GL158" s="110"/>
      <c r="GM158" s="110"/>
      <c r="GN158" s="110"/>
      <c r="GO158" s="110"/>
      <c r="GP158" s="110"/>
      <c r="GQ158" s="110"/>
      <c r="GR158" s="110"/>
      <c r="GS158" s="110"/>
      <c r="GT158" s="110"/>
      <c r="GU158" s="110"/>
      <c r="GV158" s="110"/>
      <c r="GW158" s="110"/>
      <c r="GX158" s="110"/>
      <c r="GY158" s="110"/>
      <c r="GZ158" s="110"/>
      <c r="HA158" s="110"/>
      <c r="HB158" s="110"/>
      <c r="HC158" s="110"/>
      <c r="HD158" s="110"/>
      <c r="HE158" s="110"/>
      <c r="HF158" s="110"/>
      <c r="HG158" s="110"/>
      <c r="HH158" s="110"/>
      <c r="HI158" s="110"/>
      <c r="HJ158" s="110"/>
      <c r="HK158" s="110"/>
    </row>
    <row r="159" ht="15.75"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c r="AE159" s="110"/>
      <c r="AF159" s="110"/>
      <c r="AG159" s="110"/>
      <c r="AH159" s="110"/>
      <c r="AI159" s="110"/>
      <c r="AJ159" s="110"/>
      <c r="AK159" s="110"/>
      <c r="AL159" s="110"/>
      <c r="AM159" s="110"/>
      <c r="AN159" s="110"/>
      <c r="AO159" s="110"/>
      <c r="AP159" s="110"/>
      <c r="AQ159" s="110"/>
      <c r="AR159" s="110"/>
      <c r="AS159" s="110"/>
      <c r="AT159" s="110"/>
      <c r="AU159" s="110"/>
      <c r="AV159" s="110"/>
      <c r="AW159" s="110"/>
      <c r="AX159" s="110"/>
      <c r="AY159" s="110"/>
      <c r="AZ159" s="110"/>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0"/>
      <c r="CB159" s="110"/>
      <c r="CC159" s="110"/>
      <c r="CD159" s="110"/>
      <c r="CE159" s="110"/>
      <c r="CF159" s="110"/>
      <c r="CG159" s="110"/>
      <c r="CH159" s="110"/>
      <c r="CI159" s="110"/>
      <c r="CJ159" s="110"/>
      <c r="CK159" s="110"/>
      <c r="CL159" s="110"/>
      <c r="CM159" s="110"/>
      <c r="CN159" s="110"/>
      <c r="CO159" s="110"/>
      <c r="CP159" s="110"/>
      <c r="CQ159" s="110"/>
      <c r="CR159" s="110"/>
      <c r="CS159" s="110"/>
      <c r="CT159" s="110"/>
      <c r="CU159" s="110"/>
      <c r="CV159" s="110"/>
      <c r="CW159" s="110"/>
      <c r="CX159" s="110"/>
      <c r="CY159" s="110"/>
      <c r="CZ159" s="110"/>
      <c r="DA159" s="110"/>
      <c r="DB159" s="110"/>
      <c r="DC159" s="110"/>
      <c r="DD159" s="110"/>
      <c r="DE159" s="110"/>
      <c r="DF159" s="110"/>
      <c r="DG159" s="110"/>
      <c r="DH159" s="110"/>
      <c r="DI159" s="110"/>
      <c r="DJ159" s="110"/>
      <c r="DK159" s="110"/>
      <c r="DL159" s="110"/>
      <c r="DM159" s="110"/>
      <c r="DN159" s="110"/>
      <c r="DO159" s="110"/>
      <c r="DP159" s="110"/>
      <c r="DQ159" s="110"/>
      <c r="DR159" s="110"/>
      <c r="DS159" s="110"/>
      <c r="DT159" s="110"/>
      <c r="DU159" s="110"/>
      <c r="DV159" s="110"/>
      <c r="DW159" s="110"/>
      <c r="DX159" s="110"/>
      <c r="DY159" s="110"/>
      <c r="DZ159" s="110"/>
      <c r="EA159" s="110"/>
      <c r="EB159" s="110"/>
      <c r="EC159" s="110"/>
      <c r="ED159" s="110"/>
      <c r="EE159" s="110"/>
      <c r="EF159" s="110"/>
      <c r="EG159" s="110"/>
      <c r="EH159" s="110"/>
      <c r="EI159" s="110"/>
      <c r="EJ159" s="110"/>
      <c r="EK159" s="110"/>
      <c r="EL159" s="110"/>
      <c r="EM159" s="110"/>
      <c r="EN159" s="110"/>
      <c r="EO159" s="110"/>
      <c r="EP159" s="110"/>
      <c r="EQ159" s="110"/>
      <c r="ER159" s="110"/>
      <c r="ES159" s="110"/>
      <c r="ET159" s="110"/>
      <c r="EU159" s="110"/>
      <c r="EV159" s="110"/>
      <c r="EW159" s="110"/>
      <c r="EX159" s="110"/>
      <c r="EY159" s="110"/>
      <c r="EZ159" s="110"/>
      <c r="FA159" s="110"/>
      <c r="FB159" s="110"/>
      <c r="FC159" s="110"/>
      <c r="FD159" s="110"/>
      <c r="FE159" s="110"/>
      <c r="FF159" s="110"/>
      <c r="FG159" s="110"/>
      <c r="FH159" s="110"/>
      <c r="FI159" s="110"/>
      <c r="FJ159" s="110"/>
      <c r="FK159" s="110"/>
      <c r="FL159" s="110"/>
      <c r="FM159" s="110"/>
      <c r="FN159" s="110"/>
      <c r="FO159" s="110"/>
      <c r="FP159" s="110"/>
      <c r="FQ159" s="110"/>
      <c r="FR159" s="110"/>
      <c r="FS159" s="110"/>
      <c r="FT159" s="110"/>
      <c r="FU159" s="110"/>
      <c r="FV159" s="110"/>
      <c r="FW159" s="110"/>
      <c r="FX159" s="110"/>
      <c r="FY159" s="110"/>
      <c r="FZ159" s="110"/>
      <c r="GA159" s="110"/>
      <c r="GB159" s="110"/>
      <c r="GC159" s="110"/>
      <c r="GD159" s="110"/>
      <c r="GE159" s="110"/>
      <c r="GF159" s="110"/>
      <c r="GG159" s="110"/>
      <c r="GH159" s="110"/>
      <c r="GI159" s="110"/>
      <c r="GJ159" s="110"/>
      <c r="GK159" s="110"/>
      <c r="GL159" s="110"/>
      <c r="GM159" s="110"/>
      <c r="GN159" s="110"/>
      <c r="GO159" s="110"/>
      <c r="GP159" s="110"/>
      <c r="GQ159" s="110"/>
      <c r="GR159" s="110"/>
      <c r="GS159" s="110"/>
      <c r="GT159" s="110"/>
      <c r="GU159" s="110"/>
      <c r="GV159" s="110"/>
      <c r="GW159" s="110"/>
      <c r="GX159" s="110"/>
      <c r="GY159" s="110"/>
      <c r="GZ159" s="110"/>
      <c r="HA159" s="110"/>
      <c r="HB159" s="110"/>
      <c r="HC159" s="110"/>
      <c r="HD159" s="110"/>
      <c r="HE159" s="110"/>
      <c r="HF159" s="110"/>
      <c r="HG159" s="110"/>
      <c r="HH159" s="110"/>
      <c r="HI159" s="110"/>
      <c r="HJ159" s="110"/>
      <c r="HK159" s="110"/>
    </row>
    <row r="160" ht="15.75"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0"/>
      <c r="AI160" s="110"/>
      <c r="AJ160" s="110"/>
      <c r="AK160" s="110"/>
      <c r="AL160" s="110"/>
      <c r="AM160" s="110"/>
      <c r="AN160" s="110"/>
      <c r="AO160" s="110"/>
      <c r="AP160" s="110"/>
      <c r="AQ160" s="110"/>
      <c r="AR160" s="110"/>
      <c r="AS160" s="110"/>
      <c r="AT160" s="110"/>
      <c r="AU160" s="110"/>
      <c r="AV160" s="110"/>
      <c r="AW160" s="110"/>
      <c r="AX160" s="110"/>
      <c r="AY160" s="110"/>
      <c r="AZ160" s="110"/>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0"/>
      <c r="CB160" s="110"/>
      <c r="CC160" s="110"/>
      <c r="CD160" s="110"/>
      <c r="CE160" s="110"/>
      <c r="CF160" s="110"/>
      <c r="CG160" s="110"/>
      <c r="CH160" s="110"/>
      <c r="CI160" s="110"/>
      <c r="CJ160" s="110"/>
      <c r="CK160" s="110"/>
      <c r="CL160" s="110"/>
      <c r="CM160" s="110"/>
      <c r="CN160" s="110"/>
      <c r="CO160" s="110"/>
      <c r="CP160" s="110"/>
      <c r="CQ160" s="110"/>
      <c r="CR160" s="110"/>
      <c r="CS160" s="110"/>
      <c r="CT160" s="110"/>
      <c r="CU160" s="110"/>
      <c r="CV160" s="110"/>
      <c r="CW160" s="110"/>
      <c r="CX160" s="110"/>
      <c r="CY160" s="110"/>
      <c r="CZ160" s="110"/>
      <c r="DA160" s="110"/>
      <c r="DB160" s="110"/>
      <c r="DC160" s="110"/>
      <c r="DD160" s="110"/>
      <c r="DE160" s="110"/>
      <c r="DF160" s="110"/>
      <c r="DG160" s="110"/>
      <c r="DH160" s="110"/>
      <c r="DI160" s="110"/>
      <c r="DJ160" s="110"/>
      <c r="DK160" s="110"/>
      <c r="DL160" s="110"/>
      <c r="DM160" s="110"/>
      <c r="DN160" s="110"/>
      <c r="DO160" s="110"/>
      <c r="DP160" s="110"/>
      <c r="DQ160" s="110"/>
      <c r="DR160" s="110"/>
      <c r="DS160" s="110"/>
      <c r="DT160" s="110"/>
      <c r="DU160" s="110"/>
      <c r="DV160" s="110"/>
      <c r="DW160" s="110"/>
      <c r="DX160" s="110"/>
      <c r="DY160" s="110"/>
      <c r="DZ160" s="110"/>
      <c r="EA160" s="110"/>
      <c r="EB160" s="110"/>
      <c r="EC160" s="110"/>
      <c r="ED160" s="110"/>
      <c r="EE160" s="110"/>
      <c r="EF160" s="110"/>
      <c r="EG160" s="110"/>
      <c r="EH160" s="110"/>
      <c r="EI160" s="110"/>
      <c r="EJ160" s="110"/>
      <c r="EK160" s="110"/>
      <c r="EL160" s="110"/>
      <c r="EM160" s="110"/>
      <c r="EN160" s="110"/>
      <c r="EO160" s="110"/>
      <c r="EP160" s="110"/>
      <c r="EQ160" s="110"/>
      <c r="ER160" s="110"/>
      <c r="ES160" s="110"/>
      <c r="ET160" s="110"/>
      <c r="EU160" s="110"/>
      <c r="EV160" s="110"/>
      <c r="EW160" s="110"/>
      <c r="EX160" s="110"/>
      <c r="EY160" s="110"/>
      <c r="EZ160" s="110"/>
      <c r="FA160" s="110"/>
      <c r="FB160" s="110"/>
      <c r="FC160" s="110"/>
      <c r="FD160" s="110"/>
      <c r="FE160" s="110"/>
      <c r="FF160" s="110"/>
      <c r="FG160" s="110"/>
      <c r="FH160" s="110"/>
      <c r="FI160" s="110"/>
      <c r="FJ160" s="110"/>
      <c r="FK160" s="110"/>
      <c r="FL160" s="110"/>
      <c r="FM160" s="110"/>
      <c r="FN160" s="110"/>
      <c r="FO160" s="110"/>
      <c r="FP160" s="110"/>
      <c r="FQ160" s="110"/>
      <c r="FR160" s="110"/>
      <c r="FS160" s="110"/>
      <c r="FT160" s="110"/>
      <c r="FU160" s="110"/>
      <c r="FV160" s="110"/>
      <c r="FW160" s="110"/>
      <c r="FX160" s="110"/>
      <c r="FY160" s="110"/>
      <c r="FZ160" s="110"/>
      <c r="GA160" s="110"/>
      <c r="GB160" s="110"/>
      <c r="GC160" s="110"/>
      <c r="GD160" s="110"/>
      <c r="GE160" s="110"/>
      <c r="GF160" s="110"/>
      <c r="GG160" s="110"/>
      <c r="GH160" s="110"/>
      <c r="GI160" s="110"/>
      <c r="GJ160" s="110"/>
      <c r="GK160" s="110"/>
      <c r="GL160" s="110"/>
      <c r="GM160" s="110"/>
      <c r="GN160" s="110"/>
      <c r="GO160" s="110"/>
      <c r="GP160" s="110"/>
      <c r="GQ160" s="110"/>
      <c r="GR160" s="110"/>
      <c r="GS160" s="110"/>
      <c r="GT160" s="110"/>
      <c r="GU160" s="110"/>
      <c r="GV160" s="110"/>
      <c r="GW160" s="110"/>
      <c r="GX160" s="110"/>
      <c r="GY160" s="110"/>
      <c r="GZ160" s="110"/>
      <c r="HA160" s="110"/>
      <c r="HB160" s="110"/>
      <c r="HC160" s="110"/>
      <c r="HD160" s="110"/>
      <c r="HE160" s="110"/>
      <c r="HF160" s="110"/>
      <c r="HG160" s="110"/>
      <c r="HH160" s="110"/>
      <c r="HI160" s="110"/>
      <c r="HJ160" s="110"/>
      <c r="HK160" s="110"/>
    </row>
    <row r="161" ht="15.75"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c r="AE161" s="110"/>
      <c r="AF161" s="110"/>
      <c r="AG161" s="110"/>
      <c r="AH161" s="110"/>
      <c r="AI161" s="110"/>
      <c r="AJ161" s="110"/>
      <c r="AK161" s="110"/>
      <c r="AL161" s="110"/>
      <c r="AM161" s="110"/>
      <c r="AN161" s="110"/>
      <c r="AO161" s="110"/>
      <c r="AP161" s="110"/>
      <c r="AQ161" s="110"/>
      <c r="AR161" s="110"/>
      <c r="AS161" s="110"/>
      <c r="AT161" s="110"/>
      <c r="AU161" s="110"/>
      <c r="AV161" s="110"/>
      <c r="AW161" s="110"/>
      <c r="AX161" s="110"/>
      <c r="AY161" s="110"/>
      <c r="AZ161" s="110"/>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0"/>
      <c r="CB161" s="110"/>
      <c r="CC161" s="110"/>
      <c r="CD161" s="110"/>
      <c r="CE161" s="110"/>
      <c r="CF161" s="110"/>
      <c r="CG161" s="110"/>
      <c r="CH161" s="110"/>
      <c r="CI161" s="110"/>
      <c r="CJ161" s="110"/>
      <c r="CK161" s="110"/>
      <c r="CL161" s="110"/>
      <c r="CM161" s="110"/>
      <c r="CN161" s="110"/>
      <c r="CO161" s="110"/>
      <c r="CP161" s="110"/>
      <c r="CQ161" s="110"/>
      <c r="CR161" s="110"/>
      <c r="CS161" s="110"/>
      <c r="CT161" s="110"/>
      <c r="CU161" s="110"/>
      <c r="CV161" s="110"/>
      <c r="CW161" s="110"/>
      <c r="CX161" s="110"/>
      <c r="CY161" s="110"/>
      <c r="CZ161" s="110"/>
      <c r="DA161" s="110"/>
      <c r="DB161" s="110"/>
      <c r="DC161" s="110"/>
      <c r="DD161" s="110"/>
      <c r="DE161" s="110"/>
      <c r="DF161" s="110"/>
      <c r="DG161" s="110"/>
      <c r="DH161" s="110"/>
      <c r="DI161" s="110"/>
      <c r="DJ161" s="110"/>
      <c r="DK161" s="110"/>
      <c r="DL161" s="110"/>
      <c r="DM161" s="110"/>
      <c r="DN161" s="110"/>
      <c r="DO161" s="110"/>
      <c r="DP161" s="110"/>
      <c r="DQ161" s="110"/>
      <c r="DR161" s="110"/>
      <c r="DS161" s="110"/>
      <c r="DT161" s="110"/>
      <c r="DU161" s="110"/>
      <c r="DV161" s="110"/>
      <c r="DW161" s="110"/>
      <c r="DX161" s="110"/>
      <c r="DY161" s="110"/>
      <c r="DZ161" s="110"/>
      <c r="EA161" s="110"/>
      <c r="EB161" s="110"/>
      <c r="EC161" s="110"/>
      <c r="ED161" s="110"/>
      <c r="EE161" s="110"/>
      <c r="EF161" s="110"/>
      <c r="EG161" s="110"/>
      <c r="EH161" s="110"/>
      <c r="EI161" s="110"/>
      <c r="EJ161" s="110"/>
      <c r="EK161" s="110"/>
      <c r="EL161" s="110"/>
      <c r="EM161" s="110"/>
      <c r="EN161" s="110"/>
      <c r="EO161" s="110"/>
      <c r="EP161" s="110"/>
      <c r="EQ161" s="110"/>
      <c r="ER161" s="110"/>
      <c r="ES161" s="110"/>
      <c r="ET161" s="110"/>
      <c r="EU161" s="110"/>
      <c r="EV161" s="110"/>
      <c r="EW161" s="110"/>
      <c r="EX161" s="110"/>
      <c r="EY161" s="110"/>
      <c r="EZ161" s="110"/>
      <c r="FA161" s="110"/>
      <c r="FB161" s="110"/>
      <c r="FC161" s="110"/>
      <c r="FD161" s="110"/>
      <c r="FE161" s="110"/>
      <c r="FF161" s="110"/>
      <c r="FG161" s="110"/>
      <c r="FH161" s="110"/>
      <c r="FI161" s="110"/>
      <c r="FJ161" s="110"/>
      <c r="FK161" s="110"/>
      <c r="FL161" s="110"/>
      <c r="FM161" s="110"/>
      <c r="FN161" s="110"/>
      <c r="FO161" s="110"/>
      <c r="FP161" s="110"/>
      <c r="FQ161" s="110"/>
      <c r="FR161" s="110"/>
      <c r="FS161" s="110"/>
      <c r="FT161" s="110"/>
      <c r="FU161" s="110"/>
      <c r="FV161" s="110"/>
      <c r="FW161" s="110"/>
      <c r="FX161" s="110"/>
      <c r="FY161" s="110"/>
      <c r="FZ161" s="110"/>
      <c r="GA161" s="110"/>
      <c r="GB161" s="110"/>
      <c r="GC161" s="110"/>
      <c r="GD161" s="110"/>
      <c r="GE161" s="110"/>
      <c r="GF161" s="110"/>
      <c r="GG161" s="110"/>
      <c r="GH161" s="110"/>
      <c r="GI161" s="110"/>
      <c r="GJ161" s="110"/>
      <c r="GK161" s="110"/>
      <c r="GL161" s="110"/>
      <c r="GM161" s="110"/>
      <c r="GN161" s="110"/>
      <c r="GO161" s="110"/>
      <c r="GP161" s="110"/>
      <c r="GQ161" s="110"/>
      <c r="GR161" s="110"/>
      <c r="GS161" s="110"/>
      <c r="GT161" s="110"/>
      <c r="GU161" s="110"/>
      <c r="GV161" s="110"/>
      <c r="GW161" s="110"/>
      <c r="GX161" s="110"/>
      <c r="GY161" s="110"/>
      <c r="GZ161" s="110"/>
      <c r="HA161" s="110"/>
      <c r="HB161" s="110"/>
      <c r="HC161" s="110"/>
      <c r="HD161" s="110"/>
      <c r="HE161" s="110"/>
      <c r="HF161" s="110"/>
      <c r="HG161" s="110"/>
      <c r="HH161" s="110"/>
      <c r="HI161" s="110"/>
      <c r="HJ161" s="110"/>
      <c r="HK161" s="110"/>
    </row>
    <row r="162" ht="15.75"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c r="AA162" s="110"/>
      <c r="AB162" s="110"/>
      <c r="AC162" s="110"/>
      <c r="AD162" s="110"/>
      <c r="AE162" s="110"/>
      <c r="AF162" s="110"/>
      <c r="AG162" s="110"/>
      <c r="AH162" s="110"/>
      <c r="AI162" s="110"/>
      <c r="AJ162" s="110"/>
      <c r="AK162" s="110"/>
      <c r="AL162" s="110"/>
      <c r="AM162" s="110"/>
      <c r="AN162" s="110"/>
      <c r="AO162" s="110"/>
      <c r="AP162" s="110"/>
      <c r="AQ162" s="110"/>
      <c r="AR162" s="110"/>
      <c r="AS162" s="110"/>
      <c r="AT162" s="110"/>
      <c r="AU162" s="110"/>
      <c r="AV162" s="110"/>
      <c r="AW162" s="110"/>
      <c r="AX162" s="110"/>
      <c r="AY162" s="110"/>
      <c r="AZ162" s="110"/>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0"/>
      <c r="CB162" s="110"/>
      <c r="CC162" s="110"/>
      <c r="CD162" s="110"/>
      <c r="CE162" s="110"/>
      <c r="CF162" s="110"/>
      <c r="CG162" s="110"/>
      <c r="CH162" s="110"/>
      <c r="CI162" s="110"/>
      <c r="CJ162" s="110"/>
      <c r="CK162" s="110"/>
      <c r="CL162" s="110"/>
      <c r="CM162" s="110"/>
      <c r="CN162" s="110"/>
      <c r="CO162" s="110"/>
      <c r="CP162" s="110"/>
      <c r="CQ162" s="110"/>
      <c r="CR162" s="110"/>
      <c r="CS162" s="110"/>
      <c r="CT162" s="110"/>
      <c r="CU162" s="110"/>
      <c r="CV162" s="110"/>
      <c r="CW162" s="110"/>
      <c r="CX162" s="110"/>
      <c r="CY162" s="110"/>
      <c r="CZ162" s="110"/>
      <c r="DA162" s="110"/>
      <c r="DB162" s="110"/>
      <c r="DC162" s="110"/>
      <c r="DD162" s="110"/>
      <c r="DE162" s="110"/>
      <c r="DF162" s="110"/>
      <c r="DG162" s="110"/>
      <c r="DH162" s="110"/>
      <c r="DI162" s="110"/>
      <c r="DJ162" s="110"/>
      <c r="DK162" s="110"/>
      <c r="DL162" s="110"/>
      <c r="DM162" s="110"/>
      <c r="DN162" s="110"/>
      <c r="DO162" s="110"/>
      <c r="DP162" s="110"/>
      <c r="DQ162" s="110"/>
      <c r="DR162" s="110"/>
      <c r="DS162" s="110"/>
      <c r="DT162" s="110"/>
      <c r="DU162" s="110"/>
      <c r="DV162" s="110"/>
      <c r="DW162" s="110"/>
      <c r="DX162" s="110"/>
      <c r="DY162" s="110"/>
      <c r="DZ162" s="110"/>
      <c r="EA162" s="110"/>
      <c r="EB162" s="110"/>
      <c r="EC162" s="110"/>
      <c r="ED162" s="110"/>
      <c r="EE162" s="110"/>
      <c r="EF162" s="110"/>
      <c r="EG162" s="110"/>
      <c r="EH162" s="110"/>
      <c r="EI162" s="110"/>
      <c r="EJ162" s="110"/>
      <c r="EK162" s="110"/>
      <c r="EL162" s="110"/>
      <c r="EM162" s="110"/>
      <c r="EN162" s="110"/>
      <c r="EO162" s="110"/>
      <c r="EP162" s="110"/>
      <c r="EQ162" s="110"/>
      <c r="ER162" s="110"/>
      <c r="ES162" s="110"/>
      <c r="ET162" s="110"/>
      <c r="EU162" s="110"/>
      <c r="EV162" s="110"/>
      <c r="EW162" s="110"/>
      <c r="EX162" s="110"/>
      <c r="EY162" s="110"/>
      <c r="EZ162" s="110"/>
      <c r="FA162" s="110"/>
      <c r="FB162" s="110"/>
      <c r="FC162" s="110"/>
      <c r="FD162" s="110"/>
      <c r="FE162" s="110"/>
      <c r="FF162" s="110"/>
      <c r="FG162" s="110"/>
      <c r="FH162" s="110"/>
      <c r="FI162" s="110"/>
      <c r="FJ162" s="110"/>
      <c r="FK162" s="110"/>
      <c r="FL162" s="110"/>
      <c r="FM162" s="110"/>
      <c r="FN162" s="110"/>
      <c r="FO162" s="110"/>
      <c r="FP162" s="110"/>
      <c r="FQ162" s="110"/>
      <c r="FR162" s="110"/>
      <c r="FS162" s="110"/>
      <c r="FT162" s="110"/>
      <c r="FU162" s="110"/>
      <c r="FV162" s="110"/>
      <c r="FW162" s="110"/>
      <c r="FX162" s="110"/>
      <c r="FY162" s="110"/>
      <c r="FZ162" s="110"/>
      <c r="GA162" s="110"/>
      <c r="GB162" s="110"/>
      <c r="GC162" s="110"/>
      <c r="GD162" s="110"/>
      <c r="GE162" s="110"/>
      <c r="GF162" s="110"/>
      <c r="GG162" s="110"/>
      <c r="GH162" s="110"/>
      <c r="GI162" s="110"/>
      <c r="GJ162" s="110"/>
      <c r="GK162" s="110"/>
      <c r="GL162" s="110"/>
      <c r="GM162" s="110"/>
      <c r="GN162" s="110"/>
      <c r="GO162" s="110"/>
      <c r="GP162" s="110"/>
      <c r="GQ162" s="110"/>
      <c r="GR162" s="110"/>
      <c r="GS162" s="110"/>
      <c r="GT162" s="110"/>
      <c r="GU162" s="110"/>
      <c r="GV162" s="110"/>
      <c r="GW162" s="110"/>
      <c r="GX162" s="110"/>
      <c r="GY162" s="110"/>
      <c r="GZ162" s="110"/>
      <c r="HA162" s="110"/>
      <c r="HB162" s="110"/>
      <c r="HC162" s="110"/>
      <c r="HD162" s="110"/>
      <c r="HE162" s="110"/>
      <c r="HF162" s="110"/>
      <c r="HG162" s="110"/>
      <c r="HH162" s="110"/>
      <c r="HI162" s="110"/>
      <c r="HJ162" s="110"/>
      <c r="HK162" s="110"/>
    </row>
    <row r="163" ht="15.75"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c r="AA163" s="110"/>
      <c r="AB163" s="110"/>
      <c r="AC163" s="110"/>
      <c r="AD163" s="110"/>
      <c r="AE163" s="110"/>
      <c r="AF163" s="110"/>
      <c r="AG163" s="110"/>
      <c r="AH163" s="110"/>
      <c r="AI163" s="110"/>
      <c r="AJ163" s="110"/>
      <c r="AK163" s="110"/>
      <c r="AL163" s="110"/>
      <c r="AM163" s="110"/>
      <c r="AN163" s="110"/>
      <c r="AO163" s="110"/>
      <c r="AP163" s="110"/>
      <c r="AQ163" s="110"/>
      <c r="AR163" s="110"/>
      <c r="AS163" s="110"/>
      <c r="AT163" s="110"/>
      <c r="AU163" s="110"/>
      <c r="AV163" s="110"/>
      <c r="AW163" s="110"/>
      <c r="AX163" s="110"/>
      <c r="AY163" s="110"/>
      <c r="AZ163" s="110"/>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0"/>
      <c r="CB163" s="110"/>
      <c r="CC163" s="110"/>
      <c r="CD163" s="110"/>
      <c r="CE163" s="110"/>
      <c r="CF163" s="110"/>
      <c r="CG163" s="110"/>
      <c r="CH163" s="110"/>
      <c r="CI163" s="110"/>
      <c r="CJ163" s="110"/>
      <c r="CK163" s="110"/>
      <c r="CL163" s="110"/>
      <c r="CM163" s="110"/>
      <c r="CN163" s="110"/>
      <c r="CO163" s="110"/>
      <c r="CP163" s="110"/>
      <c r="CQ163" s="110"/>
      <c r="CR163" s="110"/>
      <c r="CS163" s="110"/>
      <c r="CT163" s="110"/>
      <c r="CU163" s="110"/>
      <c r="CV163" s="110"/>
      <c r="CW163" s="110"/>
      <c r="CX163" s="110"/>
      <c r="CY163" s="110"/>
      <c r="CZ163" s="110"/>
      <c r="DA163" s="110"/>
      <c r="DB163" s="110"/>
      <c r="DC163" s="110"/>
      <c r="DD163" s="110"/>
      <c r="DE163" s="110"/>
      <c r="DF163" s="110"/>
      <c r="DG163" s="110"/>
      <c r="DH163" s="110"/>
      <c r="DI163" s="110"/>
      <c r="DJ163" s="110"/>
      <c r="DK163" s="110"/>
      <c r="DL163" s="110"/>
      <c r="DM163" s="110"/>
      <c r="DN163" s="110"/>
      <c r="DO163" s="110"/>
      <c r="DP163" s="110"/>
      <c r="DQ163" s="110"/>
      <c r="DR163" s="110"/>
      <c r="DS163" s="110"/>
      <c r="DT163" s="110"/>
      <c r="DU163" s="110"/>
      <c r="DV163" s="110"/>
      <c r="DW163" s="110"/>
      <c r="DX163" s="110"/>
      <c r="DY163" s="110"/>
      <c r="DZ163" s="110"/>
      <c r="EA163" s="110"/>
      <c r="EB163" s="110"/>
      <c r="EC163" s="110"/>
      <c r="ED163" s="110"/>
      <c r="EE163" s="110"/>
      <c r="EF163" s="110"/>
      <c r="EG163" s="110"/>
      <c r="EH163" s="110"/>
      <c r="EI163" s="110"/>
      <c r="EJ163" s="110"/>
      <c r="EK163" s="110"/>
      <c r="EL163" s="110"/>
      <c r="EM163" s="110"/>
      <c r="EN163" s="110"/>
      <c r="EO163" s="110"/>
      <c r="EP163" s="110"/>
      <c r="EQ163" s="110"/>
      <c r="ER163" s="110"/>
      <c r="ES163" s="110"/>
      <c r="ET163" s="110"/>
      <c r="EU163" s="110"/>
      <c r="EV163" s="110"/>
      <c r="EW163" s="110"/>
      <c r="EX163" s="110"/>
      <c r="EY163" s="110"/>
      <c r="EZ163" s="110"/>
      <c r="FA163" s="110"/>
      <c r="FB163" s="110"/>
      <c r="FC163" s="110"/>
      <c r="FD163" s="110"/>
      <c r="FE163" s="110"/>
      <c r="FF163" s="110"/>
      <c r="FG163" s="110"/>
      <c r="FH163" s="110"/>
      <c r="FI163" s="110"/>
      <c r="FJ163" s="110"/>
      <c r="FK163" s="110"/>
      <c r="FL163" s="110"/>
      <c r="FM163" s="110"/>
      <c r="FN163" s="110"/>
      <c r="FO163" s="110"/>
      <c r="FP163" s="110"/>
      <c r="FQ163" s="110"/>
      <c r="FR163" s="110"/>
      <c r="FS163" s="110"/>
      <c r="FT163" s="110"/>
      <c r="FU163" s="110"/>
      <c r="FV163" s="110"/>
      <c r="FW163" s="110"/>
      <c r="FX163" s="110"/>
      <c r="FY163" s="110"/>
      <c r="FZ163" s="110"/>
      <c r="GA163" s="110"/>
      <c r="GB163" s="110"/>
      <c r="GC163" s="110"/>
      <c r="GD163" s="110"/>
      <c r="GE163" s="110"/>
      <c r="GF163" s="110"/>
      <c r="GG163" s="110"/>
      <c r="GH163" s="110"/>
      <c r="GI163" s="110"/>
      <c r="GJ163" s="110"/>
      <c r="GK163" s="110"/>
      <c r="GL163" s="110"/>
      <c r="GM163" s="110"/>
      <c r="GN163" s="110"/>
      <c r="GO163" s="110"/>
      <c r="GP163" s="110"/>
      <c r="GQ163" s="110"/>
      <c r="GR163" s="110"/>
      <c r="GS163" s="110"/>
      <c r="GT163" s="110"/>
      <c r="GU163" s="110"/>
      <c r="GV163" s="110"/>
      <c r="GW163" s="110"/>
      <c r="GX163" s="110"/>
      <c r="GY163" s="110"/>
      <c r="GZ163" s="110"/>
      <c r="HA163" s="110"/>
      <c r="HB163" s="110"/>
      <c r="HC163" s="110"/>
      <c r="HD163" s="110"/>
      <c r="HE163" s="110"/>
      <c r="HF163" s="110"/>
      <c r="HG163" s="110"/>
      <c r="HH163" s="110"/>
      <c r="HI163" s="110"/>
      <c r="HJ163" s="110"/>
      <c r="HK163" s="110"/>
    </row>
    <row r="164" ht="15.75"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0"/>
      <c r="AI164" s="110"/>
      <c r="AJ164" s="110"/>
      <c r="AK164" s="110"/>
      <c r="AL164" s="110"/>
      <c r="AM164" s="110"/>
      <c r="AN164" s="110"/>
      <c r="AO164" s="110"/>
      <c r="AP164" s="110"/>
      <c r="AQ164" s="110"/>
      <c r="AR164" s="110"/>
      <c r="AS164" s="110"/>
      <c r="AT164" s="110"/>
      <c r="AU164" s="110"/>
      <c r="AV164" s="110"/>
      <c r="AW164" s="110"/>
      <c r="AX164" s="110"/>
      <c r="AY164" s="110"/>
      <c r="AZ164" s="110"/>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0"/>
      <c r="CB164" s="110"/>
      <c r="CC164" s="110"/>
      <c r="CD164" s="110"/>
      <c r="CE164" s="110"/>
      <c r="CF164" s="110"/>
      <c r="CG164" s="110"/>
      <c r="CH164" s="110"/>
      <c r="CI164" s="110"/>
      <c r="CJ164" s="110"/>
      <c r="CK164" s="110"/>
      <c r="CL164" s="110"/>
      <c r="CM164" s="110"/>
      <c r="CN164" s="110"/>
      <c r="CO164" s="110"/>
      <c r="CP164" s="110"/>
      <c r="CQ164" s="110"/>
      <c r="CR164" s="110"/>
      <c r="CS164" s="110"/>
      <c r="CT164" s="110"/>
      <c r="CU164" s="110"/>
      <c r="CV164" s="110"/>
      <c r="CW164" s="110"/>
      <c r="CX164" s="110"/>
      <c r="CY164" s="110"/>
      <c r="CZ164" s="110"/>
      <c r="DA164" s="110"/>
      <c r="DB164" s="110"/>
      <c r="DC164" s="110"/>
      <c r="DD164" s="110"/>
      <c r="DE164" s="110"/>
      <c r="DF164" s="110"/>
      <c r="DG164" s="110"/>
      <c r="DH164" s="110"/>
      <c r="DI164" s="110"/>
      <c r="DJ164" s="110"/>
      <c r="DK164" s="110"/>
      <c r="DL164" s="110"/>
      <c r="DM164" s="110"/>
      <c r="DN164" s="110"/>
      <c r="DO164" s="110"/>
      <c r="DP164" s="110"/>
      <c r="DQ164" s="110"/>
      <c r="DR164" s="110"/>
      <c r="DS164" s="110"/>
      <c r="DT164" s="110"/>
      <c r="DU164" s="110"/>
      <c r="DV164" s="110"/>
      <c r="DW164" s="110"/>
      <c r="DX164" s="110"/>
      <c r="DY164" s="110"/>
      <c r="DZ164" s="110"/>
      <c r="EA164" s="110"/>
      <c r="EB164" s="110"/>
      <c r="EC164" s="110"/>
      <c r="ED164" s="110"/>
      <c r="EE164" s="110"/>
      <c r="EF164" s="110"/>
      <c r="EG164" s="110"/>
      <c r="EH164" s="110"/>
      <c r="EI164" s="110"/>
      <c r="EJ164" s="110"/>
      <c r="EK164" s="110"/>
      <c r="EL164" s="110"/>
      <c r="EM164" s="110"/>
      <c r="EN164" s="110"/>
      <c r="EO164" s="110"/>
      <c r="EP164" s="110"/>
      <c r="EQ164" s="110"/>
      <c r="ER164" s="110"/>
      <c r="ES164" s="110"/>
      <c r="ET164" s="110"/>
      <c r="EU164" s="110"/>
      <c r="EV164" s="110"/>
      <c r="EW164" s="110"/>
      <c r="EX164" s="110"/>
      <c r="EY164" s="110"/>
      <c r="EZ164" s="110"/>
      <c r="FA164" s="110"/>
      <c r="FB164" s="110"/>
      <c r="FC164" s="110"/>
      <c r="FD164" s="110"/>
      <c r="FE164" s="110"/>
      <c r="FF164" s="110"/>
      <c r="FG164" s="110"/>
      <c r="FH164" s="110"/>
      <c r="FI164" s="110"/>
      <c r="FJ164" s="110"/>
      <c r="FK164" s="110"/>
      <c r="FL164" s="110"/>
      <c r="FM164" s="110"/>
      <c r="FN164" s="110"/>
      <c r="FO164" s="110"/>
      <c r="FP164" s="110"/>
      <c r="FQ164" s="110"/>
      <c r="FR164" s="110"/>
      <c r="FS164" s="110"/>
      <c r="FT164" s="110"/>
      <c r="FU164" s="110"/>
      <c r="FV164" s="110"/>
      <c r="FW164" s="110"/>
      <c r="FX164" s="110"/>
      <c r="FY164" s="110"/>
      <c r="FZ164" s="110"/>
      <c r="GA164" s="110"/>
      <c r="GB164" s="110"/>
      <c r="GC164" s="110"/>
      <c r="GD164" s="110"/>
      <c r="GE164" s="110"/>
      <c r="GF164" s="110"/>
      <c r="GG164" s="110"/>
      <c r="GH164" s="110"/>
      <c r="GI164" s="110"/>
      <c r="GJ164" s="110"/>
      <c r="GK164" s="110"/>
      <c r="GL164" s="110"/>
      <c r="GM164" s="110"/>
      <c r="GN164" s="110"/>
      <c r="GO164" s="110"/>
      <c r="GP164" s="110"/>
      <c r="GQ164" s="110"/>
      <c r="GR164" s="110"/>
      <c r="GS164" s="110"/>
      <c r="GT164" s="110"/>
      <c r="GU164" s="110"/>
      <c r="GV164" s="110"/>
      <c r="GW164" s="110"/>
      <c r="GX164" s="110"/>
      <c r="GY164" s="110"/>
      <c r="GZ164" s="110"/>
      <c r="HA164" s="110"/>
      <c r="HB164" s="110"/>
      <c r="HC164" s="110"/>
      <c r="HD164" s="110"/>
      <c r="HE164" s="110"/>
      <c r="HF164" s="110"/>
      <c r="HG164" s="110"/>
      <c r="HH164" s="110"/>
      <c r="HI164" s="110"/>
      <c r="HJ164" s="110"/>
      <c r="HK164" s="110"/>
    </row>
    <row r="165" ht="15.75"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c r="AA165" s="110"/>
      <c r="AB165" s="110"/>
      <c r="AC165" s="110"/>
      <c r="AD165" s="110"/>
      <c r="AE165" s="110"/>
      <c r="AF165" s="110"/>
      <c r="AG165" s="110"/>
      <c r="AH165" s="110"/>
      <c r="AI165" s="110"/>
      <c r="AJ165" s="110"/>
      <c r="AK165" s="110"/>
      <c r="AL165" s="110"/>
      <c r="AM165" s="110"/>
      <c r="AN165" s="110"/>
      <c r="AO165" s="110"/>
      <c r="AP165" s="110"/>
      <c r="AQ165" s="110"/>
      <c r="AR165" s="110"/>
      <c r="AS165" s="110"/>
      <c r="AT165" s="110"/>
      <c r="AU165" s="110"/>
      <c r="AV165" s="110"/>
      <c r="AW165" s="110"/>
      <c r="AX165" s="110"/>
      <c r="AY165" s="110"/>
      <c r="AZ165" s="110"/>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0"/>
      <c r="CB165" s="110"/>
      <c r="CC165" s="110"/>
      <c r="CD165" s="110"/>
      <c r="CE165" s="110"/>
      <c r="CF165" s="110"/>
      <c r="CG165" s="110"/>
      <c r="CH165" s="110"/>
      <c r="CI165" s="110"/>
      <c r="CJ165" s="110"/>
      <c r="CK165" s="110"/>
      <c r="CL165" s="110"/>
      <c r="CM165" s="110"/>
      <c r="CN165" s="110"/>
      <c r="CO165" s="110"/>
      <c r="CP165" s="110"/>
      <c r="CQ165" s="110"/>
      <c r="CR165" s="110"/>
      <c r="CS165" s="110"/>
      <c r="CT165" s="110"/>
      <c r="CU165" s="110"/>
      <c r="CV165" s="110"/>
      <c r="CW165" s="110"/>
      <c r="CX165" s="110"/>
      <c r="CY165" s="110"/>
      <c r="CZ165" s="110"/>
      <c r="DA165" s="110"/>
      <c r="DB165" s="110"/>
      <c r="DC165" s="110"/>
      <c r="DD165" s="110"/>
      <c r="DE165" s="110"/>
      <c r="DF165" s="110"/>
      <c r="DG165" s="110"/>
      <c r="DH165" s="110"/>
      <c r="DI165" s="110"/>
      <c r="DJ165" s="110"/>
      <c r="DK165" s="110"/>
      <c r="DL165" s="110"/>
      <c r="DM165" s="110"/>
      <c r="DN165" s="110"/>
      <c r="DO165" s="110"/>
      <c r="DP165" s="110"/>
      <c r="DQ165" s="110"/>
      <c r="DR165" s="110"/>
      <c r="DS165" s="110"/>
      <c r="DT165" s="110"/>
      <c r="DU165" s="110"/>
      <c r="DV165" s="110"/>
      <c r="DW165" s="110"/>
      <c r="DX165" s="110"/>
      <c r="DY165" s="110"/>
      <c r="DZ165" s="110"/>
      <c r="EA165" s="110"/>
      <c r="EB165" s="110"/>
      <c r="EC165" s="110"/>
      <c r="ED165" s="110"/>
      <c r="EE165" s="110"/>
      <c r="EF165" s="110"/>
      <c r="EG165" s="110"/>
      <c r="EH165" s="110"/>
      <c r="EI165" s="110"/>
      <c r="EJ165" s="110"/>
      <c r="EK165" s="110"/>
      <c r="EL165" s="110"/>
      <c r="EM165" s="110"/>
      <c r="EN165" s="110"/>
      <c r="EO165" s="110"/>
      <c r="EP165" s="110"/>
      <c r="EQ165" s="110"/>
      <c r="ER165" s="110"/>
      <c r="ES165" s="110"/>
      <c r="ET165" s="110"/>
      <c r="EU165" s="110"/>
      <c r="EV165" s="110"/>
      <c r="EW165" s="110"/>
      <c r="EX165" s="110"/>
      <c r="EY165" s="110"/>
      <c r="EZ165" s="110"/>
      <c r="FA165" s="110"/>
      <c r="FB165" s="110"/>
      <c r="FC165" s="110"/>
      <c r="FD165" s="110"/>
      <c r="FE165" s="110"/>
      <c r="FF165" s="110"/>
      <c r="FG165" s="110"/>
      <c r="FH165" s="110"/>
      <c r="FI165" s="110"/>
      <c r="FJ165" s="110"/>
      <c r="FK165" s="110"/>
      <c r="FL165" s="110"/>
      <c r="FM165" s="110"/>
      <c r="FN165" s="110"/>
      <c r="FO165" s="110"/>
      <c r="FP165" s="110"/>
      <c r="FQ165" s="110"/>
      <c r="FR165" s="110"/>
      <c r="FS165" s="110"/>
      <c r="FT165" s="110"/>
      <c r="FU165" s="110"/>
      <c r="FV165" s="110"/>
      <c r="FW165" s="110"/>
      <c r="FX165" s="110"/>
      <c r="FY165" s="110"/>
      <c r="FZ165" s="110"/>
      <c r="GA165" s="110"/>
      <c r="GB165" s="110"/>
      <c r="GC165" s="110"/>
      <c r="GD165" s="110"/>
      <c r="GE165" s="110"/>
      <c r="GF165" s="110"/>
      <c r="GG165" s="110"/>
      <c r="GH165" s="110"/>
      <c r="GI165" s="110"/>
      <c r="GJ165" s="110"/>
      <c r="GK165" s="110"/>
      <c r="GL165" s="110"/>
      <c r="GM165" s="110"/>
      <c r="GN165" s="110"/>
      <c r="GO165" s="110"/>
      <c r="GP165" s="110"/>
      <c r="GQ165" s="110"/>
      <c r="GR165" s="110"/>
      <c r="GS165" s="110"/>
      <c r="GT165" s="110"/>
      <c r="GU165" s="110"/>
      <c r="GV165" s="110"/>
      <c r="GW165" s="110"/>
      <c r="GX165" s="110"/>
      <c r="GY165" s="110"/>
      <c r="GZ165" s="110"/>
      <c r="HA165" s="110"/>
      <c r="HB165" s="110"/>
      <c r="HC165" s="110"/>
      <c r="HD165" s="110"/>
      <c r="HE165" s="110"/>
      <c r="HF165" s="110"/>
      <c r="HG165" s="110"/>
      <c r="HH165" s="110"/>
      <c r="HI165" s="110"/>
      <c r="HJ165" s="110"/>
      <c r="HK165" s="110"/>
    </row>
    <row r="166" ht="15.75"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c r="AA166" s="110"/>
      <c r="AB166" s="110"/>
      <c r="AC166" s="110"/>
      <c r="AD166" s="110"/>
      <c r="AE166" s="110"/>
      <c r="AF166" s="110"/>
      <c r="AG166" s="110"/>
      <c r="AH166" s="110"/>
      <c r="AI166" s="110"/>
      <c r="AJ166" s="110"/>
      <c r="AK166" s="110"/>
      <c r="AL166" s="110"/>
      <c r="AM166" s="110"/>
      <c r="AN166" s="110"/>
      <c r="AO166" s="110"/>
      <c r="AP166" s="110"/>
      <c r="AQ166" s="110"/>
      <c r="AR166" s="110"/>
      <c r="AS166" s="110"/>
      <c r="AT166" s="110"/>
      <c r="AU166" s="110"/>
      <c r="AV166" s="110"/>
      <c r="AW166" s="110"/>
      <c r="AX166" s="110"/>
      <c r="AY166" s="110"/>
      <c r="AZ166" s="110"/>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0"/>
      <c r="CB166" s="110"/>
      <c r="CC166" s="110"/>
      <c r="CD166" s="110"/>
      <c r="CE166" s="110"/>
      <c r="CF166" s="110"/>
      <c r="CG166" s="110"/>
      <c r="CH166" s="110"/>
      <c r="CI166" s="110"/>
      <c r="CJ166" s="110"/>
      <c r="CK166" s="110"/>
      <c r="CL166" s="110"/>
      <c r="CM166" s="110"/>
      <c r="CN166" s="110"/>
      <c r="CO166" s="110"/>
      <c r="CP166" s="110"/>
      <c r="CQ166" s="110"/>
      <c r="CR166" s="110"/>
      <c r="CS166" s="110"/>
      <c r="CT166" s="110"/>
      <c r="CU166" s="110"/>
      <c r="CV166" s="110"/>
      <c r="CW166" s="110"/>
      <c r="CX166" s="110"/>
      <c r="CY166" s="110"/>
      <c r="CZ166" s="110"/>
      <c r="DA166" s="110"/>
      <c r="DB166" s="110"/>
      <c r="DC166" s="110"/>
      <c r="DD166" s="110"/>
      <c r="DE166" s="110"/>
      <c r="DF166" s="110"/>
      <c r="DG166" s="110"/>
      <c r="DH166" s="110"/>
      <c r="DI166" s="110"/>
      <c r="DJ166" s="110"/>
      <c r="DK166" s="110"/>
      <c r="DL166" s="110"/>
      <c r="DM166" s="110"/>
      <c r="DN166" s="110"/>
      <c r="DO166" s="110"/>
      <c r="DP166" s="110"/>
      <c r="DQ166" s="110"/>
      <c r="DR166" s="110"/>
      <c r="DS166" s="110"/>
      <c r="DT166" s="110"/>
      <c r="DU166" s="110"/>
      <c r="DV166" s="110"/>
      <c r="DW166" s="110"/>
      <c r="DX166" s="110"/>
      <c r="DY166" s="110"/>
      <c r="DZ166" s="110"/>
      <c r="EA166" s="110"/>
      <c r="EB166" s="110"/>
      <c r="EC166" s="110"/>
      <c r="ED166" s="110"/>
      <c r="EE166" s="110"/>
      <c r="EF166" s="110"/>
      <c r="EG166" s="110"/>
      <c r="EH166" s="110"/>
      <c r="EI166" s="110"/>
      <c r="EJ166" s="110"/>
      <c r="EK166" s="110"/>
      <c r="EL166" s="110"/>
      <c r="EM166" s="110"/>
      <c r="EN166" s="110"/>
      <c r="EO166" s="110"/>
      <c r="EP166" s="110"/>
      <c r="EQ166" s="110"/>
      <c r="ER166" s="110"/>
      <c r="ES166" s="110"/>
      <c r="ET166" s="110"/>
      <c r="EU166" s="110"/>
      <c r="EV166" s="110"/>
      <c r="EW166" s="110"/>
      <c r="EX166" s="110"/>
      <c r="EY166" s="110"/>
      <c r="EZ166" s="110"/>
      <c r="FA166" s="110"/>
      <c r="FB166" s="110"/>
      <c r="FC166" s="110"/>
      <c r="FD166" s="110"/>
      <c r="FE166" s="110"/>
      <c r="FF166" s="110"/>
      <c r="FG166" s="110"/>
      <c r="FH166" s="110"/>
      <c r="FI166" s="110"/>
      <c r="FJ166" s="110"/>
      <c r="FK166" s="110"/>
      <c r="FL166" s="110"/>
      <c r="FM166" s="110"/>
      <c r="FN166" s="110"/>
      <c r="FO166" s="110"/>
      <c r="FP166" s="110"/>
      <c r="FQ166" s="110"/>
      <c r="FR166" s="110"/>
      <c r="FS166" s="110"/>
      <c r="FT166" s="110"/>
      <c r="FU166" s="110"/>
      <c r="FV166" s="110"/>
      <c r="FW166" s="110"/>
      <c r="FX166" s="110"/>
      <c r="FY166" s="110"/>
      <c r="FZ166" s="110"/>
      <c r="GA166" s="110"/>
      <c r="GB166" s="110"/>
      <c r="GC166" s="110"/>
      <c r="GD166" s="110"/>
      <c r="GE166" s="110"/>
      <c r="GF166" s="110"/>
      <c r="GG166" s="110"/>
      <c r="GH166" s="110"/>
      <c r="GI166" s="110"/>
      <c r="GJ166" s="110"/>
      <c r="GK166" s="110"/>
      <c r="GL166" s="110"/>
      <c r="GM166" s="110"/>
      <c r="GN166" s="110"/>
      <c r="GO166" s="110"/>
      <c r="GP166" s="110"/>
      <c r="GQ166" s="110"/>
      <c r="GR166" s="110"/>
      <c r="GS166" s="110"/>
      <c r="GT166" s="110"/>
      <c r="GU166" s="110"/>
      <c r="GV166" s="110"/>
      <c r="GW166" s="110"/>
      <c r="GX166" s="110"/>
      <c r="GY166" s="110"/>
      <c r="GZ166" s="110"/>
      <c r="HA166" s="110"/>
      <c r="HB166" s="110"/>
      <c r="HC166" s="110"/>
      <c r="HD166" s="110"/>
      <c r="HE166" s="110"/>
      <c r="HF166" s="110"/>
      <c r="HG166" s="110"/>
      <c r="HH166" s="110"/>
      <c r="HI166" s="110"/>
      <c r="HJ166" s="110"/>
      <c r="HK166" s="110"/>
    </row>
    <row r="167" ht="15.75"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c r="AA167" s="110"/>
      <c r="AB167" s="110"/>
      <c r="AC167" s="110"/>
      <c r="AD167" s="110"/>
      <c r="AE167" s="110"/>
      <c r="AF167" s="110"/>
      <c r="AG167" s="110"/>
      <c r="AH167" s="110"/>
      <c r="AI167" s="110"/>
      <c r="AJ167" s="110"/>
      <c r="AK167" s="110"/>
      <c r="AL167" s="110"/>
      <c r="AM167" s="110"/>
      <c r="AN167" s="110"/>
      <c r="AO167" s="110"/>
      <c r="AP167" s="110"/>
      <c r="AQ167" s="110"/>
      <c r="AR167" s="110"/>
      <c r="AS167" s="110"/>
      <c r="AT167" s="110"/>
      <c r="AU167" s="110"/>
      <c r="AV167" s="110"/>
      <c r="AW167" s="110"/>
      <c r="AX167" s="110"/>
      <c r="AY167" s="110"/>
      <c r="AZ167" s="110"/>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0"/>
      <c r="CB167" s="110"/>
      <c r="CC167" s="110"/>
      <c r="CD167" s="110"/>
      <c r="CE167" s="110"/>
      <c r="CF167" s="110"/>
      <c r="CG167" s="110"/>
      <c r="CH167" s="110"/>
      <c r="CI167" s="110"/>
      <c r="CJ167" s="110"/>
      <c r="CK167" s="110"/>
      <c r="CL167" s="110"/>
      <c r="CM167" s="110"/>
      <c r="CN167" s="110"/>
      <c r="CO167" s="110"/>
      <c r="CP167" s="110"/>
      <c r="CQ167" s="110"/>
      <c r="CR167" s="110"/>
      <c r="CS167" s="110"/>
      <c r="CT167" s="110"/>
      <c r="CU167" s="110"/>
      <c r="CV167" s="110"/>
      <c r="CW167" s="110"/>
      <c r="CX167" s="110"/>
      <c r="CY167" s="110"/>
      <c r="CZ167" s="110"/>
      <c r="DA167" s="110"/>
      <c r="DB167" s="110"/>
      <c r="DC167" s="110"/>
      <c r="DD167" s="110"/>
      <c r="DE167" s="110"/>
      <c r="DF167" s="110"/>
      <c r="DG167" s="110"/>
      <c r="DH167" s="110"/>
      <c r="DI167" s="110"/>
      <c r="DJ167" s="110"/>
      <c r="DK167" s="110"/>
      <c r="DL167" s="110"/>
      <c r="DM167" s="110"/>
      <c r="DN167" s="110"/>
      <c r="DO167" s="110"/>
      <c r="DP167" s="110"/>
      <c r="DQ167" s="110"/>
      <c r="DR167" s="110"/>
      <c r="DS167" s="110"/>
      <c r="DT167" s="110"/>
      <c r="DU167" s="110"/>
      <c r="DV167" s="110"/>
      <c r="DW167" s="110"/>
      <c r="DX167" s="110"/>
      <c r="DY167" s="110"/>
      <c r="DZ167" s="110"/>
      <c r="EA167" s="110"/>
      <c r="EB167" s="110"/>
      <c r="EC167" s="110"/>
      <c r="ED167" s="110"/>
      <c r="EE167" s="110"/>
      <c r="EF167" s="110"/>
      <c r="EG167" s="110"/>
      <c r="EH167" s="110"/>
      <c r="EI167" s="110"/>
      <c r="EJ167" s="110"/>
      <c r="EK167" s="110"/>
      <c r="EL167" s="110"/>
      <c r="EM167" s="110"/>
      <c r="EN167" s="110"/>
      <c r="EO167" s="110"/>
      <c r="EP167" s="110"/>
      <c r="EQ167" s="110"/>
      <c r="ER167" s="110"/>
      <c r="ES167" s="110"/>
      <c r="ET167" s="110"/>
      <c r="EU167" s="110"/>
      <c r="EV167" s="110"/>
      <c r="EW167" s="110"/>
      <c r="EX167" s="110"/>
      <c r="EY167" s="110"/>
      <c r="EZ167" s="110"/>
      <c r="FA167" s="110"/>
      <c r="FB167" s="110"/>
      <c r="FC167" s="110"/>
      <c r="FD167" s="110"/>
      <c r="FE167" s="110"/>
      <c r="FF167" s="110"/>
      <c r="FG167" s="110"/>
      <c r="FH167" s="110"/>
      <c r="FI167" s="110"/>
      <c r="FJ167" s="110"/>
      <c r="FK167" s="110"/>
      <c r="FL167" s="110"/>
      <c r="FM167" s="110"/>
      <c r="FN167" s="110"/>
      <c r="FO167" s="110"/>
      <c r="FP167" s="110"/>
      <c r="FQ167" s="110"/>
      <c r="FR167" s="110"/>
      <c r="FS167" s="110"/>
      <c r="FT167" s="110"/>
      <c r="FU167" s="110"/>
      <c r="FV167" s="110"/>
      <c r="FW167" s="110"/>
      <c r="FX167" s="110"/>
      <c r="FY167" s="110"/>
      <c r="FZ167" s="110"/>
      <c r="GA167" s="110"/>
      <c r="GB167" s="110"/>
      <c r="GC167" s="110"/>
      <c r="GD167" s="110"/>
      <c r="GE167" s="110"/>
      <c r="GF167" s="110"/>
      <c r="GG167" s="110"/>
      <c r="GH167" s="110"/>
      <c r="GI167" s="110"/>
      <c r="GJ167" s="110"/>
      <c r="GK167" s="110"/>
      <c r="GL167" s="110"/>
      <c r="GM167" s="110"/>
      <c r="GN167" s="110"/>
      <c r="GO167" s="110"/>
      <c r="GP167" s="110"/>
      <c r="GQ167" s="110"/>
      <c r="GR167" s="110"/>
      <c r="GS167" s="110"/>
      <c r="GT167" s="110"/>
      <c r="GU167" s="110"/>
      <c r="GV167" s="110"/>
      <c r="GW167" s="110"/>
      <c r="GX167" s="110"/>
      <c r="GY167" s="110"/>
      <c r="GZ167" s="110"/>
      <c r="HA167" s="110"/>
      <c r="HB167" s="110"/>
      <c r="HC167" s="110"/>
      <c r="HD167" s="110"/>
      <c r="HE167" s="110"/>
      <c r="HF167" s="110"/>
      <c r="HG167" s="110"/>
      <c r="HH167" s="110"/>
      <c r="HI167" s="110"/>
      <c r="HJ167" s="110"/>
      <c r="HK167" s="110"/>
    </row>
    <row r="168" ht="15.75"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c r="AA168" s="110"/>
      <c r="AB168" s="110"/>
      <c r="AC168" s="110"/>
      <c r="AD168" s="110"/>
      <c r="AE168" s="110"/>
      <c r="AF168" s="110"/>
      <c r="AG168" s="110"/>
      <c r="AH168" s="110"/>
      <c r="AI168" s="110"/>
      <c r="AJ168" s="110"/>
      <c r="AK168" s="110"/>
      <c r="AL168" s="110"/>
      <c r="AM168" s="110"/>
      <c r="AN168" s="110"/>
      <c r="AO168" s="110"/>
      <c r="AP168" s="110"/>
      <c r="AQ168" s="110"/>
      <c r="AR168" s="110"/>
      <c r="AS168" s="110"/>
      <c r="AT168" s="110"/>
      <c r="AU168" s="110"/>
      <c r="AV168" s="110"/>
      <c r="AW168" s="110"/>
      <c r="AX168" s="110"/>
      <c r="AY168" s="110"/>
      <c r="AZ168" s="110"/>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0"/>
      <c r="CB168" s="110"/>
      <c r="CC168" s="110"/>
      <c r="CD168" s="110"/>
      <c r="CE168" s="110"/>
      <c r="CF168" s="110"/>
      <c r="CG168" s="110"/>
      <c r="CH168" s="110"/>
      <c r="CI168" s="110"/>
      <c r="CJ168" s="110"/>
      <c r="CK168" s="110"/>
      <c r="CL168" s="110"/>
      <c r="CM168" s="110"/>
      <c r="CN168" s="110"/>
      <c r="CO168" s="110"/>
      <c r="CP168" s="110"/>
      <c r="CQ168" s="110"/>
      <c r="CR168" s="110"/>
      <c r="CS168" s="110"/>
      <c r="CT168" s="110"/>
      <c r="CU168" s="110"/>
      <c r="CV168" s="110"/>
      <c r="CW168" s="110"/>
      <c r="CX168" s="110"/>
      <c r="CY168" s="110"/>
      <c r="CZ168" s="110"/>
      <c r="DA168" s="110"/>
      <c r="DB168" s="110"/>
      <c r="DC168" s="110"/>
      <c r="DD168" s="110"/>
      <c r="DE168" s="110"/>
      <c r="DF168" s="110"/>
      <c r="DG168" s="110"/>
      <c r="DH168" s="110"/>
      <c r="DI168" s="110"/>
      <c r="DJ168" s="110"/>
      <c r="DK168" s="110"/>
      <c r="DL168" s="110"/>
      <c r="DM168" s="110"/>
      <c r="DN168" s="110"/>
      <c r="DO168" s="110"/>
      <c r="DP168" s="110"/>
      <c r="DQ168" s="110"/>
      <c r="DR168" s="110"/>
      <c r="DS168" s="110"/>
      <c r="DT168" s="110"/>
      <c r="DU168" s="110"/>
      <c r="DV168" s="110"/>
      <c r="DW168" s="110"/>
      <c r="DX168" s="110"/>
      <c r="DY168" s="110"/>
      <c r="DZ168" s="110"/>
      <c r="EA168" s="110"/>
      <c r="EB168" s="110"/>
      <c r="EC168" s="110"/>
      <c r="ED168" s="110"/>
      <c r="EE168" s="110"/>
      <c r="EF168" s="110"/>
      <c r="EG168" s="110"/>
      <c r="EH168" s="110"/>
      <c r="EI168" s="110"/>
      <c r="EJ168" s="110"/>
      <c r="EK168" s="110"/>
      <c r="EL168" s="110"/>
      <c r="EM168" s="110"/>
      <c r="EN168" s="110"/>
      <c r="EO168" s="110"/>
      <c r="EP168" s="110"/>
      <c r="EQ168" s="110"/>
      <c r="ER168" s="110"/>
      <c r="ES168" s="110"/>
      <c r="ET168" s="110"/>
      <c r="EU168" s="110"/>
      <c r="EV168" s="110"/>
      <c r="EW168" s="110"/>
      <c r="EX168" s="110"/>
      <c r="EY168" s="110"/>
      <c r="EZ168" s="110"/>
      <c r="FA168" s="110"/>
      <c r="FB168" s="110"/>
      <c r="FC168" s="110"/>
      <c r="FD168" s="110"/>
      <c r="FE168" s="110"/>
      <c r="FF168" s="110"/>
      <c r="FG168" s="110"/>
      <c r="FH168" s="110"/>
      <c r="FI168" s="110"/>
      <c r="FJ168" s="110"/>
      <c r="FK168" s="110"/>
      <c r="FL168" s="110"/>
      <c r="FM168" s="110"/>
      <c r="FN168" s="110"/>
      <c r="FO168" s="110"/>
      <c r="FP168" s="110"/>
      <c r="FQ168" s="110"/>
      <c r="FR168" s="110"/>
      <c r="FS168" s="110"/>
      <c r="FT168" s="110"/>
      <c r="FU168" s="110"/>
      <c r="FV168" s="110"/>
      <c r="FW168" s="110"/>
      <c r="FX168" s="110"/>
      <c r="FY168" s="110"/>
      <c r="FZ168" s="110"/>
      <c r="GA168" s="110"/>
      <c r="GB168" s="110"/>
      <c r="GC168" s="110"/>
      <c r="GD168" s="110"/>
      <c r="GE168" s="110"/>
      <c r="GF168" s="110"/>
      <c r="GG168" s="110"/>
      <c r="GH168" s="110"/>
      <c r="GI168" s="110"/>
      <c r="GJ168" s="110"/>
      <c r="GK168" s="110"/>
      <c r="GL168" s="110"/>
      <c r="GM168" s="110"/>
      <c r="GN168" s="110"/>
      <c r="GO168" s="110"/>
      <c r="GP168" s="110"/>
      <c r="GQ168" s="110"/>
      <c r="GR168" s="110"/>
      <c r="GS168" s="110"/>
      <c r="GT168" s="110"/>
      <c r="GU168" s="110"/>
      <c r="GV168" s="110"/>
      <c r="GW168" s="110"/>
      <c r="GX168" s="110"/>
      <c r="GY168" s="110"/>
      <c r="GZ168" s="110"/>
      <c r="HA168" s="110"/>
      <c r="HB168" s="110"/>
      <c r="HC168" s="110"/>
      <c r="HD168" s="110"/>
      <c r="HE168" s="110"/>
      <c r="HF168" s="110"/>
      <c r="HG168" s="110"/>
      <c r="HH168" s="110"/>
      <c r="HI168" s="110"/>
      <c r="HJ168" s="110"/>
      <c r="HK168" s="110"/>
    </row>
    <row r="169" ht="15.75"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c r="AA169" s="110"/>
      <c r="AB169" s="110"/>
      <c r="AC169" s="110"/>
      <c r="AD169" s="110"/>
      <c r="AE169" s="110"/>
      <c r="AF169" s="110"/>
      <c r="AG169" s="110"/>
      <c r="AH169" s="110"/>
      <c r="AI169" s="110"/>
      <c r="AJ169" s="110"/>
      <c r="AK169" s="110"/>
      <c r="AL169" s="110"/>
      <c r="AM169" s="110"/>
      <c r="AN169" s="110"/>
      <c r="AO169" s="110"/>
      <c r="AP169" s="110"/>
      <c r="AQ169" s="110"/>
      <c r="AR169" s="110"/>
      <c r="AS169" s="110"/>
      <c r="AT169" s="110"/>
      <c r="AU169" s="110"/>
      <c r="AV169" s="110"/>
      <c r="AW169" s="110"/>
      <c r="AX169" s="110"/>
      <c r="AY169" s="110"/>
      <c r="AZ169" s="110"/>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0"/>
      <c r="CB169" s="110"/>
      <c r="CC169" s="110"/>
      <c r="CD169" s="110"/>
      <c r="CE169" s="110"/>
      <c r="CF169" s="110"/>
      <c r="CG169" s="110"/>
      <c r="CH169" s="110"/>
      <c r="CI169" s="110"/>
      <c r="CJ169" s="110"/>
      <c r="CK169" s="110"/>
      <c r="CL169" s="110"/>
      <c r="CM169" s="110"/>
      <c r="CN169" s="110"/>
      <c r="CO169" s="110"/>
      <c r="CP169" s="110"/>
      <c r="CQ169" s="110"/>
      <c r="CR169" s="110"/>
      <c r="CS169" s="110"/>
      <c r="CT169" s="110"/>
      <c r="CU169" s="110"/>
      <c r="CV169" s="110"/>
      <c r="CW169" s="110"/>
      <c r="CX169" s="110"/>
      <c r="CY169" s="110"/>
      <c r="CZ169" s="110"/>
      <c r="DA169" s="110"/>
      <c r="DB169" s="110"/>
      <c r="DC169" s="110"/>
      <c r="DD169" s="110"/>
      <c r="DE169" s="110"/>
      <c r="DF169" s="110"/>
      <c r="DG169" s="110"/>
      <c r="DH169" s="110"/>
      <c r="DI169" s="110"/>
      <c r="DJ169" s="110"/>
      <c r="DK169" s="110"/>
      <c r="DL169" s="110"/>
      <c r="DM169" s="110"/>
      <c r="DN169" s="110"/>
      <c r="DO169" s="110"/>
      <c r="DP169" s="110"/>
      <c r="DQ169" s="110"/>
      <c r="DR169" s="110"/>
      <c r="DS169" s="110"/>
      <c r="DT169" s="110"/>
      <c r="DU169" s="110"/>
      <c r="DV169" s="110"/>
      <c r="DW169" s="110"/>
      <c r="DX169" s="110"/>
      <c r="DY169" s="110"/>
      <c r="DZ169" s="110"/>
      <c r="EA169" s="110"/>
      <c r="EB169" s="110"/>
      <c r="EC169" s="110"/>
      <c r="ED169" s="110"/>
      <c r="EE169" s="110"/>
      <c r="EF169" s="110"/>
      <c r="EG169" s="110"/>
      <c r="EH169" s="110"/>
      <c r="EI169" s="110"/>
      <c r="EJ169" s="110"/>
      <c r="EK169" s="110"/>
      <c r="EL169" s="110"/>
      <c r="EM169" s="110"/>
      <c r="EN169" s="110"/>
      <c r="EO169" s="110"/>
      <c r="EP169" s="110"/>
      <c r="EQ169" s="110"/>
      <c r="ER169" s="110"/>
      <c r="ES169" s="110"/>
      <c r="ET169" s="110"/>
      <c r="EU169" s="110"/>
      <c r="EV169" s="110"/>
      <c r="EW169" s="110"/>
      <c r="EX169" s="110"/>
      <c r="EY169" s="110"/>
      <c r="EZ169" s="110"/>
      <c r="FA169" s="110"/>
      <c r="FB169" s="110"/>
      <c r="FC169" s="110"/>
      <c r="FD169" s="110"/>
      <c r="FE169" s="110"/>
      <c r="FF169" s="110"/>
      <c r="FG169" s="110"/>
      <c r="FH169" s="110"/>
      <c r="FI169" s="110"/>
      <c r="FJ169" s="110"/>
      <c r="FK169" s="110"/>
      <c r="FL169" s="110"/>
      <c r="FM169" s="110"/>
      <c r="FN169" s="110"/>
      <c r="FO169" s="110"/>
      <c r="FP169" s="110"/>
      <c r="FQ169" s="110"/>
      <c r="FR169" s="110"/>
      <c r="FS169" s="110"/>
      <c r="FT169" s="110"/>
      <c r="FU169" s="110"/>
      <c r="FV169" s="110"/>
      <c r="FW169" s="110"/>
      <c r="FX169" s="110"/>
      <c r="FY169" s="110"/>
      <c r="FZ169" s="110"/>
      <c r="GA169" s="110"/>
      <c r="GB169" s="110"/>
      <c r="GC169" s="110"/>
      <c r="GD169" s="110"/>
      <c r="GE169" s="110"/>
      <c r="GF169" s="110"/>
      <c r="GG169" s="110"/>
      <c r="GH169" s="110"/>
      <c r="GI169" s="110"/>
      <c r="GJ169" s="110"/>
      <c r="GK169" s="110"/>
      <c r="GL169" s="110"/>
      <c r="GM169" s="110"/>
      <c r="GN169" s="110"/>
      <c r="GO169" s="110"/>
      <c r="GP169" s="110"/>
      <c r="GQ169" s="110"/>
      <c r="GR169" s="110"/>
      <c r="GS169" s="110"/>
      <c r="GT169" s="110"/>
      <c r="GU169" s="110"/>
      <c r="GV169" s="110"/>
      <c r="GW169" s="110"/>
      <c r="GX169" s="110"/>
      <c r="GY169" s="110"/>
      <c r="GZ169" s="110"/>
      <c r="HA169" s="110"/>
      <c r="HB169" s="110"/>
      <c r="HC169" s="110"/>
      <c r="HD169" s="110"/>
      <c r="HE169" s="110"/>
      <c r="HF169" s="110"/>
      <c r="HG169" s="110"/>
      <c r="HH169" s="110"/>
      <c r="HI169" s="110"/>
      <c r="HJ169" s="110"/>
      <c r="HK169" s="110"/>
    </row>
    <row r="170" ht="15.75"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0"/>
      <c r="AI170" s="110"/>
      <c r="AJ170" s="110"/>
      <c r="AK170" s="110"/>
      <c r="AL170" s="110"/>
      <c r="AM170" s="110"/>
      <c r="AN170" s="110"/>
      <c r="AO170" s="110"/>
      <c r="AP170" s="110"/>
      <c r="AQ170" s="110"/>
      <c r="AR170" s="110"/>
      <c r="AS170" s="110"/>
      <c r="AT170" s="110"/>
      <c r="AU170" s="110"/>
      <c r="AV170" s="110"/>
      <c r="AW170" s="110"/>
      <c r="AX170" s="110"/>
      <c r="AY170" s="110"/>
      <c r="AZ170" s="110"/>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0"/>
      <c r="CB170" s="110"/>
      <c r="CC170" s="110"/>
      <c r="CD170" s="110"/>
      <c r="CE170" s="110"/>
      <c r="CF170" s="110"/>
      <c r="CG170" s="110"/>
      <c r="CH170" s="110"/>
      <c r="CI170" s="110"/>
      <c r="CJ170" s="110"/>
      <c r="CK170" s="110"/>
      <c r="CL170" s="110"/>
      <c r="CM170" s="110"/>
      <c r="CN170" s="110"/>
      <c r="CO170" s="110"/>
      <c r="CP170" s="110"/>
      <c r="CQ170" s="110"/>
      <c r="CR170" s="110"/>
      <c r="CS170" s="110"/>
      <c r="CT170" s="110"/>
      <c r="CU170" s="110"/>
      <c r="CV170" s="110"/>
      <c r="CW170" s="110"/>
      <c r="CX170" s="110"/>
      <c r="CY170" s="110"/>
      <c r="CZ170" s="110"/>
      <c r="DA170" s="110"/>
      <c r="DB170" s="110"/>
      <c r="DC170" s="110"/>
      <c r="DD170" s="110"/>
      <c r="DE170" s="110"/>
      <c r="DF170" s="110"/>
      <c r="DG170" s="110"/>
      <c r="DH170" s="110"/>
      <c r="DI170" s="110"/>
      <c r="DJ170" s="110"/>
      <c r="DK170" s="110"/>
      <c r="DL170" s="110"/>
      <c r="DM170" s="110"/>
      <c r="DN170" s="110"/>
      <c r="DO170" s="110"/>
      <c r="DP170" s="110"/>
      <c r="DQ170" s="110"/>
      <c r="DR170" s="110"/>
      <c r="DS170" s="110"/>
      <c r="DT170" s="110"/>
      <c r="DU170" s="110"/>
      <c r="DV170" s="110"/>
      <c r="DW170" s="110"/>
      <c r="DX170" s="110"/>
      <c r="DY170" s="110"/>
      <c r="DZ170" s="110"/>
      <c r="EA170" s="110"/>
      <c r="EB170" s="110"/>
      <c r="EC170" s="110"/>
      <c r="ED170" s="110"/>
      <c r="EE170" s="110"/>
      <c r="EF170" s="110"/>
      <c r="EG170" s="110"/>
      <c r="EH170" s="110"/>
      <c r="EI170" s="110"/>
      <c r="EJ170" s="110"/>
      <c r="EK170" s="110"/>
      <c r="EL170" s="110"/>
      <c r="EM170" s="110"/>
      <c r="EN170" s="110"/>
      <c r="EO170" s="110"/>
      <c r="EP170" s="110"/>
      <c r="EQ170" s="110"/>
      <c r="ER170" s="110"/>
      <c r="ES170" s="110"/>
      <c r="ET170" s="110"/>
      <c r="EU170" s="110"/>
      <c r="EV170" s="110"/>
      <c r="EW170" s="110"/>
      <c r="EX170" s="110"/>
      <c r="EY170" s="110"/>
      <c r="EZ170" s="110"/>
      <c r="FA170" s="110"/>
      <c r="FB170" s="110"/>
      <c r="FC170" s="110"/>
      <c r="FD170" s="110"/>
      <c r="FE170" s="110"/>
      <c r="FF170" s="110"/>
      <c r="FG170" s="110"/>
      <c r="FH170" s="110"/>
      <c r="FI170" s="110"/>
      <c r="FJ170" s="110"/>
      <c r="FK170" s="110"/>
      <c r="FL170" s="110"/>
      <c r="FM170" s="110"/>
      <c r="FN170" s="110"/>
      <c r="FO170" s="110"/>
      <c r="FP170" s="110"/>
      <c r="FQ170" s="110"/>
      <c r="FR170" s="110"/>
      <c r="FS170" s="110"/>
      <c r="FT170" s="110"/>
      <c r="FU170" s="110"/>
      <c r="FV170" s="110"/>
      <c r="FW170" s="110"/>
      <c r="FX170" s="110"/>
      <c r="FY170" s="110"/>
      <c r="FZ170" s="110"/>
      <c r="GA170" s="110"/>
      <c r="GB170" s="110"/>
      <c r="GC170" s="110"/>
      <c r="GD170" s="110"/>
      <c r="GE170" s="110"/>
      <c r="GF170" s="110"/>
      <c r="GG170" s="110"/>
      <c r="GH170" s="110"/>
      <c r="GI170" s="110"/>
      <c r="GJ170" s="110"/>
      <c r="GK170" s="110"/>
      <c r="GL170" s="110"/>
      <c r="GM170" s="110"/>
      <c r="GN170" s="110"/>
      <c r="GO170" s="110"/>
      <c r="GP170" s="110"/>
      <c r="GQ170" s="110"/>
      <c r="GR170" s="110"/>
      <c r="GS170" s="110"/>
      <c r="GT170" s="110"/>
      <c r="GU170" s="110"/>
      <c r="GV170" s="110"/>
      <c r="GW170" s="110"/>
      <c r="GX170" s="110"/>
      <c r="GY170" s="110"/>
      <c r="GZ170" s="110"/>
      <c r="HA170" s="110"/>
      <c r="HB170" s="110"/>
      <c r="HC170" s="110"/>
      <c r="HD170" s="110"/>
      <c r="HE170" s="110"/>
      <c r="HF170" s="110"/>
      <c r="HG170" s="110"/>
      <c r="HH170" s="110"/>
      <c r="HI170" s="110"/>
      <c r="HJ170" s="110"/>
      <c r="HK170" s="110"/>
    </row>
    <row r="171" ht="15.75"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c r="AA171" s="110"/>
      <c r="AB171" s="110"/>
      <c r="AC171" s="110"/>
      <c r="AD171" s="110"/>
      <c r="AE171" s="110"/>
      <c r="AF171" s="110"/>
      <c r="AG171" s="110"/>
      <c r="AH171" s="110"/>
      <c r="AI171" s="110"/>
      <c r="AJ171" s="110"/>
      <c r="AK171" s="110"/>
      <c r="AL171" s="110"/>
      <c r="AM171" s="110"/>
      <c r="AN171" s="110"/>
      <c r="AO171" s="110"/>
      <c r="AP171" s="110"/>
      <c r="AQ171" s="110"/>
      <c r="AR171" s="110"/>
      <c r="AS171" s="110"/>
      <c r="AT171" s="110"/>
      <c r="AU171" s="110"/>
      <c r="AV171" s="110"/>
      <c r="AW171" s="110"/>
      <c r="AX171" s="110"/>
      <c r="AY171" s="110"/>
      <c r="AZ171" s="110"/>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0"/>
      <c r="CB171" s="110"/>
      <c r="CC171" s="110"/>
      <c r="CD171" s="110"/>
      <c r="CE171" s="110"/>
      <c r="CF171" s="110"/>
      <c r="CG171" s="110"/>
      <c r="CH171" s="110"/>
      <c r="CI171" s="110"/>
      <c r="CJ171" s="110"/>
      <c r="CK171" s="110"/>
      <c r="CL171" s="110"/>
      <c r="CM171" s="110"/>
      <c r="CN171" s="110"/>
      <c r="CO171" s="110"/>
      <c r="CP171" s="110"/>
      <c r="CQ171" s="110"/>
      <c r="CR171" s="110"/>
      <c r="CS171" s="110"/>
      <c r="CT171" s="110"/>
      <c r="CU171" s="110"/>
      <c r="CV171" s="110"/>
      <c r="CW171" s="110"/>
      <c r="CX171" s="110"/>
      <c r="CY171" s="110"/>
      <c r="CZ171" s="110"/>
      <c r="DA171" s="110"/>
      <c r="DB171" s="110"/>
      <c r="DC171" s="110"/>
      <c r="DD171" s="110"/>
      <c r="DE171" s="110"/>
      <c r="DF171" s="110"/>
      <c r="DG171" s="110"/>
      <c r="DH171" s="110"/>
      <c r="DI171" s="110"/>
      <c r="DJ171" s="110"/>
      <c r="DK171" s="110"/>
      <c r="DL171" s="110"/>
      <c r="DM171" s="110"/>
      <c r="DN171" s="110"/>
      <c r="DO171" s="110"/>
      <c r="DP171" s="110"/>
      <c r="DQ171" s="110"/>
      <c r="DR171" s="110"/>
      <c r="DS171" s="110"/>
      <c r="DT171" s="110"/>
      <c r="DU171" s="110"/>
      <c r="DV171" s="110"/>
      <c r="DW171" s="110"/>
      <c r="DX171" s="110"/>
      <c r="DY171" s="110"/>
      <c r="DZ171" s="110"/>
      <c r="EA171" s="110"/>
      <c r="EB171" s="110"/>
      <c r="EC171" s="110"/>
      <c r="ED171" s="110"/>
      <c r="EE171" s="110"/>
      <c r="EF171" s="110"/>
      <c r="EG171" s="110"/>
      <c r="EH171" s="110"/>
      <c r="EI171" s="110"/>
      <c r="EJ171" s="110"/>
      <c r="EK171" s="110"/>
      <c r="EL171" s="110"/>
      <c r="EM171" s="110"/>
      <c r="EN171" s="110"/>
      <c r="EO171" s="110"/>
      <c r="EP171" s="110"/>
      <c r="EQ171" s="110"/>
      <c r="ER171" s="110"/>
      <c r="ES171" s="110"/>
      <c r="ET171" s="110"/>
      <c r="EU171" s="110"/>
      <c r="EV171" s="110"/>
      <c r="EW171" s="110"/>
      <c r="EX171" s="110"/>
      <c r="EY171" s="110"/>
      <c r="EZ171" s="110"/>
      <c r="FA171" s="110"/>
      <c r="FB171" s="110"/>
      <c r="FC171" s="110"/>
      <c r="FD171" s="110"/>
      <c r="FE171" s="110"/>
      <c r="FF171" s="110"/>
      <c r="FG171" s="110"/>
      <c r="FH171" s="110"/>
      <c r="FI171" s="110"/>
      <c r="FJ171" s="110"/>
      <c r="FK171" s="110"/>
      <c r="FL171" s="110"/>
      <c r="FM171" s="110"/>
      <c r="FN171" s="110"/>
      <c r="FO171" s="110"/>
      <c r="FP171" s="110"/>
      <c r="FQ171" s="110"/>
      <c r="FR171" s="110"/>
      <c r="FS171" s="110"/>
      <c r="FT171" s="110"/>
      <c r="FU171" s="110"/>
      <c r="FV171" s="110"/>
      <c r="FW171" s="110"/>
      <c r="FX171" s="110"/>
      <c r="FY171" s="110"/>
      <c r="FZ171" s="110"/>
      <c r="GA171" s="110"/>
      <c r="GB171" s="110"/>
      <c r="GC171" s="110"/>
      <c r="GD171" s="110"/>
      <c r="GE171" s="110"/>
      <c r="GF171" s="110"/>
      <c r="GG171" s="110"/>
      <c r="GH171" s="110"/>
      <c r="GI171" s="110"/>
      <c r="GJ171" s="110"/>
      <c r="GK171" s="110"/>
      <c r="GL171" s="110"/>
      <c r="GM171" s="110"/>
      <c r="GN171" s="110"/>
      <c r="GO171" s="110"/>
      <c r="GP171" s="110"/>
      <c r="GQ171" s="110"/>
      <c r="GR171" s="110"/>
      <c r="GS171" s="110"/>
      <c r="GT171" s="110"/>
      <c r="GU171" s="110"/>
      <c r="GV171" s="110"/>
      <c r="GW171" s="110"/>
      <c r="GX171" s="110"/>
      <c r="GY171" s="110"/>
      <c r="GZ171" s="110"/>
      <c r="HA171" s="110"/>
      <c r="HB171" s="110"/>
      <c r="HC171" s="110"/>
      <c r="HD171" s="110"/>
      <c r="HE171" s="110"/>
      <c r="HF171" s="110"/>
      <c r="HG171" s="110"/>
      <c r="HH171" s="110"/>
      <c r="HI171" s="110"/>
      <c r="HJ171" s="110"/>
      <c r="HK171" s="110"/>
    </row>
    <row r="172" ht="15.75"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c r="AA172" s="110"/>
      <c r="AB172" s="110"/>
      <c r="AC172" s="110"/>
      <c r="AD172" s="110"/>
      <c r="AE172" s="110"/>
      <c r="AF172" s="110"/>
      <c r="AG172" s="110"/>
      <c r="AH172" s="110"/>
      <c r="AI172" s="110"/>
      <c r="AJ172" s="110"/>
      <c r="AK172" s="110"/>
      <c r="AL172" s="110"/>
      <c r="AM172" s="110"/>
      <c r="AN172" s="110"/>
      <c r="AO172" s="110"/>
      <c r="AP172" s="110"/>
      <c r="AQ172" s="110"/>
      <c r="AR172" s="110"/>
      <c r="AS172" s="110"/>
      <c r="AT172" s="110"/>
      <c r="AU172" s="110"/>
      <c r="AV172" s="110"/>
      <c r="AW172" s="110"/>
      <c r="AX172" s="110"/>
      <c r="AY172" s="110"/>
      <c r="AZ172" s="110"/>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0"/>
      <c r="CB172" s="110"/>
      <c r="CC172" s="110"/>
      <c r="CD172" s="110"/>
      <c r="CE172" s="110"/>
      <c r="CF172" s="110"/>
      <c r="CG172" s="110"/>
      <c r="CH172" s="110"/>
      <c r="CI172" s="110"/>
      <c r="CJ172" s="110"/>
      <c r="CK172" s="110"/>
      <c r="CL172" s="110"/>
      <c r="CM172" s="110"/>
      <c r="CN172" s="110"/>
      <c r="CO172" s="110"/>
      <c r="CP172" s="110"/>
      <c r="CQ172" s="110"/>
      <c r="CR172" s="110"/>
      <c r="CS172" s="110"/>
      <c r="CT172" s="110"/>
      <c r="CU172" s="110"/>
      <c r="CV172" s="110"/>
      <c r="CW172" s="110"/>
      <c r="CX172" s="110"/>
      <c r="CY172" s="110"/>
      <c r="CZ172" s="110"/>
      <c r="DA172" s="110"/>
      <c r="DB172" s="110"/>
      <c r="DC172" s="110"/>
      <c r="DD172" s="110"/>
      <c r="DE172" s="110"/>
      <c r="DF172" s="110"/>
      <c r="DG172" s="110"/>
      <c r="DH172" s="110"/>
      <c r="DI172" s="110"/>
      <c r="DJ172" s="110"/>
      <c r="DK172" s="110"/>
      <c r="DL172" s="110"/>
      <c r="DM172" s="110"/>
      <c r="DN172" s="110"/>
      <c r="DO172" s="110"/>
      <c r="DP172" s="110"/>
      <c r="DQ172" s="110"/>
      <c r="DR172" s="110"/>
      <c r="DS172" s="110"/>
      <c r="DT172" s="110"/>
      <c r="DU172" s="110"/>
      <c r="DV172" s="110"/>
      <c r="DW172" s="110"/>
      <c r="DX172" s="110"/>
      <c r="DY172" s="110"/>
      <c r="DZ172" s="110"/>
      <c r="EA172" s="110"/>
      <c r="EB172" s="110"/>
      <c r="EC172" s="110"/>
      <c r="ED172" s="110"/>
      <c r="EE172" s="110"/>
      <c r="EF172" s="110"/>
      <c r="EG172" s="110"/>
      <c r="EH172" s="110"/>
      <c r="EI172" s="110"/>
      <c r="EJ172" s="110"/>
      <c r="EK172" s="110"/>
      <c r="EL172" s="110"/>
      <c r="EM172" s="110"/>
      <c r="EN172" s="110"/>
      <c r="EO172" s="110"/>
      <c r="EP172" s="110"/>
      <c r="EQ172" s="110"/>
      <c r="ER172" s="110"/>
      <c r="ES172" s="110"/>
      <c r="ET172" s="110"/>
      <c r="EU172" s="110"/>
      <c r="EV172" s="110"/>
      <c r="EW172" s="110"/>
      <c r="EX172" s="110"/>
      <c r="EY172" s="110"/>
      <c r="EZ172" s="110"/>
      <c r="FA172" s="110"/>
      <c r="FB172" s="110"/>
      <c r="FC172" s="110"/>
      <c r="FD172" s="110"/>
      <c r="FE172" s="110"/>
      <c r="FF172" s="110"/>
      <c r="FG172" s="110"/>
      <c r="FH172" s="110"/>
      <c r="FI172" s="110"/>
      <c r="FJ172" s="110"/>
      <c r="FK172" s="110"/>
      <c r="FL172" s="110"/>
      <c r="FM172" s="110"/>
      <c r="FN172" s="110"/>
      <c r="FO172" s="110"/>
      <c r="FP172" s="110"/>
      <c r="FQ172" s="110"/>
      <c r="FR172" s="110"/>
      <c r="FS172" s="110"/>
      <c r="FT172" s="110"/>
      <c r="FU172" s="110"/>
      <c r="FV172" s="110"/>
      <c r="FW172" s="110"/>
      <c r="FX172" s="110"/>
      <c r="FY172" s="110"/>
      <c r="FZ172" s="110"/>
      <c r="GA172" s="110"/>
      <c r="GB172" s="110"/>
      <c r="GC172" s="110"/>
      <c r="GD172" s="110"/>
      <c r="GE172" s="110"/>
      <c r="GF172" s="110"/>
      <c r="GG172" s="110"/>
      <c r="GH172" s="110"/>
      <c r="GI172" s="110"/>
      <c r="GJ172" s="110"/>
      <c r="GK172" s="110"/>
      <c r="GL172" s="110"/>
      <c r="GM172" s="110"/>
      <c r="GN172" s="110"/>
      <c r="GO172" s="110"/>
      <c r="GP172" s="110"/>
      <c r="GQ172" s="110"/>
      <c r="GR172" s="110"/>
      <c r="GS172" s="110"/>
      <c r="GT172" s="110"/>
      <c r="GU172" s="110"/>
      <c r="GV172" s="110"/>
      <c r="GW172" s="110"/>
      <c r="GX172" s="110"/>
      <c r="GY172" s="110"/>
      <c r="GZ172" s="110"/>
      <c r="HA172" s="110"/>
      <c r="HB172" s="110"/>
      <c r="HC172" s="110"/>
      <c r="HD172" s="110"/>
      <c r="HE172" s="110"/>
      <c r="HF172" s="110"/>
      <c r="HG172" s="110"/>
      <c r="HH172" s="110"/>
      <c r="HI172" s="110"/>
      <c r="HJ172" s="110"/>
      <c r="HK172" s="110"/>
    </row>
    <row r="173" ht="15.75"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c r="AA173" s="110"/>
      <c r="AB173" s="110"/>
      <c r="AC173" s="110"/>
      <c r="AD173" s="110"/>
      <c r="AE173" s="110"/>
      <c r="AF173" s="110"/>
      <c r="AG173" s="110"/>
      <c r="AH173" s="110"/>
      <c r="AI173" s="110"/>
      <c r="AJ173" s="110"/>
      <c r="AK173" s="110"/>
      <c r="AL173" s="110"/>
      <c r="AM173" s="110"/>
      <c r="AN173" s="110"/>
      <c r="AO173" s="110"/>
      <c r="AP173" s="110"/>
      <c r="AQ173" s="110"/>
      <c r="AR173" s="110"/>
      <c r="AS173" s="110"/>
      <c r="AT173" s="110"/>
      <c r="AU173" s="110"/>
      <c r="AV173" s="110"/>
      <c r="AW173" s="110"/>
      <c r="AX173" s="110"/>
      <c r="AY173" s="110"/>
      <c r="AZ173" s="110"/>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0"/>
      <c r="CB173" s="110"/>
      <c r="CC173" s="110"/>
      <c r="CD173" s="110"/>
      <c r="CE173" s="110"/>
      <c r="CF173" s="110"/>
      <c r="CG173" s="110"/>
      <c r="CH173" s="110"/>
      <c r="CI173" s="110"/>
      <c r="CJ173" s="110"/>
      <c r="CK173" s="110"/>
      <c r="CL173" s="110"/>
      <c r="CM173" s="110"/>
      <c r="CN173" s="110"/>
      <c r="CO173" s="110"/>
      <c r="CP173" s="110"/>
      <c r="CQ173" s="110"/>
      <c r="CR173" s="110"/>
      <c r="CS173" s="110"/>
      <c r="CT173" s="110"/>
      <c r="CU173" s="110"/>
      <c r="CV173" s="110"/>
      <c r="CW173" s="110"/>
      <c r="CX173" s="110"/>
      <c r="CY173" s="110"/>
      <c r="CZ173" s="110"/>
      <c r="DA173" s="110"/>
      <c r="DB173" s="110"/>
      <c r="DC173" s="110"/>
      <c r="DD173" s="110"/>
      <c r="DE173" s="110"/>
      <c r="DF173" s="110"/>
      <c r="DG173" s="110"/>
      <c r="DH173" s="110"/>
      <c r="DI173" s="110"/>
      <c r="DJ173" s="110"/>
      <c r="DK173" s="110"/>
      <c r="DL173" s="110"/>
      <c r="DM173" s="110"/>
      <c r="DN173" s="110"/>
      <c r="DO173" s="110"/>
      <c r="DP173" s="110"/>
      <c r="DQ173" s="110"/>
      <c r="DR173" s="110"/>
      <c r="DS173" s="110"/>
      <c r="DT173" s="110"/>
      <c r="DU173" s="110"/>
      <c r="DV173" s="110"/>
      <c r="DW173" s="110"/>
      <c r="DX173" s="110"/>
      <c r="DY173" s="110"/>
      <c r="DZ173" s="110"/>
      <c r="EA173" s="110"/>
      <c r="EB173" s="110"/>
      <c r="EC173" s="110"/>
      <c r="ED173" s="110"/>
      <c r="EE173" s="110"/>
      <c r="EF173" s="110"/>
      <c r="EG173" s="110"/>
      <c r="EH173" s="110"/>
      <c r="EI173" s="110"/>
      <c r="EJ173" s="110"/>
      <c r="EK173" s="110"/>
      <c r="EL173" s="110"/>
      <c r="EM173" s="110"/>
      <c r="EN173" s="110"/>
      <c r="EO173" s="110"/>
      <c r="EP173" s="110"/>
      <c r="EQ173" s="110"/>
      <c r="ER173" s="110"/>
      <c r="ES173" s="110"/>
      <c r="ET173" s="110"/>
      <c r="EU173" s="110"/>
      <c r="EV173" s="110"/>
      <c r="EW173" s="110"/>
      <c r="EX173" s="110"/>
      <c r="EY173" s="110"/>
      <c r="EZ173" s="110"/>
      <c r="FA173" s="110"/>
      <c r="FB173" s="110"/>
      <c r="FC173" s="110"/>
      <c r="FD173" s="110"/>
      <c r="FE173" s="110"/>
      <c r="FF173" s="110"/>
      <c r="FG173" s="110"/>
      <c r="FH173" s="110"/>
      <c r="FI173" s="110"/>
      <c r="FJ173" s="110"/>
      <c r="FK173" s="110"/>
      <c r="FL173" s="110"/>
      <c r="FM173" s="110"/>
      <c r="FN173" s="110"/>
      <c r="FO173" s="110"/>
      <c r="FP173" s="110"/>
      <c r="FQ173" s="110"/>
      <c r="FR173" s="110"/>
      <c r="FS173" s="110"/>
      <c r="FT173" s="110"/>
      <c r="FU173" s="110"/>
      <c r="FV173" s="110"/>
      <c r="FW173" s="110"/>
      <c r="FX173" s="110"/>
      <c r="FY173" s="110"/>
      <c r="FZ173" s="110"/>
      <c r="GA173" s="110"/>
      <c r="GB173" s="110"/>
      <c r="GC173" s="110"/>
      <c r="GD173" s="110"/>
      <c r="GE173" s="110"/>
      <c r="GF173" s="110"/>
      <c r="GG173" s="110"/>
      <c r="GH173" s="110"/>
      <c r="GI173" s="110"/>
      <c r="GJ173" s="110"/>
      <c r="GK173" s="110"/>
      <c r="GL173" s="110"/>
      <c r="GM173" s="110"/>
      <c r="GN173" s="110"/>
      <c r="GO173" s="110"/>
      <c r="GP173" s="110"/>
      <c r="GQ173" s="110"/>
      <c r="GR173" s="110"/>
      <c r="GS173" s="110"/>
      <c r="GT173" s="110"/>
      <c r="GU173" s="110"/>
      <c r="GV173" s="110"/>
      <c r="GW173" s="110"/>
      <c r="GX173" s="110"/>
      <c r="GY173" s="110"/>
      <c r="GZ173" s="110"/>
      <c r="HA173" s="110"/>
      <c r="HB173" s="110"/>
      <c r="HC173" s="110"/>
      <c r="HD173" s="110"/>
      <c r="HE173" s="110"/>
      <c r="HF173" s="110"/>
      <c r="HG173" s="110"/>
      <c r="HH173" s="110"/>
      <c r="HI173" s="110"/>
      <c r="HJ173" s="110"/>
      <c r="HK173" s="110"/>
    </row>
    <row r="174" ht="15.75"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c r="AE174" s="110"/>
      <c r="AF174" s="110"/>
      <c r="AG174" s="110"/>
      <c r="AH174" s="110"/>
      <c r="AI174" s="110"/>
      <c r="AJ174" s="110"/>
      <c r="AK174" s="110"/>
      <c r="AL174" s="110"/>
      <c r="AM174" s="110"/>
      <c r="AN174" s="110"/>
      <c r="AO174" s="110"/>
      <c r="AP174" s="110"/>
      <c r="AQ174" s="110"/>
      <c r="AR174" s="110"/>
      <c r="AS174" s="110"/>
      <c r="AT174" s="110"/>
      <c r="AU174" s="110"/>
      <c r="AV174" s="110"/>
      <c r="AW174" s="110"/>
      <c r="AX174" s="110"/>
      <c r="AY174" s="110"/>
      <c r="AZ174" s="110"/>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0"/>
      <c r="CB174" s="110"/>
      <c r="CC174" s="110"/>
      <c r="CD174" s="110"/>
      <c r="CE174" s="110"/>
      <c r="CF174" s="110"/>
      <c r="CG174" s="110"/>
      <c r="CH174" s="110"/>
      <c r="CI174" s="110"/>
      <c r="CJ174" s="110"/>
      <c r="CK174" s="110"/>
      <c r="CL174" s="110"/>
      <c r="CM174" s="110"/>
      <c r="CN174" s="110"/>
      <c r="CO174" s="110"/>
      <c r="CP174" s="110"/>
      <c r="CQ174" s="110"/>
      <c r="CR174" s="110"/>
      <c r="CS174" s="110"/>
      <c r="CT174" s="110"/>
      <c r="CU174" s="110"/>
      <c r="CV174" s="110"/>
      <c r="CW174" s="110"/>
      <c r="CX174" s="110"/>
      <c r="CY174" s="110"/>
      <c r="CZ174" s="110"/>
      <c r="DA174" s="110"/>
      <c r="DB174" s="110"/>
      <c r="DC174" s="110"/>
      <c r="DD174" s="110"/>
      <c r="DE174" s="110"/>
      <c r="DF174" s="110"/>
      <c r="DG174" s="110"/>
      <c r="DH174" s="110"/>
      <c r="DI174" s="110"/>
      <c r="DJ174" s="110"/>
      <c r="DK174" s="110"/>
      <c r="DL174" s="110"/>
      <c r="DM174" s="110"/>
      <c r="DN174" s="110"/>
      <c r="DO174" s="110"/>
      <c r="DP174" s="110"/>
      <c r="DQ174" s="110"/>
      <c r="DR174" s="110"/>
      <c r="DS174" s="110"/>
      <c r="DT174" s="110"/>
      <c r="DU174" s="110"/>
      <c r="DV174" s="110"/>
      <c r="DW174" s="110"/>
      <c r="DX174" s="110"/>
      <c r="DY174" s="110"/>
      <c r="DZ174" s="110"/>
      <c r="EA174" s="110"/>
      <c r="EB174" s="110"/>
      <c r="EC174" s="110"/>
      <c r="ED174" s="110"/>
      <c r="EE174" s="110"/>
      <c r="EF174" s="110"/>
      <c r="EG174" s="110"/>
      <c r="EH174" s="110"/>
      <c r="EI174" s="110"/>
      <c r="EJ174" s="110"/>
      <c r="EK174" s="110"/>
      <c r="EL174" s="110"/>
      <c r="EM174" s="110"/>
      <c r="EN174" s="110"/>
      <c r="EO174" s="110"/>
      <c r="EP174" s="110"/>
      <c r="EQ174" s="110"/>
      <c r="ER174" s="110"/>
      <c r="ES174" s="110"/>
      <c r="ET174" s="110"/>
      <c r="EU174" s="110"/>
      <c r="EV174" s="110"/>
      <c r="EW174" s="110"/>
      <c r="EX174" s="110"/>
      <c r="EY174" s="110"/>
      <c r="EZ174" s="110"/>
      <c r="FA174" s="110"/>
      <c r="FB174" s="110"/>
      <c r="FC174" s="110"/>
      <c r="FD174" s="110"/>
      <c r="FE174" s="110"/>
      <c r="FF174" s="110"/>
      <c r="FG174" s="110"/>
      <c r="FH174" s="110"/>
      <c r="FI174" s="110"/>
      <c r="FJ174" s="110"/>
      <c r="FK174" s="110"/>
      <c r="FL174" s="110"/>
      <c r="FM174" s="110"/>
      <c r="FN174" s="110"/>
      <c r="FO174" s="110"/>
      <c r="FP174" s="110"/>
      <c r="FQ174" s="110"/>
      <c r="FR174" s="110"/>
      <c r="FS174" s="110"/>
      <c r="FT174" s="110"/>
      <c r="FU174" s="110"/>
      <c r="FV174" s="110"/>
      <c r="FW174" s="110"/>
      <c r="FX174" s="110"/>
      <c r="FY174" s="110"/>
      <c r="FZ174" s="110"/>
      <c r="GA174" s="110"/>
      <c r="GB174" s="110"/>
      <c r="GC174" s="110"/>
      <c r="GD174" s="110"/>
      <c r="GE174" s="110"/>
      <c r="GF174" s="110"/>
      <c r="GG174" s="110"/>
      <c r="GH174" s="110"/>
      <c r="GI174" s="110"/>
      <c r="GJ174" s="110"/>
      <c r="GK174" s="110"/>
      <c r="GL174" s="110"/>
      <c r="GM174" s="110"/>
      <c r="GN174" s="110"/>
      <c r="GO174" s="110"/>
      <c r="GP174" s="110"/>
      <c r="GQ174" s="110"/>
      <c r="GR174" s="110"/>
      <c r="GS174" s="110"/>
      <c r="GT174" s="110"/>
      <c r="GU174" s="110"/>
      <c r="GV174" s="110"/>
      <c r="GW174" s="110"/>
      <c r="GX174" s="110"/>
      <c r="GY174" s="110"/>
      <c r="GZ174" s="110"/>
      <c r="HA174" s="110"/>
      <c r="HB174" s="110"/>
      <c r="HC174" s="110"/>
      <c r="HD174" s="110"/>
      <c r="HE174" s="110"/>
      <c r="HF174" s="110"/>
      <c r="HG174" s="110"/>
      <c r="HH174" s="110"/>
      <c r="HI174" s="110"/>
      <c r="HJ174" s="110"/>
      <c r="HK174" s="110"/>
    </row>
    <row r="175" ht="15.75"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110"/>
      <c r="AB175" s="110"/>
      <c r="AC175" s="110"/>
      <c r="AD175" s="110"/>
      <c r="AE175" s="110"/>
      <c r="AF175" s="110"/>
      <c r="AG175" s="110"/>
      <c r="AH175" s="110"/>
      <c r="AI175" s="110"/>
      <c r="AJ175" s="110"/>
      <c r="AK175" s="110"/>
      <c r="AL175" s="110"/>
      <c r="AM175" s="110"/>
      <c r="AN175" s="110"/>
      <c r="AO175" s="110"/>
      <c r="AP175" s="110"/>
      <c r="AQ175" s="110"/>
      <c r="AR175" s="110"/>
      <c r="AS175" s="110"/>
      <c r="AT175" s="110"/>
      <c r="AU175" s="110"/>
      <c r="AV175" s="110"/>
      <c r="AW175" s="110"/>
      <c r="AX175" s="110"/>
      <c r="AY175" s="110"/>
      <c r="AZ175" s="110"/>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0"/>
      <c r="CB175" s="110"/>
      <c r="CC175" s="110"/>
      <c r="CD175" s="110"/>
      <c r="CE175" s="110"/>
      <c r="CF175" s="110"/>
      <c r="CG175" s="110"/>
      <c r="CH175" s="110"/>
      <c r="CI175" s="110"/>
      <c r="CJ175" s="110"/>
      <c r="CK175" s="110"/>
      <c r="CL175" s="110"/>
      <c r="CM175" s="110"/>
      <c r="CN175" s="110"/>
      <c r="CO175" s="110"/>
      <c r="CP175" s="110"/>
      <c r="CQ175" s="110"/>
      <c r="CR175" s="110"/>
      <c r="CS175" s="110"/>
      <c r="CT175" s="110"/>
      <c r="CU175" s="110"/>
      <c r="CV175" s="110"/>
      <c r="CW175" s="110"/>
      <c r="CX175" s="110"/>
      <c r="CY175" s="110"/>
      <c r="CZ175" s="110"/>
      <c r="DA175" s="110"/>
      <c r="DB175" s="110"/>
      <c r="DC175" s="110"/>
      <c r="DD175" s="110"/>
      <c r="DE175" s="110"/>
      <c r="DF175" s="110"/>
      <c r="DG175" s="110"/>
      <c r="DH175" s="110"/>
      <c r="DI175" s="110"/>
      <c r="DJ175" s="110"/>
      <c r="DK175" s="110"/>
      <c r="DL175" s="110"/>
      <c r="DM175" s="110"/>
      <c r="DN175" s="110"/>
      <c r="DO175" s="110"/>
      <c r="DP175" s="110"/>
      <c r="DQ175" s="110"/>
      <c r="DR175" s="110"/>
      <c r="DS175" s="110"/>
      <c r="DT175" s="110"/>
      <c r="DU175" s="110"/>
      <c r="DV175" s="110"/>
      <c r="DW175" s="110"/>
      <c r="DX175" s="110"/>
      <c r="DY175" s="110"/>
      <c r="DZ175" s="110"/>
      <c r="EA175" s="110"/>
      <c r="EB175" s="110"/>
      <c r="EC175" s="110"/>
      <c r="ED175" s="110"/>
      <c r="EE175" s="110"/>
      <c r="EF175" s="110"/>
      <c r="EG175" s="110"/>
      <c r="EH175" s="110"/>
      <c r="EI175" s="110"/>
      <c r="EJ175" s="110"/>
      <c r="EK175" s="110"/>
      <c r="EL175" s="110"/>
      <c r="EM175" s="110"/>
      <c r="EN175" s="110"/>
      <c r="EO175" s="110"/>
      <c r="EP175" s="110"/>
      <c r="EQ175" s="110"/>
      <c r="ER175" s="110"/>
      <c r="ES175" s="110"/>
      <c r="ET175" s="110"/>
      <c r="EU175" s="110"/>
      <c r="EV175" s="110"/>
      <c r="EW175" s="110"/>
      <c r="EX175" s="110"/>
      <c r="EY175" s="110"/>
      <c r="EZ175" s="110"/>
      <c r="FA175" s="110"/>
      <c r="FB175" s="110"/>
      <c r="FC175" s="110"/>
      <c r="FD175" s="110"/>
      <c r="FE175" s="110"/>
      <c r="FF175" s="110"/>
      <c r="FG175" s="110"/>
      <c r="FH175" s="110"/>
      <c r="FI175" s="110"/>
      <c r="FJ175" s="110"/>
      <c r="FK175" s="110"/>
      <c r="FL175" s="110"/>
      <c r="FM175" s="110"/>
      <c r="FN175" s="110"/>
      <c r="FO175" s="110"/>
      <c r="FP175" s="110"/>
      <c r="FQ175" s="110"/>
      <c r="FR175" s="110"/>
      <c r="FS175" s="110"/>
      <c r="FT175" s="110"/>
      <c r="FU175" s="110"/>
      <c r="FV175" s="110"/>
      <c r="FW175" s="110"/>
      <c r="FX175" s="110"/>
      <c r="FY175" s="110"/>
      <c r="FZ175" s="110"/>
      <c r="GA175" s="110"/>
      <c r="GB175" s="110"/>
      <c r="GC175" s="110"/>
      <c r="GD175" s="110"/>
      <c r="GE175" s="110"/>
      <c r="GF175" s="110"/>
      <c r="GG175" s="110"/>
      <c r="GH175" s="110"/>
      <c r="GI175" s="110"/>
      <c r="GJ175" s="110"/>
      <c r="GK175" s="110"/>
      <c r="GL175" s="110"/>
      <c r="GM175" s="110"/>
      <c r="GN175" s="110"/>
      <c r="GO175" s="110"/>
      <c r="GP175" s="110"/>
      <c r="GQ175" s="110"/>
      <c r="GR175" s="110"/>
      <c r="GS175" s="110"/>
      <c r="GT175" s="110"/>
      <c r="GU175" s="110"/>
      <c r="GV175" s="110"/>
      <c r="GW175" s="110"/>
      <c r="GX175" s="110"/>
      <c r="GY175" s="110"/>
      <c r="GZ175" s="110"/>
      <c r="HA175" s="110"/>
      <c r="HB175" s="110"/>
      <c r="HC175" s="110"/>
      <c r="HD175" s="110"/>
      <c r="HE175" s="110"/>
      <c r="HF175" s="110"/>
      <c r="HG175" s="110"/>
      <c r="HH175" s="110"/>
      <c r="HI175" s="110"/>
      <c r="HJ175" s="110"/>
      <c r="HK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c r="AB176" s="110"/>
      <c r="AC176" s="110"/>
      <c r="AD176" s="110"/>
      <c r="AE176" s="110"/>
      <c r="AF176" s="110"/>
      <c r="AG176" s="110"/>
      <c r="AH176" s="110"/>
      <c r="AI176" s="110"/>
      <c r="AJ176" s="110"/>
      <c r="AK176" s="110"/>
      <c r="AL176" s="110"/>
      <c r="AM176" s="110"/>
      <c r="AN176" s="110"/>
      <c r="AO176" s="110"/>
      <c r="AP176" s="110"/>
      <c r="AQ176" s="110"/>
      <c r="AR176" s="110"/>
      <c r="AS176" s="110"/>
      <c r="AT176" s="110"/>
      <c r="AU176" s="110"/>
      <c r="AV176" s="110"/>
      <c r="AW176" s="110"/>
      <c r="AX176" s="110"/>
      <c r="AY176" s="110"/>
      <c r="AZ176" s="110"/>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0"/>
      <c r="CB176" s="110"/>
      <c r="CC176" s="110"/>
      <c r="CD176" s="110"/>
      <c r="CE176" s="110"/>
      <c r="CF176" s="110"/>
      <c r="CG176" s="110"/>
      <c r="CH176" s="110"/>
      <c r="CI176" s="110"/>
      <c r="CJ176" s="110"/>
      <c r="CK176" s="110"/>
      <c r="CL176" s="110"/>
      <c r="CM176" s="110"/>
      <c r="CN176" s="110"/>
      <c r="CO176" s="110"/>
      <c r="CP176" s="110"/>
      <c r="CQ176" s="110"/>
      <c r="CR176" s="110"/>
      <c r="CS176" s="110"/>
      <c r="CT176" s="110"/>
      <c r="CU176" s="110"/>
      <c r="CV176" s="110"/>
      <c r="CW176" s="110"/>
      <c r="CX176" s="110"/>
      <c r="CY176" s="110"/>
      <c r="CZ176" s="110"/>
      <c r="DA176" s="110"/>
      <c r="DB176" s="110"/>
      <c r="DC176" s="110"/>
      <c r="DD176" s="110"/>
      <c r="DE176" s="110"/>
      <c r="DF176" s="110"/>
      <c r="DG176" s="110"/>
      <c r="DH176" s="110"/>
      <c r="DI176" s="110"/>
      <c r="DJ176" s="110"/>
      <c r="DK176" s="110"/>
      <c r="DL176" s="110"/>
      <c r="DM176" s="110"/>
      <c r="DN176" s="110"/>
      <c r="DO176" s="110"/>
      <c r="DP176" s="110"/>
      <c r="DQ176" s="110"/>
      <c r="DR176" s="110"/>
      <c r="DS176" s="110"/>
      <c r="DT176" s="110"/>
      <c r="DU176" s="110"/>
      <c r="DV176" s="110"/>
      <c r="DW176" s="110"/>
      <c r="DX176" s="110"/>
      <c r="DY176" s="110"/>
      <c r="DZ176" s="110"/>
      <c r="EA176" s="110"/>
      <c r="EB176" s="110"/>
      <c r="EC176" s="110"/>
      <c r="ED176" s="110"/>
      <c r="EE176" s="110"/>
      <c r="EF176" s="110"/>
      <c r="EG176" s="110"/>
      <c r="EH176" s="110"/>
      <c r="EI176" s="110"/>
      <c r="EJ176" s="110"/>
      <c r="EK176" s="110"/>
      <c r="EL176" s="110"/>
      <c r="EM176" s="110"/>
      <c r="EN176" s="110"/>
      <c r="EO176" s="110"/>
      <c r="EP176" s="110"/>
      <c r="EQ176" s="110"/>
      <c r="ER176" s="110"/>
      <c r="ES176" s="110"/>
      <c r="ET176" s="110"/>
      <c r="EU176" s="110"/>
      <c r="EV176" s="110"/>
      <c r="EW176" s="110"/>
      <c r="EX176" s="110"/>
      <c r="EY176" s="110"/>
      <c r="EZ176" s="110"/>
      <c r="FA176" s="110"/>
      <c r="FB176" s="110"/>
      <c r="FC176" s="110"/>
      <c r="FD176" s="110"/>
      <c r="FE176" s="110"/>
      <c r="FF176" s="110"/>
      <c r="FG176" s="110"/>
      <c r="FH176" s="110"/>
      <c r="FI176" s="110"/>
      <c r="FJ176" s="110"/>
      <c r="FK176" s="110"/>
      <c r="FL176" s="110"/>
      <c r="FM176" s="110"/>
      <c r="FN176" s="110"/>
      <c r="FO176" s="110"/>
      <c r="FP176" s="110"/>
      <c r="FQ176" s="110"/>
      <c r="FR176" s="110"/>
      <c r="FS176" s="110"/>
      <c r="FT176" s="110"/>
      <c r="FU176" s="110"/>
      <c r="FV176" s="110"/>
      <c r="FW176" s="110"/>
      <c r="FX176" s="110"/>
      <c r="FY176" s="110"/>
      <c r="FZ176" s="110"/>
      <c r="GA176" s="110"/>
      <c r="GB176" s="110"/>
      <c r="GC176" s="110"/>
      <c r="GD176" s="110"/>
      <c r="GE176" s="110"/>
      <c r="GF176" s="110"/>
      <c r="GG176" s="110"/>
      <c r="GH176" s="110"/>
      <c r="GI176" s="110"/>
      <c r="GJ176" s="110"/>
      <c r="GK176" s="110"/>
      <c r="GL176" s="110"/>
      <c r="GM176" s="110"/>
      <c r="GN176" s="110"/>
      <c r="GO176" s="110"/>
      <c r="GP176" s="110"/>
      <c r="GQ176" s="110"/>
      <c r="GR176" s="110"/>
      <c r="GS176" s="110"/>
      <c r="GT176" s="110"/>
      <c r="GU176" s="110"/>
      <c r="GV176" s="110"/>
      <c r="GW176" s="110"/>
      <c r="GX176" s="110"/>
      <c r="GY176" s="110"/>
      <c r="GZ176" s="110"/>
      <c r="HA176" s="110"/>
      <c r="HB176" s="110"/>
      <c r="HC176" s="110"/>
      <c r="HD176" s="110"/>
      <c r="HE176" s="110"/>
      <c r="HF176" s="110"/>
      <c r="HG176" s="110"/>
      <c r="HH176" s="110"/>
      <c r="HI176" s="110"/>
      <c r="HJ176" s="110"/>
      <c r="HK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c r="AB177" s="110"/>
      <c r="AC177" s="110"/>
      <c r="AD177" s="110"/>
      <c r="AE177" s="110"/>
      <c r="AF177" s="110"/>
      <c r="AG177" s="110"/>
      <c r="AH177" s="110"/>
      <c r="AI177" s="110"/>
      <c r="AJ177" s="110"/>
      <c r="AK177" s="110"/>
      <c r="AL177" s="110"/>
      <c r="AM177" s="110"/>
      <c r="AN177" s="110"/>
      <c r="AO177" s="110"/>
      <c r="AP177" s="110"/>
      <c r="AQ177" s="110"/>
      <c r="AR177" s="110"/>
      <c r="AS177" s="110"/>
      <c r="AT177" s="110"/>
      <c r="AU177" s="110"/>
      <c r="AV177" s="110"/>
      <c r="AW177" s="110"/>
      <c r="AX177" s="110"/>
      <c r="AY177" s="110"/>
      <c r="AZ177" s="110"/>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0"/>
      <c r="CB177" s="110"/>
      <c r="CC177" s="110"/>
      <c r="CD177" s="110"/>
      <c r="CE177" s="110"/>
      <c r="CF177" s="110"/>
      <c r="CG177" s="110"/>
      <c r="CH177" s="110"/>
      <c r="CI177" s="110"/>
      <c r="CJ177" s="110"/>
      <c r="CK177" s="110"/>
      <c r="CL177" s="110"/>
      <c r="CM177" s="110"/>
      <c r="CN177" s="110"/>
      <c r="CO177" s="110"/>
      <c r="CP177" s="110"/>
      <c r="CQ177" s="110"/>
      <c r="CR177" s="110"/>
      <c r="CS177" s="110"/>
      <c r="CT177" s="110"/>
      <c r="CU177" s="110"/>
      <c r="CV177" s="110"/>
      <c r="CW177" s="110"/>
      <c r="CX177" s="110"/>
      <c r="CY177" s="110"/>
      <c r="CZ177" s="110"/>
      <c r="DA177" s="110"/>
      <c r="DB177" s="110"/>
      <c r="DC177" s="110"/>
      <c r="DD177" s="110"/>
      <c r="DE177" s="110"/>
      <c r="DF177" s="110"/>
      <c r="DG177" s="110"/>
      <c r="DH177" s="110"/>
      <c r="DI177" s="110"/>
      <c r="DJ177" s="110"/>
      <c r="DK177" s="110"/>
      <c r="DL177" s="110"/>
      <c r="DM177" s="110"/>
      <c r="DN177" s="110"/>
      <c r="DO177" s="110"/>
      <c r="DP177" s="110"/>
      <c r="DQ177" s="110"/>
      <c r="DR177" s="110"/>
      <c r="DS177" s="110"/>
      <c r="DT177" s="110"/>
      <c r="DU177" s="110"/>
      <c r="DV177" s="110"/>
      <c r="DW177" s="110"/>
      <c r="DX177" s="110"/>
      <c r="DY177" s="110"/>
      <c r="DZ177" s="110"/>
      <c r="EA177" s="110"/>
      <c r="EB177" s="110"/>
      <c r="EC177" s="110"/>
      <c r="ED177" s="110"/>
      <c r="EE177" s="110"/>
      <c r="EF177" s="110"/>
      <c r="EG177" s="110"/>
      <c r="EH177" s="110"/>
      <c r="EI177" s="110"/>
      <c r="EJ177" s="110"/>
      <c r="EK177" s="110"/>
      <c r="EL177" s="110"/>
      <c r="EM177" s="110"/>
      <c r="EN177" s="110"/>
      <c r="EO177" s="110"/>
      <c r="EP177" s="110"/>
      <c r="EQ177" s="110"/>
      <c r="ER177" s="110"/>
      <c r="ES177" s="110"/>
      <c r="ET177" s="110"/>
      <c r="EU177" s="110"/>
      <c r="EV177" s="110"/>
      <c r="EW177" s="110"/>
      <c r="EX177" s="110"/>
      <c r="EY177" s="110"/>
      <c r="EZ177" s="110"/>
      <c r="FA177" s="110"/>
      <c r="FB177" s="110"/>
      <c r="FC177" s="110"/>
      <c r="FD177" s="110"/>
      <c r="FE177" s="110"/>
      <c r="FF177" s="110"/>
      <c r="FG177" s="110"/>
      <c r="FH177" s="110"/>
      <c r="FI177" s="110"/>
      <c r="FJ177" s="110"/>
      <c r="FK177" s="110"/>
      <c r="FL177" s="110"/>
      <c r="FM177" s="110"/>
      <c r="FN177" s="110"/>
      <c r="FO177" s="110"/>
      <c r="FP177" s="110"/>
      <c r="FQ177" s="110"/>
      <c r="FR177" s="110"/>
      <c r="FS177" s="110"/>
      <c r="FT177" s="110"/>
      <c r="FU177" s="110"/>
      <c r="FV177" s="110"/>
      <c r="FW177" s="110"/>
      <c r="FX177" s="110"/>
      <c r="FY177" s="110"/>
      <c r="FZ177" s="110"/>
      <c r="GA177" s="110"/>
      <c r="GB177" s="110"/>
      <c r="GC177" s="110"/>
      <c r="GD177" s="110"/>
      <c r="GE177" s="110"/>
      <c r="GF177" s="110"/>
      <c r="GG177" s="110"/>
      <c r="GH177" s="110"/>
      <c r="GI177" s="110"/>
      <c r="GJ177" s="110"/>
      <c r="GK177" s="110"/>
      <c r="GL177" s="110"/>
      <c r="GM177" s="110"/>
      <c r="GN177" s="110"/>
      <c r="GO177" s="110"/>
      <c r="GP177" s="110"/>
      <c r="GQ177" s="110"/>
      <c r="GR177" s="110"/>
      <c r="GS177" s="110"/>
      <c r="GT177" s="110"/>
      <c r="GU177" s="110"/>
      <c r="GV177" s="110"/>
      <c r="GW177" s="110"/>
      <c r="GX177" s="110"/>
      <c r="GY177" s="110"/>
      <c r="GZ177" s="110"/>
      <c r="HA177" s="110"/>
      <c r="HB177" s="110"/>
      <c r="HC177" s="110"/>
      <c r="HD177" s="110"/>
      <c r="HE177" s="110"/>
      <c r="HF177" s="110"/>
      <c r="HG177" s="110"/>
      <c r="HH177" s="110"/>
      <c r="HI177" s="110"/>
      <c r="HJ177" s="110"/>
      <c r="HK177" s="110"/>
    </row>
    <row r="178" ht="15.75"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0"/>
      <c r="AI178" s="110"/>
      <c r="AJ178" s="110"/>
      <c r="AK178" s="110"/>
      <c r="AL178" s="110"/>
      <c r="AM178" s="110"/>
      <c r="AN178" s="110"/>
      <c r="AO178" s="110"/>
      <c r="AP178" s="110"/>
      <c r="AQ178" s="110"/>
      <c r="AR178" s="110"/>
      <c r="AS178" s="110"/>
      <c r="AT178" s="110"/>
      <c r="AU178" s="110"/>
      <c r="AV178" s="110"/>
      <c r="AW178" s="110"/>
      <c r="AX178" s="110"/>
      <c r="AY178" s="110"/>
      <c r="AZ178" s="110"/>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0"/>
      <c r="CB178" s="110"/>
      <c r="CC178" s="110"/>
      <c r="CD178" s="110"/>
      <c r="CE178" s="110"/>
      <c r="CF178" s="110"/>
      <c r="CG178" s="110"/>
      <c r="CH178" s="110"/>
      <c r="CI178" s="110"/>
      <c r="CJ178" s="110"/>
      <c r="CK178" s="110"/>
      <c r="CL178" s="110"/>
      <c r="CM178" s="110"/>
      <c r="CN178" s="110"/>
      <c r="CO178" s="110"/>
      <c r="CP178" s="110"/>
      <c r="CQ178" s="110"/>
      <c r="CR178" s="110"/>
      <c r="CS178" s="110"/>
      <c r="CT178" s="110"/>
      <c r="CU178" s="110"/>
      <c r="CV178" s="110"/>
      <c r="CW178" s="110"/>
      <c r="CX178" s="110"/>
      <c r="CY178" s="110"/>
      <c r="CZ178" s="110"/>
      <c r="DA178" s="110"/>
      <c r="DB178" s="110"/>
      <c r="DC178" s="110"/>
      <c r="DD178" s="110"/>
      <c r="DE178" s="110"/>
      <c r="DF178" s="110"/>
      <c r="DG178" s="110"/>
      <c r="DH178" s="110"/>
      <c r="DI178" s="110"/>
      <c r="DJ178" s="110"/>
      <c r="DK178" s="110"/>
      <c r="DL178" s="110"/>
      <c r="DM178" s="110"/>
      <c r="DN178" s="110"/>
      <c r="DO178" s="110"/>
      <c r="DP178" s="110"/>
      <c r="DQ178" s="110"/>
      <c r="DR178" s="110"/>
      <c r="DS178" s="110"/>
      <c r="DT178" s="110"/>
      <c r="DU178" s="110"/>
      <c r="DV178" s="110"/>
      <c r="DW178" s="110"/>
      <c r="DX178" s="110"/>
      <c r="DY178" s="110"/>
      <c r="DZ178" s="110"/>
      <c r="EA178" s="110"/>
      <c r="EB178" s="110"/>
      <c r="EC178" s="110"/>
      <c r="ED178" s="110"/>
      <c r="EE178" s="110"/>
      <c r="EF178" s="110"/>
      <c r="EG178" s="110"/>
      <c r="EH178" s="110"/>
      <c r="EI178" s="110"/>
      <c r="EJ178" s="110"/>
      <c r="EK178" s="110"/>
      <c r="EL178" s="110"/>
      <c r="EM178" s="110"/>
      <c r="EN178" s="110"/>
      <c r="EO178" s="110"/>
      <c r="EP178" s="110"/>
      <c r="EQ178" s="110"/>
      <c r="ER178" s="110"/>
      <c r="ES178" s="110"/>
      <c r="ET178" s="110"/>
      <c r="EU178" s="110"/>
      <c r="EV178" s="110"/>
      <c r="EW178" s="110"/>
      <c r="EX178" s="110"/>
      <c r="EY178" s="110"/>
      <c r="EZ178" s="110"/>
      <c r="FA178" s="110"/>
      <c r="FB178" s="110"/>
      <c r="FC178" s="110"/>
      <c r="FD178" s="110"/>
      <c r="FE178" s="110"/>
      <c r="FF178" s="110"/>
      <c r="FG178" s="110"/>
      <c r="FH178" s="110"/>
      <c r="FI178" s="110"/>
      <c r="FJ178" s="110"/>
      <c r="FK178" s="110"/>
      <c r="FL178" s="110"/>
      <c r="FM178" s="110"/>
      <c r="FN178" s="110"/>
      <c r="FO178" s="110"/>
      <c r="FP178" s="110"/>
      <c r="FQ178" s="110"/>
      <c r="FR178" s="110"/>
      <c r="FS178" s="110"/>
      <c r="FT178" s="110"/>
      <c r="FU178" s="110"/>
      <c r="FV178" s="110"/>
      <c r="FW178" s="110"/>
      <c r="FX178" s="110"/>
      <c r="FY178" s="110"/>
      <c r="FZ178" s="110"/>
      <c r="GA178" s="110"/>
      <c r="GB178" s="110"/>
      <c r="GC178" s="110"/>
      <c r="GD178" s="110"/>
      <c r="GE178" s="110"/>
      <c r="GF178" s="110"/>
      <c r="GG178" s="110"/>
      <c r="GH178" s="110"/>
      <c r="GI178" s="110"/>
      <c r="GJ178" s="110"/>
      <c r="GK178" s="110"/>
      <c r="GL178" s="110"/>
      <c r="GM178" s="110"/>
      <c r="GN178" s="110"/>
      <c r="GO178" s="110"/>
      <c r="GP178" s="110"/>
      <c r="GQ178" s="110"/>
      <c r="GR178" s="110"/>
      <c r="GS178" s="110"/>
      <c r="GT178" s="110"/>
      <c r="GU178" s="110"/>
      <c r="GV178" s="110"/>
      <c r="GW178" s="110"/>
      <c r="GX178" s="110"/>
      <c r="GY178" s="110"/>
      <c r="GZ178" s="110"/>
      <c r="HA178" s="110"/>
      <c r="HB178" s="110"/>
      <c r="HC178" s="110"/>
      <c r="HD178" s="110"/>
      <c r="HE178" s="110"/>
      <c r="HF178" s="110"/>
      <c r="HG178" s="110"/>
      <c r="HH178" s="110"/>
      <c r="HI178" s="110"/>
      <c r="HJ178" s="110"/>
      <c r="HK178" s="110"/>
    </row>
    <row r="179" ht="15.75"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0"/>
      <c r="AI179" s="110"/>
      <c r="AJ179" s="110"/>
      <c r="AK179" s="110"/>
      <c r="AL179" s="110"/>
      <c r="AM179" s="110"/>
      <c r="AN179" s="110"/>
      <c r="AO179" s="110"/>
      <c r="AP179" s="110"/>
      <c r="AQ179" s="110"/>
      <c r="AR179" s="110"/>
      <c r="AS179" s="110"/>
      <c r="AT179" s="110"/>
      <c r="AU179" s="110"/>
      <c r="AV179" s="110"/>
      <c r="AW179" s="110"/>
      <c r="AX179" s="110"/>
      <c r="AY179" s="110"/>
      <c r="AZ179" s="110"/>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0"/>
      <c r="CB179" s="110"/>
      <c r="CC179" s="110"/>
      <c r="CD179" s="110"/>
      <c r="CE179" s="110"/>
      <c r="CF179" s="110"/>
      <c r="CG179" s="110"/>
      <c r="CH179" s="110"/>
      <c r="CI179" s="110"/>
      <c r="CJ179" s="110"/>
      <c r="CK179" s="110"/>
      <c r="CL179" s="110"/>
      <c r="CM179" s="110"/>
      <c r="CN179" s="110"/>
      <c r="CO179" s="110"/>
      <c r="CP179" s="110"/>
      <c r="CQ179" s="110"/>
      <c r="CR179" s="110"/>
      <c r="CS179" s="110"/>
      <c r="CT179" s="110"/>
      <c r="CU179" s="110"/>
      <c r="CV179" s="110"/>
      <c r="CW179" s="110"/>
      <c r="CX179" s="110"/>
      <c r="CY179" s="110"/>
      <c r="CZ179" s="110"/>
      <c r="DA179" s="110"/>
      <c r="DB179" s="110"/>
      <c r="DC179" s="110"/>
      <c r="DD179" s="110"/>
      <c r="DE179" s="110"/>
      <c r="DF179" s="110"/>
      <c r="DG179" s="110"/>
      <c r="DH179" s="110"/>
      <c r="DI179" s="110"/>
      <c r="DJ179" s="110"/>
      <c r="DK179" s="110"/>
      <c r="DL179" s="110"/>
      <c r="DM179" s="110"/>
      <c r="DN179" s="110"/>
      <c r="DO179" s="110"/>
      <c r="DP179" s="110"/>
      <c r="DQ179" s="110"/>
      <c r="DR179" s="110"/>
      <c r="DS179" s="110"/>
      <c r="DT179" s="110"/>
      <c r="DU179" s="110"/>
      <c r="DV179" s="110"/>
      <c r="DW179" s="110"/>
      <c r="DX179" s="110"/>
      <c r="DY179" s="110"/>
      <c r="DZ179" s="110"/>
      <c r="EA179" s="110"/>
      <c r="EB179" s="110"/>
      <c r="EC179" s="110"/>
      <c r="ED179" s="110"/>
      <c r="EE179" s="110"/>
      <c r="EF179" s="110"/>
      <c r="EG179" s="110"/>
      <c r="EH179" s="110"/>
      <c r="EI179" s="110"/>
      <c r="EJ179" s="110"/>
      <c r="EK179" s="110"/>
      <c r="EL179" s="110"/>
      <c r="EM179" s="110"/>
      <c r="EN179" s="110"/>
      <c r="EO179" s="110"/>
      <c r="EP179" s="110"/>
      <c r="EQ179" s="110"/>
      <c r="ER179" s="110"/>
      <c r="ES179" s="110"/>
      <c r="ET179" s="110"/>
      <c r="EU179" s="110"/>
      <c r="EV179" s="110"/>
      <c r="EW179" s="110"/>
      <c r="EX179" s="110"/>
      <c r="EY179" s="110"/>
      <c r="EZ179" s="110"/>
      <c r="FA179" s="110"/>
      <c r="FB179" s="110"/>
      <c r="FC179" s="110"/>
      <c r="FD179" s="110"/>
      <c r="FE179" s="110"/>
      <c r="FF179" s="110"/>
      <c r="FG179" s="110"/>
      <c r="FH179" s="110"/>
      <c r="FI179" s="110"/>
      <c r="FJ179" s="110"/>
      <c r="FK179" s="110"/>
      <c r="FL179" s="110"/>
      <c r="FM179" s="110"/>
      <c r="FN179" s="110"/>
      <c r="FO179" s="110"/>
      <c r="FP179" s="110"/>
      <c r="FQ179" s="110"/>
      <c r="FR179" s="110"/>
      <c r="FS179" s="110"/>
      <c r="FT179" s="110"/>
      <c r="FU179" s="110"/>
      <c r="FV179" s="110"/>
      <c r="FW179" s="110"/>
      <c r="FX179" s="110"/>
      <c r="FY179" s="110"/>
      <c r="FZ179" s="110"/>
      <c r="GA179" s="110"/>
      <c r="GB179" s="110"/>
      <c r="GC179" s="110"/>
      <c r="GD179" s="110"/>
      <c r="GE179" s="110"/>
      <c r="GF179" s="110"/>
      <c r="GG179" s="110"/>
      <c r="GH179" s="110"/>
      <c r="GI179" s="110"/>
      <c r="GJ179" s="110"/>
      <c r="GK179" s="110"/>
      <c r="GL179" s="110"/>
      <c r="GM179" s="110"/>
      <c r="GN179" s="110"/>
      <c r="GO179" s="110"/>
      <c r="GP179" s="110"/>
      <c r="GQ179" s="110"/>
      <c r="GR179" s="110"/>
      <c r="GS179" s="110"/>
      <c r="GT179" s="110"/>
      <c r="GU179" s="110"/>
      <c r="GV179" s="110"/>
      <c r="GW179" s="110"/>
      <c r="GX179" s="110"/>
      <c r="GY179" s="110"/>
      <c r="GZ179" s="110"/>
      <c r="HA179" s="110"/>
      <c r="HB179" s="110"/>
      <c r="HC179" s="110"/>
      <c r="HD179" s="110"/>
      <c r="HE179" s="110"/>
      <c r="HF179" s="110"/>
      <c r="HG179" s="110"/>
      <c r="HH179" s="110"/>
      <c r="HI179" s="110"/>
      <c r="HJ179" s="110"/>
      <c r="HK179" s="110"/>
    </row>
    <row r="180" ht="15.75"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c r="AE180" s="110"/>
      <c r="AF180" s="110"/>
      <c r="AG180" s="110"/>
      <c r="AH180" s="110"/>
      <c r="AI180" s="110"/>
      <c r="AJ180" s="110"/>
      <c r="AK180" s="110"/>
      <c r="AL180" s="110"/>
      <c r="AM180" s="110"/>
      <c r="AN180" s="110"/>
      <c r="AO180" s="110"/>
      <c r="AP180" s="110"/>
      <c r="AQ180" s="110"/>
      <c r="AR180" s="110"/>
      <c r="AS180" s="110"/>
      <c r="AT180" s="110"/>
      <c r="AU180" s="110"/>
      <c r="AV180" s="110"/>
      <c r="AW180" s="110"/>
      <c r="AX180" s="110"/>
      <c r="AY180" s="110"/>
      <c r="AZ180" s="110"/>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0"/>
      <c r="CB180" s="110"/>
      <c r="CC180" s="110"/>
      <c r="CD180" s="110"/>
      <c r="CE180" s="110"/>
      <c r="CF180" s="110"/>
      <c r="CG180" s="110"/>
      <c r="CH180" s="110"/>
      <c r="CI180" s="110"/>
      <c r="CJ180" s="110"/>
      <c r="CK180" s="110"/>
      <c r="CL180" s="110"/>
      <c r="CM180" s="110"/>
      <c r="CN180" s="110"/>
      <c r="CO180" s="110"/>
      <c r="CP180" s="110"/>
      <c r="CQ180" s="110"/>
      <c r="CR180" s="110"/>
      <c r="CS180" s="110"/>
      <c r="CT180" s="110"/>
      <c r="CU180" s="110"/>
      <c r="CV180" s="110"/>
      <c r="CW180" s="110"/>
      <c r="CX180" s="110"/>
      <c r="CY180" s="110"/>
      <c r="CZ180" s="110"/>
      <c r="DA180" s="110"/>
      <c r="DB180" s="110"/>
      <c r="DC180" s="110"/>
      <c r="DD180" s="110"/>
      <c r="DE180" s="110"/>
      <c r="DF180" s="110"/>
      <c r="DG180" s="110"/>
      <c r="DH180" s="110"/>
      <c r="DI180" s="110"/>
      <c r="DJ180" s="110"/>
      <c r="DK180" s="110"/>
      <c r="DL180" s="110"/>
      <c r="DM180" s="110"/>
      <c r="DN180" s="110"/>
      <c r="DO180" s="110"/>
      <c r="DP180" s="110"/>
      <c r="DQ180" s="110"/>
      <c r="DR180" s="110"/>
      <c r="DS180" s="110"/>
      <c r="DT180" s="110"/>
      <c r="DU180" s="110"/>
      <c r="DV180" s="110"/>
      <c r="DW180" s="110"/>
      <c r="DX180" s="110"/>
      <c r="DY180" s="110"/>
      <c r="DZ180" s="110"/>
      <c r="EA180" s="110"/>
      <c r="EB180" s="110"/>
      <c r="EC180" s="110"/>
      <c r="ED180" s="110"/>
      <c r="EE180" s="110"/>
      <c r="EF180" s="110"/>
      <c r="EG180" s="110"/>
      <c r="EH180" s="110"/>
      <c r="EI180" s="110"/>
      <c r="EJ180" s="110"/>
      <c r="EK180" s="110"/>
      <c r="EL180" s="110"/>
      <c r="EM180" s="110"/>
      <c r="EN180" s="110"/>
      <c r="EO180" s="110"/>
      <c r="EP180" s="110"/>
      <c r="EQ180" s="110"/>
      <c r="ER180" s="110"/>
      <c r="ES180" s="110"/>
      <c r="ET180" s="110"/>
      <c r="EU180" s="110"/>
      <c r="EV180" s="110"/>
      <c r="EW180" s="110"/>
      <c r="EX180" s="110"/>
      <c r="EY180" s="110"/>
      <c r="EZ180" s="110"/>
      <c r="FA180" s="110"/>
      <c r="FB180" s="110"/>
      <c r="FC180" s="110"/>
      <c r="FD180" s="110"/>
      <c r="FE180" s="110"/>
      <c r="FF180" s="110"/>
      <c r="FG180" s="110"/>
      <c r="FH180" s="110"/>
      <c r="FI180" s="110"/>
      <c r="FJ180" s="110"/>
      <c r="FK180" s="110"/>
      <c r="FL180" s="110"/>
      <c r="FM180" s="110"/>
      <c r="FN180" s="110"/>
      <c r="FO180" s="110"/>
      <c r="FP180" s="110"/>
      <c r="FQ180" s="110"/>
      <c r="FR180" s="110"/>
      <c r="FS180" s="110"/>
      <c r="FT180" s="110"/>
      <c r="FU180" s="110"/>
      <c r="FV180" s="110"/>
      <c r="FW180" s="110"/>
      <c r="FX180" s="110"/>
      <c r="FY180" s="110"/>
      <c r="FZ180" s="110"/>
      <c r="GA180" s="110"/>
      <c r="GB180" s="110"/>
      <c r="GC180" s="110"/>
      <c r="GD180" s="110"/>
      <c r="GE180" s="110"/>
      <c r="GF180" s="110"/>
      <c r="GG180" s="110"/>
      <c r="GH180" s="110"/>
      <c r="GI180" s="110"/>
      <c r="GJ180" s="110"/>
      <c r="GK180" s="110"/>
      <c r="GL180" s="110"/>
      <c r="GM180" s="110"/>
      <c r="GN180" s="110"/>
      <c r="GO180" s="110"/>
      <c r="GP180" s="110"/>
      <c r="GQ180" s="110"/>
      <c r="GR180" s="110"/>
      <c r="GS180" s="110"/>
      <c r="GT180" s="110"/>
      <c r="GU180" s="110"/>
      <c r="GV180" s="110"/>
      <c r="GW180" s="110"/>
      <c r="GX180" s="110"/>
      <c r="GY180" s="110"/>
      <c r="GZ180" s="110"/>
      <c r="HA180" s="110"/>
      <c r="HB180" s="110"/>
      <c r="HC180" s="110"/>
      <c r="HD180" s="110"/>
      <c r="HE180" s="110"/>
      <c r="HF180" s="110"/>
      <c r="HG180" s="110"/>
      <c r="HH180" s="110"/>
      <c r="HI180" s="110"/>
      <c r="HJ180" s="110"/>
      <c r="HK180" s="110"/>
    </row>
    <row r="181" ht="15.75"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c r="AE181" s="110"/>
      <c r="AF181" s="110"/>
      <c r="AG181" s="110"/>
      <c r="AH181" s="110"/>
      <c r="AI181" s="110"/>
      <c r="AJ181" s="110"/>
      <c r="AK181" s="110"/>
      <c r="AL181" s="110"/>
      <c r="AM181" s="110"/>
      <c r="AN181" s="110"/>
      <c r="AO181" s="110"/>
      <c r="AP181" s="110"/>
      <c r="AQ181" s="110"/>
      <c r="AR181" s="110"/>
      <c r="AS181" s="110"/>
      <c r="AT181" s="110"/>
      <c r="AU181" s="110"/>
      <c r="AV181" s="110"/>
      <c r="AW181" s="110"/>
      <c r="AX181" s="110"/>
      <c r="AY181" s="110"/>
      <c r="AZ181" s="110"/>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0"/>
      <c r="CB181" s="110"/>
      <c r="CC181" s="110"/>
      <c r="CD181" s="110"/>
      <c r="CE181" s="110"/>
      <c r="CF181" s="110"/>
      <c r="CG181" s="110"/>
      <c r="CH181" s="110"/>
      <c r="CI181" s="110"/>
      <c r="CJ181" s="110"/>
      <c r="CK181" s="110"/>
      <c r="CL181" s="110"/>
      <c r="CM181" s="110"/>
      <c r="CN181" s="110"/>
      <c r="CO181" s="110"/>
      <c r="CP181" s="110"/>
      <c r="CQ181" s="110"/>
      <c r="CR181" s="110"/>
      <c r="CS181" s="110"/>
      <c r="CT181" s="110"/>
      <c r="CU181" s="110"/>
      <c r="CV181" s="110"/>
      <c r="CW181" s="110"/>
      <c r="CX181" s="110"/>
      <c r="CY181" s="110"/>
      <c r="CZ181" s="110"/>
      <c r="DA181" s="110"/>
      <c r="DB181" s="110"/>
      <c r="DC181" s="110"/>
      <c r="DD181" s="110"/>
      <c r="DE181" s="110"/>
      <c r="DF181" s="110"/>
      <c r="DG181" s="110"/>
      <c r="DH181" s="110"/>
      <c r="DI181" s="110"/>
      <c r="DJ181" s="110"/>
      <c r="DK181" s="110"/>
      <c r="DL181" s="110"/>
      <c r="DM181" s="110"/>
      <c r="DN181" s="110"/>
      <c r="DO181" s="110"/>
      <c r="DP181" s="110"/>
      <c r="DQ181" s="110"/>
      <c r="DR181" s="110"/>
      <c r="DS181" s="110"/>
      <c r="DT181" s="110"/>
      <c r="DU181" s="110"/>
      <c r="DV181" s="110"/>
      <c r="DW181" s="110"/>
      <c r="DX181" s="110"/>
      <c r="DY181" s="110"/>
      <c r="DZ181" s="110"/>
      <c r="EA181" s="110"/>
      <c r="EB181" s="110"/>
      <c r="EC181" s="110"/>
      <c r="ED181" s="110"/>
      <c r="EE181" s="110"/>
      <c r="EF181" s="110"/>
      <c r="EG181" s="110"/>
      <c r="EH181" s="110"/>
      <c r="EI181" s="110"/>
      <c r="EJ181" s="110"/>
      <c r="EK181" s="110"/>
      <c r="EL181" s="110"/>
      <c r="EM181" s="110"/>
      <c r="EN181" s="110"/>
      <c r="EO181" s="110"/>
      <c r="EP181" s="110"/>
      <c r="EQ181" s="110"/>
      <c r="ER181" s="110"/>
      <c r="ES181" s="110"/>
      <c r="ET181" s="110"/>
      <c r="EU181" s="110"/>
      <c r="EV181" s="110"/>
      <c r="EW181" s="110"/>
      <c r="EX181" s="110"/>
      <c r="EY181" s="110"/>
      <c r="EZ181" s="110"/>
      <c r="FA181" s="110"/>
      <c r="FB181" s="110"/>
      <c r="FC181" s="110"/>
      <c r="FD181" s="110"/>
      <c r="FE181" s="110"/>
      <c r="FF181" s="110"/>
      <c r="FG181" s="110"/>
      <c r="FH181" s="110"/>
      <c r="FI181" s="110"/>
      <c r="FJ181" s="110"/>
      <c r="FK181" s="110"/>
      <c r="FL181" s="110"/>
      <c r="FM181" s="110"/>
      <c r="FN181" s="110"/>
      <c r="FO181" s="110"/>
      <c r="FP181" s="110"/>
      <c r="FQ181" s="110"/>
      <c r="FR181" s="110"/>
      <c r="FS181" s="110"/>
      <c r="FT181" s="110"/>
      <c r="FU181" s="110"/>
      <c r="FV181" s="110"/>
      <c r="FW181" s="110"/>
      <c r="FX181" s="110"/>
      <c r="FY181" s="110"/>
      <c r="FZ181" s="110"/>
      <c r="GA181" s="110"/>
      <c r="GB181" s="110"/>
      <c r="GC181" s="110"/>
      <c r="GD181" s="110"/>
      <c r="GE181" s="110"/>
      <c r="GF181" s="110"/>
      <c r="GG181" s="110"/>
      <c r="GH181" s="110"/>
      <c r="GI181" s="110"/>
      <c r="GJ181" s="110"/>
      <c r="GK181" s="110"/>
      <c r="GL181" s="110"/>
      <c r="GM181" s="110"/>
      <c r="GN181" s="110"/>
      <c r="GO181" s="110"/>
      <c r="GP181" s="110"/>
      <c r="GQ181" s="110"/>
      <c r="GR181" s="110"/>
      <c r="GS181" s="110"/>
      <c r="GT181" s="110"/>
      <c r="GU181" s="110"/>
      <c r="GV181" s="110"/>
      <c r="GW181" s="110"/>
      <c r="GX181" s="110"/>
      <c r="GY181" s="110"/>
      <c r="GZ181" s="110"/>
      <c r="HA181" s="110"/>
      <c r="HB181" s="110"/>
      <c r="HC181" s="110"/>
      <c r="HD181" s="110"/>
      <c r="HE181" s="110"/>
      <c r="HF181" s="110"/>
      <c r="HG181" s="110"/>
      <c r="HH181" s="110"/>
      <c r="HI181" s="110"/>
      <c r="HJ181" s="110"/>
      <c r="HK181" s="110"/>
    </row>
    <row r="182" ht="15.75"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c r="AE182" s="110"/>
      <c r="AF182" s="110"/>
      <c r="AG182" s="110"/>
      <c r="AH182" s="110"/>
      <c r="AI182" s="110"/>
      <c r="AJ182" s="110"/>
      <c r="AK182" s="110"/>
      <c r="AL182" s="110"/>
      <c r="AM182" s="110"/>
      <c r="AN182" s="110"/>
      <c r="AO182" s="110"/>
      <c r="AP182" s="110"/>
      <c r="AQ182" s="110"/>
      <c r="AR182" s="110"/>
      <c r="AS182" s="110"/>
      <c r="AT182" s="110"/>
      <c r="AU182" s="110"/>
      <c r="AV182" s="110"/>
      <c r="AW182" s="110"/>
      <c r="AX182" s="110"/>
      <c r="AY182" s="110"/>
      <c r="AZ182" s="110"/>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0"/>
      <c r="CB182" s="110"/>
      <c r="CC182" s="110"/>
      <c r="CD182" s="110"/>
      <c r="CE182" s="110"/>
      <c r="CF182" s="110"/>
      <c r="CG182" s="110"/>
      <c r="CH182" s="110"/>
      <c r="CI182" s="110"/>
      <c r="CJ182" s="110"/>
      <c r="CK182" s="110"/>
      <c r="CL182" s="110"/>
      <c r="CM182" s="110"/>
      <c r="CN182" s="110"/>
      <c r="CO182" s="110"/>
      <c r="CP182" s="110"/>
      <c r="CQ182" s="110"/>
      <c r="CR182" s="110"/>
      <c r="CS182" s="110"/>
      <c r="CT182" s="110"/>
      <c r="CU182" s="110"/>
      <c r="CV182" s="110"/>
      <c r="CW182" s="110"/>
      <c r="CX182" s="110"/>
      <c r="CY182" s="110"/>
      <c r="CZ182" s="110"/>
      <c r="DA182" s="110"/>
      <c r="DB182" s="110"/>
      <c r="DC182" s="110"/>
      <c r="DD182" s="110"/>
      <c r="DE182" s="110"/>
      <c r="DF182" s="110"/>
      <c r="DG182" s="110"/>
      <c r="DH182" s="110"/>
      <c r="DI182" s="110"/>
      <c r="DJ182" s="110"/>
      <c r="DK182" s="110"/>
      <c r="DL182" s="110"/>
      <c r="DM182" s="110"/>
      <c r="DN182" s="110"/>
      <c r="DO182" s="110"/>
      <c r="DP182" s="110"/>
      <c r="DQ182" s="110"/>
      <c r="DR182" s="110"/>
      <c r="DS182" s="110"/>
      <c r="DT182" s="110"/>
      <c r="DU182" s="110"/>
      <c r="DV182" s="110"/>
      <c r="DW182" s="110"/>
      <c r="DX182" s="110"/>
      <c r="DY182" s="110"/>
      <c r="DZ182" s="110"/>
      <c r="EA182" s="110"/>
      <c r="EB182" s="110"/>
      <c r="EC182" s="110"/>
      <c r="ED182" s="110"/>
      <c r="EE182" s="110"/>
      <c r="EF182" s="110"/>
      <c r="EG182" s="110"/>
      <c r="EH182" s="110"/>
      <c r="EI182" s="110"/>
      <c r="EJ182" s="110"/>
      <c r="EK182" s="110"/>
      <c r="EL182" s="110"/>
      <c r="EM182" s="110"/>
      <c r="EN182" s="110"/>
      <c r="EO182" s="110"/>
      <c r="EP182" s="110"/>
      <c r="EQ182" s="110"/>
      <c r="ER182" s="110"/>
      <c r="ES182" s="110"/>
      <c r="ET182" s="110"/>
      <c r="EU182" s="110"/>
      <c r="EV182" s="110"/>
      <c r="EW182" s="110"/>
      <c r="EX182" s="110"/>
      <c r="EY182" s="110"/>
      <c r="EZ182" s="110"/>
      <c r="FA182" s="110"/>
      <c r="FB182" s="110"/>
      <c r="FC182" s="110"/>
      <c r="FD182" s="110"/>
      <c r="FE182" s="110"/>
      <c r="FF182" s="110"/>
      <c r="FG182" s="110"/>
      <c r="FH182" s="110"/>
      <c r="FI182" s="110"/>
      <c r="FJ182" s="110"/>
      <c r="FK182" s="110"/>
      <c r="FL182" s="110"/>
      <c r="FM182" s="110"/>
      <c r="FN182" s="110"/>
      <c r="FO182" s="110"/>
      <c r="FP182" s="110"/>
      <c r="FQ182" s="110"/>
      <c r="FR182" s="110"/>
      <c r="FS182" s="110"/>
      <c r="FT182" s="110"/>
      <c r="FU182" s="110"/>
      <c r="FV182" s="110"/>
      <c r="FW182" s="110"/>
      <c r="FX182" s="110"/>
      <c r="FY182" s="110"/>
      <c r="FZ182" s="110"/>
      <c r="GA182" s="110"/>
      <c r="GB182" s="110"/>
      <c r="GC182" s="110"/>
      <c r="GD182" s="110"/>
      <c r="GE182" s="110"/>
      <c r="GF182" s="110"/>
      <c r="GG182" s="110"/>
      <c r="GH182" s="110"/>
      <c r="GI182" s="110"/>
      <c r="GJ182" s="110"/>
      <c r="GK182" s="110"/>
      <c r="GL182" s="110"/>
      <c r="GM182" s="110"/>
      <c r="GN182" s="110"/>
      <c r="GO182" s="110"/>
      <c r="GP182" s="110"/>
      <c r="GQ182" s="110"/>
      <c r="GR182" s="110"/>
      <c r="GS182" s="110"/>
      <c r="GT182" s="110"/>
      <c r="GU182" s="110"/>
      <c r="GV182" s="110"/>
      <c r="GW182" s="110"/>
      <c r="GX182" s="110"/>
      <c r="GY182" s="110"/>
      <c r="GZ182" s="110"/>
      <c r="HA182" s="110"/>
      <c r="HB182" s="110"/>
      <c r="HC182" s="110"/>
      <c r="HD182" s="110"/>
      <c r="HE182" s="110"/>
      <c r="HF182" s="110"/>
      <c r="HG182" s="110"/>
      <c r="HH182" s="110"/>
      <c r="HI182" s="110"/>
      <c r="HJ182" s="110"/>
      <c r="HK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0"/>
      <c r="AF183" s="110"/>
      <c r="AG183" s="110"/>
      <c r="AH183" s="110"/>
      <c r="AI183" s="110"/>
      <c r="AJ183" s="110"/>
      <c r="AK183" s="110"/>
      <c r="AL183" s="110"/>
      <c r="AM183" s="110"/>
      <c r="AN183" s="110"/>
      <c r="AO183" s="110"/>
      <c r="AP183" s="110"/>
      <c r="AQ183" s="110"/>
      <c r="AR183" s="110"/>
      <c r="AS183" s="110"/>
      <c r="AT183" s="110"/>
      <c r="AU183" s="110"/>
      <c r="AV183" s="110"/>
      <c r="AW183" s="110"/>
      <c r="AX183" s="110"/>
      <c r="AY183" s="110"/>
      <c r="AZ183" s="110"/>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0"/>
      <c r="CB183" s="110"/>
      <c r="CC183" s="110"/>
      <c r="CD183" s="110"/>
      <c r="CE183" s="110"/>
      <c r="CF183" s="110"/>
      <c r="CG183" s="110"/>
      <c r="CH183" s="110"/>
      <c r="CI183" s="110"/>
      <c r="CJ183" s="110"/>
      <c r="CK183" s="110"/>
      <c r="CL183" s="110"/>
      <c r="CM183" s="110"/>
      <c r="CN183" s="110"/>
      <c r="CO183" s="110"/>
      <c r="CP183" s="110"/>
      <c r="CQ183" s="110"/>
      <c r="CR183" s="110"/>
      <c r="CS183" s="110"/>
      <c r="CT183" s="110"/>
      <c r="CU183" s="110"/>
      <c r="CV183" s="110"/>
      <c r="CW183" s="110"/>
      <c r="CX183" s="110"/>
      <c r="CY183" s="110"/>
      <c r="CZ183" s="110"/>
      <c r="DA183" s="110"/>
      <c r="DB183" s="110"/>
      <c r="DC183" s="110"/>
      <c r="DD183" s="110"/>
      <c r="DE183" s="110"/>
      <c r="DF183" s="110"/>
      <c r="DG183" s="110"/>
      <c r="DH183" s="110"/>
      <c r="DI183" s="110"/>
      <c r="DJ183" s="110"/>
      <c r="DK183" s="110"/>
      <c r="DL183" s="110"/>
      <c r="DM183" s="110"/>
      <c r="DN183" s="110"/>
      <c r="DO183" s="110"/>
      <c r="DP183" s="110"/>
      <c r="DQ183" s="110"/>
      <c r="DR183" s="110"/>
      <c r="DS183" s="110"/>
      <c r="DT183" s="110"/>
      <c r="DU183" s="110"/>
      <c r="DV183" s="110"/>
      <c r="DW183" s="110"/>
      <c r="DX183" s="110"/>
      <c r="DY183" s="110"/>
      <c r="DZ183" s="110"/>
      <c r="EA183" s="110"/>
      <c r="EB183" s="110"/>
      <c r="EC183" s="110"/>
      <c r="ED183" s="110"/>
      <c r="EE183" s="110"/>
      <c r="EF183" s="110"/>
      <c r="EG183" s="110"/>
      <c r="EH183" s="110"/>
      <c r="EI183" s="110"/>
      <c r="EJ183" s="110"/>
      <c r="EK183" s="110"/>
      <c r="EL183" s="110"/>
      <c r="EM183" s="110"/>
      <c r="EN183" s="110"/>
      <c r="EO183" s="110"/>
      <c r="EP183" s="110"/>
      <c r="EQ183" s="110"/>
      <c r="ER183" s="110"/>
      <c r="ES183" s="110"/>
      <c r="ET183" s="110"/>
      <c r="EU183" s="110"/>
      <c r="EV183" s="110"/>
      <c r="EW183" s="110"/>
      <c r="EX183" s="110"/>
      <c r="EY183" s="110"/>
      <c r="EZ183" s="110"/>
      <c r="FA183" s="110"/>
      <c r="FB183" s="110"/>
      <c r="FC183" s="110"/>
      <c r="FD183" s="110"/>
      <c r="FE183" s="110"/>
      <c r="FF183" s="110"/>
      <c r="FG183" s="110"/>
      <c r="FH183" s="110"/>
      <c r="FI183" s="110"/>
      <c r="FJ183" s="110"/>
      <c r="FK183" s="110"/>
      <c r="FL183" s="110"/>
      <c r="FM183" s="110"/>
      <c r="FN183" s="110"/>
      <c r="FO183" s="110"/>
      <c r="FP183" s="110"/>
      <c r="FQ183" s="110"/>
      <c r="FR183" s="110"/>
      <c r="FS183" s="110"/>
      <c r="FT183" s="110"/>
      <c r="FU183" s="110"/>
      <c r="FV183" s="110"/>
      <c r="FW183" s="110"/>
      <c r="FX183" s="110"/>
      <c r="FY183" s="110"/>
      <c r="FZ183" s="110"/>
      <c r="GA183" s="110"/>
      <c r="GB183" s="110"/>
      <c r="GC183" s="110"/>
      <c r="GD183" s="110"/>
      <c r="GE183" s="110"/>
      <c r="GF183" s="110"/>
      <c r="GG183" s="110"/>
      <c r="GH183" s="110"/>
      <c r="GI183" s="110"/>
      <c r="GJ183" s="110"/>
      <c r="GK183" s="110"/>
      <c r="GL183" s="110"/>
      <c r="GM183" s="110"/>
      <c r="GN183" s="110"/>
      <c r="GO183" s="110"/>
      <c r="GP183" s="110"/>
      <c r="GQ183" s="110"/>
      <c r="GR183" s="110"/>
      <c r="GS183" s="110"/>
      <c r="GT183" s="110"/>
      <c r="GU183" s="110"/>
      <c r="GV183" s="110"/>
      <c r="GW183" s="110"/>
      <c r="GX183" s="110"/>
      <c r="GY183" s="110"/>
      <c r="GZ183" s="110"/>
      <c r="HA183" s="110"/>
      <c r="HB183" s="110"/>
      <c r="HC183" s="110"/>
      <c r="HD183" s="110"/>
      <c r="HE183" s="110"/>
      <c r="HF183" s="110"/>
      <c r="HG183" s="110"/>
      <c r="HH183" s="110"/>
      <c r="HI183" s="110"/>
      <c r="HJ183" s="110"/>
      <c r="HK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0"/>
      <c r="AI184" s="110"/>
      <c r="AJ184" s="110"/>
      <c r="AK184" s="110"/>
      <c r="AL184" s="110"/>
      <c r="AM184" s="110"/>
      <c r="AN184" s="110"/>
      <c r="AO184" s="110"/>
      <c r="AP184" s="110"/>
      <c r="AQ184" s="110"/>
      <c r="AR184" s="110"/>
      <c r="AS184" s="110"/>
      <c r="AT184" s="110"/>
      <c r="AU184" s="110"/>
      <c r="AV184" s="110"/>
      <c r="AW184" s="110"/>
      <c r="AX184" s="110"/>
      <c r="AY184" s="110"/>
      <c r="AZ184" s="110"/>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0"/>
      <c r="CB184" s="110"/>
      <c r="CC184" s="110"/>
      <c r="CD184" s="110"/>
      <c r="CE184" s="110"/>
      <c r="CF184" s="110"/>
      <c r="CG184" s="110"/>
      <c r="CH184" s="110"/>
      <c r="CI184" s="110"/>
      <c r="CJ184" s="110"/>
      <c r="CK184" s="110"/>
      <c r="CL184" s="110"/>
      <c r="CM184" s="110"/>
      <c r="CN184" s="110"/>
      <c r="CO184" s="110"/>
      <c r="CP184" s="110"/>
      <c r="CQ184" s="110"/>
      <c r="CR184" s="110"/>
      <c r="CS184" s="110"/>
      <c r="CT184" s="110"/>
      <c r="CU184" s="110"/>
      <c r="CV184" s="110"/>
      <c r="CW184" s="110"/>
      <c r="CX184" s="110"/>
      <c r="CY184" s="110"/>
      <c r="CZ184" s="110"/>
      <c r="DA184" s="110"/>
      <c r="DB184" s="110"/>
      <c r="DC184" s="110"/>
      <c r="DD184" s="110"/>
      <c r="DE184" s="110"/>
      <c r="DF184" s="110"/>
      <c r="DG184" s="110"/>
      <c r="DH184" s="110"/>
      <c r="DI184" s="110"/>
      <c r="DJ184" s="110"/>
      <c r="DK184" s="110"/>
      <c r="DL184" s="110"/>
      <c r="DM184" s="110"/>
      <c r="DN184" s="110"/>
      <c r="DO184" s="110"/>
      <c r="DP184" s="110"/>
      <c r="DQ184" s="110"/>
      <c r="DR184" s="110"/>
      <c r="DS184" s="110"/>
      <c r="DT184" s="110"/>
      <c r="DU184" s="110"/>
      <c r="DV184" s="110"/>
      <c r="DW184" s="110"/>
      <c r="DX184" s="110"/>
      <c r="DY184" s="110"/>
      <c r="DZ184" s="110"/>
      <c r="EA184" s="110"/>
      <c r="EB184" s="110"/>
      <c r="EC184" s="110"/>
      <c r="ED184" s="110"/>
      <c r="EE184" s="110"/>
      <c r="EF184" s="110"/>
      <c r="EG184" s="110"/>
      <c r="EH184" s="110"/>
      <c r="EI184" s="110"/>
      <c r="EJ184" s="110"/>
      <c r="EK184" s="110"/>
      <c r="EL184" s="110"/>
      <c r="EM184" s="110"/>
      <c r="EN184" s="110"/>
      <c r="EO184" s="110"/>
      <c r="EP184" s="110"/>
      <c r="EQ184" s="110"/>
      <c r="ER184" s="110"/>
      <c r="ES184" s="110"/>
      <c r="ET184" s="110"/>
      <c r="EU184" s="110"/>
      <c r="EV184" s="110"/>
      <c r="EW184" s="110"/>
      <c r="EX184" s="110"/>
      <c r="EY184" s="110"/>
      <c r="EZ184" s="110"/>
      <c r="FA184" s="110"/>
      <c r="FB184" s="110"/>
      <c r="FC184" s="110"/>
      <c r="FD184" s="110"/>
      <c r="FE184" s="110"/>
      <c r="FF184" s="110"/>
      <c r="FG184" s="110"/>
      <c r="FH184" s="110"/>
      <c r="FI184" s="110"/>
      <c r="FJ184" s="110"/>
      <c r="FK184" s="110"/>
      <c r="FL184" s="110"/>
      <c r="FM184" s="110"/>
      <c r="FN184" s="110"/>
      <c r="FO184" s="110"/>
      <c r="FP184" s="110"/>
      <c r="FQ184" s="110"/>
      <c r="FR184" s="110"/>
      <c r="FS184" s="110"/>
      <c r="FT184" s="110"/>
      <c r="FU184" s="110"/>
      <c r="FV184" s="110"/>
      <c r="FW184" s="110"/>
      <c r="FX184" s="110"/>
      <c r="FY184" s="110"/>
      <c r="FZ184" s="110"/>
      <c r="GA184" s="110"/>
      <c r="GB184" s="110"/>
      <c r="GC184" s="110"/>
      <c r="GD184" s="110"/>
      <c r="GE184" s="110"/>
      <c r="GF184" s="110"/>
      <c r="GG184" s="110"/>
      <c r="GH184" s="110"/>
      <c r="GI184" s="110"/>
      <c r="GJ184" s="110"/>
      <c r="GK184" s="110"/>
      <c r="GL184" s="110"/>
      <c r="GM184" s="110"/>
      <c r="GN184" s="110"/>
      <c r="GO184" s="110"/>
      <c r="GP184" s="110"/>
      <c r="GQ184" s="110"/>
      <c r="GR184" s="110"/>
      <c r="GS184" s="110"/>
      <c r="GT184" s="110"/>
      <c r="GU184" s="110"/>
      <c r="GV184" s="110"/>
      <c r="GW184" s="110"/>
      <c r="GX184" s="110"/>
      <c r="GY184" s="110"/>
      <c r="GZ184" s="110"/>
      <c r="HA184" s="110"/>
      <c r="HB184" s="110"/>
      <c r="HC184" s="110"/>
      <c r="HD184" s="110"/>
      <c r="HE184" s="110"/>
      <c r="HF184" s="110"/>
      <c r="HG184" s="110"/>
      <c r="HH184" s="110"/>
      <c r="HI184" s="110"/>
      <c r="HJ184" s="110"/>
      <c r="HK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c r="AB185" s="110"/>
      <c r="AC185" s="110"/>
      <c r="AD185" s="110"/>
      <c r="AE185" s="110"/>
      <c r="AF185" s="110"/>
      <c r="AG185" s="110"/>
      <c r="AH185" s="110"/>
      <c r="AI185" s="110"/>
      <c r="AJ185" s="110"/>
      <c r="AK185" s="110"/>
      <c r="AL185" s="110"/>
      <c r="AM185" s="110"/>
      <c r="AN185" s="110"/>
      <c r="AO185" s="110"/>
      <c r="AP185" s="110"/>
      <c r="AQ185" s="110"/>
      <c r="AR185" s="110"/>
      <c r="AS185" s="110"/>
      <c r="AT185" s="110"/>
      <c r="AU185" s="110"/>
      <c r="AV185" s="110"/>
      <c r="AW185" s="110"/>
      <c r="AX185" s="110"/>
      <c r="AY185" s="110"/>
      <c r="AZ185" s="110"/>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0"/>
      <c r="CB185" s="110"/>
      <c r="CC185" s="110"/>
      <c r="CD185" s="110"/>
      <c r="CE185" s="110"/>
      <c r="CF185" s="110"/>
      <c r="CG185" s="110"/>
      <c r="CH185" s="110"/>
      <c r="CI185" s="110"/>
      <c r="CJ185" s="110"/>
      <c r="CK185" s="110"/>
      <c r="CL185" s="110"/>
      <c r="CM185" s="110"/>
      <c r="CN185" s="110"/>
      <c r="CO185" s="110"/>
      <c r="CP185" s="110"/>
      <c r="CQ185" s="110"/>
      <c r="CR185" s="110"/>
      <c r="CS185" s="110"/>
      <c r="CT185" s="110"/>
      <c r="CU185" s="110"/>
      <c r="CV185" s="110"/>
      <c r="CW185" s="110"/>
      <c r="CX185" s="110"/>
      <c r="CY185" s="110"/>
      <c r="CZ185" s="110"/>
      <c r="DA185" s="110"/>
      <c r="DB185" s="110"/>
      <c r="DC185" s="110"/>
      <c r="DD185" s="110"/>
      <c r="DE185" s="110"/>
      <c r="DF185" s="110"/>
      <c r="DG185" s="110"/>
      <c r="DH185" s="110"/>
      <c r="DI185" s="110"/>
      <c r="DJ185" s="110"/>
      <c r="DK185" s="110"/>
      <c r="DL185" s="110"/>
      <c r="DM185" s="110"/>
      <c r="DN185" s="110"/>
      <c r="DO185" s="110"/>
      <c r="DP185" s="110"/>
      <c r="DQ185" s="110"/>
      <c r="DR185" s="110"/>
      <c r="DS185" s="110"/>
      <c r="DT185" s="110"/>
      <c r="DU185" s="110"/>
      <c r="DV185" s="110"/>
      <c r="DW185" s="110"/>
      <c r="DX185" s="110"/>
      <c r="DY185" s="110"/>
      <c r="DZ185" s="110"/>
      <c r="EA185" s="110"/>
      <c r="EB185" s="110"/>
      <c r="EC185" s="110"/>
      <c r="ED185" s="110"/>
      <c r="EE185" s="110"/>
      <c r="EF185" s="110"/>
      <c r="EG185" s="110"/>
      <c r="EH185" s="110"/>
      <c r="EI185" s="110"/>
      <c r="EJ185" s="110"/>
      <c r="EK185" s="110"/>
      <c r="EL185" s="110"/>
      <c r="EM185" s="110"/>
      <c r="EN185" s="110"/>
      <c r="EO185" s="110"/>
      <c r="EP185" s="110"/>
      <c r="EQ185" s="110"/>
      <c r="ER185" s="110"/>
      <c r="ES185" s="110"/>
      <c r="ET185" s="110"/>
      <c r="EU185" s="110"/>
      <c r="EV185" s="110"/>
      <c r="EW185" s="110"/>
      <c r="EX185" s="110"/>
      <c r="EY185" s="110"/>
      <c r="EZ185" s="110"/>
      <c r="FA185" s="110"/>
      <c r="FB185" s="110"/>
      <c r="FC185" s="110"/>
      <c r="FD185" s="110"/>
      <c r="FE185" s="110"/>
      <c r="FF185" s="110"/>
      <c r="FG185" s="110"/>
      <c r="FH185" s="110"/>
      <c r="FI185" s="110"/>
      <c r="FJ185" s="110"/>
      <c r="FK185" s="110"/>
      <c r="FL185" s="110"/>
      <c r="FM185" s="110"/>
      <c r="FN185" s="110"/>
      <c r="FO185" s="110"/>
      <c r="FP185" s="110"/>
      <c r="FQ185" s="110"/>
      <c r="FR185" s="110"/>
      <c r="FS185" s="110"/>
      <c r="FT185" s="110"/>
      <c r="FU185" s="110"/>
      <c r="FV185" s="110"/>
      <c r="FW185" s="110"/>
      <c r="FX185" s="110"/>
      <c r="FY185" s="110"/>
      <c r="FZ185" s="110"/>
      <c r="GA185" s="110"/>
      <c r="GB185" s="110"/>
      <c r="GC185" s="110"/>
      <c r="GD185" s="110"/>
      <c r="GE185" s="110"/>
      <c r="GF185" s="110"/>
      <c r="GG185" s="110"/>
      <c r="GH185" s="110"/>
      <c r="GI185" s="110"/>
      <c r="GJ185" s="110"/>
      <c r="GK185" s="110"/>
      <c r="GL185" s="110"/>
      <c r="GM185" s="110"/>
      <c r="GN185" s="110"/>
      <c r="GO185" s="110"/>
      <c r="GP185" s="110"/>
      <c r="GQ185" s="110"/>
      <c r="GR185" s="110"/>
      <c r="GS185" s="110"/>
      <c r="GT185" s="110"/>
      <c r="GU185" s="110"/>
      <c r="GV185" s="110"/>
      <c r="GW185" s="110"/>
      <c r="GX185" s="110"/>
      <c r="GY185" s="110"/>
      <c r="GZ185" s="110"/>
      <c r="HA185" s="110"/>
      <c r="HB185" s="110"/>
      <c r="HC185" s="110"/>
      <c r="HD185" s="110"/>
      <c r="HE185" s="110"/>
      <c r="HF185" s="110"/>
      <c r="HG185" s="110"/>
      <c r="HH185" s="110"/>
      <c r="HI185" s="110"/>
      <c r="HJ185" s="110"/>
      <c r="HK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c r="AB186" s="110"/>
      <c r="AC186" s="110"/>
      <c r="AD186" s="110"/>
      <c r="AE186" s="110"/>
      <c r="AF186" s="110"/>
      <c r="AG186" s="110"/>
      <c r="AH186" s="110"/>
      <c r="AI186" s="110"/>
      <c r="AJ186" s="110"/>
      <c r="AK186" s="110"/>
      <c r="AL186" s="110"/>
      <c r="AM186" s="110"/>
      <c r="AN186" s="110"/>
      <c r="AO186" s="110"/>
      <c r="AP186" s="110"/>
      <c r="AQ186" s="110"/>
      <c r="AR186" s="110"/>
      <c r="AS186" s="110"/>
      <c r="AT186" s="110"/>
      <c r="AU186" s="110"/>
      <c r="AV186" s="110"/>
      <c r="AW186" s="110"/>
      <c r="AX186" s="110"/>
      <c r="AY186" s="110"/>
      <c r="AZ186" s="110"/>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0"/>
      <c r="CB186" s="110"/>
      <c r="CC186" s="110"/>
      <c r="CD186" s="110"/>
      <c r="CE186" s="110"/>
      <c r="CF186" s="110"/>
      <c r="CG186" s="110"/>
      <c r="CH186" s="110"/>
      <c r="CI186" s="110"/>
      <c r="CJ186" s="110"/>
      <c r="CK186" s="110"/>
      <c r="CL186" s="110"/>
      <c r="CM186" s="110"/>
      <c r="CN186" s="110"/>
      <c r="CO186" s="110"/>
      <c r="CP186" s="110"/>
      <c r="CQ186" s="110"/>
      <c r="CR186" s="110"/>
      <c r="CS186" s="110"/>
      <c r="CT186" s="110"/>
      <c r="CU186" s="110"/>
      <c r="CV186" s="110"/>
      <c r="CW186" s="110"/>
      <c r="CX186" s="110"/>
      <c r="CY186" s="110"/>
      <c r="CZ186" s="110"/>
      <c r="DA186" s="110"/>
      <c r="DB186" s="110"/>
      <c r="DC186" s="110"/>
      <c r="DD186" s="110"/>
      <c r="DE186" s="110"/>
      <c r="DF186" s="110"/>
      <c r="DG186" s="110"/>
      <c r="DH186" s="110"/>
      <c r="DI186" s="110"/>
      <c r="DJ186" s="110"/>
      <c r="DK186" s="110"/>
      <c r="DL186" s="110"/>
      <c r="DM186" s="110"/>
      <c r="DN186" s="110"/>
      <c r="DO186" s="110"/>
      <c r="DP186" s="110"/>
      <c r="DQ186" s="110"/>
      <c r="DR186" s="110"/>
      <c r="DS186" s="110"/>
      <c r="DT186" s="110"/>
      <c r="DU186" s="110"/>
      <c r="DV186" s="110"/>
      <c r="DW186" s="110"/>
      <c r="DX186" s="110"/>
      <c r="DY186" s="110"/>
      <c r="DZ186" s="110"/>
      <c r="EA186" s="110"/>
      <c r="EB186" s="110"/>
      <c r="EC186" s="110"/>
      <c r="ED186" s="110"/>
      <c r="EE186" s="110"/>
      <c r="EF186" s="110"/>
      <c r="EG186" s="110"/>
      <c r="EH186" s="110"/>
      <c r="EI186" s="110"/>
      <c r="EJ186" s="110"/>
      <c r="EK186" s="110"/>
      <c r="EL186" s="110"/>
      <c r="EM186" s="110"/>
      <c r="EN186" s="110"/>
      <c r="EO186" s="110"/>
      <c r="EP186" s="110"/>
      <c r="EQ186" s="110"/>
      <c r="ER186" s="110"/>
      <c r="ES186" s="110"/>
      <c r="ET186" s="110"/>
      <c r="EU186" s="110"/>
      <c r="EV186" s="110"/>
      <c r="EW186" s="110"/>
      <c r="EX186" s="110"/>
      <c r="EY186" s="110"/>
      <c r="EZ186" s="110"/>
      <c r="FA186" s="110"/>
      <c r="FB186" s="110"/>
      <c r="FC186" s="110"/>
      <c r="FD186" s="110"/>
      <c r="FE186" s="110"/>
      <c r="FF186" s="110"/>
      <c r="FG186" s="110"/>
      <c r="FH186" s="110"/>
      <c r="FI186" s="110"/>
      <c r="FJ186" s="110"/>
      <c r="FK186" s="110"/>
      <c r="FL186" s="110"/>
      <c r="FM186" s="110"/>
      <c r="FN186" s="110"/>
      <c r="FO186" s="110"/>
      <c r="FP186" s="110"/>
      <c r="FQ186" s="110"/>
      <c r="FR186" s="110"/>
      <c r="FS186" s="110"/>
      <c r="FT186" s="110"/>
      <c r="FU186" s="110"/>
      <c r="FV186" s="110"/>
      <c r="FW186" s="110"/>
      <c r="FX186" s="110"/>
      <c r="FY186" s="110"/>
      <c r="FZ186" s="110"/>
      <c r="GA186" s="110"/>
      <c r="GB186" s="110"/>
      <c r="GC186" s="110"/>
      <c r="GD186" s="110"/>
      <c r="GE186" s="110"/>
      <c r="GF186" s="110"/>
      <c r="GG186" s="110"/>
      <c r="GH186" s="110"/>
      <c r="GI186" s="110"/>
      <c r="GJ186" s="110"/>
      <c r="GK186" s="110"/>
      <c r="GL186" s="110"/>
      <c r="GM186" s="110"/>
      <c r="GN186" s="110"/>
      <c r="GO186" s="110"/>
      <c r="GP186" s="110"/>
      <c r="GQ186" s="110"/>
      <c r="GR186" s="110"/>
      <c r="GS186" s="110"/>
      <c r="GT186" s="110"/>
      <c r="GU186" s="110"/>
      <c r="GV186" s="110"/>
      <c r="GW186" s="110"/>
      <c r="GX186" s="110"/>
      <c r="GY186" s="110"/>
      <c r="GZ186" s="110"/>
      <c r="HA186" s="110"/>
      <c r="HB186" s="110"/>
      <c r="HC186" s="110"/>
      <c r="HD186" s="110"/>
      <c r="HE186" s="110"/>
      <c r="HF186" s="110"/>
      <c r="HG186" s="110"/>
      <c r="HH186" s="110"/>
      <c r="HI186" s="110"/>
      <c r="HJ186" s="110"/>
      <c r="HK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0"/>
      <c r="AI187" s="110"/>
      <c r="AJ187" s="110"/>
      <c r="AK187" s="110"/>
      <c r="AL187" s="110"/>
      <c r="AM187" s="110"/>
      <c r="AN187" s="110"/>
      <c r="AO187" s="110"/>
      <c r="AP187" s="110"/>
      <c r="AQ187" s="110"/>
      <c r="AR187" s="110"/>
      <c r="AS187" s="110"/>
      <c r="AT187" s="110"/>
      <c r="AU187" s="110"/>
      <c r="AV187" s="110"/>
      <c r="AW187" s="110"/>
      <c r="AX187" s="110"/>
      <c r="AY187" s="110"/>
      <c r="AZ187" s="110"/>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0"/>
      <c r="CB187" s="110"/>
      <c r="CC187" s="110"/>
      <c r="CD187" s="110"/>
      <c r="CE187" s="110"/>
      <c r="CF187" s="110"/>
      <c r="CG187" s="110"/>
      <c r="CH187" s="110"/>
      <c r="CI187" s="110"/>
      <c r="CJ187" s="110"/>
      <c r="CK187" s="110"/>
      <c r="CL187" s="110"/>
      <c r="CM187" s="110"/>
      <c r="CN187" s="110"/>
      <c r="CO187" s="110"/>
      <c r="CP187" s="110"/>
      <c r="CQ187" s="110"/>
      <c r="CR187" s="110"/>
      <c r="CS187" s="110"/>
      <c r="CT187" s="110"/>
      <c r="CU187" s="110"/>
      <c r="CV187" s="110"/>
      <c r="CW187" s="110"/>
      <c r="CX187" s="110"/>
      <c r="CY187" s="110"/>
      <c r="CZ187" s="110"/>
      <c r="DA187" s="110"/>
      <c r="DB187" s="110"/>
      <c r="DC187" s="110"/>
      <c r="DD187" s="110"/>
      <c r="DE187" s="110"/>
      <c r="DF187" s="110"/>
      <c r="DG187" s="110"/>
      <c r="DH187" s="110"/>
      <c r="DI187" s="110"/>
      <c r="DJ187" s="110"/>
      <c r="DK187" s="110"/>
      <c r="DL187" s="110"/>
      <c r="DM187" s="110"/>
      <c r="DN187" s="110"/>
      <c r="DO187" s="110"/>
      <c r="DP187" s="110"/>
      <c r="DQ187" s="110"/>
      <c r="DR187" s="110"/>
      <c r="DS187" s="110"/>
      <c r="DT187" s="110"/>
      <c r="DU187" s="110"/>
      <c r="DV187" s="110"/>
      <c r="DW187" s="110"/>
      <c r="DX187" s="110"/>
      <c r="DY187" s="110"/>
      <c r="DZ187" s="110"/>
      <c r="EA187" s="110"/>
      <c r="EB187" s="110"/>
      <c r="EC187" s="110"/>
      <c r="ED187" s="110"/>
      <c r="EE187" s="110"/>
      <c r="EF187" s="110"/>
      <c r="EG187" s="110"/>
      <c r="EH187" s="110"/>
      <c r="EI187" s="110"/>
      <c r="EJ187" s="110"/>
      <c r="EK187" s="110"/>
      <c r="EL187" s="110"/>
      <c r="EM187" s="110"/>
      <c r="EN187" s="110"/>
      <c r="EO187" s="110"/>
      <c r="EP187" s="110"/>
      <c r="EQ187" s="110"/>
      <c r="ER187" s="110"/>
      <c r="ES187" s="110"/>
      <c r="ET187" s="110"/>
      <c r="EU187" s="110"/>
      <c r="EV187" s="110"/>
      <c r="EW187" s="110"/>
      <c r="EX187" s="110"/>
      <c r="EY187" s="110"/>
      <c r="EZ187" s="110"/>
      <c r="FA187" s="110"/>
      <c r="FB187" s="110"/>
      <c r="FC187" s="110"/>
      <c r="FD187" s="110"/>
      <c r="FE187" s="110"/>
      <c r="FF187" s="110"/>
      <c r="FG187" s="110"/>
      <c r="FH187" s="110"/>
      <c r="FI187" s="110"/>
      <c r="FJ187" s="110"/>
      <c r="FK187" s="110"/>
      <c r="FL187" s="110"/>
      <c r="FM187" s="110"/>
      <c r="FN187" s="110"/>
      <c r="FO187" s="110"/>
      <c r="FP187" s="110"/>
      <c r="FQ187" s="110"/>
      <c r="FR187" s="110"/>
      <c r="FS187" s="110"/>
      <c r="FT187" s="110"/>
      <c r="FU187" s="110"/>
      <c r="FV187" s="110"/>
      <c r="FW187" s="110"/>
      <c r="FX187" s="110"/>
      <c r="FY187" s="110"/>
      <c r="FZ187" s="110"/>
      <c r="GA187" s="110"/>
      <c r="GB187" s="110"/>
      <c r="GC187" s="110"/>
      <c r="GD187" s="110"/>
      <c r="GE187" s="110"/>
      <c r="GF187" s="110"/>
      <c r="GG187" s="110"/>
      <c r="GH187" s="110"/>
      <c r="GI187" s="110"/>
      <c r="GJ187" s="110"/>
      <c r="GK187" s="110"/>
      <c r="GL187" s="110"/>
      <c r="GM187" s="110"/>
      <c r="GN187" s="110"/>
      <c r="GO187" s="110"/>
      <c r="GP187" s="110"/>
      <c r="GQ187" s="110"/>
      <c r="GR187" s="110"/>
      <c r="GS187" s="110"/>
      <c r="GT187" s="110"/>
      <c r="GU187" s="110"/>
      <c r="GV187" s="110"/>
      <c r="GW187" s="110"/>
      <c r="GX187" s="110"/>
      <c r="GY187" s="110"/>
      <c r="GZ187" s="110"/>
      <c r="HA187" s="110"/>
      <c r="HB187" s="110"/>
      <c r="HC187" s="110"/>
      <c r="HD187" s="110"/>
      <c r="HE187" s="110"/>
      <c r="HF187" s="110"/>
      <c r="HG187" s="110"/>
      <c r="HH187" s="110"/>
      <c r="HI187" s="110"/>
      <c r="HJ187" s="110"/>
      <c r="HK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0"/>
      <c r="AI188" s="110"/>
      <c r="AJ188" s="110"/>
      <c r="AK188" s="110"/>
      <c r="AL188" s="110"/>
      <c r="AM188" s="110"/>
      <c r="AN188" s="110"/>
      <c r="AO188" s="110"/>
      <c r="AP188" s="110"/>
      <c r="AQ188" s="110"/>
      <c r="AR188" s="110"/>
      <c r="AS188" s="110"/>
      <c r="AT188" s="110"/>
      <c r="AU188" s="110"/>
      <c r="AV188" s="110"/>
      <c r="AW188" s="110"/>
      <c r="AX188" s="110"/>
      <c r="AY188" s="110"/>
      <c r="AZ188" s="110"/>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0"/>
      <c r="CB188" s="110"/>
      <c r="CC188" s="110"/>
      <c r="CD188" s="110"/>
      <c r="CE188" s="110"/>
      <c r="CF188" s="110"/>
      <c r="CG188" s="110"/>
      <c r="CH188" s="110"/>
      <c r="CI188" s="110"/>
      <c r="CJ188" s="110"/>
      <c r="CK188" s="110"/>
      <c r="CL188" s="110"/>
      <c r="CM188" s="110"/>
      <c r="CN188" s="110"/>
      <c r="CO188" s="110"/>
      <c r="CP188" s="110"/>
      <c r="CQ188" s="110"/>
      <c r="CR188" s="110"/>
      <c r="CS188" s="110"/>
      <c r="CT188" s="110"/>
      <c r="CU188" s="110"/>
      <c r="CV188" s="110"/>
      <c r="CW188" s="110"/>
      <c r="CX188" s="110"/>
      <c r="CY188" s="110"/>
      <c r="CZ188" s="110"/>
      <c r="DA188" s="110"/>
      <c r="DB188" s="110"/>
      <c r="DC188" s="110"/>
      <c r="DD188" s="110"/>
      <c r="DE188" s="110"/>
      <c r="DF188" s="110"/>
      <c r="DG188" s="110"/>
      <c r="DH188" s="110"/>
      <c r="DI188" s="110"/>
      <c r="DJ188" s="110"/>
      <c r="DK188" s="110"/>
      <c r="DL188" s="110"/>
      <c r="DM188" s="110"/>
      <c r="DN188" s="110"/>
      <c r="DO188" s="110"/>
      <c r="DP188" s="110"/>
      <c r="DQ188" s="110"/>
      <c r="DR188" s="110"/>
      <c r="DS188" s="110"/>
      <c r="DT188" s="110"/>
      <c r="DU188" s="110"/>
      <c r="DV188" s="110"/>
      <c r="DW188" s="110"/>
      <c r="DX188" s="110"/>
      <c r="DY188" s="110"/>
      <c r="DZ188" s="110"/>
      <c r="EA188" s="110"/>
      <c r="EB188" s="110"/>
      <c r="EC188" s="110"/>
      <c r="ED188" s="110"/>
      <c r="EE188" s="110"/>
      <c r="EF188" s="110"/>
      <c r="EG188" s="110"/>
      <c r="EH188" s="110"/>
      <c r="EI188" s="110"/>
      <c r="EJ188" s="110"/>
      <c r="EK188" s="110"/>
      <c r="EL188" s="110"/>
      <c r="EM188" s="110"/>
      <c r="EN188" s="110"/>
      <c r="EO188" s="110"/>
      <c r="EP188" s="110"/>
      <c r="EQ188" s="110"/>
      <c r="ER188" s="110"/>
      <c r="ES188" s="110"/>
      <c r="ET188" s="110"/>
      <c r="EU188" s="110"/>
      <c r="EV188" s="110"/>
      <c r="EW188" s="110"/>
      <c r="EX188" s="110"/>
      <c r="EY188" s="110"/>
      <c r="EZ188" s="110"/>
      <c r="FA188" s="110"/>
      <c r="FB188" s="110"/>
      <c r="FC188" s="110"/>
      <c r="FD188" s="110"/>
      <c r="FE188" s="110"/>
      <c r="FF188" s="110"/>
      <c r="FG188" s="110"/>
      <c r="FH188" s="110"/>
      <c r="FI188" s="110"/>
      <c r="FJ188" s="110"/>
      <c r="FK188" s="110"/>
      <c r="FL188" s="110"/>
      <c r="FM188" s="110"/>
      <c r="FN188" s="110"/>
      <c r="FO188" s="110"/>
      <c r="FP188" s="110"/>
      <c r="FQ188" s="110"/>
      <c r="FR188" s="110"/>
      <c r="FS188" s="110"/>
      <c r="FT188" s="110"/>
      <c r="FU188" s="110"/>
      <c r="FV188" s="110"/>
      <c r="FW188" s="110"/>
      <c r="FX188" s="110"/>
      <c r="FY188" s="110"/>
      <c r="FZ188" s="110"/>
      <c r="GA188" s="110"/>
      <c r="GB188" s="110"/>
      <c r="GC188" s="110"/>
      <c r="GD188" s="110"/>
      <c r="GE188" s="110"/>
      <c r="GF188" s="110"/>
      <c r="GG188" s="110"/>
      <c r="GH188" s="110"/>
      <c r="GI188" s="110"/>
      <c r="GJ188" s="110"/>
      <c r="GK188" s="110"/>
      <c r="GL188" s="110"/>
      <c r="GM188" s="110"/>
      <c r="GN188" s="110"/>
      <c r="GO188" s="110"/>
      <c r="GP188" s="110"/>
      <c r="GQ188" s="110"/>
      <c r="GR188" s="110"/>
      <c r="GS188" s="110"/>
      <c r="GT188" s="110"/>
      <c r="GU188" s="110"/>
      <c r="GV188" s="110"/>
      <c r="GW188" s="110"/>
      <c r="GX188" s="110"/>
      <c r="GY188" s="110"/>
      <c r="GZ188" s="110"/>
      <c r="HA188" s="110"/>
      <c r="HB188" s="110"/>
      <c r="HC188" s="110"/>
      <c r="HD188" s="110"/>
      <c r="HE188" s="110"/>
      <c r="HF188" s="110"/>
      <c r="HG188" s="110"/>
      <c r="HH188" s="110"/>
      <c r="HI188" s="110"/>
      <c r="HJ188" s="110"/>
      <c r="HK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0"/>
      <c r="AI189" s="110"/>
      <c r="AJ189" s="110"/>
      <c r="AK189" s="110"/>
      <c r="AL189" s="110"/>
      <c r="AM189" s="110"/>
      <c r="AN189" s="110"/>
      <c r="AO189" s="110"/>
      <c r="AP189" s="110"/>
      <c r="AQ189" s="110"/>
      <c r="AR189" s="110"/>
      <c r="AS189" s="110"/>
      <c r="AT189" s="110"/>
      <c r="AU189" s="110"/>
      <c r="AV189" s="110"/>
      <c r="AW189" s="110"/>
      <c r="AX189" s="110"/>
      <c r="AY189" s="110"/>
      <c r="AZ189" s="110"/>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0"/>
      <c r="CB189" s="110"/>
      <c r="CC189" s="110"/>
      <c r="CD189" s="110"/>
      <c r="CE189" s="110"/>
      <c r="CF189" s="110"/>
      <c r="CG189" s="110"/>
      <c r="CH189" s="110"/>
      <c r="CI189" s="110"/>
      <c r="CJ189" s="110"/>
      <c r="CK189" s="110"/>
      <c r="CL189" s="110"/>
      <c r="CM189" s="110"/>
      <c r="CN189" s="110"/>
      <c r="CO189" s="110"/>
      <c r="CP189" s="110"/>
      <c r="CQ189" s="110"/>
      <c r="CR189" s="110"/>
      <c r="CS189" s="110"/>
      <c r="CT189" s="110"/>
      <c r="CU189" s="110"/>
      <c r="CV189" s="110"/>
      <c r="CW189" s="110"/>
      <c r="CX189" s="110"/>
      <c r="CY189" s="110"/>
      <c r="CZ189" s="110"/>
      <c r="DA189" s="110"/>
      <c r="DB189" s="110"/>
      <c r="DC189" s="110"/>
      <c r="DD189" s="110"/>
      <c r="DE189" s="110"/>
      <c r="DF189" s="110"/>
      <c r="DG189" s="110"/>
      <c r="DH189" s="110"/>
      <c r="DI189" s="110"/>
      <c r="DJ189" s="110"/>
      <c r="DK189" s="110"/>
      <c r="DL189" s="110"/>
      <c r="DM189" s="110"/>
      <c r="DN189" s="110"/>
      <c r="DO189" s="110"/>
      <c r="DP189" s="110"/>
      <c r="DQ189" s="110"/>
      <c r="DR189" s="110"/>
      <c r="DS189" s="110"/>
      <c r="DT189" s="110"/>
      <c r="DU189" s="110"/>
      <c r="DV189" s="110"/>
      <c r="DW189" s="110"/>
      <c r="DX189" s="110"/>
      <c r="DY189" s="110"/>
      <c r="DZ189" s="110"/>
      <c r="EA189" s="110"/>
      <c r="EB189" s="110"/>
      <c r="EC189" s="110"/>
      <c r="ED189" s="110"/>
      <c r="EE189" s="110"/>
      <c r="EF189" s="110"/>
      <c r="EG189" s="110"/>
      <c r="EH189" s="110"/>
      <c r="EI189" s="110"/>
      <c r="EJ189" s="110"/>
      <c r="EK189" s="110"/>
      <c r="EL189" s="110"/>
      <c r="EM189" s="110"/>
      <c r="EN189" s="110"/>
      <c r="EO189" s="110"/>
      <c r="EP189" s="110"/>
      <c r="EQ189" s="110"/>
      <c r="ER189" s="110"/>
      <c r="ES189" s="110"/>
      <c r="ET189" s="110"/>
      <c r="EU189" s="110"/>
      <c r="EV189" s="110"/>
      <c r="EW189" s="110"/>
      <c r="EX189" s="110"/>
      <c r="EY189" s="110"/>
      <c r="EZ189" s="110"/>
      <c r="FA189" s="110"/>
      <c r="FB189" s="110"/>
      <c r="FC189" s="110"/>
      <c r="FD189" s="110"/>
      <c r="FE189" s="110"/>
      <c r="FF189" s="110"/>
      <c r="FG189" s="110"/>
      <c r="FH189" s="110"/>
      <c r="FI189" s="110"/>
      <c r="FJ189" s="110"/>
      <c r="FK189" s="110"/>
      <c r="FL189" s="110"/>
      <c r="FM189" s="110"/>
      <c r="FN189" s="110"/>
      <c r="FO189" s="110"/>
      <c r="FP189" s="110"/>
      <c r="FQ189" s="110"/>
      <c r="FR189" s="110"/>
      <c r="FS189" s="110"/>
      <c r="FT189" s="110"/>
      <c r="FU189" s="110"/>
      <c r="FV189" s="110"/>
      <c r="FW189" s="110"/>
      <c r="FX189" s="110"/>
      <c r="FY189" s="110"/>
      <c r="FZ189" s="110"/>
      <c r="GA189" s="110"/>
      <c r="GB189" s="110"/>
      <c r="GC189" s="110"/>
      <c r="GD189" s="110"/>
      <c r="GE189" s="110"/>
      <c r="GF189" s="110"/>
      <c r="GG189" s="110"/>
      <c r="GH189" s="110"/>
      <c r="GI189" s="110"/>
      <c r="GJ189" s="110"/>
      <c r="GK189" s="110"/>
      <c r="GL189" s="110"/>
      <c r="GM189" s="110"/>
      <c r="GN189" s="110"/>
      <c r="GO189" s="110"/>
      <c r="GP189" s="110"/>
      <c r="GQ189" s="110"/>
      <c r="GR189" s="110"/>
      <c r="GS189" s="110"/>
      <c r="GT189" s="110"/>
      <c r="GU189" s="110"/>
      <c r="GV189" s="110"/>
      <c r="GW189" s="110"/>
      <c r="GX189" s="110"/>
      <c r="GY189" s="110"/>
      <c r="GZ189" s="110"/>
      <c r="HA189" s="110"/>
      <c r="HB189" s="110"/>
      <c r="HC189" s="110"/>
      <c r="HD189" s="110"/>
      <c r="HE189" s="110"/>
      <c r="HF189" s="110"/>
      <c r="HG189" s="110"/>
      <c r="HH189" s="110"/>
      <c r="HI189" s="110"/>
      <c r="HJ189" s="110"/>
      <c r="HK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c r="AB190" s="110"/>
      <c r="AC190" s="110"/>
      <c r="AD190" s="110"/>
      <c r="AE190" s="110"/>
      <c r="AF190" s="110"/>
      <c r="AG190" s="110"/>
      <c r="AH190" s="110"/>
      <c r="AI190" s="110"/>
      <c r="AJ190" s="110"/>
      <c r="AK190" s="110"/>
      <c r="AL190" s="110"/>
      <c r="AM190" s="110"/>
      <c r="AN190" s="110"/>
      <c r="AO190" s="110"/>
      <c r="AP190" s="110"/>
      <c r="AQ190" s="110"/>
      <c r="AR190" s="110"/>
      <c r="AS190" s="110"/>
      <c r="AT190" s="110"/>
      <c r="AU190" s="110"/>
      <c r="AV190" s="110"/>
      <c r="AW190" s="110"/>
      <c r="AX190" s="110"/>
      <c r="AY190" s="110"/>
      <c r="AZ190" s="110"/>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0"/>
      <c r="CB190" s="110"/>
      <c r="CC190" s="110"/>
      <c r="CD190" s="110"/>
      <c r="CE190" s="110"/>
      <c r="CF190" s="110"/>
      <c r="CG190" s="110"/>
      <c r="CH190" s="110"/>
      <c r="CI190" s="110"/>
      <c r="CJ190" s="110"/>
      <c r="CK190" s="110"/>
      <c r="CL190" s="110"/>
      <c r="CM190" s="110"/>
      <c r="CN190" s="110"/>
      <c r="CO190" s="110"/>
      <c r="CP190" s="110"/>
      <c r="CQ190" s="110"/>
      <c r="CR190" s="110"/>
      <c r="CS190" s="110"/>
      <c r="CT190" s="110"/>
      <c r="CU190" s="110"/>
      <c r="CV190" s="110"/>
      <c r="CW190" s="110"/>
      <c r="CX190" s="110"/>
      <c r="CY190" s="110"/>
      <c r="CZ190" s="110"/>
      <c r="DA190" s="110"/>
      <c r="DB190" s="110"/>
      <c r="DC190" s="110"/>
      <c r="DD190" s="110"/>
      <c r="DE190" s="110"/>
      <c r="DF190" s="110"/>
      <c r="DG190" s="110"/>
      <c r="DH190" s="110"/>
      <c r="DI190" s="110"/>
      <c r="DJ190" s="110"/>
      <c r="DK190" s="110"/>
      <c r="DL190" s="110"/>
      <c r="DM190" s="110"/>
      <c r="DN190" s="110"/>
      <c r="DO190" s="110"/>
      <c r="DP190" s="110"/>
      <c r="DQ190" s="110"/>
      <c r="DR190" s="110"/>
      <c r="DS190" s="110"/>
      <c r="DT190" s="110"/>
      <c r="DU190" s="110"/>
      <c r="DV190" s="110"/>
      <c r="DW190" s="110"/>
      <c r="DX190" s="110"/>
      <c r="DY190" s="110"/>
      <c r="DZ190" s="110"/>
      <c r="EA190" s="110"/>
      <c r="EB190" s="110"/>
      <c r="EC190" s="110"/>
      <c r="ED190" s="110"/>
      <c r="EE190" s="110"/>
      <c r="EF190" s="110"/>
      <c r="EG190" s="110"/>
      <c r="EH190" s="110"/>
      <c r="EI190" s="110"/>
      <c r="EJ190" s="110"/>
      <c r="EK190" s="110"/>
      <c r="EL190" s="110"/>
      <c r="EM190" s="110"/>
      <c r="EN190" s="110"/>
      <c r="EO190" s="110"/>
      <c r="EP190" s="110"/>
      <c r="EQ190" s="110"/>
      <c r="ER190" s="110"/>
      <c r="ES190" s="110"/>
      <c r="ET190" s="110"/>
      <c r="EU190" s="110"/>
      <c r="EV190" s="110"/>
      <c r="EW190" s="110"/>
      <c r="EX190" s="110"/>
      <c r="EY190" s="110"/>
      <c r="EZ190" s="110"/>
      <c r="FA190" s="110"/>
      <c r="FB190" s="110"/>
      <c r="FC190" s="110"/>
      <c r="FD190" s="110"/>
      <c r="FE190" s="110"/>
      <c r="FF190" s="110"/>
      <c r="FG190" s="110"/>
      <c r="FH190" s="110"/>
      <c r="FI190" s="110"/>
      <c r="FJ190" s="110"/>
      <c r="FK190" s="110"/>
      <c r="FL190" s="110"/>
      <c r="FM190" s="110"/>
      <c r="FN190" s="110"/>
      <c r="FO190" s="110"/>
      <c r="FP190" s="110"/>
      <c r="FQ190" s="110"/>
      <c r="FR190" s="110"/>
      <c r="FS190" s="110"/>
      <c r="FT190" s="110"/>
      <c r="FU190" s="110"/>
      <c r="FV190" s="110"/>
      <c r="FW190" s="110"/>
      <c r="FX190" s="110"/>
      <c r="FY190" s="110"/>
      <c r="FZ190" s="110"/>
      <c r="GA190" s="110"/>
      <c r="GB190" s="110"/>
      <c r="GC190" s="110"/>
      <c r="GD190" s="110"/>
      <c r="GE190" s="110"/>
      <c r="GF190" s="110"/>
      <c r="GG190" s="110"/>
      <c r="GH190" s="110"/>
      <c r="GI190" s="110"/>
      <c r="GJ190" s="110"/>
      <c r="GK190" s="110"/>
      <c r="GL190" s="110"/>
      <c r="GM190" s="110"/>
      <c r="GN190" s="110"/>
      <c r="GO190" s="110"/>
      <c r="GP190" s="110"/>
      <c r="GQ190" s="110"/>
      <c r="GR190" s="110"/>
      <c r="GS190" s="110"/>
      <c r="GT190" s="110"/>
      <c r="GU190" s="110"/>
      <c r="GV190" s="110"/>
      <c r="GW190" s="110"/>
      <c r="GX190" s="110"/>
      <c r="GY190" s="110"/>
      <c r="GZ190" s="110"/>
      <c r="HA190" s="110"/>
      <c r="HB190" s="110"/>
      <c r="HC190" s="110"/>
      <c r="HD190" s="110"/>
      <c r="HE190" s="110"/>
      <c r="HF190" s="110"/>
      <c r="HG190" s="110"/>
      <c r="HH190" s="110"/>
      <c r="HI190" s="110"/>
      <c r="HJ190" s="110"/>
      <c r="HK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c r="AB191" s="110"/>
      <c r="AC191" s="110"/>
      <c r="AD191" s="110"/>
      <c r="AE191" s="110"/>
      <c r="AF191" s="110"/>
      <c r="AG191" s="110"/>
      <c r="AH191" s="110"/>
      <c r="AI191" s="110"/>
      <c r="AJ191" s="110"/>
      <c r="AK191" s="110"/>
      <c r="AL191" s="110"/>
      <c r="AM191" s="110"/>
      <c r="AN191" s="110"/>
      <c r="AO191" s="110"/>
      <c r="AP191" s="110"/>
      <c r="AQ191" s="110"/>
      <c r="AR191" s="110"/>
      <c r="AS191" s="110"/>
      <c r="AT191" s="110"/>
      <c r="AU191" s="110"/>
      <c r="AV191" s="110"/>
      <c r="AW191" s="110"/>
      <c r="AX191" s="110"/>
      <c r="AY191" s="110"/>
      <c r="AZ191" s="110"/>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0"/>
      <c r="CB191" s="110"/>
      <c r="CC191" s="110"/>
      <c r="CD191" s="110"/>
      <c r="CE191" s="110"/>
      <c r="CF191" s="110"/>
      <c r="CG191" s="110"/>
      <c r="CH191" s="110"/>
      <c r="CI191" s="110"/>
      <c r="CJ191" s="110"/>
      <c r="CK191" s="110"/>
      <c r="CL191" s="110"/>
      <c r="CM191" s="110"/>
      <c r="CN191" s="110"/>
      <c r="CO191" s="110"/>
      <c r="CP191" s="110"/>
      <c r="CQ191" s="110"/>
      <c r="CR191" s="110"/>
      <c r="CS191" s="110"/>
      <c r="CT191" s="110"/>
      <c r="CU191" s="110"/>
      <c r="CV191" s="110"/>
      <c r="CW191" s="110"/>
      <c r="CX191" s="110"/>
      <c r="CY191" s="110"/>
      <c r="CZ191" s="110"/>
      <c r="DA191" s="110"/>
      <c r="DB191" s="110"/>
      <c r="DC191" s="110"/>
      <c r="DD191" s="110"/>
      <c r="DE191" s="110"/>
      <c r="DF191" s="110"/>
      <c r="DG191" s="110"/>
      <c r="DH191" s="110"/>
      <c r="DI191" s="110"/>
      <c r="DJ191" s="110"/>
      <c r="DK191" s="110"/>
      <c r="DL191" s="110"/>
      <c r="DM191" s="110"/>
      <c r="DN191" s="110"/>
      <c r="DO191" s="110"/>
      <c r="DP191" s="110"/>
      <c r="DQ191" s="110"/>
      <c r="DR191" s="110"/>
      <c r="DS191" s="110"/>
      <c r="DT191" s="110"/>
      <c r="DU191" s="110"/>
      <c r="DV191" s="110"/>
      <c r="DW191" s="110"/>
      <c r="DX191" s="110"/>
      <c r="DY191" s="110"/>
      <c r="DZ191" s="110"/>
      <c r="EA191" s="110"/>
      <c r="EB191" s="110"/>
      <c r="EC191" s="110"/>
      <c r="ED191" s="110"/>
      <c r="EE191" s="110"/>
      <c r="EF191" s="110"/>
      <c r="EG191" s="110"/>
      <c r="EH191" s="110"/>
      <c r="EI191" s="110"/>
      <c r="EJ191" s="110"/>
      <c r="EK191" s="110"/>
      <c r="EL191" s="110"/>
      <c r="EM191" s="110"/>
      <c r="EN191" s="110"/>
      <c r="EO191" s="110"/>
      <c r="EP191" s="110"/>
      <c r="EQ191" s="110"/>
      <c r="ER191" s="110"/>
      <c r="ES191" s="110"/>
      <c r="ET191" s="110"/>
      <c r="EU191" s="110"/>
      <c r="EV191" s="110"/>
      <c r="EW191" s="110"/>
      <c r="EX191" s="110"/>
      <c r="EY191" s="110"/>
      <c r="EZ191" s="110"/>
      <c r="FA191" s="110"/>
      <c r="FB191" s="110"/>
      <c r="FC191" s="110"/>
      <c r="FD191" s="110"/>
      <c r="FE191" s="110"/>
      <c r="FF191" s="110"/>
      <c r="FG191" s="110"/>
      <c r="FH191" s="110"/>
      <c r="FI191" s="110"/>
      <c r="FJ191" s="110"/>
      <c r="FK191" s="110"/>
      <c r="FL191" s="110"/>
      <c r="FM191" s="110"/>
      <c r="FN191" s="110"/>
      <c r="FO191" s="110"/>
      <c r="FP191" s="110"/>
      <c r="FQ191" s="110"/>
      <c r="FR191" s="110"/>
      <c r="FS191" s="110"/>
      <c r="FT191" s="110"/>
      <c r="FU191" s="110"/>
      <c r="FV191" s="110"/>
      <c r="FW191" s="110"/>
      <c r="FX191" s="110"/>
      <c r="FY191" s="110"/>
      <c r="FZ191" s="110"/>
      <c r="GA191" s="110"/>
      <c r="GB191" s="110"/>
      <c r="GC191" s="110"/>
      <c r="GD191" s="110"/>
      <c r="GE191" s="110"/>
      <c r="GF191" s="110"/>
      <c r="GG191" s="110"/>
      <c r="GH191" s="110"/>
      <c r="GI191" s="110"/>
      <c r="GJ191" s="110"/>
      <c r="GK191" s="110"/>
      <c r="GL191" s="110"/>
      <c r="GM191" s="110"/>
      <c r="GN191" s="110"/>
      <c r="GO191" s="110"/>
      <c r="GP191" s="110"/>
      <c r="GQ191" s="110"/>
      <c r="GR191" s="110"/>
      <c r="GS191" s="110"/>
      <c r="GT191" s="110"/>
      <c r="GU191" s="110"/>
      <c r="GV191" s="110"/>
      <c r="GW191" s="110"/>
      <c r="GX191" s="110"/>
      <c r="GY191" s="110"/>
      <c r="GZ191" s="110"/>
      <c r="HA191" s="110"/>
      <c r="HB191" s="110"/>
      <c r="HC191" s="110"/>
      <c r="HD191" s="110"/>
      <c r="HE191" s="110"/>
      <c r="HF191" s="110"/>
      <c r="HG191" s="110"/>
      <c r="HH191" s="110"/>
      <c r="HI191" s="110"/>
      <c r="HJ191" s="110"/>
      <c r="HK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c r="AB192" s="110"/>
      <c r="AC192" s="110"/>
      <c r="AD192" s="110"/>
      <c r="AE192" s="110"/>
      <c r="AF192" s="110"/>
      <c r="AG192" s="110"/>
      <c r="AH192" s="110"/>
      <c r="AI192" s="110"/>
      <c r="AJ192" s="110"/>
      <c r="AK192" s="110"/>
      <c r="AL192" s="110"/>
      <c r="AM192" s="110"/>
      <c r="AN192" s="110"/>
      <c r="AO192" s="110"/>
      <c r="AP192" s="110"/>
      <c r="AQ192" s="110"/>
      <c r="AR192" s="110"/>
      <c r="AS192" s="110"/>
      <c r="AT192" s="110"/>
      <c r="AU192" s="110"/>
      <c r="AV192" s="110"/>
      <c r="AW192" s="110"/>
      <c r="AX192" s="110"/>
      <c r="AY192" s="110"/>
      <c r="AZ192" s="110"/>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0"/>
      <c r="CB192" s="110"/>
      <c r="CC192" s="110"/>
      <c r="CD192" s="110"/>
      <c r="CE192" s="110"/>
      <c r="CF192" s="110"/>
      <c r="CG192" s="110"/>
      <c r="CH192" s="110"/>
      <c r="CI192" s="110"/>
      <c r="CJ192" s="110"/>
      <c r="CK192" s="110"/>
      <c r="CL192" s="110"/>
      <c r="CM192" s="110"/>
      <c r="CN192" s="110"/>
      <c r="CO192" s="110"/>
      <c r="CP192" s="110"/>
      <c r="CQ192" s="110"/>
      <c r="CR192" s="110"/>
      <c r="CS192" s="110"/>
      <c r="CT192" s="110"/>
      <c r="CU192" s="110"/>
      <c r="CV192" s="110"/>
      <c r="CW192" s="110"/>
      <c r="CX192" s="110"/>
      <c r="CY192" s="110"/>
      <c r="CZ192" s="110"/>
      <c r="DA192" s="110"/>
      <c r="DB192" s="110"/>
      <c r="DC192" s="110"/>
      <c r="DD192" s="110"/>
      <c r="DE192" s="110"/>
      <c r="DF192" s="110"/>
      <c r="DG192" s="110"/>
      <c r="DH192" s="110"/>
      <c r="DI192" s="110"/>
      <c r="DJ192" s="110"/>
      <c r="DK192" s="110"/>
      <c r="DL192" s="110"/>
      <c r="DM192" s="110"/>
      <c r="DN192" s="110"/>
      <c r="DO192" s="110"/>
      <c r="DP192" s="110"/>
      <c r="DQ192" s="110"/>
      <c r="DR192" s="110"/>
      <c r="DS192" s="110"/>
      <c r="DT192" s="110"/>
      <c r="DU192" s="110"/>
      <c r="DV192" s="110"/>
      <c r="DW192" s="110"/>
      <c r="DX192" s="110"/>
      <c r="DY192" s="110"/>
      <c r="DZ192" s="110"/>
      <c r="EA192" s="110"/>
      <c r="EB192" s="110"/>
      <c r="EC192" s="110"/>
      <c r="ED192" s="110"/>
      <c r="EE192" s="110"/>
      <c r="EF192" s="110"/>
      <c r="EG192" s="110"/>
      <c r="EH192" s="110"/>
      <c r="EI192" s="110"/>
      <c r="EJ192" s="110"/>
      <c r="EK192" s="110"/>
      <c r="EL192" s="110"/>
      <c r="EM192" s="110"/>
      <c r="EN192" s="110"/>
      <c r="EO192" s="110"/>
      <c r="EP192" s="110"/>
      <c r="EQ192" s="110"/>
      <c r="ER192" s="110"/>
      <c r="ES192" s="110"/>
      <c r="ET192" s="110"/>
      <c r="EU192" s="110"/>
      <c r="EV192" s="110"/>
      <c r="EW192" s="110"/>
      <c r="EX192" s="110"/>
      <c r="EY192" s="110"/>
      <c r="EZ192" s="110"/>
      <c r="FA192" s="110"/>
      <c r="FB192" s="110"/>
      <c r="FC192" s="110"/>
      <c r="FD192" s="110"/>
      <c r="FE192" s="110"/>
      <c r="FF192" s="110"/>
      <c r="FG192" s="110"/>
      <c r="FH192" s="110"/>
      <c r="FI192" s="110"/>
      <c r="FJ192" s="110"/>
      <c r="FK192" s="110"/>
      <c r="FL192" s="110"/>
      <c r="FM192" s="110"/>
      <c r="FN192" s="110"/>
      <c r="FO192" s="110"/>
      <c r="FP192" s="110"/>
      <c r="FQ192" s="110"/>
      <c r="FR192" s="110"/>
      <c r="FS192" s="110"/>
      <c r="FT192" s="110"/>
      <c r="FU192" s="110"/>
      <c r="FV192" s="110"/>
      <c r="FW192" s="110"/>
      <c r="FX192" s="110"/>
      <c r="FY192" s="110"/>
      <c r="FZ192" s="110"/>
      <c r="GA192" s="110"/>
      <c r="GB192" s="110"/>
      <c r="GC192" s="110"/>
      <c r="GD192" s="110"/>
      <c r="GE192" s="110"/>
      <c r="GF192" s="110"/>
      <c r="GG192" s="110"/>
      <c r="GH192" s="110"/>
      <c r="GI192" s="110"/>
      <c r="GJ192" s="110"/>
      <c r="GK192" s="110"/>
      <c r="GL192" s="110"/>
      <c r="GM192" s="110"/>
      <c r="GN192" s="110"/>
      <c r="GO192" s="110"/>
      <c r="GP192" s="110"/>
      <c r="GQ192" s="110"/>
      <c r="GR192" s="110"/>
      <c r="GS192" s="110"/>
      <c r="GT192" s="110"/>
      <c r="GU192" s="110"/>
      <c r="GV192" s="110"/>
      <c r="GW192" s="110"/>
      <c r="GX192" s="110"/>
      <c r="GY192" s="110"/>
      <c r="GZ192" s="110"/>
      <c r="HA192" s="110"/>
      <c r="HB192" s="110"/>
      <c r="HC192" s="110"/>
      <c r="HD192" s="110"/>
      <c r="HE192" s="110"/>
      <c r="HF192" s="110"/>
      <c r="HG192" s="110"/>
      <c r="HH192" s="110"/>
      <c r="HI192" s="110"/>
      <c r="HJ192" s="110"/>
      <c r="HK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c r="AE193" s="110"/>
      <c r="AF193" s="110"/>
      <c r="AG193" s="110"/>
      <c r="AH193" s="110"/>
      <c r="AI193" s="110"/>
      <c r="AJ193" s="110"/>
      <c r="AK193" s="110"/>
      <c r="AL193" s="110"/>
      <c r="AM193" s="110"/>
      <c r="AN193" s="110"/>
      <c r="AO193" s="110"/>
      <c r="AP193" s="110"/>
      <c r="AQ193" s="110"/>
      <c r="AR193" s="110"/>
      <c r="AS193" s="110"/>
      <c r="AT193" s="110"/>
      <c r="AU193" s="110"/>
      <c r="AV193" s="110"/>
      <c r="AW193" s="110"/>
      <c r="AX193" s="110"/>
      <c r="AY193" s="110"/>
      <c r="AZ193" s="110"/>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0"/>
      <c r="CB193" s="110"/>
      <c r="CC193" s="110"/>
      <c r="CD193" s="110"/>
      <c r="CE193" s="110"/>
      <c r="CF193" s="110"/>
      <c r="CG193" s="110"/>
      <c r="CH193" s="110"/>
      <c r="CI193" s="110"/>
      <c r="CJ193" s="110"/>
      <c r="CK193" s="110"/>
      <c r="CL193" s="110"/>
      <c r="CM193" s="110"/>
      <c r="CN193" s="110"/>
      <c r="CO193" s="110"/>
      <c r="CP193" s="110"/>
      <c r="CQ193" s="110"/>
      <c r="CR193" s="110"/>
      <c r="CS193" s="110"/>
      <c r="CT193" s="110"/>
      <c r="CU193" s="110"/>
      <c r="CV193" s="110"/>
      <c r="CW193" s="110"/>
      <c r="CX193" s="110"/>
      <c r="CY193" s="110"/>
      <c r="CZ193" s="110"/>
      <c r="DA193" s="110"/>
      <c r="DB193" s="110"/>
      <c r="DC193" s="110"/>
      <c r="DD193" s="110"/>
      <c r="DE193" s="110"/>
      <c r="DF193" s="110"/>
      <c r="DG193" s="110"/>
      <c r="DH193" s="110"/>
      <c r="DI193" s="110"/>
      <c r="DJ193" s="110"/>
      <c r="DK193" s="110"/>
      <c r="DL193" s="110"/>
      <c r="DM193" s="110"/>
      <c r="DN193" s="110"/>
      <c r="DO193" s="110"/>
      <c r="DP193" s="110"/>
      <c r="DQ193" s="110"/>
      <c r="DR193" s="110"/>
      <c r="DS193" s="110"/>
      <c r="DT193" s="110"/>
      <c r="DU193" s="110"/>
      <c r="DV193" s="110"/>
      <c r="DW193" s="110"/>
      <c r="DX193" s="110"/>
      <c r="DY193" s="110"/>
      <c r="DZ193" s="110"/>
      <c r="EA193" s="110"/>
      <c r="EB193" s="110"/>
      <c r="EC193" s="110"/>
      <c r="ED193" s="110"/>
      <c r="EE193" s="110"/>
      <c r="EF193" s="110"/>
      <c r="EG193" s="110"/>
      <c r="EH193" s="110"/>
      <c r="EI193" s="110"/>
      <c r="EJ193" s="110"/>
      <c r="EK193" s="110"/>
      <c r="EL193" s="110"/>
      <c r="EM193" s="110"/>
      <c r="EN193" s="110"/>
      <c r="EO193" s="110"/>
      <c r="EP193" s="110"/>
      <c r="EQ193" s="110"/>
      <c r="ER193" s="110"/>
      <c r="ES193" s="110"/>
      <c r="ET193" s="110"/>
      <c r="EU193" s="110"/>
      <c r="EV193" s="110"/>
      <c r="EW193" s="110"/>
      <c r="EX193" s="110"/>
      <c r="EY193" s="110"/>
      <c r="EZ193" s="110"/>
      <c r="FA193" s="110"/>
      <c r="FB193" s="110"/>
      <c r="FC193" s="110"/>
      <c r="FD193" s="110"/>
      <c r="FE193" s="110"/>
      <c r="FF193" s="110"/>
      <c r="FG193" s="110"/>
      <c r="FH193" s="110"/>
      <c r="FI193" s="110"/>
      <c r="FJ193" s="110"/>
      <c r="FK193" s="110"/>
      <c r="FL193" s="110"/>
      <c r="FM193" s="110"/>
      <c r="FN193" s="110"/>
      <c r="FO193" s="110"/>
      <c r="FP193" s="110"/>
      <c r="FQ193" s="110"/>
      <c r="FR193" s="110"/>
      <c r="FS193" s="110"/>
      <c r="FT193" s="110"/>
      <c r="FU193" s="110"/>
      <c r="FV193" s="110"/>
      <c r="FW193" s="110"/>
      <c r="FX193" s="110"/>
      <c r="FY193" s="110"/>
      <c r="FZ193" s="110"/>
      <c r="GA193" s="110"/>
      <c r="GB193" s="110"/>
      <c r="GC193" s="110"/>
      <c r="GD193" s="110"/>
      <c r="GE193" s="110"/>
      <c r="GF193" s="110"/>
      <c r="GG193" s="110"/>
      <c r="GH193" s="110"/>
      <c r="GI193" s="110"/>
      <c r="GJ193" s="110"/>
      <c r="GK193" s="110"/>
      <c r="GL193" s="110"/>
      <c r="GM193" s="110"/>
      <c r="GN193" s="110"/>
      <c r="GO193" s="110"/>
      <c r="GP193" s="110"/>
      <c r="GQ193" s="110"/>
      <c r="GR193" s="110"/>
      <c r="GS193" s="110"/>
      <c r="GT193" s="110"/>
      <c r="GU193" s="110"/>
      <c r="GV193" s="110"/>
      <c r="GW193" s="110"/>
      <c r="GX193" s="110"/>
      <c r="GY193" s="110"/>
      <c r="GZ193" s="110"/>
      <c r="HA193" s="110"/>
      <c r="HB193" s="110"/>
      <c r="HC193" s="110"/>
      <c r="HD193" s="110"/>
      <c r="HE193" s="110"/>
      <c r="HF193" s="110"/>
      <c r="HG193" s="110"/>
      <c r="HH193" s="110"/>
      <c r="HI193" s="110"/>
      <c r="HJ193" s="110"/>
      <c r="HK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c r="AA194" s="110"/>
      <c r="AB194" s="110"/>
      <c r="AC194" s="110"/>
      <c r="AD194" s="110"/>
      <c r="AE194" s="110"/>
      <c r="AF194" s="110"/>
      <c r="AG194" s="110"/>
      <c r="AH194" s="110"/>
      <c r="AI194" s="110"/>
      <c r="AJ194" s="110"/>
      <c r="AK194" s="110"/>
      <c r="AL194" s="110"/>
      <c r="AM194" s="110"/>
      <c r="AN194" s="110"/>
      <c r="AO194" s="110"/>
      <c r="AP194" s="110"/>
      <c r="AQ194" s="110"/>
      <c r="AR194" s="110"/>
      <c r="AS194" s="110"/>
      <c r="AT194" s="110"/>
      <c r="AU194" s="110"/>
      <c r="AV194" s="110"/>
      <c r="AW194" s="110"/>
      <c r="AX194" s="110"/>
      <c r="AY194" s="110"/>
      <c r="AZ194" s="110"/>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0"/>
      <c r="CB194" s="110"/>
      <c r="CC194" s="110"/>
      <c r="CD194" s="110"/>
      <c r="CE194" s="110"/>
      <c r="CF194" s="110"/>
      <c r="CG194" s="110"/>
      <c r="CH194" s="110"/>
      <c r="CI194" s="110"/>
      <c r="CJ194" s="110"/>
      <c r="CK194" s="110"/>
      <c r="CL194" s="110"/>
      <c r="CM194" s="110"/>
      <c r="CN194" s="110"/>
      <c r="CO194" s="110"/>
      <c r="CP194" s="110"/>
      <c r="CQ194" s="110"/>
      <c r="CR194" s="110"/>
      <c r="CS194" s="110"/>
      <c r="CT194" s="110"/>
      <c r="CU194" s="110"/>
      <c r="CV194" s="110"/>
      <c r="CW194" s="110"/>
      <c r="CX194" s="110"/>
      <c r="CY194" s="110"/>
      <c r="CZ194" s="110"/>
      <c r="DA194" s="110"/>
      <c r="DB194" s="110"/>
      <c r="DC194" s="110"/>
      <c r="DD194" s="110"/>
      <c r="DE194" s="110"/>
      <c r="DF194" s="110"/>
      <c r="DG194" s="110"/>
      <c r="DH194" s="110"/>
      <c r="DI194" s="110"/>
      <c r="DJ194" s="110"/>
      <c r="DK194" s="110"/>
      <c r="DL194" s="110"/>
      <c r="DM194" s="110"/>
      <c r="DN194" s="110"/>
      <c r="DO194" s="110"/>
      <c r="DP194" s="110"/>
      <c r="DQ194" s="110"/>
      <c r="DR194" s="110"/>
      <c r="DS194" s="110"/>
      <c r="DT194" s="110"/>
      <c r="DU194" s="110"/>
      <c r="DV194" s="110"/>
      <c r="DW194" s="110"/>
      <c r="DX194" s="110"/>
      <c r="DY194" s="110"/>
      <c r="DZ194" s="110"/>
      <c r="EA194" s="110"/>
      <c r="EB194" s="110"/>
      <c r="EC194" s="110"/>
      <c r="ED194" s="110"/>
      <c r="EE194" s="110"/>
      <c r="EF194" s="110"/>
      <c r="EG194" s="110"/>
      <c r="EH194" s="110"/>
      <c r="EI194" s="110"/>
      <c r="EJ194" s="110"/>
      <c r="EK194" s="110"/>
      <c r="EL194" s="110"/>
      <c r="EM194" s="110"/>
      <c r="EN194" s="110"/>
      <c r="EO194" s="110"/>
      <c r="EP194" s="110"/>
      <c r="EQ194" s="110"/>
      <c r="ER194" s="110"/>
      <c r="ES194" s="110"/>
      <c r="ET194" s="110"/>
      <c r="EU194" s="110"/>
      <c r="EV194" s="110"/>
      <c r="EW194" s="110"/>
      <c r="EX194" s="110"/>
      <c r="EY194" s="110"/>
      <c r="EZ194" s="110"/>
      <c r="FA194" s="110"/>
      <c r="FB194" s="110"/>
      <c r="FC194" s="110"/>
      <c r="FD194" s="110"/>
      <c r="FE194" s="110"/>
      <c r="FF194" s="110"/>
      <c r="FG194" s="110"/>
      <c r="FH194" s="110"/>
      <c r="FI194" s="110"/>
      <c r="FJ194" s="110"/>
      <c r="FK194" s="110"/>
      <c r="FL194" s="110"/>
      <c r="FM194" s="110"/>
      <c r="FN194" s="110"/>
      <c r="FO194" s="110"/>
      <c r="FP194" s="110"/>
      <c r="FQ194" s="110"/>
      <c r="FR194" s="110"/>
      <c r="FS194" s="110"/>
      <c r="FT194" s="110"/>
      <c r="FU194" s="110"/>
      <c r="FV194" s="110"/>
      <c r="FW194" s="110"/>
      <c r="FX194" s="110"/>
      <c r="FY194" s="110"/>
      <c r="FZ194" s="110"/>
      <c r="GA194" s="110"/>
      <c r="GB194" s="110"/>
      <c r="GC194" s="110"/>
      <c r="GD194" s="110"/>
      <c r="GE194" s="110"/>
      <c r="GF194" s="110"/>
      <c r="GG194" s="110"/>
      <c r="GH194" s="110"/>
      <c r="GI194" s="110"/>
      <c r="GJ194" s="110"/>
      <c r="GK194" s="110"/>
      <c r="GL194" s="110"/>
      <c r="GM194" s="110"/>
      <c r="GN194" s="110"/>
      <c r="GO194" s="110"/>
      <c r="GP194" s="110"/>
      <c r="GQ194" s="110"/>
      <c r="GR194" s="110"/>
      <c r="GS194" s="110"/>
      <c r="GT194" s="110"/>
      <c r="GU194" s="110"/>
      <c r="GV194" s="110"/>
      <c r="GW194" s="110"/>
      <c r="GX194" s="110"/>
      <c r="GY194" s="110"/>
      <c r="GZ194" s="110"/>
      <c r="HA194" s="110"/>
      <c r="HB194" s="110"/>
      <c r="HC194" s="110"/>
      <c r="HD194" s="110"/>
      <c r="HE194" s="110"/>
      <c r="HF194" s="110"/>
      <c r="HG194" s="110"/>
      <c r="HH194" s="110"/>
      <c r="HI194" s="110"/>
      <c r="HJ194" s="110"/>
      <c r="HK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c r="AA195" s="110"/>
      <c r="AB195" s="110"/>
      <c r="AC195" s="110"/>
      <c r="AD195" s="110"/>
      <c r="AE195" s="110"/>
      <c r="AF195" s="110"/>
      <c r="AG195" s="110"/>
      <c r="AH195" s="110"/>
      <c r="AI195" s="110"/>
      <c r="AJ195" s="110"/>
      <c r="AK195" s="110"/>
      <c r="AL195" s="110"/>
      <c r="AM195" s="110"/>
      <c r="AN195" s="110"/>
      <c r="AO195" s="110"/>
      <c r="AP195" s="110"/>
      <c r="AQ195" s="110"/>
      <c r="AR195" s="110"/>
      <c r="AS195" s="110"/>
      <c r="AT195" s="110"/>
      <c r="AU195" s="110"/>
      <c r="AV195" s="110"/>
      <c r="AW195" s="110"/>
      <c r="AX195" s="110"/>
      <c r="AY195" s="110"/>
      <c r="AZ195" s="110"/>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0"/>
      <c r="CB195" s="110"/>
      <c r="CC195" s="110"/>
      <c r="CD195" s="110"/>
      <c r="CE195" s="110"/>
      <c r="CF195" s="110"/>
      <c r="CG195" s="110"/>
      <c r="CH195" s="110"/>
      <c r="CI195" s="110"/>
      <c r="CJ195" s="110"/>
      <c r="CK195" s="110"/>
      <c r="CL195" s="110"/>
      <c r="CM195" s="110"/>
      <c r="CN195" s="110"/>
      <c r="CO195" s="110"/>
      <c r="CP195" s="110"/>
      <c r="CQ195" s="110"/>
      <c r="CR195" s="110"/>
      <c r="CS195" s="110"/>
      <c r="CT195" s="110"/>
      <c r="CU195" s="110"/>
      <c r="CV195" s="110"/>
      <c r="CW195" s="110"/>
      <c r="CX195" s="110"/>
      <c r="CY195" s="110"/>
      <c r="CZ195" s="110"/>
      <c r="DA195" s="110"/>
      <c r="DB195" s="110"/>
      <c r="DC195" s="110"/>
      <c r="DD195" s="110"/>
      <c r="DE195" s="110"/>
      <c r="DF195" s="110"/>
      <c r="DG195" s="110"/>
      <c r="DH195" s="110"/>
      <c r="DI195" s="110"/>
      <c r="DJ195" s="110"/>
      <c r="DK195" s="110"/>
      <c r="DL195" s="110"/>
      <c r="DM195" s="110"/>
      <c r="DN195" s="110"/>
      <c r="DO195" s="110"/>
      <c r="DP195" s="110"/>
      <c r="DQ195" s="110"/>
      <c r="DR195" s="110"/>
      <c r="DS195" s="110"/>
      <c r="DT195" s="110"/>
      <c r="DU195" s="110"/>
      <c r="DV195" s="110"/>
      <c r="DW195" s="110"/>
      <c r="DX195" s="110"/>
      <c r="DY195" s="110"/>
      <c r="DZ195" s="110"/>
      <c r="EA195" s="110"/>
      <c r="EB195" s="110"/>
      <c r="EC195" s="110"/>
      <c r="ED195" s="110"/>
      <c r="EE195" s="110"/>
      <c r="EF195" s="110"/>
      <c r="EG195" s="110"/>
      <c r="EH195" s="110"/>
      <c r="EI195" s="110"/>
      <c r="EJ195" s="110"/>
      <c r="EK195" s="110"/>
      <c r="EL195" s="110"/>
      <c r="EM195" s="110"/>
      <c r="EN195" s="110"/>
      <c r="EO195" s="110"/>
      <c r="EP195" s="110"/>
      <c r="EQ195" s="110"/>
      <c r="ER195" s="110"/>
      <c r="ES195" s="110"/>
      <c r="ET195" s="110"/>
      <c r="EU195" s="110"/>
      <c r="EV195" s="110"/>
      <c r="EW195" s="110"/>
      <c r="EX195" s="110"/>
      <c r="EY195" s="110"/>
      <c r="EZ195" s="110"/>
      <c r="FA195" s="110"/>
      <c r="FB195" s="110"/>
      <c r="FC195" s="110"/>
      <c r="FD195" s="110"/>
      <c r="FE195" s="110"/>
      <c r="FF195" s="110"/>
      <c r="FG195" s="110"/>
      <c r="FH195" s="110"/>
      <c r="FI195" s="110"/>
      <c r="FJ195" s="110"/>
      <c r="FK195" s="110"/>
      <c r="FL195" s="110"/>
      <c r="FM195" s="110"/>
      <c r="FN195" s="110"/>
      <c r="FO195" s="110"/>
      <c r="FP195" s="110"/>
      <c r="FQ195" s="110"/>
      <c r="FR195" s="110"/>
      <c r="FS195" s="110"/>
      <c r="FT195" s="110"/>
      <c r="FU195" s="110"/>
      <c r="FV195" s="110"/>
      <c r="FW195" s="110"/>
      <c r="FX195" s="110"/>
      <c r="FY195" s="110"/>
      <c r="FZ195" s="110"/>
      <c r="GA195" s="110"/>
      <c r="GB195" s="110"/>
      <c r="GC195" s="110"/>
      <c r="GD195" s="110"/>
      <c r="GE195" s="110"/>
      <c r="GF195" s="110"/>
      <c r="GG195" s="110"/>
      <c r="GH195" s="110"/>
      <c r="GI195" s="110"/>
      <c r="GJ195" s="110"/>
      <c r="GK195" s="110"/>
      <c r="GL195" s="110"/>
      <c r="GM195" s="110"/>
      <c r="GN195" s="110"/>
      <c r="GO195" s="110"/>
      <c r="GP195" s="110"/>
      <c r="GQ195" s="110"/>
      <c r="GR195" s="110"/>
      <c r="GS195" s="110"/>
      <c r="GT195" s="110"/>
      <c r="GU195" s="110"/>
      <c r="GV195" s="110"/>
      <c r="GW195" s="110"/>
      <c r="GX195" s="110"/>
      <c r="GY195" s="110"/>
      <c r="GZ195" s="110"/>
      <c r="HA195" s="110"/>
      <c r="HB195" s="110"/>
      <c r="HC195" s="110"/>
      <c r="HD195" s="110"/>
      <c r="HE195" s="110"/>
      <c r="HF195" s="110"/>
      <c r="HG195" s="110"/>
      <c r="HH195" s="110"/>
      <c r="HI195" s="110"/>
      <c r="HJ195" s="110"/>
      <c r="HK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c r="AA196" s="110"/>
      <c r="AB196" s="110"/>
      <c r="AC196" s="110"/>
      <c r="AD196" s="110"/>
      <c r="AE196" s="110"/>
      <c r="AF196" s="110"/>
      <c r="AG196" s="110"/>
      <c r="AH196" s="110"/>
      <c r="AI196" s="110"/>
      <c r="AJ196" s="110"/>
      <c r="AK196" s="110"/>
      <c r="AL196" s="110"/>
      <c r="AM196" s="110"/>
      <c r="AN196" s="110"/>
      <c r="AO196" s="110"/>
      <c r="AP196" s="110"/>
      <c r="AQ196" s="110"/>
      <c r="AR196" s="110"/>
      <c r="AS196" s="110"/>
      <c r="AT196" s="110"/>
      <c r="AU196" s="110"/>
      <c r="AV196" s="110"/>
      <c r="AW196" s="110"/>
      <c r="AX196" s="110"/>
      <c r="AY196" s="110"/>
      <c r="AZ196" s="110"/>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0"/>
      <c r="CB196" s="110"/>
      <c r="CC196" s="110"/>
      <c r="CD196" s="110"/>
      <c r="CE196" s="110"/>
      <c r="CF196" s="110"/>
      <c r="CG196" s="110"/>
      <c r="CH196" s="110"/>
      <c r="CI196" s="110"/>
      <c r="CJ196" s="110"/>
      <c r="CK196" s="110"/>
      <c r="CL196" s="110"/>
      <c r="CM196" s="110"/>
      <c r="CN196" s="110"/>
      <c r="CO196" s="110"/>
      <c r="CP196" s="110"/>
      <c r="CQ196" s="110"/>
      <c r="CR196" s="110"/>
      <c r="CS196" s="110"/>
      <c r="CT196" s="110"/>
      <c r="CU196" s="110"/>
      <c r="CV196" s="110"/>
      <c r="CW196" s="110"/>
      <c r="CX196" s="110"/>
      <c r="CY196" s="110"/>
      <c r="CZ196" s="110"/>
      <c r="DA196" s="110"/>
      <c r="DB196" s="110"/>
      <c r="DC196" s="110"/>
      <c r="DD196" s="110"/>
      <c r="DE196" s="110"/>
      <c r="DF196" s="110"/>
      <c r="DG196" s="110"/>
      <c r="DH196" s="110"/>
      <c r="DI196" s="110"/>
      <c r="DJ196" s="110"/>
      <c r="DK196" s="110"/>
      <c r="DL196" s="110"/>
      <c r="DM196" s="110"/>
      <c r="DN196" s="110"/>
      <c r="DO196" s="110"/>
      <c r="DP196" s="110"/>
      <c r="DQ196" s="110"/>
      <c r="DR196" s="110"/>
      <c r="DS196" s="110"/>
      <c r="DT196" s="110"/>
      <c r="DU196" s="110"/>
      <c r="DV196" s="110"/>
      <c r="DW196" s="110"/>
      <c r="DX196" s="110"/>
      <c r="DY196" s="110"/>
      <c r="DZ196" s="110"/>
      <c r="EA196" s="110"/>
      <c r="EB196" s="110"/>
      <c r="EC196" s="110"/>
      <c r="ED196" s="110"/>
      <c r="EE196" s="110"/>
      <c r="EF196" s="110"/>
      <c r="EG196" s="110"/>
      <c r="EH196" s="110"/>
      <c r="EI196" s="110"/>
      <c r="EJ196" s="110"/>
      <c r="EK196" s="110"/>
      <c r="EL196" s="110"/>
      <c r="EM196" s="110"/>
      <c r="EN196" s="110"/>
      <c r="EO196" s="110"/>
      <c r="EP196" s="110"/>
      <c r="EQ196" s="110"/>
      <c r="ER196" s="110"/>
      <c r="ES196" s="110"/>
      <c r="ET196" s="110"/>
      <c r="EU196" s="110"/>
      <c r="EV196" s="110"/>
      <c r="EW196" s="110"/>
      <c r="EX196" s="110"/>
      <c r="EY196" s="110"/>
      <c r="EZ196" s="110"/>
      <c r="FA196" s="110"/>
      <c r="FB196" s="110"/>
      <c r="FC196" s="110"/>
      <c r="FD196" s="110"/>
      <c r="FE196" s="110"/>
      <c r="FF196" s="110"/>
      <c r="FG196" s="110"/>
      <c r="FH196" s="110"/>
      <c r="FI196" s="110"/>
      <c r="FJ196" s="110"/>
      <c r="FK196" s="110"/>
      <c r="FL196" s="110"/>
      <c r="FM196" s="110"/>
      <c r="FN196" s="110"/>
      <c r="FO196" s="110"/>
      <c r="FP196" s="110"/>
      <c r="FQ196" s="110"/>
      <c r="FR196" s="110"/>
      <c r="FS196" s="110"/>
      <c r="FT196" s="110"/>
      <c r="FU196" s="110"/>
      <c r="FV196" s="110"/>
      <c r="FW196" s="110"/>
      <c r="FX196" s="110"/>
      <c r="FY196" s="110"/>
      <c r="FZ196" s="110"/>
      <c r="GA196" s="110"/>
      <c r="GB196" s="110"/>
      <c r="GC196" s="110"/>
      <c r="GD196" s="110"/>
      <c r="GE196" s="110"/>
      <c r="GF196" s="110"/>
      <c r="GG196" s="110"/>
      <c r="GH196" s="110"/>
      <c r="GI196" s="110"/>
      <c r="GJ196" s="110"/>
      <c r="GK196" s="110"/>
      <c r="GL196" s="110"/>
      <c r="GM196" s="110"/>
      <c r="GN196" s="110"/>
      <c r="GO196" s="110"/>
      <c r="GP196" s="110"/>
      <c r="GQ196" s="110"/>
      <c r="GR196" s="110"/>
      <c r="GS196" s="110"/>
      <c r="GT196" s="110"/>
      <c r="GU196" s="110"/>
      <c r="GV196" s="110"/>
      <c r="GW196" s="110"/>
      <c r="GX196" s="110"/>
      <c r="GY196" s="110"/>
      <c r="GZ196" s="110"/>
      <c r="HA196" s="110"/>
      <c r="HB196" s="110"/>
      <c r="HC196" s="110"/>
      <c r="HD196" s="110"/>
      <c r="HE196" s="110"/>
      <c r="HF196" s="110"/>
      <c r="HG196" s="110"/>
      <c r="HH196" s="110"/>
      <c r="HI196" s="110"/>
      <c r="HJ196" s="110"/>
      <c r="HK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c r="AA197" s="110"/>
      <c r="AB197" s="110"/>
      <c r="AC197" s="110"/>
      <c r="AD197" s="110"/>
      <c r="AE197" s="110"/>
      <c r="AF197" s="110"/>
      <c r="AG197" s="110"/>
      <c r="AH197" s="110"/>
      <c r="AI197" s="110"/>
      <c r="AJ197" s="110"/>
      <c r="AK197" s="110"/>
      <c r="AL197" s="110"/>
      <c r="AM197" s="110"/>
      <c r="AN197" s="110"/>
      <c r="AO197" s="110"/>
      <c r="AP197" s="110"/>
      <c r="AQ197" s="110"/>
      <c r="AR197" s="110"/>
      <c r="AS197" s="110"/>
      <c r="AT197" s="110"/>
      <c r="AU197" s="110"/>
      <c r="AV197" s="110"/>
      <c r="AW197" s="110"/>
      <c r="AX197" s="110"/>
      <c r="AY197" s="110"/>
      <c r="AZ197" s="110"/>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0"/>
      <c r="CB197" s="110"/>
      <c r="CC197" s="110"/>
      <c r="CD197" s="110"/>
      <c r="CE197" s="110"/>
      <c r="CF197" s="110"/>
      <c r="CG197" s="110"/>
      <c r="CH197" s="110"/>
      <c r="CI197" s="110"/>
      <c r="CJ197" s="110"/>
      <c r="CK197" s="110"/>
      <c r="CL197" s="110"/>
      <c r="CM197" s="110"/>
      <c r="CN197" s="110"/>
      <c r="CO197" s="110"/>
      <c r="CP197" s="110"/>
      <c r="CQ197" s="110"/>
      <c r="CR197" s="110"/>
      <c r="CS197" s="110"/>
      <c r="CT197" s="110"/>
      <c r="CU197" s="110"/>
      <c r="CV197" s="110"/>
      <c r="CW197" s="110"/>
      <c r="CX197" s="110"/>
      <c r="CY197" s="110"/>
      <c r="CZ197" s="110"/>
      <c r="DA197" s="110"/>
      <c r="DB197" s="110"/>
      <c r="DC197" s="110"/>
      <c r="DD197" s="110"/>
      <c r="DE197" s="110"/>
      <c r="DF197" s="110"/>
      <c r="DG197" s="110"/>
      <c r="DH197" s="110"/>
      <c r="DI197" s="110"/>
      <c r="DJ197" s="110"/>
      <c r="DK197" s="110"/>
      <c r="DL197" s="110"/>
      <c r="DM197" s="110"/>
      <c r="DN197" s="110"/>
      <c r="DO197" s="110"/>
      <c r="DP197" s="110"/>
      <c r="DQ197" s="110"/>
      <c r="DR197" s="110"/>
      <c r="DS197" s="110"/>
      <c r="DT197" s="110"/>
      <c r="DU197" s="110"/>
      <c r="DV197" s="110"/>
      <c r="DW197" s="110"/>
      <c r="DX197" s="110"/>
      <c r="DY197" s="110"/>
      <c r="DZ197" s="110"/>
      <c r="EA197" s="110"/>
      <c r="EB197" s="110"/>
      <c r="EC197" s="110"/>
      <c r="ED197" s="110"/>
      <c r="EE197" s="110"/>
      <c r="EF197" s="110"/>
      <c r="EG197" s="110"/>
      <c r="EH197" s="110"/>
      <c r="EI197" s="110"/>
      <c r="EJ197" s="110"/>
      <c r="EK197" s="110"/>
      <c r="EL197" s="110"/>
      <c r="EM197" s="110"/>
      <c r="EN197" s="110"/>
      <c r="EO197" s="110"/>
      <c r="EP197" s="110"/>
      <c r="EQ197" s="110"/>
      <c r="ER197" s="110"/>
      <c r="ES197" s="110"/>
      <c r="ET197" s="110"/>
      <c r="EU197" s="110"/>
      <c r="EV197" s="110"/>
      <c r="EW197" s="110"/>
      <c r="EX197" s="110"/>
      <c r="EY197" s="110"/>
      <c r="EZ197" s="110"/>
      <c r="FA197" s="110"/>
      <c r="FB197" s="110"/>
      <c r="FC197" s="110"/>
      <c r="FD197" s="110"/>
      <c r="FE197" s="110"/>
      <c r="FF197" s="110"/>
      <c r="FG197" s="110"/>
      <c r="FH197" s="110"/>
      <c r="FI197" s="110"/>
      <c r="FJ197" s="110"/>
      <c r="FK197" s="110"/>
      <c r="FL197" s="110"/>
      <c r="FM197" s="110"/>
      <c r="FN197" s="110"/>
      <c r="FO197" s="110"/>
      <c r="FP197" s="110"/>
      <c r="FQ197" s="110"/>
      <c r="FR197" s="110"/>
      <c r="FS197" s="110"/>
      <c r="FT197" s="110"/>
      <c r="FU197" s="110"/>
      <c r="FV197" s="110"/>
      <c r="FW197" s="110"/>
      <c r="FX197" s="110"/>
      <c r="FY197" s="110"/>
      <c r="FZ197" s="110"/>
      <c r="GA197" s="110"/>
      <c r="GB197" s="110"/>
      <c r="GC197" s="110"/>
      <c r="GD197" s="110"/>
      <c r="GE197" s="110"/>
      <c r="GF197" s="110"/>
      <c r="GG197" s="110"/>
      <c r="GH197" s="110"/>
      <c r="GI197" s="110"/>
      <c r="GJ197" s="110"/>
      <c r="GK197" s="110"/>
      <c r="GL197" s="110"/>
      <c r="GM197" s="110"/>
      <c r="GN197" s="110"/>
      <c r="GO197" s="110"/>
      <c r="GP197" s="110"/>
      <c r="GQ197" s="110"/>
      <c r="GR197" s="110"/>
      <c r="GS197" s="110"/>
      <c r="GT197" s="110"/>
      <c r="GU197" s="110"/>
      <c r="GV197" s="110"/>
      <c r="GW197" s="110"/>
      <c r="GX197" s="110"/>
      <c r="GY197" s="110"/>
      <c r="GZ197" s="110"/>
      <c r="HA197" s="110"/>
      <c r="HB197" s="110"/>
      <c r="HC197" s="110"/>
      <c r="HD197" s="110"/>
      <c r="HE197" s="110"/>
      <c r="HF197" s="110"/>
      <c r="HG197" s="110"/>
      <c r="HH197" s="110"/>
      <c r="HI197" s="110"/>
      <c r="HJ197" s="110"/>
      <c r="HK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c r="AA198" s="110"/>
      <c r="AB198" s="110"/>
      <c r="AC198" s="110"/>
      <c r="AD198" s="110"/>
      <c r="AE198" s="110"/>
      <c r="AF198" s="110"/>
      <c r="AG198" s="110"/>
      <c r="AH198" s="110"/>
      <c r="AI198" s="110"/>
      <c r="AJ198" s="110"/>
      <c r="AK198" s="110"/>
      <c r="AL198" s="110"/>
      <c r="AM198" s="110"/>
      <c r="AN198" s="110"/>
      <c r="AO198" s="110"/>
      <c r="AP198" s="110"/>
      <c r="AQ198" s="110"/>
      <c r="AR198" s="110"/>
      <c r="AS198" s="110"/>
      <c r="AT198" s="110"/>
      <c r="AU198" s="110"/>
      <c r="AV198" s="110"/>
      <c r="AW198" s="110"/>
      <c r="AX198" s="110"/>
      <c r="AY198" s="110"/>
      <c r="AZ198" s="110"/>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0"/>
      <c r="CB198" s="110"/>
      <c r="CC198" s="110"/>
      <c r="CD198" s="110"/>
      <c r="CE198" s="110"/>
      <c r="CF198" s="110"/>
      <c r="CG198" s="110"/>
      <c r="CH198" s="110"/>
      <c r="CI198" s="110"/>
      <c r="CJ198" s="110"/>
      <c r="CK198" s="110"/>
      <c r="CL198" s="110"/>
      <c r="CM198" s="110"/>
      <c r="CN198" s="110"/>
      <c r="CO198" s="110"/>
      <c r="CP198" s="110"/>
      <c r="CQ198" s="110"/>
      <c r="CR198" s="110"/>
      <c r="CS198" s="110"/>
      <c r="CT198" s="110"/>
      <c r="CU198" s="110"/>
      <c r="CV198" s="110"/>
      <c r="CW198" s="110"/>
      <c r="CX198" s="110"/>
      <c r="CY198" s="110"/>
      <c r="CZ198" s="110"/>
      <c r="DA198" s="110"/>
      <c r="DB198" s="110"/>
      <c r="DC198" s="110"/>
      <c r="DD198" s="110"/>
      <c r="DE198" s="110"/>
      <c r="DF198" s="110"/>
      <c r="DG198" s="110"/>
      <c r="DH198" s="110"/>
      <c r="DI198" s="110"/>
      <c r="DJ198" s="110"/>
      <c r="DK198" s="110"/>
      <c r="DL198" s="110"/>
      <c r="DM198" s="110"/>
      <c r="DN198" s="110"/>
      <c r="DO198" s="110"/>
      <c r="DP198" s="110"/>
      <c r="DQ198" s="110"/>
      <c r="DR198" s="110"/>
      <c r="DS198" s="110"/>
      <c r="DT198" s="110"/>
      <c r="DU198" s="110"/>
      <c r="DV198" s="110"/>
      <c r="DW198" s="110"/>
      <c r="DX198" s="110"/>
      <c r="DY198" s="110"/>
      <c r="DZ198" s="110"/>
      <c r="EA198" s="110"/>
      <c r="EB198" s="110"/>
      <c r="EC198" s="110"/>
      <c r="ED198" s="110"/>
      <c r="EE198" s="110"/>
      <c r="EF198" s="110"/>
      <c r="EG198" s="110"/>
      <c r="EH198" s="110"/>
      <c r="EI198" s="110"/>
      <c r="EJ198" s="110"/>
      <c r="EK198" s="110"/>
      <c r="EL198" s="110"/>
      <c r="EM198" s="110"/>
      <c r="EN198" s="110"/>
      <c r="EO198" s="110"/>
      <c r="EP198" s="110"/>
      <c r="EQ198" s="110"/>
      <c r="ER198" s="110"/>
      <c r="ES198" s="110"/>
      <c r="ET198" s="110"/>
      <c r="EU198" s="110"/>
      <c r="EV198" s="110"/>
      <c r="EW198" s="110"/>
      <c r="EX198" s="110"/>
      <c r="EY198" s="110"/>
      <c r="EZ198" s="110"/>
      <c r="FA198" s="110"/>
      <c r="FB198" s="110"/>
      <c r="FC198" s="110"/>
      <c r="FD198" s="110"/>
      <c r="FE198" s="110"/>
      <c r="FF198" s="110"/>
      <c r="FG198" s="110"/>
      <c r="FH198" s="110"/>
      <c r="FI198" s="110"/>
      <c r="FJ198" s="110"/>
      <c r="FK198" s="110"/>
      <c r="FL198" s="110"/>
      <c r="FM198" s="110"/>
      <c r="FN198" s="110"/>
      <c r="FO198" s="110"/>
      <c r="FP198" s="110"/>
      <c r="FQ198" s="110"/>
      <c r="FR198" s="110"/>
      <c r="FS198" s="110"/>
      <c r="FT198" s="110"/>
      <c r="FU198" s="110"/>
      <c r="FV198" s="110"/>
      <c r="FW198" s="110"/>
      <c r="FX198" s="110"/>
      <c r="FY198" s="110"/>
      <c r="FZ198" s="110"/>
      <c r="GA198" s="110"/>
      <c r="GB198" s="110"/>
      <c r="GC198" s="110"/>
      <c r="GD198" s="110"/>
      <c r="GE198" s="110"/>
      <c r="GF198" s="110"/>
      <c r="GG198" s="110"/>
      <c r="GH198" s="110"/>
      <c r="GI198" s="110"/>
      <c r="GJ198" s="110"/>
      <c r="GK198" s="110"/>
      <c r="GL198" s="110"/>
      <c r="GM198" s="110"/>
      <c r="GN198" s="110"/>
      <c r="GO198" s="110"/>
      <c r="GP198" s="110"/>
      <c r="GQ198" s="110"/>
      <c r="GR198" s="110"/>
      <c r="GS198" s="110"/>
      <c r="GT198" s="110"/>
      <c r="GU198" s="110"/>
      <c r="GV198" s="110"/>
      <c r="GW198" s="110"/>
      <c r="GX198" s="110"/>
      <c r="GY198" s="110"/>
      <c r="GZ198" s="110"/>
      <c r="HA198" s="110"/>
      <c r="HB198" s="110"/>
      <c r="HC198" s="110"/>
      <c r="HD198" s="110"/>
      <c r="HE198" s="110"/>
      <c r="HF198" s="110"/>
      <c r="HG198" s="110"/>
      <c r="HH198" s="110"/>
      <c r="HI198" s="110"/>
      <c r="HJ198" s="110"/>
      <c r="HK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c r="AA199" s="110"/>
      <c r="AB199" s="110"/>
      <c r="AC199" s="110"/>
      <c r="AD199" s="110"/>
      <c r="AE199" s="110"/>
      <c r="AF199" s="110"/>
      <c r="AG199" s="110"/>
      <c r="AH199" s="110"/>
      <c r="AI199" s="110"/>
      <c r="AJ199" s="110"/>
      <c r="AK199" s="110"/>
      <c r="AL199" s="110"/>
      <c r="AM199" s="110"/>
      <c r="AN199" s="110"/>
      <c r="AO199" s="110"/>
      <c r="AP199" s="110"/>
      <c r="AQ199" s="110"/>
      <c r="AR199" s="110"/>
      <c r="AS199" s="110"/>
      <c r="AT199" s="110"/>
      <c r="AU199" s="110"/>
      <c r="AV199" s="110"/>
      <c r="AW199" s="110"/>
      <c r="AX199" s="110"/>
      <c r="AY199" s="110"/>
      <c r="AZ199" s="110"/>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0"/>
      <c r="CB199" s="110"/>
      <c r="CC199" s="110"/>
      <c r="CD199" s="110"/>
      <c r="CE199" s="110"/>
      <c r="CF199" s="110"/>
      <c r="CG199" s="110"/>
      <c r="CH199" s="110"/>
      <c r="CI199" s="110"/>
      <c r="CJ199" s="110"/>
      <c r="CK199" s="110"/>
      <c r="CL199" s="110"/>
      <c r="CM199" s="110"/>
      <c r="CN199" s="110"/>
      <c r="CO199" s="110"/>
      <c r="CP199" s="110"/>
      <c r="CQ199" s="110"/>
      <c r="CR199" s="110"/>
      <c r="CS199" s="110"/>
      <c r="CT199" s="110"/>
      <c r="CU199" s="110"/>
      <c r="CV199" s="110"/>
      <c r="CW199" s="110"/>
      <c r="CX199" s="110"/>
      <c r="CY199" s="110"/>
      <c r="CZ199" s="110"/>
      <c r="DA199" s="110"/>
      <c r="DB199" s="110"/>
      <c r="DC199" s="110"/>
      <c r="DD199" s="110"/>
      <c r="DE199" s="110"/>
      <c r="DF199" s="110"/>
      <c r="DG199" s="110"/>
      <c r="DH199" s="110"/>
      <c r="DI199" s="110"/>
      <c r="DJ199" s="110"/>
      <c r="DK199" s="110"/>
      <c r="DL199" s="110"/>
      <c r="DM199" s="110"/>
      <c r="DN199" s="110"/>
      <c r="DO199" s="110"/>
      <c r="DP199" s="110"/>
      <c r="DQ199" s="110"/>
      <c r="DR199" s="110"/>
      <c r="DS199" s="110"/>
      <c r="DT199" s="110"/>
      <c r="DU199" s="110"/>
      <c r="DV199" s="110"/>
      <c r="DW199" s="110"/>
      <c r="DX199" s="110"/>
      <c r="DY199" s="110"/>
      <c r="DZ199" s="110"/>
      <c r="EA199" s="110"/>
      <c r="EB199" s="110"/>
      <c r="EC199" s="110"/>
      <c r="ED199" s="110"/>
      <c r="EE199" s="110"/>
      <c r="EF199" s="110"/>
      <c r="EG199" s="110"/>
      <c r="EH199" s="110"/>
      <c r="EI199" s="110"/>
      <c r="EJ199" s="110"/>
      <c r="EK199" s="110"/>
      <c r="EL199" s="110"/>
      <c r="EM199" s="110"/>
      <c r="EN199" s="110"/>
      <c r="EO199" s="110"/>
      <c r="EP199" s="110"/>
      <c r="EQ199" s="110"/>
      <c r="ER199" s="110"/>
      <c r="ES199" s="110"/>
      <c r="ET199" s="110"/>
      <c r="EU199" s="110"/>
      <c r="EV199" s="110"/>
      <c r="EW199" s="110"/>
      <c r="EX199" s="110"/>
      <c r="EY199" s="110"/>
      <c r="EZ199" s="110"/>
      <c r="FA199" s="110"/>
      <c r="FB199" s="110"/>
      <c r="FC199" s="110"/>
      <c r="FD199" s="110"/>
      <c r="FE199" s="110"/>
      <c r="FF199" s="110"/>
      <c r="FG199" s="110"/>
      <c r="FH199" s="110"/>
      <c r="FI199" s="110"/>
      <c r="FJ199" s="110"/>
      <c r="FK199" s="110"/>
      <c r="FL199" s="110"/>
      <c r="FM199" s="110"/>
      <c r="FN199" s="110"/>
      <c r="FO199" s="110"/>
      <c r="FP199" s="110"/>
      <c r="FQ199" s="110"/>
      <c r="FR199" s="110"/>
      <c r="FS199" s="110"/>
      <c r="FT199" s="110"/>
      <c r="FU199" s="110"/>
      <c r="FV199" s="110"/>
      <c r="FW199" s="110"/>
      <c r="FX199" s="110"/>
      <c r="FY199" s="110"/>
      <c r="FZ199" s="110"/>
      <c r="GA199" s="110"/>
      <c r="GB199" s="110"/>
      <c r="GC199" s="110"/>
      <c r="GD199" s="110"/>
      <c r="GE199" s="110"/>
      <c r="GF199" s="110"/>
      <c r="GG199" s="110"/>
      <c r="GH199" s="110"/>
      <c r="GI199" s="110"/>
      <c r="GJ199" s="110"/>
      <c r="GK199" s="110"/>
      <c r="GL199" s="110"/>
      <c r="GM199" s="110"/>
      <c r="GN199" s="110"/>
      <c r="GO199" s="110"/>
      <c r="GP199" s="110"/>
      <c r="GQ199" s="110"/>
      <c r="GR199" s="110"/>
      <c r="GS199" s="110"/>
      <c r="GT199" s="110"/>
      <c r="GU199" s="110"/>
      <c r="GV199" s="110"/>
      <c r="GW199" s="110"/>
      <c r="GX199" s="110"/>
      <c r="GY199" s="110"/>
      <c r="GZ199" s="110"/>
      <c r="HA199" s="110"/>
      <c r="HB199" s="110"/>
      <c r="HC199" s="110"/>
      <c r="HD199" s="110"/>
      <c r="HE199" s="110"/>
      <c r="HF199" s="110"/>
      <c r="HG199" s="110"/>
      <c r="HH199" s="110"/>
      <c r="HI199" s="110"/>
      <c r="HJ199" s="110"/>
      <c r="HK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c r="AA200" s="110"/>
      <c r="AB200" s="110"/>
      <c r="AC200" s="110"/>
      <c r="AD200" s="110"/>
      <c r="AE200" s="110"/>
      <c r="AF200" s="110"/>
      <c r="AG200" s="110"/>
      <c r="AH200" s="110"/>
      <c r="AI200" s="110"/>
      <c r="AJ200" s="110"/>
      <c r="AK200" s="110"/>
      <c r="AL200" s="110"/>
      <c r="AM200" s="110"/>
      <c r="AN200" s="110"/>
      <c r="AO200" s="110"/>
      <c r="AP200" s="110"/>
      <c r="AQ200" s="110"/>
      <c r="AR200" s="110"/>
      <c r="AS200" s="110"/>
      <c r="AT200" s="110"/>
      <c r="AU200" s="110"/>
      <c r="AV200" s="110"/>
      <c r="AW200" s="110"/>
      <c r="AX200" s="110"/>
      <c r="AY200" s="110"/>
      <c r="AZ200" s="110"/>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0"/>
      <c r="CB200" s="110"/>
      <c r="CC200" s="110"/>
      <c r="CD200" s="110"/>
      <c r="CE200" s="110"/>
      <c r="CF200" s="110"/>
      <c r="CG200" s="110"/>
      <c r="CH200" s="110"/>
      <c r="CI200" s="110"/>
      <c r="CJ200" s="110"/>
      <c r="CK200" s="110"/>
      <c r="CL200" s="110"/>
      <c r="CM200" s="110"/>
      <c r="CN200" s="110"/>
      <c r="CO200" s="110"/>
      <c r="CP200" s="110"/>
      <c r="CQ200" s="110"/>
      <c r="CR200" s="110"/>
      <c r="CS200" s="110"/>
      <c r="CT200" s="110"/>
      <c r="CU200" s="110"/>
      <c r="CV200" s="110"/>
      <c r="CW200" s="110"/>
      <c r="CX200" s="110"/>
      <c r="CY200" s="110"/>
      <c r="CZ200" s="110"/>
      <c r="DA200" s="110"/>
      <c r="DB200" s="110"/>
      <c r="DC200" s="110"/>
      <c r="DD200" s="110"/>
      <c r="DE200" s="110"/>
      <c r="DF200" s="110"/>
      <c r="DG200" s="110"/>
      <c r="DH200" s="110"/>
      <c r="DI200" s="110"/>
      <c r="DJ200" s="110"/>
      <c r="DK200" s="110"/>
      <c r="DL200" s="110"/>
      <c r="DM200" s="110"/>
      <c r="DN200" s="110"/>
      <c r="DO200" s="110"/>
      <c r="DP200" s="110"/>
      <c r="DQ200" s="110"/>
      <c r="DR200" s="110"/>
      <c r="DS200" s="110"/>
      <c r="DT200" s="110"/>
      <c r="DU200" s="110"/>
      <c r="DV200" s="110"/>
      <c r="DW200" s="110"/>
      <c r="DX200" s="110"/>
      <c r="DY200" s="110"/>
      <c r="DZ200" s="110"/>
      <c r="EA200" s="110"/>
      <c r="EB200" s="110"/>
      <c r="EC200" s="110"/>
      <c r="ED200" s="110"/>
      <c r="EE200" s="110"/>
      <c r="EF200" s="110"/>
      <c r="EG200" s="110"/>
      <c r="EH200" s="110"/>
      <c r="EI200" s="110"/>
      <c r="EJ200" s="110"/>
      <c r="EK200" s="110"/>
      <c r="EL200" s="110"/>
      <c r="EM200" s="110"/>
      <c r="EN200" s="110"/>
      <c r="EO200" s="110"/>
      <c r="EP200" s="110"/>
      <c r="EQ200" s="110"/>
      <c r="ER200" s="110"/>
      <c r="ES200" s="110"/>
      <c r="ET200" s="110"/>
      <c r="EU200" s="110"/>
      <c r="EV200" s="110"/>
      <c r="EW200" s="110"/>
      <c r="EX200" s="110"/>
      <c r="EY200" s="110"/>
      <c r="EZ200" s="110"/>
      <c r="FA200" s="110"/>
      <c r="FB200" s="110"/>
      <c r="FC200" s="110"/>
      <c r="FD200" s="110"/>
      <c r="FE200" s="110"/>
      <c r="FF200" s="110"/>
      <c r="FG200" s="110"/>
      <c r="FH200" s="110"/>
      <c r="FI200" s="110"/>
      <c r="FJ200" s="110"/>
      <c r="FK200" s="110"/>
      <c r="FL200" s="110"/>
      <c r="FM200" s="110"/>
      <c r="FN200" s="110"/>
      <c r="FO200" s="110"/>
      <c r="FP200" s="110"/>
      <c r="FQ200" s="110"/>
      <c r="FR200" s="110"/>
      <c r="FS200" s="110"/>
      <c r="FT200" s="110"/>
      <c r="FU200" s="110"/>
      <c r="FV200" s="110"/>
      <c r="FW200" s="110"/>
      <c r="FX200" s="110"/>
      <c r="FY200" s="110"/>
      <c r="FZ200" s="110"/>
      <c r="GA200" s="110"/>
      <c r="GB200" s="110"/>
      <c r="GC200" s="110"/>
      <c r="GD200" s="110"/>
      <c r="GE200" s="110"/>
      <c r="GF200" s="110"/>
      <c r="GG200" s="110"/>
      <c r="GH200" s="110"/>
      <c r="GI200" s="110"/>
      <c r="GJ200" s="110"/>
      <c r="GK200" s="110"/>
      <c r="GL200" s="110"/>
      <c r="GM200" s="110"/>
      <c r="GN200" s="110"/>
      <c r="GO200" s="110"/>
      <c r="GP200" s="110"/>
      <c r="GQ200" s="110"/>
      <c r="GR200" s="110"/>
      <c r="GS200" s="110"/>
      <c r="GT200" s="110"/>
      <c r="GU200" s="110"/>
      <c r="GV200" s="110"/>
      <c r="GW200" s="110"/>
      <c r="GX200" s="110"/>
      <c r="GY200" s="110"/>
      <c r="GZ200" s="110"/>
      <c r="HA200" s="110"/>
      <c r="HB200" s="110"/>
      <c r="HC200" s="110"/>
      <c r="HD200" s="110"/>
      <c r="HE200" s="110"/>
      <c r="HF200" s="110"/>
      <c r="HG200" s="110"/>
      <c r="HH200" s="110"/>
      <c r="HI200" s="110"/>
      <c r="HJ200" s="110"/>
      <c r="HK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110"/>
      <c r="AB201" s="110"/>
      <c r="AC201" s="110"/>
      <c r="AD201" s="110"/>
      <c r="AE201" s="110"/>
      <c r="AF201" s="110"/>
      <c r="AG201" s="110"/>
      <c r="AH201" s="110"/>
      <c r="AI201" s="110"/>
      <c r="AJ201" s="110"/>
      <c r="AK201" s="110"/>
      <c r="AL201" s="110"/>
      <c r="AM201" s="110"/>
      <c r="AN201" s="110"/>
      <c r="AO201" s="110"/>
      <c r="AP201" s="110"/>
      <c r="AQ201" s="110"/>
      <c r="AR201" s="110"/>
      <c r="AS201" s="110"/>
      <c r="AT201" s="110"/>
      <c r="AU201" s="110"/>
      <c r="AV201" s="110"/>
      <c r="AW201" s="110"/>
      <c r="AX201" s="110"/>
      <c r="AY201" s="110"/>
      <c r="AZ201" s="110"/>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0"/>
      <c r="CB201" s="110"/>
      <c r="CC201" s="110"/>
      <c r="CD201" s="110"/>
      <c r="CE201" s="110"/>
      <c r="CF201" s="110"/>
      <c r="CG201" s="110"/>
      <c r="CH201" s="110"/>
      <c r="CI201" s="110"/>
      <c r="CJ201" s="110"/>
      <c r="CK201" s="110"/>
      <c r="CL201" s="110"/>
      <c r="CM201" s="110"/>
      <c r="CN201" s="110"/>
      <c r="CO201" s="110"/>
      <c r="CP201" s="110"/>
      <c r="CQ201" s="110"/>
      <c r="CR201" s="110"/>
      <c r="CS201" s="110"/>
      <c r="CT201" s="110"/>
      <c r="CU201" s="110"/>
      <c r="CV201" s="110"/>
      <c r="CW201" s="110"/>
      <c r="CX201" s="110"/>
      <c r="CY201" s="110"/>
      <c r="CZ201" s="110"/>
      <c r="DA201" s="110"/>
      <c r="DB201" s="110"/>
      <c r="DC201" s="110"/>
      <c r="DD201" s="110"/>
      <c r="DE201" s="110"/>
      <c r="DF201" s="110"/>
      <c r="DG201" s="110"/>
      <c r="DH201" s="110"/>
      <c r="DI201" s="110"/>
      <c r="DJ201" s="110"/>
      <c r="DK201" s="110"/>
      <c r="DL201" s="110"/>
      <c r="DM201" s="110"/>
      <c r="DN201" s="110"/>
      <c r="DO201" s="110"/>
      <c r="DP201" s="110"/>
      <c r="DQ201" s="110"/>
      <c r="DR201" s="110"/>
      <c r="DS201" s="110"/>
      <c r="DT201" s="110"/>
      <c r="DU201" s="110"/>
      <c r="DV201" s="110"/>
      <c r="DW201" s="110"/>
      <c r="DX201" s="110"/>
      <c r="DY201" s="110"/>
      <c r="DZ201" s="110"/>
      <c r="EA201" s="110"/>
      <c r="EB201" s="110"/>
      <c r="EC201" s="110"/>
      <c r="ED201" s="110"/>
      <c r="EE201" s="110"/>
      <c r="EF201" s="110"/>
      <c r="EG201" s="110"/>
      <c r="EH201" s="110"/>
      <c r="EI201" s="110"/>
      <c r="EJ201" s="110"/>
      <c r="EK201" s="110"/>
      <c r="EL201" s="110"/>
      <c r="EM201" s="110"/>
      <c r="EN201" s="110"/>
      <c r="EO201" s="110"/>
      <c r="EP201" s="110"/>
      <c r="EQ201" s="110"/>
      <c r="ER201" s="110"/>
      <c r="ES201" s="110"/>
      <c r="ET201" s="110"/>
      <c r="EU201" s="110"/>
      <c r="EV201" s="110"/>
      <c r="EW201" s="110"/>
      <c r="EX201" s="110"/>
      <c r="EY201" s="110"/>
      <c r="EZ201" s="110"/>
      <c r="FA201" s="110"/>
      <c r="FB201" s="110"/>
      <c r="FC201" s="110"/>
      <c r="FD201" s="110"/>
      <c r="FE201" s="110"/>
      <c r="FF201" s="110"/>
      <c r="FG201" s="110"/>
      <c r="FH201" s="110"/>
      <c r="FI201" s="110"/>
      <c r="FJ201" s="110"/>
      <c r="FK201" s="110"/>
      <c r="FL201" s="110"/>
      <c r="FM201" s="110"/>
      <c r="FN201" s="110"/>
      <c r="FO201" s="110"/>
      <c r="FP201" s="110"/>
      <c r="FQ201" s="110"/>
      <c r="FR201" s="110"/>
      <c r="FS201" s="110"/>
      <c r="FT201" s="110"/>
      <c r="FU201" s="110"/>
      <c r="FV201" s="110"/>
      <c r="FW201" s="110"/>
      <c r="FX201" s="110"/>
      <c r="FY201" s="110"/>
      <c r="FZ201" s="110"/>
      <c r="GA201" s="110"/>
      <c r="GB201" s="110"/>
      <c r="GC201" s="110"/>
      <c r="GD201" s="110"/>
      <c r="GE201" s="110"/>
      <c r="GF201" s="110"/>
      <c r="GG201" s="110"/>
      <c r="GH201" s="110"/>
      <c r="GI201" s="110"/>
      <c r="GJ201" s="110"/>
      <c r="GK201" s="110"/>
      <c r="GL201" s="110"/>
      <c r="GM201" s="110"/>
      <c r="GN201" s="110"/>
      <c r="GO201" s="110"/>
      <c r="GP201" s="110"/>
      <c r="GQ201" s="110"/>
      <c r="GR201" s="110"/>
      <c r="GS201" s="110"/>
      <c r="GT201" s="110"/>
      <c r="GU201" s="110"/>
      <c r="GV201" s="110"/>
      <c r="GW201" s="110"/>
      <c r="GX201" s="110"/>
      <c r="GY201" s="110"/>
      <c r="GZ201" s="110"/>
      <c r="HA201" s="110"/>
      <c r="HB201" s="110"/>
      <c r="HC201" s="110"/>
      <c r="HD201" s="110"/>
      <c r="HE201" s="110"/>
      <c r="HF201" s="110"/>
      <c r="HG201" s="110"/>
      <c r="HH201" s="110"/>
      <c r="HI201" s="110"/>
      <c r="HJ201" s="110"/>
      <c r="HK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110"/>
      <c r="AB202" s="110"/>
      <c r="AC202" s="110"/>
      <c r="AD202" s="110"/>
      <c r="AE202" s="110"/>
      <c r="AF202" s="110"/>
      <c r="AG202" s="110"/>
      <c r="AH202" s="110"/>
      <c r="AI202" s="110"/>
      <c r="AJ202" s="110"/>
      <c r="AK202" s="110"/>
      <c r="AL202" s="110"/>
      <c r="AM202" s="110"/>
      <c r="AN202" s="110"/>
      <c r="AO202" s="110"/>
      <c r="AP202" s="110"/>
      <c r="AQ202" s="110"/>
      <c r="AR202" s="110"/>
      <c r="AS202" s="110"/>
      <c r="AT202" s="110"/>
      <c r="AU202" s="110"/>
      <c r="AV202" s="110"/>
      <c r="AW202" s="110"/>
      <c r="AX202" s="110"/>
      <c r="AY202" s="110"/>
      <c r="AZ202" s="110"/>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0"/>
      <c r="CB202" s="110"/>
      <c r="CC202" s="110"/>
      <c r="CD202" s="110"/>
      <c r="CE202" s="110"/>
      <c r="CF202" s="110"/>
      <c r="CG202" s="110"/>
      <c r="CH202" s="110"/>
      <c r="CI202" s="110"/>
      <c r="CJ202" s="110"/>
      <c r="CK202" s="110"/>
      <c r="CL202" s="110"/>
      <c r="CM202" s="110"/>
      <c r="CN202" s="110"/>
      <c r="CO202" s="110"/>
      <c r="CP202" s="110"/>
      <c r="CQ202" s="110"/>
      <c r="CR202" s="110"/>
      <c r="CS202" s="110"/>
      <c r="CT202" s="110"/>
      <c r="CU202" s="110"/>
      <c r="CV202" s="110"/>
      <c r="CW202" s="110"/>
      <c r="CX202" s="110"/>
      <c r="CY202" s="110"/>
      <c r="CZ202" s="110"/>
      <c r="DA202" s="110"/>
      <c r="DB202" s="110"/>
      <c r="DC202" s="110"/>
      <c r="DD202" s="110"/>
      <c r="DE202" s="110"/>
      <c r="DF202" s="110"/>
      <c r="DG202" s="110"/>
      <c r="DH202" s="110"/>
      <c r="DI202" s="110"/>
      <c r="DJ202" s="110"/>
      <c r="DK202" s="110"/>
      <c r="DL202" s="110"/>
      <c r="DM202" s="110"/>
      <c r="DN202" s="110"/>
      <c r="DO202" s="110"/>
      <c r="DP202" s="110"/>
      <c r="DQ202" s="110"/>
      <c r="DR202" s="110"/>
      <c r="DS202" s="110"/>
      <c r="DT202" s="110"/>
      <c r="DU202" s="110"/>
      <c r="DV202" s="110"/>
      <c r="DW202" s="110"/>
      <c r="DX202" s="110"/>
      <c r="DY202" s="110"/>
      <c r="DZ202" s="110"/>
      <c r="EA202" s="110"/>
      <c r="EB202" s="110"/>
      <c r="EC202" s="110"/>
      <c r="ED202" s="110"/>
      <c r="EE202" s="110"/>
      <c r="EF202" s="110"/>
      <c r="EG202" s="110"/>
      <c r="EH202" s="110"/>
      <c r="EI202" s="110"/>
      <c r="EJ202" s="110"/>
      <c r="EK202" s="110"/>
      <c r="EL202" s="110"/>
      <c r="EM202" s="110"/>
      <c r="EN202" s="110"/>
      <c r="EO202" s="110"/>
      <c r="EP202" s="110"/>
      <c r="EQ202" s="110"/>
      <c r="ER202" s="110"/>
      <c r="ES202" s="110"/>
      <c r="ET202" s="110"/>
      <c r="EU202" s="110"/>
      <c r="EV202" s="110"/>
      <c r="EW202" s="110"/>
      <c r="EX202" s="110"/>
      <c r="EY202" s="110"/>
      <c r="EZ202" s="110"/>
      <c r="FA202" s="110"/>
      <c r="FB202" s="110"/>
      <c r="FC202" s="110"/>
      <c r="FD202" s="110"/>
      <c r="FE202" s="110"/>
      <c r="FF202" s="110"/>
      <c r="FG202" s="110"/>
      <c r="FH202" s="110"/>
      <c r="FI202" s="110"/>
      <c r="FJ202" s="110"/>
      <c r="FK202" s="110"/>
      <c r="FL202" s="110"/>
      <c r="FM202" s="110"/>
      <c r="FN202" s="110"/>
      <c r="FO202" s="110"/>
      <c r="FP202" s="110"/>
      <c r="FQ202" s="110"/>
      <c r="FR202" s="110"/>
      <c r="FS202" s="110"/>
      <c r="FT202" s="110"/>
      <c r="FU202" s="110"/>
      <c r="FV202" s="110"/>
      <c r="FW202" s="110"/>
      <c r="FX202" s="110"/>
      <c r="FY202" s="110"/>
      <c r="FZ202" s="110"/>
      <c r="GA202" s="110"/>
      <c r="GB202" s="110"/>
      <c r="GC202" s="110"/>
      <c r="GD202" s="110"/>
      <c r="GE202" s="110"/>
      <c r="GF202" s="110"/>
      <c r="GG202" s="110"/>
      <c r="GH202" s="110"/>
      <c r="GI202" s="110"/>
      <c r="GJ202" s="110"/>
      <c r="GK202" s="110"/>
      <c r="GL202" s="110"/>
      <c r="GM202" s="110"/>
      <c r="GN202" s="110"/>
      <c r="GO202" s="110"/>
      <c r="GP202" s="110"/>
      <c r="GQ202" s="110"/>
      <c r="GR202" s="110"/>
      <c r="GS202" s="110"/>
      <c r="GT202" s="110"/>
      <c r="GU202" s="110"/>
      <c r="GV202" s="110"/>
      <c r="GW202" s="110"/>
      <c r="GX202" s="110"/>
      <c r="GY202" s="110"/>
      <c r="GZ202" s="110"/>
      <c r="HA202" s="110"/>
      <c r="HB202" s="110"/>
      <c r="HC202" s="110"/>
      <c r="HD202" s="110"/>
      <c r="HE202" s="110"/>
      <c r="HF202" s="110"/>
      <c r="HG202" s="110"/>
      <c r="HH202" s="110"/>
      <c r="HI202" s="110"/>
      <c r="HJ202" s="110"/>
      <c r="HK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c r="AA203" s="110"/>
      <c r="AB203" s="110"/>
      <c r="AC203" s="110"/>
      <c r="AD203" s="110"/>
      <c r="AE203" s="110"/>
      <c r="AF203" s="110"/>
      <c r="AG203" s="110"/>
      <c r="AH203" s="110"/>
      <c r="AI203" s="110"/>
      <c r="AJ203" s="110"/>
      <c r="AK203" s="110"/>
      <c r="AL203" s="110"/>
      <c r="AM203" s="110"/>
      <c r="AN203" s="110"/>
      <c r="AO203" s="110"/>
      <c r="AP203" s="110"/>
      <c r="AQ203" s="110"/>
      <c r="AR203" s="110"/>
      <c r="AS203" s="110"/>
      <c r="AT203" s="110"/>
      <c r="AU203" s="110"/>
      <c r="AV203" s="110"/>
      <c r="AW203" s="110"/>
      <c r="AX203" s="110"/>
      <c r="AY203" s="110"/>
      <c r="AZ203" s="110"/>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0"/>
      <c r="CB203" s="110"/>
      <c r="CC203" s="110"/>
      <c r="CD203" s="110"/>
      <c r="CE203" s="110"/>
      <c r="CF203" s="110"/>
      <c r="CG203" s="110"/>
      <c r="CH203" s="110"/>
      <c r="CI203" s="110"/>
      <c r="CJ203" s="110"/>
      <c r="CK203" s="110"/>
      <c r="CL203" s="110"/>
      <c r="CM203" s="110"/>
      <c r="CN203" s="110"/>
      <c r="CO203" s="110"/>
      <c r="CP203" s="110"/>
      <c r="CQ203" s="110"/>
      <c r="CR203" s="110"/>
      <c r="CS203" s="110"/>
      <c r="CT203" s="110"/>
      <c r="CU203" s="110"/>
      <c r="CV203" s="110"/>
      <c r="CW203" s="110"/>
      <c r="CX203" s="110"/>
      <c r="CY203" s="110"/>
      <c r="CZ203" s="110"/>
      <c r="DA203" s="110"/>
      <c r="DB203" s="110"/>
      <c r="DC203" s="110"/>
      <c r="DD203" s="110"/>
      <c r="DE203" s="110"/>
      <c r="DF203" s="110"/>
      <c r="DG203" s="110"/>
      <c r="DH203" s="110"/>
      <c r="DI203" s="110"/>
      <c r="DJ203" s="110"/>
      <c r="DK203" s="110"/>
      <c r="DL203" s="110"/>
      <c r="DM203" s="110"/>
      <c r="DN203" s="110"/>
      <c r="DO203" s="110"/>
      <c r="DP203" s="110"/>
      <c r="DQ203" s="110"/>
      <c r="DR203" s="110"/>
      <c r="DS203" s="110"/>
      <c r="DT203" s="110"/>
      <c r="DU203" s="110"/>
      <c r="DV203" s="110"/>
      <c r="DW203" s="110"/>
      <c r="DX203" s="110"/>
      <c r="DY203" s="110"/>
      <c r="DZ203" s="110"/>
      <c r="EA203" s="110"/>
      <c r="EB203" s="110"/>
      <c r="EC203" s="110"/>
      <c r="ED203" s="110"/>
      <c r="EE203" s="110"/>
      <c r="EF203" s="110"/>
      <c r="EG203" s="110"/>
      <c r="EH203" s="110"/>
      <c r="EI203" s="110"/>
      <c r="EJ203" s="110"/>
      <c r="EK203" s="110"/>
      <c r="EL203" s="110"/>
      <c r="EM203" s="110"/>
      <c r="EN203" s="110"/>
      <c r="EO203" s="110"/>
      <c r="EP203" s="110"/>
      <c r="EQ203" s="110"/>
      <c r="ER203" s="110"/>
      <c r="ES203" s="110"/>
      <c r="ET203" s="110"/>
      <c r="EU203" s="110"/>
      <c r="EV203" s="110"/>
      <c r="EW203" s="110"/>
      <c r="EX203" s="110"/>
      <c r="EY203" s="110"/>
      <c r="EZ203" s="110"/>
      <c r="FA203" s="110"/>
      <c r="FB203" s="110"/>
      <c r="FC203" s="110"/>
      <c r="FD203" s="110"/>
      <c r="FE203" s="110"/>
      <c r="FF203" s="110"/>
      <c r="FG203" s="110"/>
      <c r="FH203" s="110"/>
      <c r="FI203" s="110"/>
      <c r="FJ203" s="110"/>
      <c r="FK203" s="110"/>
      <c r="FL203" s="110"/>
      <c r="FM203" s="110"/>
      <c r="FN203" s="110"/>
      <c r="FO203" s="110"/>
      <c r="FP203" s="110"/>
      <c r="FQ203" s="110"/>
      <c r="FR203" s="110"/>
      <c r="FS203" s="110"/>
      <c r="FT203" s="110"/>
      <c r="FU203" s="110"/>
      <c r="FV203" s="110"/>
      <c r="FW203" s="110"/>
      <c r="FX203" s="110"/>
      <c r="FY203" s="110"/>
      <c r="FZ203" s="110"/>
      <c r="GA203" s="110"/>
      <c r="GB203" s="110"/>
      <c r="GC203" s="110"/>
      <c r="GD203" s="110"/>
      <c r="GE203" s="110"/>
      <c r="GF203" s="110"/>
      <c r="GG203" s="110"/>
      <c r="GH203" s="110"/>
      <c r="GI203" s="110"/>
      <c r="GJ203" s="110"/>
      <c r="GK203" s="110"/>
      <c r="GL203" s="110"/>
      <c r="GM203" s="110"/>
      <c r="GN203" s="110"/>
      <c r="GO203" s="110"/>
      <c r="GP203" s="110"/>
      <c r="GQ203" s="110"/>
      <c r="GR203" s="110"/>
      <c r="GS203" s="110"/>
      <c r="GT203" s="110"/>
      <c r="GU203" s="110"/>
      <c r="GV203" s="110"/>
      <c r="GW203" s="110"/>
      <c r="GX203" s="110"/>
      <c r="GY203" s="110"/>
      <c r="GZ203" s="110"/>
      <c r="HA203" s="110"/>
      <c r="HB203" s="110"/>
      <c r="HC203" s="110"/>
      <c r="HD203" s="110"/>
      <c r="HE203" s="110"/>
      <c r="HF203" s="110"/>
      <c r="HG203" s="110"/>
      <c r="HH203" s="110"/>
      <c r="HI203" s="110"/>
      <c r="HJ203" s="110"/>
      <c r="HK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110"/>
      <c r="AB204" s="110"/>
      <c r="AC204" s="110"/>
      <c r="AD204" s="110"/>
      <c r="AE204" s="110"/>
      <c r="AF204" s="110"/>
      <c r="AG204" s="110"/>
      <c r="AH204" s="110"/>
      <c r="AI204" s="110"/>
      <c r="AJ204" s="110"/>
      <c r="AK204" s="110"/>
      <c r="AL204" s="110"/>
      <c r="AM204" s="110"/>
      <c r="AN204" s="110"/>
      <c r="AO204" s="110"/>
      <c r="AP204" s="110"/>
      <c r="AQ204" s="110"/>
      <c r="AR204" s="110"/>
      <c r="AS204" s="110"/>
      <c r="AT204" s="110"/>
      <c r="AU204" s="110"/>
      <c r="AV204" s="110"/>
      <c r="AW204" s="110"/>
      <c r="AX204" s="110"/>
      <c r="AY204" s="110"/>
      <c r="AZ204" s="110"/>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0"/>
      <c r="CB204" s="110"/>
      <c r="CC204" s="110"/>
      <c r="CD204" s="110"/>
      <c r="CE204" s="110"/>
      <c r="CF204" s="110"/>
      <c r="CG204" s="110"/>
      <c r="CH204" s="110"/>
      <c r="CI204" s="110"/>
      <c r="CJ204" s="110"/>
      <c r="CK204" s="110"/>
      <c r="CL204" s="110"/>
      <c r="CM204" s="110"/>
      <c r="CN204" s="110"/>
      <c r="CO204" s="110"/>
      <c r="CP204" s="110"/>
      <c r="CQ204" s="110"/>
      <c r="CR204" s="110"/>
      <c r="CS204" s="110"/>
      <c r="CT204" s="110"/>
      <c r="CU204" s="110"/>
      <c r="CV204" s="110"/>
      <c r="CW204" s="110"/>
      <c r="CX204" s="110"/>
      <c r="CY204" s="110"/>
      <c r="CZ204" s="110"/>
      <c r="DA204" s="110"/>
      <c r="DB204" s="110"/>
      <c r="DC204" s="110"/>
      <c r="DD204" s="110"/>
      <c r="DE204" s="110"/>
      <c r="DF204" s="110"/>
      <c r="DG204" s="110"/>
      <c r="DH204" s="110"/>
      <c r="DI204" s="110"/>
      <c r="DJ204" s="110"/>
      <c r="DK204" s="110"/>
      <c r="DL204" s="110"/>
      <c r="DM204" s="110"/>
      <c r="DN204" s="110"/>
      <c r="DO204" s="110"/>
      <c r="DP204" s="110"/>
      <c r="DQ204" s="110"/>
      <c r="DR204" s="110"/>
      <c r="DS204" s="110"/>
      <c r="DT204" s="110"/>
      <c r="DU204" s="110"/>
      <c r="DV204" s="110"/>
      <c r="DW204" s="110"/>
      <c r="DX204" s="110"/>
      <c r="DY204" s="110"/>
      <c r="DZ204" s="110"/>
      <c r="EA204" s="110"/>
      <c r="EB204" s="110"/>
      <c r="EC204" s="110"/>
      <c r="ED204" s="110"/>
      <c r="EE204" s="110"/>
      <c r="EF204" s="110"/>
      <c r="EG204" s="110"/>
      <c r="EH204" s="110"/>
      <c r="EI204" s="110"/>
      <c r="EJ204" s="110"/>
      <c r="EK204" s="110"/>
      <c r="EL204" s="110"/>
      <c r="EM204" s="110"/>
      <c r="EN204" s="110"/>
      <c r="EO204" s="110"/>
      <c r="EP204" s="110"/>
      <c r="EQ204" s="110"/>
      <c r="ER204" s="110"/>
      <c r="ES204" s="110"/>
      <c r="ET204" s="110"/>
      <c r="EU204" s="110"/>
      <c r="EV204" s="110"/>
      <c r="EW204" s="110"/>
      <c r="EX204" s="110"/>
      <c r="EY204" s="110"/>
      <c r="EZ204" s="110"/>
      <c r="FA204" s="110"/>
      <c r="FB204" s="110"/>
      <c r="FC204" s="110"/>
      <c r="FD204" s="110"/>
      <c r="FE204" s="110"/>
      <c r="FF204" s="110"/>
      <c r="FG204" s="110"/>
      <c r="FH204" s="110"/>
      <c r="FI204" s="110"/>
      <c r="FJ204" s="110"/>
      <c r="FK204" s="110"/>
      <c r="FL204" s="110"/>
      <c r="FM204" s="110"/>
      <c r="FN204" s="110"/>
      <c r="FO204" s="110"/>
      <c r="FP204" s="110"/>
      <c r="FQ204" s="110"/>
      <c r="FR204" s="110"/>
      <c r="FS204" s="110"/>
      <c r="FT204" s="110"/>
      <c r="FU204" s="110"/>
      <c r="FV204" s="110"/>
      <c r="FW204" s="110"/>
      <c r="FX204" s="110"/>
      <c r="FY204" s="110"/>
      <c r="FZ204" s="110"/>
      <c r="GA204" s="110"/>
      <c r="GB204" s="110"/>
      <c r="GC204" s="110"/>
      <c r="GD204" s="110"/>
      <c r="GE204" s="110"/>
      <c r="GF204" s="110"/>
      <c r="GG204" s="110"/>
      <c r="GH204" s="110"/>
      <c r="GI204" s="110"/>
      <c r="GJ204" s="110"/>
      <c r="GK204" s="110"/>
      <c r="GL204" s="110"/>
      <c r="GM204" s="110"/>
      <c r="GN204" s="110"/>
      <c r="GO204" s="110"/>
      <c r="GP204" s="110"/>
      <c r="GQ204" s="110"/>
      <c r="GR204" s="110"/>
      <c r="GS204" s="110"/>
      <c r="GT204" s="110"/>
      <c r="GU204" s="110"/>
      <c r="GV204" s="110"/>
      <c r="GW204" s="110"/>
      <c r="GX204" s="110"/>
      <c r="GY204" s="110"/>
      <c r="GZ204" s="110"/>
      <c r="HA204" s="110"/>
      <c r="HB204" s="110"/>
      <c r="HC204" s="110"/>
      <c r="HD204" s="110"/>
      <c r="HE204" s="110"/>
      <c r="HF204" s="110"/>
      <c r="HG204" s="110"/>
      <c r="HH204" s="110"/>
      <c r="HI204" s="110"/>
      <c r="HJ204" s="110"/>
      <c r="HK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110"/>
      <c r="AB205" s="110"/>
      <c r="AC205" s="110"/>
      <c r="AD205" s="110"/>
      <c r="AE205" s="110"/>
      <c r="AF205" s="110"/>
      <c r="AG205" s="110"/>
      <c r="AH205" s="110"/>
      <c r="AI205" s="110"/>
      <c r="AJ205" s="110"/>
      <c r="AK205" s="110"/>
      <c r="AL205" s="110"/>
      <c r="AM205" s="110"/>
      <c r="AN205" s="110"/>
      <c r="AO205" s="110"/>
      <c r="AP205" s="110"/>
      <c r="AQ205" s="110"/>
      <c r="AR205" s="110"/>
      <c r="AS205" s="110"/>
      <c r="AT205" s="110"/>
      <c r="AU205" s="110"/>
      <c r="AV205" s="110"/>
      <c r="AW205" s="110"/>
      <c r="AX205" s="110"/>
      <c r="AY205" s="110"/>
      <c r="AZ205" s="110"/>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0"/>
      <c r="CB205" s="110"/>
      <c r="CC205" s="110"/>
      <c r="CD205" s="110"/>
      <c r="CE205" s="110"/>
      <c r="CF205" s="110"/>
      <c r="CG205" s="110"/>
      <c r="CH205" s="110"/>
      <c r="CI205" s="110"/>
      <c r="CJ205" s="110"/>
      <c r="CK205" s="110"/>
      <c r="CL205" s="110"/>
      <c r="CM205" s="110"/>
      <c r="CN205" s="110"/>
      <c r="CO205" s="110"/>
      <c r="CP205" s="110"/>
      <c r="CQ205" s="110"/>
      <c r="CR205" s="110"/>
      <c r="CS205" s="110"/>
      <c r="CT205" s="110"/>
      <c r="CU205" s="110"/>
      <c r="CV205" s="110"/>
      <c r="CW205" s="110"/>
      <c r="CX205" s="110"/>
      <c r="CY205" s="110"/>
      <c r="CZ205" s="110"/>
      <c r="DA205" s="110"/>
      <c r="DB205" s="110"/>
      <c r="DC205" s="110"/>
      <c r="DD205" s="110"/>
      <c r="DE205" s="110"/>
      <c r="DF205" s="110"/>
      <c r="DG205" s="110"/>
      <c r="DH205" s="110"/>
      <c r="DI205" s="110"/>
      <c r="DJ205" s="110"/>
      <c r="DK205" s="110"/>
      <c r="DL205" s="110"/>
      <c r="DM205" s="110"/>
      <c r="DN205" s="110"/>
      <c r="DO205" s="110"/>
      <c r="DP205" s="110"/>
      <c r="DQ205" s="110"/>
      <c r="DR205" s="110"/>
      <c r="DS205" s="110"/>
      <c r="DT205" s="110"/>
      <c r="DU205" s="110"/>
      <c r="DV205" s="110"/>
      <c r="DW205" s="110"/>
      <c r="DX205" s="110"/>
      <c r="DY205" s="110"/>
      <c r="DZ205" s="110"/>
      <c r="EA205" s="110"/>
      <c r="EB205" s="110"/>
      <c r="EC205" s="110"/>
      <c r="ED205" s="110"/>
      <c r="EE205" s="110"/>
      <c r="EF205" s="110"/>
      <c r="EG205" s="110"/>
      <c r="EH205" s="110"/>
      <c r="EI205" s="110"/>
      <c r="EJ205" s="110"/>
      <c r="EK205" s="110"/>
      <c r="EL205" s="110"/>
      <c r="EM205" s="110"/>
      <c r="EN205" s="110"/>
      <c r="EO205" s="110"/>
      <c r="EP205" s="110"/>
      <c r="EQ205" s="110"/>
      <c r="ER205" s="110"/>
      <c r="ES205" s="110"/>
      <c r="ET205" s="110"/>
      <c r="EU205" s="110"/>
      <c r="EV205" s="110"/>
      <c r="EW205" s="110"/>
      <c r="EX205" s="110"/>
      <c r="EY205" s="110"/>
      <c r="EZ205" s="110"/>
      <c r="FA205" s="110"/>
      <c r="FB205" s="110"/>
      <c r="FC205" s="110"/>
      <c r="FD205" s="110"/>
      <c r="FE205" s="110"/>
      <c r="FF205" s="110"/>
      <c r="FG205" s="110"/>
      <c r="FH205" s="110"/>
      <c r="FI205" s="110"/>
      <c r="FJ205" s="110"/>
      <c r="FK205" s="110"/>
      <c r="FL205" s="110"/>
      <c r="FM205" s="110"/>
      <c r="FN205" s="110"/>
      <c r="FO205" s="110"/>
      <c r="FP205" s="110"/>
      <c r="FQ205" s="110"/>
      <c r="FR205" s="110"/>
      <c r="FS205" s="110"/>
      <c r="FT205" s="110"/>
      <c r="FU205" s="110"/>
      <c r="FV205" s="110"/>
      <c r="FW205" s="110"/>
      <c r="FX205" s="110"/>
      <c r="FY205" s="110"/>
      <c r="FZ205" s="110"/>
      <c r="GA205" s="110"/>
      <c r="GB205" s="110"/>
      <c r="GC205" s="110"/>
      <c r="GD205" s="110"/>
      <c r="GE205" s="110"/>
      <c r="GF205" s="110"/>
      <c r="GG205" s="110"/>
      <c r="GH205" s="110"/>
      <c r="GI205" s="110"/>
      <c r="GJ205" s="110"/>
      <c r="GK205" s="110"/>
      <c r="GL205" s="110"/>
      <c r="GM205" s="110"/>
      <c r="GN205" s="110"/>
      <c r="GO205" s="110"/>
      <c r="GP205" s="110"/>
      <c r="GQ205" s="110"/>
      <c r="GR205" s="110"/>
      <c r="GS205" s="110"/>
      <c r="GT205" s="110"/>
      <c r="GU205" s="110"/>
      <c r="GV205" s="110"/>
      <c r="GW205" s="110"/>
      <c r="GX205" s="110"/>
      <c r="GY205" s="110"/>
      <c r="GZ205" s="110"/>
      <c r="HA205" s="110"/>
      <c r="HB205" s="110"/>
      <c r="HC205" s="110"/>
      <c r="HD205" s="110"/>
      <c r="HE205" s="110"/>
      <c r="HF205" s="110"/>
      <c r="HG205" s="110"/>
      <c r="HH205" s="110"/>
      <c r="HI205" s="110"/>
      <c r="HJ205" s="110"/>
      <c r="HK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c r="AB206" s="110"/>
      <c r="AC206" s="110"/>
      <c r="AD206" s="110"/>
      <c r="AE206" s="110"/>
      <c r="AF206" s="110"/>
      <c r="AG206" s="110"/>
      <c r="AH206" s="110"/>
      <c r="AI206" s="110"/>
      <c r="AJ206" s="110"/>
      <c r="AK206" s="110"/>
      <c r="AL206" s="110"/>
      <c r="AM206" s="110"/>
      <c r="AN206" s="110"/>
      <c r="AO206" s="110"/>
      <c r="AP206" s="110"/>
      <c r="AQ206" s="110"/>
      <c r="AR206" s="110"/>
      <c r="AS206" s="110"/>
      <c r="AT206" s="110"/>
      <c r="AU206" s="110"/>
      <c r="AV206" s="110"/>
      <c r="AW206" s="110"/>
      <c r="AX206" s="110"/>
      <c r="AY206" s="110"/>
      <c r="AZ206" s="110"/>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0"/>
      <c r="CB206" s="110"/>
      <c r="CC206" s="110"/>
      <c r="CD206" s="110"/>
      <c r="CE206" s="110"/>
      <c r="CF206" s="110"/>
      <c r="CG206" s="110"/>
      <c r="CH206" s="110"/>
      <c r="CI206" s="110"/>
      <c r="CJ206" s="110"/>
      <c r="CK206" s="110"/>
      <c r="CL206" s="110"/>
      <c r="CM206" s="110"/>
      <c r="CN206" s="110"/>
      <c r="CO206" s="110"/>
      <c r="CP206" s="110"/>
      <c r="CQ206" s="110"/>
      <c r="CR206" s="110"/>
      <c r="CS206" s="110"/>
      <c r="CT206" s="110"/>
      <c r="CU206" s="110"/>
      <c r="CV206" s="110"/>
      <c r="CW206" s="110"/>
      <c r="CX206" s="110"/>
      <c r="CY206" s="110"/>
      <c r="CZ206" s="110"/>
      <c r="DA206" s="110"/>
      <c r="DB206" s="110"/>
      <c r="DC206" s="110"/>
      <c r="DD206" s="110"/>
      <c r="DE206" s="110"/>
      <c r="DF206" s="110"/>
      <c r="DG206" s="110"/>
      <c r="DH206" s="110"/>
      <c r="DI206" s="110"/>
      <c r="DJ206" s="110"/>
      <c r="DK206" s="110"/>
      <c r="DL206" s="110"/>
      <c r="DM206" s="110"/>
      <c r="DN206" s="110"/>
      <c r="DO206" s="110"/>
      <c r="DP206" s="110"/>
      <c r="DQ206" s="110"/>
      <c r="DR206" s="110"/>
      <c r="DS206" s="110"/>
      <c r="DT206" s="110"/>
      <c r="DU206" s="110"/>
      <c r="DV206" s="110"/>
      <c r="DW206" s="110"/>
      <c r="DX206" s="110"/>
      <c r="DY206" s="110"/>
      <c r="DZ206" s="110"/>
      <c r="EA206" s="110"/>
      <c r="EB206" s="110"/>
      <c r="EC206" s="110"/>
      <c r="ED206" s="110"/>
      <c r="EE206" s="110"/>
      <c r="EF206" s="110"/>
      <c r="EG206" s="110"/>
      <c r="EH206" s="110"/>
      <c r="EI206" s="110"/>
      <c r="EJ206" s="110"/>
      <c r="EK206" s="110"/>
      <c r="EL206" s="110"/>
      <c r="EM206" s="110"/>
      <c r="EN206" s="110"/>
      <c r="EO206" s="110"/>
      <c r="EP206" s="110"/>
      <c r="EQ206" s="110"/>
      <c r="ER206" s="110"/>
      <c r="ES206" s="110"/>
      <c r="ET206" s="110"/>
      <c r="EU206" s="110"/>
      <c r="EV206" s="110"/>
      <c r="EW206" s="110"/>
      <c r="EX206" s="110"/>
      <c r="EY206" s="110"/>
      <c r="EZ206" s="110"/>
      <c r="FA206" s="110"/>
      <c r="FB206" s="110"/>
      <c r="FC206" s="110"/>
      <c r="FD206" s="110"/>
      <c r="FE206" s="110"/>
      <c r="FF206" s="110"/>
      <c r="FG206" s="110"/>
      <c r="FH206" s="110"/>
      <c r="FI206" s="110"/>
      <c r="FJ206" s="110"/>
      <c r="FK206" s="110"/>
      <c r="FL206" s="110"/>
      <c r="FM206" s="110"/>
      <c r="FN206" s="110"/>
      <c r="FO206" s="110"/>
      <c r="FP206" s="110"/>
      <c r="FQ206" s="110"/>
      <c r="FR206" s="110"/>
      <c r="FS206" s="110"/>
      <c r="FT206" s="110"/>
      <c r="FU206" s="110"/>
      <c r="FV206" s="110"/>
      <c r="FW206" s="110"/>
      <c r="FX206" s="110"/>
      <c r="FY206" s="110"/>
      <c r="FZ206" s="110"/>
      <c r="GA206" s="110"/>
      <c r="GB206" s="110"/>
      <c r="GC206" s="110"/>
      <c r="GD206" s="110"/>
      <c r="GE206" s="110"/>
      <c r="GF206" s="110"/>
      <c r="GG206" s="110"/>
      <c r="GH206" s="110"/>
      <c r="GI206" s="110"/>
      <c r="GJ206" s="110"/>
      <c r="GK206" s="110"/>
      <c r="GL206" s="110"/>
      <c r="GM206" s="110"/>
      <c r="GN206" s="110"/>
      <c r="GO206" s="110"/>
      <c r="GP206" s="110"/>
      <c r="GQ206" s="110"/>
      <c r="GR206" s="110"/>
      <c r="GS206" s="110"/>
      <c r="GT206" s="110"/>
      <c r="GU206" s="110"/>
      <c r="GV206" s="110"/>
      <c r="GW206" s="110"/>
      <c r="GX206" s="110"/>
      <c r="GY206" s="110"/>
      <c r="GZ206" s="110"/>
      <c r="HA206" s="110"/>
      <c r="HB206" s="110"/>
      <c r="HC206" s="110"/>
      <c r="HD206" s="110"/>
      <c r="HE206" s="110"/>
      <c r="HF206" s="110"/>
      <c r="HG206" s="110"/>
      <c r="HH206" s="110"/>
      <c r="HI206" s="110"/>
      <c r="HJ206" s="110"/>
      <c r="HK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c r="AA207" s="110"/>
      <c r="AB207" s="110"/>
      <c r="AC207" s="110"/>
      <c r="AD207" s="110"/>
      <c r="AE207" s="110"/>
      <c r="AF207" s="110"/>
      <c r="AG207" s="110"/>
      <c r="AH207" s="110"/>
      <c r="AI207" s="110"/>
      <c r="AJ207" s="110"/>
      <c r="AK207" s="110"/>
      <c r="AL207" s="110"/>
      <c r="AM207" s="110"/>
      <c r="AN207" s="110"/>
      <c r="AO207" s="110"/>
      <c r="AP207" s="110"/>
      <c r="AQ207" s="110"/>
      <c r="AR207" s="110"/>
      <c r="AS207" s="110"/>
      <c r="AT207" s="110"/>
      <c r="AU207" s="110"/>
      <c r="AV207" s="110"/>
      <c r="AW207" s="110"/>
      <c r="AX207" s="110"/>
      <c r="AY207" s="110"/>
      <c r="AZ207" s="110"/>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0"/>
      <c r="CB207" s="110"/>
      <c r="CC207" s="110"/>
      <c r="CD207" s="110"/>
      <c r="CE207" s="110"/>
      <c r="CF207" s="110"/>
      <c r="CG207" s="110"/>
      <c r="CH207" s="110"/>
      <c r="CI207" s="110"/>
      <c r="CJ207" s="110"/>
      <c r="CK207" s="110"/>
      <c r="CL207" s="110"/>
      <c r="CM207" s="110"/>
      <c r="CN207" s="110"/>
      <c r="CO207" s="110"/>
      <c r="CP207" s="110"/>
      <c r="CQ207" s="110"/>
      <c r="CR207" s="110"/>
      <c r="CS207" s="110"/>
      <c r="CT207" s="110"/>
      <c r="CU207" s="110"/>
      <c r="CV207" s="110"/>
      <c r="CW207" s="110"/>
      <c r="CX207" s="110"/>
      <c r="CY207" s="110"/>
      <c r="CZ207" s="110"/>
      <c r="DA207" s="110"/>
      <c r="DB207" s="110"/>
      <c r="DC207" s="110"/>
      <c r="DD207" s="110"/>
      <c r="DE207" s="110"/>
      <c r="DF207" s="110"/>
      <c r="DG207" s="110"/>
      <c r="DH207" s="110"/>
      <c r="DI207" s="110"/>
      <c r="DJ207" s="110"/>
      <c r="DK207" s="110"/>
      <c r="DL207" s="110"/>
      <c r="DM207" s="110"/>
      <c r="DN207" s="110"/>
      <c r="DO207" s="110"/>
      <c r="DP207" s="110"/>
      <c r="DQ207" s="110"/>
      <c r="DR207" s="110"/>
      <c r="DS207" s="110"/>
      <c r="DT207" s="110"/>
      <c r="DU207" s="110"/>
      <c r="DV207" s="110"/>
      <c r="DW207" s="110"/>
      <c r="DX207" s="110"/>
      <c r="DY207" s="110"/>
      <c r="DZ207" s="110"/>
      <c r="EA207" s="110"/>
      <c r="EB207" s="110"/>
      <c r="EC207" s="110"/>
      <c r="ED207" s="110"/>
      <c r="EE207" s="110"/>
      <c r="EF207" s="110"/>
      <c r="EG207" s="110"/>
      <c r="EH207" s="110"/>
      <c r="EI207" s="110"/>
      <c r="EJ207" s="110"/>
      <c r="EK207" s="110"/>
      <c r="EL207" s="110"/>
      <c r="EM207" s="110"/>
      <c r="EN207" s="110"/>
      <c r="EO207" s="110"/>
      <c r="EP207" s="110"/>
      <c r="EQ207" s="110"/>
      <c r="ER207" s="110"/>
      <c r="ES207" s="110"/>
      <c r="ET207" s="110"/>
      <c r="EU207" s="110"/>
      <c r="EV207" s="110"/>
      <c r="EW207" s="110"/>
      <c r="EX207" s="110"/>
      <c r="EY207" s="110"/>
      <c r="EZ207" s="110"/>
      <c r="FA207" s="110"/>
      <c r="FB207" s="110"/>
      <c r="FC207" s="110"/>
      <c r="FD207" s="110"/>
      <c r="FE207" s="110"/>
      <c r="FF207" s="110"/>
      <c r="FG207" s="110"/>
      <c r="FH207" s="110"/>
      <c r="FI207" s="110"/>
      <c r="FJ207" s="110"/>
      <c r="FK207" s="110"/>
      <c r="FL207" s="110"/>
      <c r="FM207" s="110"/>
      <c r="FN207" s="110"/>
      <c r="FO207" s="110"/>
      <c r="FP207" s="110"/>
      <c r="FQ207" s="110"/>
      <c r="FR207" s="110"/>
      <c r="FS207" s="110"/>
      <c r="FT207" s="110"/>
      <c r="FU207" s="110"/>
      <c r="FV207" s="110"/>
      <c r="FW207" s="110"/>
      <c r="FX207" s="110"/>
      <c r="FY207" s="110"/>
      <c r="FZ207" s="110"/>
      <c r="GA207" s="110"/>
      <c r="GB207" s="110"/>
      <c r="GC207" s="110"/>
      <c r="GD207" s="110"/>
      <c r="GE207" s="110"/>
      <c r="GF207" s="110"/>
      <c r="GG207" s="110"/>
      <c r="GH207" s="110"/>
      <c r="GI207" s="110"/>
      <c r="GJ207" s="110"/>
      <c r="GK207" s="110"/>
      <c r="GL207" s="110"/>
      <c r="GM207" s="110"/>
      <c r="GN207" s="110"/>
      <c r="GO207" s="110"/>
      <c r="GP207" s="110"/>
      <c r="GQ207" s="110"/>
      <c r="GR207" s="110"/>
      <c r="GS207" s="110"/>
      <c r="GT207" s="110"/>
      <c r="GU207" s="110"/>
      <c r="GV207" s="110"/>
      <c r="GW207" s="110"/>
      <c r="GX207" s="110"/>
      <c r="GY207" s="110"/>
      <c r="GZ207" s="110"/>
      <c r="HA207" s="110"/>
      <c r="HB207" s="110"/>
      <c r="HC207" s="110"/>
      <c r="HD207" s="110"/>
      <c r="HE207" s="110"/>
      <c r="HF207" s="110"/>
      <c r="HG207" s="110"/>
      <c r="HH207" s="110"/>
      <c r="HI207" s="110"/>
      <c r="HJ207" s="110"/>
      <c r="HK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c r="AA208" s="110"/>
      <c r="AB208" s="110"/>
      <c r="AC208" s="110"/>
      <c r="AD208" s="110"/>
      <c r="AE208" s="110"/>
      <c r="AF208" s="110"/>
      <c r="AG208" s="110"/>
      <c r="AH208" s="110"/>
      <c r="AI208" s="110"/>
      <c r="AJ208" s="110"/>
      <c r="AK208" s="110"/>
      <c r="AL208" s="110"/>
      <c r="AM208" s="110"/>
      <c r="AN208" s="110"/>
      <c r="AO208" s="110"/>
      <c r="AP208" s="110"/>
      <c r="AQ208" s="110"/>
      <c r="AR208" s="110"/>
      <c r="AS208" s="110"/>
      <c r="AT208" s="110"/>
      <c r="AU208" s="110"/>
      <c r="AV208" s="110"/>
      <c r="AW208" s="110"/>
      <c r="AX208" s="110"/>
      <c r="AY208" s="110"/>
      <c r="AZ208" s="110"/>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0"/>
      <c r="CB208" s="110"/>
      <c r="CC208" s="110"/>
      <c r="CD208" s="110"/>
      <c r="CE208" s="110"/>
      <c r="CF208" s="110"/>
      <c r="CG208" s="110"/>
      <c r="CH208" s="110"/>
      <c r="CI208" s="110"/>
      <c r="CJ208" s="110"/>
      <c r="CK208" s="110"/>
      <c r="CL208" s="110"/>
      <c r="CM208" s="110"/>
      <c r="CN208" s="110"/>
      <c r="CO208" s="110"/>
      <c r="CP208" s="110"/>
      <c r="CQ208" s="110"/>
      <c r="CR208" s="110"/>
      <c r="CS208" s="110"/>
      <c r="CT208" s="110"/>
      <c r="CU208" s="110"/>
      <c r="CV208" s="110"/>
      <c r="CW208" s="110"/>
      <c r="CX208" s="110"/>
      <c r="CY208" s="110"/>
      <c r="CZ208" s="110"/>
      <c r="DA208" s="110"/>
      <c r="DB208" s="110"/>
      <c r="DC208" s="110"/>
      <c r="DD208" s="110"/>
      <c r="DE208" s="110"/>
      <c r="DF208" s="110"/>
      <c r="DG208" s="110"/>
      <c r="DH208" s="110"/>
      <c r="DI208" s="110"/>
      <c r="DJ208" s="110"/>
      <c r="DK208" s="110"/>
      <c r="DL208" s="110"/>
      <c r="DM208" s="110"/>
      <c r="DN208" s="110"/>
      <c r="DO208" s="110"/>
      <c r="DP208" s="110"/>
      <c r="DQ208" s="110"/>
      <c r="DR208" s="110"/>
      <c r="DS208" s="110"/>
      <c r="DT208" s="110"/>
      <c r="DU208" s="110"/>
      <c r="DV208" s="110"/>
      <c r="DW208" s="110"/>
      <c r="DX208" s="110"/>
      <c r="DY208" s="110"/>
      <c r="DZ208" s="110"/>
      <c r="EA208" s="110"/>
      <c r="EB208" s="110"/>
      <c r="EC208" s="110"/>
      <c r="ED208" s="110"/>
      <c r="EE208" s="110"/>
      <c r="EF208" s="110"/>
      <c r="EG208" s="110"/>
      <c r="EH208" s="110"/>
      <c r="EI208" s="110"/>
      <c r="EJ208" s="110"/>
      <c r="EK208" s="110"/>
      <c r="EL208" s="110"/>
      <c r="EM208" s="110"/>
      <c r="EN208" s="110"/>
      <c r="EO208" s="110"/>
      <c r="EP208" s="110"/>
      <c r="EQ208" s="110"/>
      <c r="ER208" s="110"/>
      <c r="ES208" s="110"/>
      <c r="ET208" s="110"/>
      <c r="EU208" s="110"/>
      <c r="EV208" s="110"/>
      <c r="EW208" s="110"/>
      <c r="EX208" s="110"/>
      <c r="EY208" s="110"/>
      <c r="EZ208" s="110"/>
      <c r="FA208" s="110"/>
      <c r="FB208" s="110"/>
      <c r="FC208" s="110"/>
      <c r="FD208" s="110"/>
      <c r="FE208" s="110"/>
      <c r="FF208" s="110"/>
      <c r="FG208" s="110"/>
      <c r="FH208" s="110"/>
      <c r="FI208" s="110"/>
      <c r="FJ208" s="110"/>
      <c r="FK208" s="110"/>
      <c r="FL208" s="110"/>
      <c r="FM208" s="110"/>
      <c r="FN208" s="110"/>
      <c r="FO208" s="110"/>
      <c r="FP208" s="110"/>
      <c r="FQ208" s="110"/>
      <c r="FR208" s="110"/>
      <c r="FS208" s="110"/>
      <c r="FT208" s="110"/>
      <c r="FU208" s="110"/>
      <c r="FV208" s="110"/>
      <c r="FW208" s="110"/>
      <c r="FX208" s="110"/>
      <c r="FY208" s="110"/>
      <c r="FZ208" s="110"/>
      <c r="GA208" s="110"/>
      <c r="GB208" s="110"/>
      <c r="GC208" s="110"/>
      <c r="GD208" s="110"/>
      <c r="GE208" s="110"/>
      <c r="GF208" s="110"/>
      <c r="GG208" s="110"/>
      <c r="GH208" s="110"/>
      <c r="GI208" s="110"/>
      <c r="GJ208" s="110"/>
      <c r="GK208" s="110"/>
      <c r="GL208" s="110"/>
      <c r="GM208" s="110"/>
      <c r="GN208" s="110"/>
      <c r="GO208" s="110"/>
      <c r="GP208" s="110"/>
      <c r="GQ208" s="110"/>
      <c r="GR208" s="110"/>
      <c r="GS208" s="110"/>
      <c r="GT208" s="110"/>
      <c r="GU208" s="110"/>
      <c r="GV208" s="110"/>
      <c r="GW208" s="110"/>
      <c r="GX208" s="110"/>
      <c r="GY208" s="110"/>
      <c r="GZ208" s="110"/>
      <c r="HA208" s="110"/>
      <c r="HB208" s="110"/>
      <c r="HC208" s="110"/>
      <c r="HD208" s="110"/>
      <c r="HE208" s="110"/>
      <c r="HF208" s="110"/>
      <c r="HG208" s="110"/>
      <c r="HH208" s="110"/>
      <c r="HI208" s="110"/>
      <c r="HJ208" s="110"/>
      <c r="HK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c r="AA209" s="110"/>
      <c r="AB209" s="110"/>
      <c r="AC209" s="110"/>
      <c r="AD209" s="110"/>
      <c r="AE209" s="110"/>
      <c r="AF209" s="110"/>
      <c r="AG209" s="110"/>
      <c r="AH209" s="110"/>
      <c r="AI209" s="110"/>
      <c r="AJ209" s="110"/>
      <c r="AK209" s="110"/>
      <c r="AL209" s="110"/>
      <c r="AM209" s="110"/>
      <c r="AN209" s="110"/>
      <c r="AO209" s="110"/>
      <c r="AP209" s="110"/>
      <c r="AQ209" s="110"/>
      <c r="AR209" s="110"/>
      <c r="AS209" s="110"/>
      <c r="AT209" s="110"/>
      <c r="AU209" s="110"/>
      <c r="AV209" s="110"/>
      <c r="AW209" s="110"/>
      <c r="AX209" s="110"/>
      <c r="AY209" s="110"/>
      <c r="AZ209" s="110"/>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0"/>
      <c r="CB209" s="110"/>
      <c r="CC209" s="110"/>
      <c r="CD209" s="110"/>
      <c r="CE209" s="110"/>
      <c r="CF209" s="110"/>
      <c r="CG209" s="110"/>
      <c r="CH209" s="110"/>
      <c r="CI209" s="110"/>
      <c r="CJ209" s="110"/>
      <c r="CK209" s="110"/>
      <c r="CL209" s="110"/>
      <c r="CM209" s="110"/>
      <c r="CN209" s="110"/>
      <c r="CO209" s="110"/>
      <c r="CP209" s="110"/>
      <c r="CQ209" s="110"/>
      <c r="CR209" s="110"/>
      <c r="CS209" s="110"/>
      <c r="CT209" s="110"/>
      <c r="CU209" s="110"/>
      <c r="CV209" s="110"/>
      <c r="CW209" s="110"/>
      <c r="CX209" s="110"/>
      <c r="CY209" s="110"/>
      <c r="CZ209" s="110"/>
      <c r="DA209" s="110"/>
      <c r="DB209" s="110"/>
      <c r="DC209" s="110"/>
      <c r="DD209" s="110"/>
      <c r="DE209" s="110"/>
      <c r="DF209" s="110"/>
      <c r="DG209" s="110"/>
      <c r="DH209" s="110"/>
      <c r="DI209" s="110"/>
      <c r="DJ209" s="110"/>
      <c r="DK209" s="110"/>
      <c r="DL209" s="110"/>
      <c r="DM209" s="110"/>
      <c r="DN209" s="110"/>
      <c r="DO209" s="110"/>
      <c r="DP209" s="110"/>
      <c r="DQ209" s="110"/>
      <c r="DR209" s="110"/>
      <c r="DS209" s="110"/>
      <c r="DT209" s="110"/>
      <c r="DU209" s="110"/>
      <c r="DV209" s="110"/>
      <c r="DW209" s="110"/>
      <c r="DX209" s="110"/>
      <c r="DY209" s="110"/>
      <c r="DZ209" s="110"/>
      <c r="EA209" s="110"/>
      <c r="EB209" s="110"/>
      <c r="EC209" s="110"/>
      <c r="ED209" s="110"/>
      <c r="EE209" s="110"/>
      <c r="EF209" s="110"/>
      <c r="EG209" s="110"/>
      <c r="EH209" s="110"/>
      <c r="EI209" s="110"/>
      <c r="EJ209" s="110"/>
      <c r="EK209" s="110"/>
      <c r="EL209" s="110"/>
      <c r="EM209" s="110"/>
      <c r="EN209" s="110"/>
      <c r="EO209" s="110"/>
      <c r="EP209" s="110"/>
      <c r="EQ209" s="110"/>
      <c r="ER209" s="110"/>
      <c r="ES209" s="110"/>
      <c r="ET209" s="110"/>
      <c r="EU209" s="110"/>
      <c r="EV209" s="110"/>
      <c r="EW209" s="110"/>
      <c r="EX209" s="110"/>
      <c r="EY209" s="110"/>
      <c r="EZ209" s="110"/>
      <c r="FA209" s="110"/>
      <c r="FB209" s="110"/>
      <c r="FC209" s="110"/>
      <c r="FD209" s="110"/>
      <c r="FE209" s="110"/>
      <c r="FF209" s="110"/>
      <c r="FG209" s="110"/>
      <c r="FH209" s="110"/>
      <c r="FI209" s="110"/>
      <c r="FJ209" s="110"/>
      <c r="FK209" s="110"/>
      <c r="FL209" s="110"/>
      <c r="FM209" s="110"/>
      <c r="FN209" s="110"/>
      <c r="FO209" s="110"/>
      <c r="FP209" s="110"/>
      <c r="FQ209" s="110"/>
      <c r="FR209" s="110"/>
      <c r="FS209" s="110"/>
      <c r="FT209" s="110"/>
      <c r="FU209" s="110"/>
      <c r="FV209" s="110"/>
      <c r="FW209" s="110"/>
      <c r="FX209" s="110"/>
      <c r="FY209" s="110"/>
      <c r="FZ209" s="110"/>
      <c r="GA209" s="110"/>
      <c r="GB209" s="110"/>
      <c r="GC209" s="110"/>
      <c r="GD209" s="110"/>
      <c r="GE209" s="110"/>
      <c r="GF209" s="110"/>
      <c r="GG209" s="110"/>
      <c r="GH209" s="110"/>
      <c r="GI209" s="110"/>
      <c r="GJ209" s="110"/>
      <c r="GK209" s="110"/>
      <c r="GL209" s="110"/>
      <c r="GM209" s="110"/>
      <c r="GN209" s="110"/>
      <c r="GO209" s="110"/>
      <c r="GP209" s="110"/>
      <c r="GQ209" s="110"/>
      <c r="GR209" s="110"/>
      <c r="GS209" s="110"/>
      <c r="GT209" s="110"/>
      <c r="GU209" s="110"/>
      <c r="GV209" s="110"/>
      <c r="GW209" s="110"/>
      <c r="GX209" s="110"/>
      <c r="GY209" s="110"/>
      <c r="GZ209" s="110"/>
      <c r="HA209" s="110"/>
      <c r="HB209" s="110"/>
      <c r="HC209" s="110"/>
      <c r="HD209" s="110"/>
      <c r="HE209" s="110"/>
      <c r="HF209" s="110"/>
      <c r="HG209" s="110"/>
      <c r="HH209" s="110"/>
      <c r="HI209" s="110"/>
      <c r="HJ209" s="110"/>
      <c r="HK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c r="AA210" s="110"/>
      <c r="AB210" s="110"/>
      <c r="AC210" s="110"/>
      <c r="AD210" s="110"/>
      <c r="AE210" s="110"/>
      <c r="AF210" s="110"/>
      <c r="AG210" s="110"/>
      <c r="AH210" s="110"/>
      <c r="AI210" s="110"/>
      <c r="AJ210" s="110"/>
      <c r="AK210" s="110"/>
      <c r="AL210" s="110"/>
      <c r="AM210" s="110"/>
      <c r="AN210" s="110"/>
      <c r="AO210" s="110"/>
      <c r="AP210" s="110"/>
      <c r="AQ210" s="110"/>
      <c r="AR210" s="110"/>
      <c r="AS210" s="110"/>
      <c r="AT210" s="110"/>
      <c r="AU210" s="110"/>
      <c r="AV210" s="110"/>
      <c r="AW210" s="110"/>
      <c r="AX210" s="110"/>
      <c r="AY210" s="110"/>
      <c r="AZ210" s="110"/>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0"/>
      <c r="CB210" s="110"/>
      <c r="CC210" s="110"/>
      <c r="CD210" s="110"/>
      <c r="CE210" s="110"/>
      <c r="CF210" s="110"/>
      <c r="CG210" s="110"/>
      <c r="CH210" s="110"/>
      <c r="CI210" s="110"/>
      <c r="CJ210" s="110"/>
      <c r="CK210" s="110"/>
      <c r="CL210" s="110"/>
      <c r="CM210" s="110"/>
      <c r="CN210" s="110"/>
      <c r="CO210" s="110"/>
      <c r="CP210" s="110"/>
      <c r="CQ210" s="110"/>
      <c r="CR210" s="110"/>
      <c r="CS210" s="110"/>
      <c r="CT210" s="110"/>
      <c r="CU210" s="110"/>
      <c r="CV210" s="110"/>
      <c r="CW210" s="110"/>
      <c r="CX210" s="110"/>
      <c r="CY210" s="110"/>
      <c r="CZ210" s="110"/>
      <c r="DA210" s="110"/>
      <c r="DB210" s="110"/>
      <c r="DC210" s="110"/>
      <c r="DD210" s="110"/>
      <c r="DE210" s="110"/>
      <c r="DF210" s="110"/>
      <c r="DG210" s="110"/>
      <c r="DH210" s="110"/>
      <c r="DI210" s="110"/>
      <c r="DJ210" s="110"/>
      <c r="DK210" s="110"/>
      <c r="DL210" s="110"/>
      <c r="DM210" s="110"/>
      <c r="DN210" s="110"/>
      <c r="DO210" s="110"/>
      <c r="DP210" s="110"/>
      <c r="DQ210" s="110"/>
      <c r="DR210" s="110"/>
      <c r="DS210" s="110"/>
      <c r="DT210" s="110"/>
      <c r="DU210" s="110"/>
      <c r="DV210" s="110"/>
      <c r="DW210" s="110"/>
      <c r="DX210" s="110"/>
      <c r="DY210" s="110"/>
      <c r="DZ210" s="110"/>
      <c r="EA210" s="110"/>
      <c r="EB210" s="110"/>
      <c r="EC210" s="110"/>
      <c r="ED210" s="110"/>
      <c r="EE210" s="110"/>
      <c r="EF210" s="110"/>
      <c r="EG210" s="110"/>
      <c r="EH210" s="110"/>
      <c r="EI210" s="110"/>
      <c r="EJ210" s="110"/>
      <c r="EK210" s="110"/>
      <c r="EL210" s="110"/>
      <c r="EM210" s="110"/>
      <c r="EN210" s="110"/>
      <c r="EO210" s="110"/>
      <c r="EP210" s="110"/>
      <c r="EQ210" s="110"/>
      <c r="ER210" s="110"/>
      <c r="ES210" s="110"/>
      <c r="ET210" s="110"/>
      <c r="EU210" s="110"/>
      <c r="EV210" s="110"/>
      <c r="EW210" s="110"/>
      <c r="EX210" s="110"/>
      <c r="EY210" s="110"/>
      <c r="EZ210" s="110"/>
      <c r="FA210" s="110"/>
      <c r="FB210" s="110"/>
      <c r="FC210" s="110"/>
      <c r="FD210" s="110"/>
      <c r="FE210" s="110"/>
      <c r="FF210" s="110"/>
      <c r="FG210" s="110"/>
      <c r="FH210" s="110"/>
      <c r="FI210" s="110"/>
      <c r="FJ210" s="110"/>
      <c r="FK210" s="110"/>
      <c r="FL210" s="110"/>
      <c r="FM210" s="110"/>
      <c r="FN210" s="110"/>
      <c r="FO210" s="110"/>
      <c r="FP210" s="110"/>
      <c r="FQ210" s="110"/>
      <c r="FR210" s="110"/>
      <c r="FS210" s="110"/>
      <c r="FT210" s="110"/>
      <c r="FU210" s="110"/>
      <c r="FV210" s="110"/>
      <c r="FW210" s="110"/>
      <c r="FX210" s="110"/>
      <c r="FY210" s="110"/>
      <c r="FZ210" s="110"/>
      <c r="GA210" s="110"/>
      <c r="GB210" s="110"/>
      <c r="GC210" s="110"/>
      <c r="GD210" s="110"/>
      <c r="GE210" s="110"/>
      <c r="GF210" s="110"/>
      <c r="GG210" s="110"/>
      <c r="GH210" s="110"/>
      <c r="GI210" s="110"/>
      <c r="GJ210" s="110"/>
      <c r="GK210" s="110"/>
      <c r="GL210" s="110"/>
      <c r="GM210" s="110"/>
      <c r="GN210" s="110"/>
      <c r="GO210" s="110"/>
      <c r="GP210" s="110"/>
      <c r="GQ210" s="110"/>
      <c r="GR210" s="110"/>
      <c r="GS210" s="110"/>
      <c r="GT210" s="110"/>
      <c r="GU210" s="110"/>
      <c r="GV210" s="110"/>
      <c r="GW210" s="110"/>
      <c r="GX210" s="110"/>
      <c r="GY210" s="110"/>
      <c r="GZ210" s="110"/>
      <c r="HA210" s="110"/>
      <c r="HB210" s="110"/>
      <c r="HC210" s="110"/>
      <c r="HD210" s="110"/>
      <c r="HE210" s="110"/>
      <c r="HF210" s="110"/>
      <c r="HG210" s="110"/>
      <c r="HH210" s="110"/>
      <c r="HI210" s="110"/>
      <c r="HJ210" s="110"/>
      <c r="HK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c r="AA211" s="110"/>
      <c r="AB211" s="110"/>
      <c r="AC211" s="110"/>
      <c r="AD211" s="110"/>
      <c r="AE211" s="110"/>
      <c r="AF211" s="110"/>
      <c r="AG211" s="110"/>
      <c r="AH211" s="110"/>
      <c r="AI211" s="110"/>
      <c r="AJ211" s="110"/>
      <c r="AK211" s="110"/>
      <c r="AL211" s="110"/>
      <c r="AM211" s="110"/>
      <c r="AN211" s="110"/>
      <c r="AO211" s="110"/>
      <c r="AP211" s="110"/>
      <c r="AQ211" s="110"/>
      <c r="AR211" s="110"/>
      <c r="AS211" s="110"/>
      <c r="AT211" s="110"/>
      <c r="AU211" s="110"/>
      <c r="AV211" s="110"/>
      <c r="AW211" s="110"/>
      <c r="AX211" s="110"/>
      <c r="AY211" s="110"/>
      <c r="AZ211" s="110"/>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0"/>
      <c r="CB211" s="110"/>
      <c r="CC211" s="110"/>
      <c r="CD211" s="110"/>
      <c r="CE211" s="110"/>
      <c r="CF211" s="110"/>
      <c r="CG211" s="110"/>
      <c r="CH211" s="110"/>
      <c r="CI211" s="110"/>
      <c r="CJ211" s="110"/>
      <c r="CK211" s="110"/>
      <c r="CL211" s="110"/>
      <c r="CM211" s="110"/>
      <c r="CN211" s="110"/>
      <c r="CO211" s="110"/>
      <c r="CP211" s="110"/>
      <c r="CQ211" s="110"/>
      <c r="CR211" s="110"/>
      <c r="CS211" s="110"/>
      <c r="CT211" s="110"/>
      <c r="CU211" s="110"/>
      <c r="CV211" s="110"/>
      <c r="CW211" s="110"/>
      <c r="CX211" s="110"/>
      <c r="CY211" s="110"/>
      <c r="CZ211" s="110"/>
      <c r="DA211" s="110"/>
      <c r="DB211" s="110"/>
      <c r="DC211" s="110"/>
      <c r="DD211" s="110"/>
      <c r="DE211" s="110"/>
      <c r="DF211" s="110"/>
      <c r="DG211" s="110"/>
      <c r="DH211" s="110"/>
      <c r="DI211" s="110"/>
      <c r="DJ211" s="110"/>
      <c r="DK211" s="110"/>
      <c r="DL211" s="110"/>
      <c r="DM211" s="110"/>
      <c r="DN211" s="110"/>
      <c r="DO211" s="110"/>
      <c r="DP211" s="110"/>
      <c r="DQ211" s="110"/>
      <c r="DR211" s="110"/>
      <c r="DS211" s="110"/>
      <c r="DT211" s="110"/>
      <c r="DU211" s="110"/>
      <c r="DV211" s="110"/>
      <c r="DW211" s="110"/>
      <c r="DX211" s="110"/>
      <c r="DY211" s="110"/>
      <c r="DZ211" s="110"/>
      <c r="EA211" s="110"/>
      <c r="EB211" s="110"/>
      <c r="EC211" s="110"/>
      <c r="ED211" s="110"/>
      <c r="EE211" s="110"/>
      <c r="EF211" s="110"/>
      <c r="EG211" s="110"/>
      <c r="EH211" s="110"/>
      <c r="EI211" s="110"/>
      <c r="EJ211" s="110"/>
      <c r="EK211" s="110"/>
      <c r="EL211" s="110"/>
      <c r="EM211" s="110"/>
      <c r="EN211" s="110"/>
      <c r="EO211" s="110"/>
      <c r="EP211" s="110"/>
      <c r="EQ211" s="110"/>
      <c r="ER211" s="110"/>
      <c r="ES211" s="110"/>
      <c r="ET211" s="110"/>
      <c r="EU211" s="110"/>
      <c r="EV211" s="110"/>
      <c r="EW211" s="110"/>
      <c r="EX211" s="110"/>
      <c r="EY211" s="110"/>
      <c r="EZ211" s="110"/>
      <c r="FA211" s="110"/>
      <c r="FB211" s="110"/>
      <c r="FC211" s="110"/>
      <c r="FD211" s="110"/>
      <c r="FE211" s="110"/>
      <c r="FF211" s="110"/>
      <c r="FG211" s="110"/>
      <c r="FH211" s="110"/>
      <c r="FI211" s="110"/>
      <c r="FJ211" s="110"/>
      <c r="FK211" s="110"/>
      <c r="FL211" s="110"/>
      <c r="FM211" s="110"/>
      <c r="FN211" s="110"/>
      <c r="FO211" s="110"/>
      <c r="FP211" s="110"/>
      <c r="FQ211" s="110"/>
      <c r="FR211" s="110"/>
      <c r="FS211" s="110"/>
      <c r="FT211" s="110"/>
      <c r="FU211" s="110"/>
      <c r="FV211" s="110"/>
      <c r="FW211" s="110"/>
      <c r="FX211" s="110"/>
      <c r="FY211" s="110"/>
      <c r="FZ211" s="110"/>
      <c r="GA211" s="110"/>
      <c r="GB211" s="110"/>
      <c r="GC211" s="110"/>
      <c r="GD211" s="110"/>
      <c r="GE211" s="110"/>
      <c r="GF211" s="110"/>
      <c r="GG211" s="110"/>
      <c r="GH211" s="110"/>
      <c r="GI211" s="110"/>
      <c r="GJ211" s="110"/>
      <c r="GK211" s="110"/>
      <c r="GL211" s="110"/>
      <c r="GM211" s="110"/>
      <c r="GN211" s="110"/>
      <c r="GO211" s="110"/>
      <c r="GP211" s="110"/>
      <c r="GQ211" s="110"/>
      <c r="GR211" s="110"/>
      <c r="GS211" s="110"/>
      <c r="GT211" s="110"/>
      <c r="GU211" s="110"/>
      <c r="GV211" s="110"/>
      <c r="GW211" s="110"/>
      <c r="GX211" s="110"/>
      <c r="GY211" s="110"/>
      <c r="GZ211" s="110"/>
      <c r="HA211" s="110"/>
      <c r="HB211" s="110"/>
      <c r="HC211" s="110"/>
      <c r="HD211" s="110"/>
      <c r="HE211" s="110"/>
      <c r="HF211" s="110"/>
      <c r="HG211" s="110"/>
      <c r="HH211" s="110"/>
      <c r="HI211" s="110"/>
      <c r="HJ211" s="110"/>
      <c r="HK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c r="AA212" s="110"/>
      <c r="AB212" s="110"/>
      <c r="AC212" s="110"/>
      <c r="AD212" s="110"/>
      <c r="AE212" s="110"/>
      <c r="AF212" s="110"/>
      <c r="AG212" s="110"/>
      <c r="AH212" s="110"/>
      <c r="AI212" s="110"/>
      <c r="AJ212" s="110"/>
      <c r="AK212" s="110"/>
      <c r="AL212" s="110"/>
      <c r="AM212" s="110"/>
      <c r="AN212" s="110"/>
      <c r="AO212" s="110"/>
      <c r="AP212" s="110"/>
      <c r="AQ212" s="110"/>
      <c r="AR212" s="110"/>
      <c r="AS212" s="110"/>
      <c r="AT212" s="110"/>
      <c r="AU212" s="110"/>
      <c r="AV212" s="110"/>
      <c r="AW212" s="110"/>
      <c r="AX212" s="110"/>
      <c r="AY212" s="110"/>
      <c r="AZ212" s="110"/>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0"/>
      <c r="CB212" s="110"/>
      <c r="CC212" s="110"/>
      <c r="CD212" s="110"/>
      <c r="CE212" s="110"/>
      <c r="CF212" s="110"/>
      <c r="CG212" s="110"/>
      <c r="CH212" s="110"/>
      <c r="CI212" s="110"/>
      <c r="CJ212" s="110"/>
      <c r="CK212" s="110"/>
      <c r="CL212" s="110"/>
      <c r="CM212" s="110"/>
      <c r="CN212" s="110"/>
      <c r="CO212" s="110"/>
      <c r="CP212" s="110"/>
      <c r="CQ212" s="110"/>
      <c r="CR212" s="110"/>
      <c r="CS212" s="110"/>
      <c r="CT212" s="110"/>
      <c r="CU212" s="110"/>
      <c r="CV212" s="110"/>
      <c r="CW212" s="110"/>
      <c r="CX212" s="110"/>
      <c r="CY212" s="110"/>
      <c r="CZ212" s="110"/>
      <c r="DA212" s="110"/>
      <c r="DB212" s="110"/>
      <c r="DC212" s="110"/>
      <c r="DD212" s="110"/>
      <c r="DE212" s="110"/>
      <c r="DF212" s="110"/>
      <c r="DG212" s="110"/>
      <c r="DH212" s="110"/>
      <c r="DI212" s="110"/>
      <c r="DJ212" s="110"/>
      <c r="DK212" s="110"/>
      <c r="DL212" s="110"/>
      <c r="DM212" s="110"/>
      <c r="DN212" s="110"/>
      <c r="DO212" s="110"/>
      <c r="DP212" s="110"/>
      <c r="DQ212" s="110"/>
      <c r="DR212" s="110"/>
      <c r="DS212" s="110"/>
      <c r="DT212" s="110"/>
      <c r="DU212" s="110"/>
      <c r="DV212" s="110"/>
      <c r="DW212" s="110"/>
      <c r="DX212" s="110"/>
      <c r="DY212" s="110"/>
      <c r="DZ212" s="110"/>
      <c r="EA212" s="110"/>
      <c r="EB212" s="110"/>
      <c r="EC212" s="110"/>
      <c r="ED212" s="110"/>
      <c r="EE212" s="110"/>
      <c r="EF212" s="110"/>
      <c r="EG212" s="110"/>
      <c r="EH212" s="110"/>
      <c r="EI212" s="110"/>
      <c r="EJ212" s="110"/>
      <c r="EK212" s="110"/>
      <c r="EL212" s="110"/>
      <c r="EM212" s="110"/>
      <c r="EN212" s="110"/>
      <c r="EO212" s="110"/>
      <c r="EP212" s="110"/>
      <c r="EQ212" s="110"/>
      <c r="ER212" s="110"/>
      <c r="ES212" s="110"/>
      <c r="ET212" s="110"/>
      <c r="EU212" s="110"/>
      <c r="EV212" s="110"/>
      <c r="EW212" s="110"/>
      <c r="EX212" s="110"/>
      <c r="EY212" s="110"/>
      <c r="EZ212" s="110"/>
      <c r="FA212" s="110"/>
      <c r="FB212" s="110"/>
      <c r="FC212" s="110"/>
      <c r="FD212" s="110"/>
      <c r="FE212" s="110"/>
      <c r="FF212" s="110"/>
      <c r="FG212" s="110"/>
      <c r="FH212" s="110"/>
      <c r="FI212" s="110"/>
      <c r="FJ212" s="110"/>
      <c r="FK212" s="110"/>
      <c r="FL212" s="110"/>
      <c r="FM212" s="110"/>
      <c r="FN212" s="110"/>
      <c r="FO212" s="110"/>
      <c r="FP212" s="110"/>
      <c r="FQ212" s="110"/>
      <c r="FR212" s="110"/>
      <c r="FS212" s="110"/>
      <c r="FT212" s="110"/>
      <c r="FU212" s="110"/>
      <c r="FV212" s="110"/>
      <c r="FW212" s="110"/>
      <c r="FX212" s="110"/>
      <c r="FY212" s="110"/>
      <c r="FZ212" s="110"/>
      <c r="GA212" s="110"/>
      <c r="GB212" s="110"/>
      <c r="GC212" s="110"/>
      <c r="GD212" s="110"/>
      <c r="GE212" s="110"/>
      <c r="GF212" s="110"/>
      <c r="GG212" s="110"/>
      <c r="GH212" s="110"/>
      <c r="GI212" s="110"/>
      <c r="GJ212" s="110"/>
      <c r="GK212" s="110"/>
      <c r="GL212" s="110"/>
      <c r="GM212" s="110"/>
      <c r="GN212" s="110"/>
      <c r="GO212" s="110"/>
      <c r="GP212" s="110"/>
      <c r="GQ212" s="110"/>
      <c r="GR212" s="110"/>
      <c r="GS212" s="110"/>
      <c r="GT212" s="110"/>
      <c r="GU212" s="110"/>
      <c r="GV212" s="110"/>
      <c r="GW212" s="110"/>
      <c r="GX212" s="110"/>
      <c r="GY212" s="110"/>
      <c r="GZ212" s="110"/>
      <c r="HA212" s="110"/>
      <c r="HB212" s="110"/>
      <c r="HC212" s="110"/>
      <c r="HD212" s="110"/>
      <c r="HE212" s="110"/>
      <c r="HF212" s="110"/>
      <c r="HG212" s="110"/>
      <c r="HH212" s="110"/>
      <c r="HI212" s="110"/>
      <c r="HJ212" s="110"/>
      <c r="HK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c r="AA213" s="110"/>
      <c r="AB213" s="110"/>
      <c r="AC213" s="110"/>
      <c r="AD213" s="110"/>
      <c r="AE213" s="110"/>
      <c r="AF213" s="110"/>
      <c r="AG213" s="110"/>
      <c r="AH213" s="110"/>
      <c r="AI213" s="110"/>
      <c r="AJ213" s="110"/>
      <c r="AK213" s="110"/>
      <c r="AL213" s="110"/>
      <c r="AM213" s="110"/>
      <c r="AN213" s="110"/>
      <c r="AO213" s="110"/>
      <c r="AP213" s="110"/>
      <c r="AQ213" s="110"/>
      <c r="AR213" s="110"/>
      <c r="AS213" s="110"/>
      <c r="AT213" s="110"/>
      <c r="AU213" s="110"/>
      <c r="AV213" s="110"/>
      <c r="AW213" s="110"/>
      <c r="AX213" s="110"/>
      <c r="AY213" s="110"/>
      <c r="AZ213" s="110"/>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0"/>
      <c r="CB213" s="110"/>
      <c r="CC213" s="110"/>
      <c r="CD213" s="110"/>
      <c r="CE213" s="110"/>
      <c r="CF213" s="110"/>
      <c r="CG213" s="110"/>
      <c r="CH213" s="110"/>
      <c r="CI213" s="110"/>
      <c r="CJ213" s="110"/>
      <c r="CK213" s="110"/>
      <c r="CL213" s="110"/>
      <c r="CM213" s="110"/>
      <c r="CN213" s="110"/>
      <c r="CO213" s="110"/>
      <c r="CP213" s="110"/>
      <c r="CQ213" s="110"/>
      <c r="CR213" s="110"/>
      <c r="CS213" s="110"/>
      <c r="CT213" s="110"/>
      <c r="CU213" s="110"/>
      <c r="CV213" s="110"/>
      <c r="CW213" s="110"/>
      <c r="CX213" s="110"/>
      <c r="CY213" s="110"/>
      <c r="CZ213" s="110"/>
      <c r="DA213" s="110"/>
      <c r="DB213" s="110"/>
      <c r="DC213" s="110"/>
      <c r="DD213" s="110"/>
      <c r="DE213" s="110"/>
      <c r="DF213" s="110"/>
      <c r="DG213" s="110"/>
      <c r="DH213" s="110"/>
      <c r="DI213" s="110"/>
      <c r="DJ213" s="110"/>
      <c r="DK213" s="110"/>
      <c r="DL213" s="110"/>
      <c r="DM213" s="110"/>
      <c r="DN213" s="110"/>
      <c r="DO213" s="110"/>
      <c r="DP213" s="110"/>
      <c r="DQ213" s="110"/>
      <c r="DR213" s="110"/>
      <c r="DS213" s="110"/>
      <c r="DT213" s="110"/>
      <c r="DU213" s="110"/>
      <c r="DV213" s="110"/>
      <c r="DW213" s="110"/>
      <c r="DX213" s="110"/>
      <c r="DY213" s="110"/>
      <c r="DZ213" s="110"/>
      <c r="EA213" s="110"/>
      <c r="EB213" s="110"/>
      <c r="EC213" s="110"/>
      <c r="ED213" s="110"/>
      <c r="EE213" s="110"/>
      <c r="EF213" s="110"/>
      <c r="EG213" s="110"/>
      <c r="EH213" s="110"/>
      <c r="EI213" s="110"/>
      <c r="EJ213" s="110"/>
      <c r="EK213" s="110"/>
      <c r="EL213" s="110"/>
      <c r="EM213" s="110"/>
      <c r="EN213" s="110"/>
      <c r="EO213" s="110"/>
      <c r="EP213" s="110"/>
      <c r="EQ213" s="110"/>
      <c r="ER213" s="110"/>
      <c r="ES213" s="110"/>
      <c r="ET213" s="110"/>
      <c r="EU213" s="110"/>
      <c r="EV213" s="110"/>
      <c r="EW213" s="110"/>
      <c r="EX213" s="110"/>
      <c r="EY213" s="110"/>
      <c r="EZ213" s="110"/>
      <c r="FA213" s="110"/>
      <c r="FB213" s="110"/>
      <c r="FC213" s="110"/>
      <c r="FD213" s="110"/>
      <c r="FE213" s="110"/>
      <c r="FF213" s="110"/>
      <c r="FG213" s="110"/>
      <c r="FH213" s="110"/>
      <c r="FI213" s="110"/>
      <c r="FJ213" s="110"/>
      <c r="FK213" s="110"/>
      <c r="FL213" s="110"/>
      <c r="FM213" s="110"/>
      <c r="FN213" s="110"/>
      <c r="FO213" s="110"/>
      <c r="FP213" s="110"/>
      <c r="FQ213" s="110"/>
      <c r="FR213" s="110"/>
      <c r="FS213" s="110"/>
      <c r="FT213" s="110"/>
      <c r="FU213" s="110"/>
      <c r="FV213" s="110"/>
      <c r="FW213" s="110"/>
      <c r="FX213" s="110"/>
      <c r="FY213" s="110"/>
      <c r="FZ213" s="110"/>
      <c r="GA213" s="110"/>
      <c r="GB213" s="110"/>
      <c r="GC213" s="110"/>
      <c r="GD213" s="110"/>
      <c r="GE213" s="110"/>
      <c r="GF213" s="110"/>
      <c r="GG213" s="110"/>
      <c r="GH213" s="110"/>
      <c r="GI213" s="110"/>
      <c r="GJ213" s="110"/>
      <c r="GK213" s="110"/>
      <c r="GL213" s="110"/>
      <c r="GM213" s="110"/>
      <c r="GN213" s="110"/>
      <c r="GO213" s="110"/>
      <c r="GP213" s="110"/>
      <c r="GQ213" s="110"/>
      <c r="GR213" s="110"/>
      <c r="GS213" s="110"/>
      <c r="GT213" s="110"/>
      <c r="GU213" s="110"/>
      <c r="GV213" s="110"/>
      <c r="GW213" s="110"/>
      <c r="GX213" s="110"/>
      <c r="GY213" s="110"/>
      <c r="GZ213" s="110"/>
      <c r="HA213" s="110"/>
      <c r="HB213" s="110"/>
      <c r="HC213" s="110"/>
      <c r="HD213" s="110"/>
      <c r="HE213" s="110"/>
      <c r="HF213" s="110"/>
      <c r="HG213" s="110"/>
      <c r="HH213" s="110"/>
      <c r="HI213" s="110"/>
      <c r="HJ213" s="110"/>
      <c r="HK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110"/>
      <c r="AB214" s="110"/>
      <c r="AC214" s="110"/>
      <c r="AD214" s="110"/>
      <c r="AE214" s="110"/>
      <c r="AF214" s="110"/>
      <c r="AG214" s="110"/>
      <c r="AH214" s="110"/>
      <c r="AI214" s="110"/>
      <c r="AJ214" s="110"/>
      <c r="AK214" s="110"/>
      <c r="AL214" s="110"/>
      <c r="AM214" s="110"/>
      <c r="AN214" s="110"/>
      <c r="AO214" s="110"/>
      <c r="AP214" s="110"/>
      <c r="AQ214" s="110"/>
      <c r="AR214" s="110"/>
      <c r="AS214" s="110"/>
      <c r="AT214" s="110"/>
      <c r="AU214" s="110"/>
      <c r="AV214" s="110"/>
      <c r="AW214" s="110"/>
      <c r="AX214" s="110"/>
      <c r="AY214" s="110"/>
      <c r="AZ214" s="110"/>
      <c r="BA214" s="110"/>
      <c r="BB214" s="110"/>
      <c r="BC214" s="110"/>
      <c r="BD214" s="110"/>
      <c r="BE214" s="110"/>
      <c r="BF214" s="110"/>
      <c r="BG214" s="110"/>
      <c r="BH214" s="110"/>
      <c r="BI214" s="110"/>
      <c r="BJ214" s="110"/>
      <c r="BK214" s="110"/>
      <c r="BL214" s="110"/>
      <c r="BM214" s="110"/>
      <c r="BN214" s="110"/>
      <c r="BO214" s="110"/>
      <c r="BP214" s="110"/>
      <c r="BQ214" s="110"/>
      <c r="BR214" s="110"/>
      <c r="BS214" s="110"/>
      <c r="BT214" s="110"/>
      <c r="BU214" s="110"/>
      <c r="BV214" s="110"/>
      <c r="BW214" s="110"/>
      <c r="BX214" s="110"/>
      <c r="BY214" s="110"/>
      <c r="BZ214" s="110"/>
      <c r="CA214" s="110"/>
      <c r="CB214" s="110"/>
      <c r="CC214" s="110"/>
      <c r="CD214" s="110"/>
      <c r="CE214" s="110"/>
      <c r="CF214" s="110"/>
      <c r="CG214" s="110"/>
      <c r="CH214" s="110"/>
      <c r="CI214" s="110"/>
      <c r="CJ214" s="110"/>
      <c r="CK214" s="110"/>
      <c r="CL214" s="110"/>
      <c r="CM214" s="110"/>
      <c r="CN214" s="110"/>
      <c r="CO214" s="110"/>
      <c r="CP214" s="110"/>
      <c r="CQ214" s="110"/>
      <c r="CR214" s="110"/>
      <c r="CS214" s="110"/>
      <c r="CT214" s="110"/>
      <c r="CU214" s="110"/>
      <c r="CV214" s="110"/>
      <c r="CW214" s="110"/>
      <c r="CX214" s="110"/>
      <c r="CY214" s="110"/>
      <c r="CZ214" s="110"/>
      <c r="DA214" s="110"/>
      <c r="DB214" s="110"/>
      <c r="DC214" s="110"/>
      <c r="DD214" s="110"/>
      <c r="DE214" s="110"/>
      <c r="DF214" s="110"/>
      <c r="DG214" s="110"/>
      <c r="DH214" s="110"/>
      <c r="DI214" s="110"/>
      <c r="DJ214" s="110"/>
      <c r="DK214" s="110"/>
      <c r="DL214" s="110"/>
      <c r="DM214" s="110"/>
      <c r="DN214" s="110"/>
      <c r="DO214" s="110"/>
      <c r="DP214" s="110"/>
      <c r="DQ214" s="110"/>
      <c r="DR214" s="110"/>
      <c r="DS214" s="110"/>
      <c r="DT214" s="110"/>
      <c r="DU214" s="110"/>
      <c r="DV214" s="110"/>
      <c r="DW214" s="110"/>
      <c r="DX214" s="110"/>
      <c r="DY214" s="110"/>
      <c r="DZ214" s="110"/>
      <c r="EA214" s="110"/>
      <c r="EB214" s="110"/>
      <c r="EC214" s="110"/>
      <c r="ED214" s="110"/>
      <c r="EE214" s="110"/>
      <c r="EF214" s="110"/>
      <c r="EG214" s="110"/>
      <c r="EH214" s="110"/>
      <c r="EI214" s="110"/>
      <c r="EJ214" s="110"/>
      <c r="EK214" s="110"/>
      <c r="EL214" s="110"/>
      <c r="EM214" s="110"/>
      <c r="EN214" s="110"/>
      <c r="EO214" s="110"/>
      <c r="EP214" s="110"/>
      <c r="EQ214" s="110"/>
      <c r="ER214" s="110"/>
      <c r="ES214" s="110"/>
      <c r="ET214" s="110"/>
      <c r="EU214" s="110"/>
      <c r="EV214" s="110"/>
      <c r="EW214" s="110"/>
      <c r="EX214" s="110"/>
      <c r="EY214" s="110"/>
      <c r="EZ214" s="110"/>
      <c r="FA214" s="110"/>
      <c r="FB214" s="110"/>
      <c r="FC214" s="110"/>
      <c r="FD214" s="110"/>
      <c r="FE214" s="110"/>
      <c r="FF214" s="110"/>
      <c r="FG214" s="110"/>
      <c r="FH214" s="110"/>
      <c r="FI214" s="110"/>
      <c r="FJ214" s="110"/>
      <c r="FK214" s="110"/>
      <c r="FL214" s="110"/>
      <c r="FM214" s="110"/>
      <c r="FN214" s="110"/>
      <c r="FO214" s="110"/>
      <c r="FP214" s="110"/>
      <c r="FQ214" s="110"/>
      <c r="FR214" s="110"/>
      <c r="FS214" s="110"/>
      <c r="FT214" s="110"/>
      <c r="FU214" s="110"/>
      <c r="FV214" s="110"/>
      <c r="FW214" s="110"/>
      <c r="FX214" s="110"/>
      <c r="FY214" s="110"/>
      <c r="FZ214" s="110"/>
      <c r="GA214" s="110"/>
      <c r="GB214" s="110"/>
      <c r="GC214" s="110"/>
      <c r="GD214" s="110"/>
      <c r="GE214" s="110"/>
      <c r="GF214" s="110"/>
      <c r="GG214" s="110"/>
      <c r="GH214" s="110"/>
      <c r="GI214" s="110"/>
      <c r="GJ214" s="110"/>
      <c r="GK214" s="110"/>
      <c r="GL214" s="110"/>
      <c r="GM214" s="110"/>
      <c r="GN214" s="110"/>
      <c r="GO214" s="110"/>
      <c r="GP214" s="110"/>
      <c r="GQ214" s="110"/>
      <c r="GR214" s="110"/>
      <c r="GS214" s="110"/>
      <c r="GT214" s="110"/>
      <c r="GU214" s="110"/>
      <c r="GV214" s="110"/>
      <c r="GW214" s="110"/>
      <c r="GX214" s="110"/>
      <c r="GY214" s="110"/>
      <c r="GZ214" s="110"/>
      <c r="HA214" s="110"/>
      <c r="HB214" s="110"/>
      <c r="HC214" s="110"/>
      <c r="HD214" s="110"/>
      <c r="HE214" s="110"/>
      <c r="HF214" s="110"/>
      <c r="HG214" s="110"/>
      <c r="HH214" s="110"/>
      <c r="HI214" s="110"/>
      <c r="HJ214" s="110"/>
      <c r="HK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c r="AB215" s="110"/>
      <c r="AC215" s="110"/>
      <c r="AD215" s="110"/>
      <c r="AE215" s="110"/>
      <c r="AF215" s="110"/>
      <c r="AG215" s="110"/>
      <c r="AH215" s="110"/>
      <c r="AI215" s="110"/>
      <c r="AJ215" s="110"/>
      <c r="AK215" s="110"/>
      <c r="AL215" s="110"/>
      <c r="AM215" s="110"/>
      <c r="AN215" s="110"/>
      <c r="AO215" s="110"/>
      <c r="AP215" s="110"/>
      <c r="AQ215" s="110"/>
      <c r="AR215" s="110"/>
      <c r="AS215" s="110"/>
      <c r="AT215" s="110"/>
      <c r="AU215" s="110"/>
      <c r="AV215" s="110"/>
      <c r="AW215" s="110"/>
      <c r="AX215" s="110"/>
      <c r="AY215" s="110"/>
      <c r="AZ215" s="110"/>
      <c r="BA215" s="110"/>
      <c r="BB215" s="110"/>
      <c r="BC215" s="110"/>
      <c r="BD215" s="110"/>
      <c r="BE215" s="110"/>
      <c r="BF215" s="110"/>
      <c r="BG215" s="110"/>
      <c r="BH215" s="110"/>
      <c r="BI215" s="110"/>
      <c r="BJ215" s="110"/>
      <c r="BK215" s="110"/>
      <c r="BL215" s="110"/>
      <c r="BM215" s="110"/>
      <c r="BN215" s="110"/>
      <c r="BO215" s="110"/>
      <c r="BP215" s="110"/>
      <c r="BQ215" s="110"/>
      <c r="BR215" s="110"/>
      <c r="BS215" s="110"/>
      <c r="BT215" s="110"/>
      <c r="BU215" s="110"/>
      <c r="BV215" s="110"/>
      <c r="BW215" s="110"/>
      <c r="BX215" s="110"/>
      <c r="BY215" s="110"/>
      <c r="BZ215" s="110"/>
      <c r="CA215" s="110"/>
      <c r="CB215" s="110"/>
      <c r="CC215" s="110"/>
      <c r="CD215" s="110"/>
      <c r="CE215" s="110"/>
      <c r="CF215" s="110"/>
      <c r="CG215" s="110"/>
      <c r="CH215" s="110"/>
      <c r="CI215" s="110"/>
      <c r="CJ215" s="110"/>
      <c r="CK215" s="110"/>
      <c r="CL215" s="110"/>
      <c r="CM215" s="110"/>
      <c r="CN215" s="110"/>
      <c r="CO215" s="110"/>
      <c r="CP215" s="110"/>
      <c r="CQ215" s="110"/>
      <c r="CR215" s="110"/>
      <c r="CS215" s="110"/>
      <c r="CT215" s="110"/>
      <c r="CU215" s="110"/>
      <c r="CV215" s="110"/>
      <c r="CW215" s="110"/>
      <c r="CX215" s="110"/>
      <c r="CY215" s="110"/>
      <c r="CZ215" s="110"/>
      <c r="DA215" s="110"/>
      <c r="DB215" s="110"/>
      <c r="DC215" s="110"/>
      <c r="DD215" s="110"/>
      <c r="DE215" s="110"/>
      <c r="DF215" s="110"/>
      <c r="DG215" s="110"/>
      <c r="DH215" s="110"/>
      <c r="DI215" s="110"/>
      <c r="DJ215" s="110"/>
      <c r="DK215" s="110"/>
      <c r="DL215" s="110"/>
      <c r="DM215" s="110"/>
      <c r="DN215" s="110"/>
      <c r="DO215" s="110"/>
      <c r="DP215" s="110"/>
      <c r="DQ215" s="110"/>
      <c r="DR215" s="110"/>
      <c r="DS215" s="110"/>
      <c r="DT215" s="110"/>
      <c r="DU215" s="110"/>
      <c r="DV215" s="110"/>
      <c r="DW215" s="110"/>
      <c r="DX215" s="110"/>
      <c r="DY215" s="110"/>
      <c r="DZ215" s="110"/>
      <c r="EA215" s="110"/>
      <c r="EB215" s="110"/>
      <c r="EC215" s="110"/>
      <c r="ED215" s="110"/>
      <c r="EE215" s="110"/>
      <c r="EF215" s="110"/>
      <c r="EG215" s="110"/>
      <c r="EH215" s="110"/>
      <c r="EI215" s="110"/>
      <c r="EJ215" s="110"/>
      <c r="EK215" s="110"/>
      <c r="EL215" s="110"/>
      <c r="EM215" s="110"/>
      <c r="EN215" s="110"/>
      <c r="EO215" s="110"/>
      <c r="EP215" s="110"/>
      <c r="EQ215" s="110"/>
      <c r="ER215" s="110"/>
      <c r="ES215" s="110"/>
      <c r="ET215" s="110"/>
      <c r="EU215" s="110"/>
      <c r="EV215" s="110"/>
      <c r="EW215" s="110"/>
      <c r="EX215" s="110"/>
      <c r="EY215" s="110"/>
      <c r="EZ215" s="110"/>
      <c r="FA215" s="110"/>
      <c r="FB215" s="110"/>
      <c r="FC215" s="110"/>
      <c r="FD215" s="110"/>
      <c r="FE215" s="110"/>
      <c r="FF215" s="110"/>
      <c r="FG215" s="110"/>
      <c r="FH215" s="110"/>
      <c r="FI215" s="110"/>
      <c r="FJ215" s="110"/>
      <c r="FK215" s="110"/>
      <c r="FL215" s="110"/>
      <c r="FM215" s="110"/>
      <c r="FN215" s="110"/>
      <c r="FO215" s="110"/>
      <c r="FP215" s="110"/>
      <c r="FQ215" s="110"/>
      <c r="FR215" s="110"/>
      <c r="FS215" s="110"/>
      <c r="FT215" s="110"/>
      <c r="FU215" s="110"/>
      <c r="FV215" s="110"/>
      <c r="FW215" s="110"/>
      <c r="FX215" s="110"/>
      <c r="FY215" s="110"/>
      <c r="FZ215" s="110"/>
      <c r="GA215" s="110"/>
      <c r="GB215" s="110"/>
      <c r="GC215" s="110"/>
      <c r="GD215" s="110"/>
      <c r="GE215" s="110"/>
      <c r="GF215" s="110"/>
      <c r="GG215" s="110"/>
      <c r="GH215" s="110"/>
      <c r="GI215" s="110"/>
      <c r="GJ215" s="110"/>
      <c r="GK215" s="110"/>
      <c r="GL215" s="110"/>
      <c r="GM215" s="110"/>
      <c r="GN215" s="110"/>
      <c r="GO215" s="110"/>
      <c r="GP215" s="110"/>
      <c r="GQ215" s="110"/>
      <c r="GR215" s="110"/>
      <c r="GS215" s="110"/>
      <c r="GT215" s="110"/>
      <c r="GU215" s="110"/>
      <c r="GV215" s="110"/>
      <c r="GW215" s="110"/>
      <c r="GX215" s="110"/>
      <c r="GY215" s="110"/>
      <c r="GZ215" s="110"/>
      <c r="HA215" s="110"/>
      <c r="HB215" s="110"/>
      <c r="HC215" s="110"/>
      <c r="HD215" s="110"/>
      <c r="HE215" s="110"/>
      <c r="HF215" s="110"/>
      <c r="HG215" s="110"/>
      <c r="HH215" s="110"/>
      <c r="HI215" s="110"/>
      <c r="HJ215" s="110"/>
      <c r="HK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110"/>
      <c r="AB216" s="110"/>
      <c r="AC216" s="110"/>
      <c r="AD216" s="110"/>
      <c r="AE216" s="110"/>
      <c r="AF216" s="110"/>
      <c r="AG216" s="110"/>
      <c r="AH216" s="110"/>
      <c r="AI216" s="110"/>
      <c r="AJ216" s="110"/>
      <c r="AK216" s="110"/>
      <c r="AL216" s="110"/>
      <c r="AM216" s="110"/>
      <c r="AN216" s="110"/>
      <c r="AO216" s="110"/>
      <c r="AP216" s="110"/>
      <c r="AQ216" s="110"/>
      <c r="AR216" s="110"/>
      <c r="AS216" s="110"/>
      <c r="AT216" s="110"/>
      <c r="AU216" s="110"/>
      <c r="AV216" s="110"/>
      <c r="AW216" s="110"/>
      <c r="AX216" s="110"/>
      <c r="AY216" s="110"/>
      <c r="AZ216" s="110"/>
      <c r="BA216" s="110"/>
      <c r="BB216" s="110"/>
      <c r="BC216" s="110"/>
      <c r="BD216" s="110"/>
      <c r="BE216" s="110"/>
      <c r="BF216" s="110"/>
      <c r="BG216" s="110"/>
      <c r="BH216" s="110"/>
      <c r="BI216" s="110"/>
      <c r="BJ216" s="110"/>
      <c r="BK216" s="110"/>
      <c r="BL216" s="110"/>
      <c r="BM216" s="110"/>
      <c r="BN216" s="110"/>
      <c r="BO216" s="110"/>
      <c r="BP216" s="110"/>
      <c r="BQ216" s="110"/>
      <c r="BR216" s="110"/>
      <c r="BS216" s="110"/>
      <c r="BT216" s="110"/>
      <c r="BU216" s="110"/>
      <c r="BV216" s="110"/>
      <c r="BW216" s="110"/>
      <c r="BX216" s="110"/>
      <c r="BY216" s="110"/>
      <c r="BZ216" s="110"/>
      <c r="CA216" s="110"/>
      <c r="CB216" s="110"/>
      <c r="CC216" s="110"/>
      <c r="CD216" s="110"/>
      <c r="CE216" s="110"/>
      <c r="CF216" s="110"/>
      <c r="CG216" s="110"/>
      <c r="CH216" s="110"/>
      <c r="CI216" s="110"/>
      <c r="CJ216" s="110"/>
      <c r="CK216" s="110"/>
      <c r="CL216" s="110"/>
      <c r="CM216" s="110"/>
      <c r="CN216" s="110"/>
      <c r="CO216" s="110"/>
      <c r="CP216" s="110"/>
      <c r="CQ216" s="110"/>
      <c r="CR216" s="110"/>
      <c r="CS216" s="110"/>
      <c r="CT216" s="110"/>
      <c r="CU216" s="110"/>
      <c r="CV216" s="110"/>
      <c r="CW216" s="110"/>
      <c r="CX216" s="110"/>
      <c r="CY216" s="110"/>
      <c r="CZ216" s="110"/>
      <c r="DA216" s="110"/>
      <c r="DB216" s="110"/>
      <c r="DC216" s="110"/>
      <c r="DD216" s="110"/>
      <c r="DE216" s="110"/>
      <c r="DF216" s="110"/>
      <c r="DG216" s="110"/>
      <c r="DH216" s="110"/>
      <c r="DI216" s="110"/>
      <c r="DJ216" s="110"/>
      <c r="DK216" s="110"/>
      <c r="DL216" s="110"/>
      <c r="DM216" s="110"/>
      <c r="DN216" s="110"/>
      <c r="DO216" s="110"/>
      <c r="DP216" s="110"/>
      <c r="DQ216" s="110"/>
      <c r="DR216" s="110"/>
      <c r="DS216" s="110"/>
      <c r="DT216" s="110"/>
      <c r="DU216" s="110"/>
      <c r="DV216" s="110"/>
      <c r="DW216" s="110"/>
      <c r="DX216" s="110"/>
      <c r="DY216" s="110"/>
      <c r="DZ216" s="110"/>
      <c r="EA216" s="110"/>
      <c r="EB216" s="110"/>
      <c r="EC216" s="110"/>
      <c r="ED216" s="110"/>
      <c r="EE216" s="110"/>
      <c r="EF216" s="110"/>
      <c r="EG216" s="110"/>
      <c r="EH216" s="110"/>
      <c r="EI216" s="110"/>
      <c r="EJ216" s="110"/>
      <c r="EK216" s="110"/>
      <c r="EL216" s="110"/>
      <c r="EM216" s="110"/>
      <c r="EN216" s="110"/>
      <c r="EO216" s="110"/>
      <c r="EP216" s="110"/>
      <c r="EQ216" s="110"/>
      <c r="ER216" s="110"/>
      <c r="ES216" s="110"/>
      <c r="ET216" s="110"/>
      <c r="EU216" s="110"/>
      <c r="EV216" s="110"/>
      <c r="EW216" s="110"/>
      <c r="EX216" s="110"/>
      <c r="EY216" s="110"/>
      <c r="EZ216" s="110"/>
      <c r="FA216" s="110"/>
      <c r="FB216" s="110"/>
      <c r="FC216" s="110"/>
      <c r="FD216" s="110"/>
      <c r="FE216" s="110"/>
      <c r="FF216" s="110"/>
      <c r="FG216" s="110"/>
      <c r="FH216" s="110"/>
      <c r="FI216" s="110"/>
      <c r="FJ216" s="110"/>
      <c r="FK216" s="110"/>
      <c r="FL216" s="110"/>
      <c r="FM216" s="110"/>
      <c r="FN216" s="110"/>
      <c r="FO216" s="110"/>
      <c r="FP216" s="110"/>
      <c r="FQ216" s="110"/>
      <c r="FR216" s="110"/>
      <c r="FS216" s="110"/>
      <c r="FT216" s="110"/>
      <c r="FU216" s="110"/>
      <c r="FV216" s="110"/>
      <c r="FW216" s="110"/>
      <c r="FX216" s="110"/>
      <c r="FY216" s="110"/>
      <c r="FZ216" s="110"/>
      <c r="GA216" s="110"/>
      <c r="GB216" s="110"/>
      <c r="GC216" s="110"/>
      <c r="GD216" s="110"/>
      <c r="GE216" s="110"/>
      <c r="GF216" s="110"/>
      <c r="GG216" s="110"/>
      <c r="GH216" s="110"/>
      <c r="GI216" s="110"/>
      <c r="GJ216" s="110"/>
      <c r="GK216" s="110"/>
      <c r="GL216" s="110"/>
      <c r="GM216" s="110"/>
      <c r="GN216" s="110"/>
      <c r="GO216" s="110"/>
      <c r="GP216" s="110"/>
      <c r="GQ216" s="110"/>
      <c r="GR216" s="110"/>
      <c r="GS216" s="110"/>
      <c r="GT216" s="110"/>
      <c r="GU216" s="110"/>
      <c r="GV216" s="110"/>
      <c r="GW216" s="110"/>
      <c r="GX216" s="110"/>
      <c r="GY216" s="110"/>
      <c r="GZ216" s="110"/>
      <c r="HA216" s="110"/>
      <c r="HB216" s="110"/>
      <c r="HC216" s="110"/>
      <c r="HD216" s="110"/>
      <c r="HE216" s="110"/>
      <c r="HF216" s="110"/>
      <c r="HG216" s="110"/>
      <c r="HH216" s="110"/>
      <c r="HI216" s="110"/>
      <c r="HJ216" s="110"/>
      <c r="HK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110"/>
      <c r="AB217" s="110"/>
      <c r="AC217" s="110"/>
      <c r="AD217" s="110"/>
      <c r="AE217" s="110"/>
      <c r="AF217" s="110"/>
      <c r="AG217" s="110"/>
      <c r="AH217" s="110"/>
      <c r="AI217" s="110"/>
      <c r="AJ217" s="110"/>
      <c r="AK217" s="110"/>
      <c r="AL217" s="110"/>
      <c r="AM217" s="110"/>
      <c r="AN217" s="110"/>
      <c r="AO217" s="110"/>
      <c r="AP217" s="110"/>
      <c r="AQ217" s="110"/>
      <c r="AR217" s="110"/>
      <c r="AS217" s="110"/>
      <c r="AT217" s="110"/>
      <c r="AU217" s="110"/>
      <c r="AV217" s="110"/>
      <c r="AW217" s="110"/>
      <c r="AX217" s="110"/>
      <c r="AY217" s="110"/>
      <c r="AZ217" s="110"/>
      <c r="BA217" s="110"/>
      <c r="BB217" s="110"/>
      <c r="BC217" s="110"/>
      <c r="BD217" s="110"/>
      <c r="BE217" s="110"/>
      <c r="BF217" s="110"/>
      <c r="BG217" s="110"/>
      <c r="BH217" s="110"/>
      <c r="BI217" s="110"/>
      <c r="BJ217" s="110"/>
      <c r="BK217" s="110"/>
      <c r="BL217" s="110"/>
      <c r="BM217" s="110"/>
      <c r="BN217" s="110"/>
      <c r="BO217" s="110"/>
      <c r="BP217" s="110"/>
      <c r="BQ217" s="110"/>
      <c r="BR217" s="110"/>
      <c r="BS217" s="110"/>
      <c r="BT217" s="110"/>
      <c r="BU217" s="110"/>
      <c r="BV217" s="110"/>
      <c r="BW217" s="110"/>
      <c r="BX217" s="110"/>
      <c r="BY217" s="110"/>
      <c r="BZ217" s="110"/>
      <c r="CA217" s="110"/>
      <c r="CB217" s="110"/>
      <c r="CC217" s="110"/>
      <c r="CD217" s="110"/>
      <c r="CE217" s="110"/>
      <c r="CF217" s="110"/>
      <c r="CG217" s="110"/>
      <c r="CH217" s="110"/>
      <c r="CI217" s="110"/>
      <c r="CJ217" s="110"/>
      <c r="CK217" s="110"/>
      <c r="CL217" s="110"/>
      <c r="CM217" s="110"/>
      <c r="CN217" s="110"/>
      <c r="CO217" s="110"/>
      <c r="CP217" s="110"/>
      <c r="CQ217" s="110"/>
      <c r="CR217" s="110"/>
      <c r="CS217" s="110"/>
      <c r="CT217" s="110"/>
      <c r="CU217" s="110"/>
      <c r="CV217" s="110"/>
      <c r="CW217" s="110"/>
      <c r="CX217" s="110"/>
      <c r="CY217" s="110"/>
      <c r="CZ217" s="110"/>
      <c r="DA217" s="110"/>
      <c r="DB217" s="110"/>
      <c r="DC217" s="110"/>
      <c r="DD217" s="110"/>
      <c r="DE217" s="110"/>
      <c r="DF217" s="110"/>
      <c r="DG217" s="110"/>
      <c r="DH217" s="110"/>
      <c r="DI217" s="110"/>
      <c r="DJ217" s="110"/>
      <c r="DK217" s="110"/>
      <c r="DL217" s="110"/>
      <c r="DM217" s="110"/>
      <c r="DN217" s="110"/>
      <c r="DO217" s="110"/>
      <c r="DP217" s="110"/>
      <c r="DQ217" s="110"/>
      <c r="DR217" s="110"/>
      <c r="DS217" s="110"/>
      <c r="DT217" s="110"/>
      <c r="DU217" s="110"/>
      <c r="DV217" s="110"/>
      <c r="DW217" s="110"/>
      <c r="DX217" s="110"/>
      <c r="DY217" s="110"/>
      <c r="DZ217" s="110"/>
      <c r="EA217" s="110"/>
      <c r="EB217" s="110"/>
      <c r="EC217" s="110"/>
      <c r="ED217" s="110"/>
      <c r="EE217" s="110"/>
      <c r="EF217" s="110"/>
      <c r="EG217" s="110"/>
      <c r="EH217" s="110"/>
      <c r="EI217" s="110"/>
      <c r="EJ217" s="110"/>
      <c r="EK217" s="110"/>
      <c r="EL217" s="110"/>
      <c r="EM217" s="110"/>
      <c r="EN217" s="110"/>
      <c r="EO217" s="110"/>
      <c r="EP217" s="110"/>
      <c r="EQ217" s="110"/>
      <c r="ER217" s="110"/>
      <c r="ES217" s="110"/>
      <c r="ET217" s="110"/>
      <c r="EU217" s="110"/>
      <c r="EV217" s="110"/>
      <c r="EW217" s="110"/>
      <c r="EX217" s="110"/>
      <c r="EY217" s="110"/>
      <c r="EZ217" s="110"/>
      <c r="FA217" s="110"/>
      <c r="FB217" s="110"/>
      <c r="FC217" s="110"/>
      <c r="FD217" s="110"/>
      <c r="FE217" s="110"/>
      <c r="FF217" s="110"/>
      <c r="FG217" s="110"/>
      <c r="FH217" s="110"/>
      <c r="FI217" s="110"/>
      <c r="FJ217" s="110"/>
      <c r="FK217" s="110"/>
      <c r="FL217" s="110"/>
      <c r="FM217" s="110"/>
      <c r="FN217" s="110"/>
      <c r="FO217" s="110"/>
      <c r="FP217" s="110"/>
      <c r="FQ217" s="110"/>
      <c r="FR217" s="110"/>
      <c r="FS217" s="110"/>
      <c r="FT217" s="110"/>
      <c r="FU217" s="110"/>
      <c r="FV217" s="110"/>
      <c r="FW217" s="110"/>
      <c r="FX217" s="110"/>
      <c r="FY217" s="110"/>
      <c r="FZ217" s="110"/>
      <c r="GA217" s="110"/>
      <c r="GB217" s="110"/>
      <c r="GC217" s="110"/>
      <c r="GD217" s="110"/>
      <c r="GE217" s="110"/>
      <c r="GF217" s="110"/>
      <c r="GG217" s="110"/>
      <c r="GH217" s="110"/>
      <c r="GI217" s="110"/>
      <c r="GJ217" s="110"/>
      <c r="GK217" s="110"/>
      <c r="GL217" s="110"/>
      <c r="GM217" s="110"/>
      <c r="GN217" s="110"/>
      <c r="GO217" s="110"/>
      <c r="GP217" s="110"/>
      <c r="GQ217" s="110"/>
      <c r="GR217" s="110"/>
      <c r="GS217" s="110"/>
      <c r="GT217" s="110"/>
      <c r="GU217" s="110"/>
      <c r="GV217" s="110"/>
      <c r="GW217" s="110"/>
      <c r="GX217" s="110"/>
      <c r="GY217" s="110"/>
      <c r="GZ217" s="110"/>
      <c r="HA217" s="110"/>
      <c r="HB217" s="110"/>
      <c r="HC217" s="110"/>
      <c r="HD217" s="110"/>
      <c r="HE217" s="110"/>
      <c r="HF217" s="110"/>
      <c r="HG217" s="110"/>
      <c r="HH217" s="110"/>
      <c r="HI217" s="110"/>
      <c r="HJ217" s="110"/>
      <c r="HK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110"/>
      <c r="AB218" s="110"/>
      <c r="AC218" s="110"/>
      <c r="AD218" s="110"/>
      <c r="AE218" s="110"/>
      <c r="AF218" s="110"/>
      <c r="AG218" s="110"/>
      <c r="AH218" s="110"/>
      <c r="AI218" s="110"/>
      <c r="AJ218" s="110"/>
      <c r="AK218" s="110"/>
      <c r="AL218" s="110"/>
      <c r="AM218" s="110"/>
      <c r="AN218" s="110"/>
      <c r="AO218" s="110"/>
      <c r="AP218" s="110"/>
      <c r="AQ218" s="110"/>
      <c r="AR218" s="110"/>
      <c r="AS218" s="110"/>
      <c r="AT218" s="110"/>
      <c r="AU218" s="110"/>
      <c r="AV218" s="110"/>
      <c r="AW218" s="110"/>
      <c r="AX218" s="110"/>
      <c r="AY218" s="110"/>
      <c r="AZ218" s="110"/>
      <c r="BA218" s="110"/>
      <c r="BB218" s="110"/>
      <c r="BC218" s="110"/>
      <c r="BD218" s="110"/>
      <c r="BE218" s="110"/>
      <c r="BF218" s="110"/>
      <c r="BG218" s="110"/>
      <c r="BH218" s="110"/>
      <c r="BI218" s="110"/>
      <c r="BJ218" s="110"/>
      <c r="BK218" s="110"/>
      <c r="BL218" s="110"/>
      <c r="BM218" s="110"/>
      <c r="BN218" s="110"/>
      <c r="BO218" s="110"/>
      <c r="BP218" s="110"/>
      <c r="BQ218" s="110"/>
      <c r="BR218" s="110"/>
      <c r="BS218" s="110"/>
      <c r="BT218" s="110"/>
      <c r="BU218" s="110"/>
      <c r="BV218" s="110"/>
      <c r="BW218" s="110"/>
      <c r="BX218" s="110"/>
      <c r="BY218" s="110"/>
      <c r="BZ218" s="110"/>
      <c r="CA218" s="110"/>
      <c r="CB218" s="110"/>
      <c r="CC218" s="110"/>
      <c r="CD218" s="110"/>
      <c r="CE218" s="110"/>
      <c r="CF218" s="110"/>
      <c r="CG218" s="110"/>
      <c r="CH218" s="110"/>
      <c r="CI218" s="110"/>
      <c r="CJ218" s="110"/>
      <c r="CK218" s="110"/>
      <c r="CL218" s="110"/>
      <c r="CM218" s="110"/>
      <c r="CN218" s="110"/>
      <c r="CO218" s="110"/>
      <c r="CP218" s="110"/>
      <c r="CQ218" s="110"/>
      <c r="CR218" s="110"/>
      <c r="CS218" s="110"/>
      <c r="CT218" s="110"/>
      <c r="CU218" s="110"/>
      <c r="CV218" s="110"/>
      <c r="CW218" s="110"/>
      <c r="CX218" s="110"/>
      <c r="CY218" s="110"/>
      <c r="CZ218" s="110"/>
      <c r="DA218" s="110"/>
      <c r="DB218" s="110"/>
      <c r="DC218" s="110"/>
      <c r="DD218" s="110"/>
      <c r="DE218" s="110"/>
      <c r="DF218" s="110"/>
      <c r="DG218" s="110"/>
      <c r="DH218" s="110"/>
      <c r="DI218" s="110"/>
      <c r="DJ218" s="110"/>
      <c r="DK218" s="110"/>
      <c r="DL218" s="110"/>
      <c r="DM218" s="110"/>
      <c r="DN218" s="110"/>
      <c r="DO218" s="110"/>
      <c r="DP218" s="110"/>
      <c r="DQ218" s="110"/>
      <c r="DR218" s="110"/>
      <c r="DS218" s="110"/>
      <c r="DT218" s="110"/>
      <c r="DU218" s="110"/>
      <c r="DV218" s="110"/>
      <c r="DW218" s="110"/>
      <c r="DX218" s="110"/>
      <c r="DY218" s="110"/>
      <c r="DZ218" s="110"/>
      <c r="EA218" s="110"/>
      <c r="EB218" s="110"/>
      <c r="EC218" s="110"/>
      <c r="ED218" s="110"/>
      <c r="EE218" s="110"/>
      <c r="EF218" s="110"/>
      <c r="EG218" s="110"/>
      <c r="EH218" s="110"/>
      <c r="EI218" s="110"/>
      <c r="EJ218" s="110"/>
      <c r="EK218" s="110"/>
      <c r="EL218" s="110"/>
      <c r="EM218" s="110"/>
      <c r="EN218" s="110"/>
      <c r="EO218" s="110"/>
      <c r="EP218" s="110"/>
      <c r="EQ218" s="110"/>
      <c r="ER218" s="110"/>
      <c r="ES218" s="110"/>
      <c r="ET218" s="110"/>
      <c r="EU218" s="110"/>
      <c r="EV218" s="110"/>
      <c r="EW218" s="110"/>
      <c r="EX218" s="110"/>
      <c r="EY218" s="110"/>
      <c r="EZ218" s="110"/>
      <c r="FA218" s="110"/>
      <c r="FB218" s="110"/>
      <c r="FC218" s="110"/>
      <c r="FD218" s="110"/>
      <c r="FE218" s="110"/>
      <c r="FF218" s="110"/>
      <c r="FG218" s="110"/>
      <c r="FH218" s="110"/>
      <c r="FI218" s="110"/>
      <c r="FJ218" s="110"/>
      <c r="FK218" s="110"/>
      <c r="FL218" s="110"/>
      <c r="FM218" s="110"/>
      <c r="FN218" s="110"/>
      <c r="FO218" s="110"/>
      <c r="FP218" s="110"/>
      <c r="FQ218" s="110"/>
      <c r="FR218" s="110"/>
      <c r="FS218" s="110"/>
      <c r="FT218" s="110"/>
      <c r="FU218" s="110"/>
      <c r="FV218" s="110"/>
      <c r="FW218" s="110"/>
      <c r="FX218" s="110"/>
      <c r="FY218" s="110"/>
      <c r="FZ218" s="110"/>
      <c r="GA218" s="110"/>
      <c r="GB218" s="110"/>
      <c r="GC218" s="110"/>
      <c r="GD218" s="110"/>
      <c r="GE218" s="110"/>
      <c r="GF218" s="110"/>
      <c r="GG218" s="110"/>
      <c r="GH218" s="110"/>
      <c r="GI218" s="110"/>
      <c r="GJ218" s="110"/>
      <c r="GK218" s="110"/>
      <c r="GL218" s="110"/>
      <c r="GM218" s="110"/>
      <c r="GN218" s="110"/>
      <c r="GO218" s="110"/>
      <c r="GP218" s="110"/>
      <c r="GQ218" s="110"/>
      <c r="GR218" s="110"/>
      <c r="GS218" s="110"/>
      <c r="GT218" s="110"/>
      <c r="GU218" s="110"/>
      <c r="GV218" s="110"/>
      <c r="GW218" s="110"/>
      <c r="GX218" s="110"/>
      <c r="GY218" s="110"/>
      <c r="GZ218" s="110"/>
      <c r="HA218" s="110"/>
      <c r="HB218" s="110"/>
      <c r="HC218" s="110"/>
      <c r="HD218" s="110"/>
      <c r="HE218" s="110"/>
      <c r="HF218" s="110"/>
      <c r="HG218" s="110"/>
      <c r="HH218" s="110"/>
      <c r="HI218" s="110"/>
      <c r="HJ218" s="110"/>
      <c r="HK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110"/>
      <c r="AB219" s="110"/>
      <c r="AC219" s="110"/>
      <c r="AD219" s="110"/>
      <c r="AE219" s="110"/>
      <c r="AF219" s="110"/>
      <c r="AG219" s="110"/>
      <c r="AH219" s="110"/>
      <c r="AI219" s="110"/>
      <c r="AJ219" s="110"/>
      <c r="AK219" s="110"/>
      <c r="AL219" s="110"/>
      <c r="AM219" s="110"/>
      <c r="AN219" s="110"/>
      <c r="AO219" s="110"/>
      <c r="AP219" s="110"/>
      <c r="AQ219" s="110"/>
      <c r="AR219" s="110"/>
      <c r="AS219" s="110"/>
      <c r="AT219" s="110"/>
      <c r="AU219" s="110"/>
      <c r="AV219" s="110"/>
      <c r="AW219" s="110"/>
      <c r="AX219" s="110"/>
      <c r="AY219" s="110"/>
      <c r="AZ219" s="110"/>
      <c r="BA219" s="110"/>
      <c r="BB219" s="110"/>
      <c r="BC219" s="110"/>
      <c r="BD219" s="110"/>
      <c r="BE219" s="110"/>
      <c r="BF219" s="110"/>
      <c r="BG219" s="110"/>
      <c r="BH219" s="110"/>
      <c r="BI219" s="110"/>
      <c r="BJ219" s="110"/>
      <c r="BK219" s="110"/>
      <c r="BL219" s="110"/>
      <c r="BM219" s="110"/>
      <c r="BN219" s="110"/>
      <c r="BO219" s="110"/>
      <c r="BP219" s="110"/>
      <c r="BQ219" s="110"/>
      <c r="BR219" s="110"/>
      <c r="BS219" s="110"/>
      <c r="BT219" s="110"/>
      <c r="BU219" s="110"/>
      <c r="BV219" s="110"/>
      <c r="BW219" s="110"/>
      <c r="BX219" s="110"/>
      <c r="BY219" s="110"/>
      <c r="BZ219" s="110"/>
      <c r="CA219" s="110"/>
      <c r="CB219" s="110"/>
      <c r="CC219" s="110"/>
      <c r="CD219" s="110"/>
      <c r="CE219" s="110"/>
      <c r="CF219" s="110"/>
      <c r="CG219" s="110"/>
      <c r="CH219" s="110"/>
      <c r="CI219" s="110"/>
      <c r="CJ219" s="110"/>
      <c r="CK219" s="110"/>
      <c r="CL219" s="110"/>
      <c r="CM219" s="110"/>
      <c r="CN219" s="110"/>
      <c r="CO219" s="110"/>
      <c r="CP219" s="110"/>
      <c r="CQ219" s="110"/>
      <c r="CR219" s="110"/>
      <c r="CS219" s="110"/>
      <c r="CT219" s="110"/>
      <c r="CU219" s="110"/>
      <c r="CV219" s="110"/>
      <c r="CW219" s="110"/>
      <c r="CX219" s="110"/>
      <c r="CY219" s="110"/>
      <c r="CZ219" s="110"/>
      <c r="DA219" s="110"/>
      <c r="DB219" s="110"/>
      <c r="DC219" s="110"/>
      <c r="DD219" s="110"/>
      <c r="DE219" s="110"/>
      <c r="DF219" s="110"/>
      <c r="DG219" s="110"/>
      <c r="DH219" s="110"/>
      <c r="DI219" s="110"/>
      <c r="DJ219" s="110"/>
      <c r="DK219" s="110"/>
      <c r="DL219" s="110"/>
      <c r="DM219" s="110"/>
      <c r="DN219" s="110"/>
      <c r="DO219" s="110"/>
      <c r="DP219" s="110"/>
      <c r="DQ219" s="110"/>
      <c r="DR219" s="110"/>
      <c r="DS219" s="110"/>
      <c r="DT219" s="110"/>
      <c r="DU219" s="110"/>
      <c r="DV219" s="110"/>
      <c r="DW219" s="110"/>
      <c r="DX219" s="110"/>
      <c r="DY219" s="110"/>
      <c r="DZ219" s="110"/>
      <c r="EA219" s="110"/>
      <c r="EB219" s="110"/>
      <c r="EC219" s="110"/>
      <c r="ED219" s="110"/>
      <c r="EE219" s="110"/>
      <c r="EF219" s="110"/>
      <c r="EG219" s="110"/>
      <c r="EH219" s="110"/>
      <c r="EI219" s="110"/>
      <c r="EJ219" s="110"/>
      <c r="EK219" s="110"/>
      <c r="EL219" s="110"/>
      <c r="EM219" s="110"/>
      <c r="EN219" s="110"/>
      <c r="EO219" s="110"/>
      <c r="EP219" s="110"/>
      <c r="EQ219" s="110"/>
      <c r="ER219" s="110"/>
      <c r="ES219" s="110"/>
      <c r="ET219" s="110"/>
      <c r="EU219" s="110"/>
      <c r="EV219" s="110"/>
      <c r="EW219" s="110"/>
      <c r="EX219" s="110"/>
      <c r="EY219" s="110"/>
      <c r="EZ219" s="110"/>
      <c r="FA219" s="110"/>
      <c r="FB219" s="110"/>
      <c r="FC219" s="110"/>
      <c r="FD219" s="110"/>
      <c r="FE219" s="110"/>
      <c r="FF219" s="110"/>
      <c r="FG219" s="110"/>
      <c r="FH219" s="110"/>
      <c r="FI219" s="110"/>
      <c r="FJ219" s="110"/>
      <c r="FK219" s="110"/>
      <c r="FL219" s="110"/>
      <c r="FM219" s="110"/>
      <c r="FN219" s="110"/>
      <c r="FO219" s="110"/>
      <c r="FP219" s="110"/>
      <c r="FQ219" s="110"/>
      <c r="FR219" s="110"/>
      <c r="FS219" s="110"/>
      <c r="FT219" s="110"/>
      <c r="FU219" s="110"/>
      <c r="FV219" s="110"/>
      <c r="FW219" s="110"/>
      <c r="FX219" s="110"/>
      <c r="FY219" s="110"/>
      <c r="FZ219" s="110"/>
      <c r="GA219" s="110"/>
      <c r="GB219" s="110"/>
      <c r="GC219" s="110"/>
      <c r="GD219" s="110"/>
      <c r="GE219" s="110"/>
      <c r="GF219" s="110"/>
      <c r="GG219" s="110"/>
      <c r="GH219" s="110"/>
      <c r="GI219" s="110"/>
      <c r="GJ219" s="110"/>
      <c r="GK219" s="110"/>
      <c r="GL219" s="110"/>
      <c r="GM219" s="110"/>
      <c r="GN219" s="110"/>
      <c r="GO219" s="110"/>
      <c r="GP219" s="110"/>
      <c r="GQ219" s="110"/>
      <c r="GR219" s="110"/>
      <c r="GS219" s="110"/>
      <c r="GT219" s="110"/>
      <c r="GU219" s="110"/>
      <c r="GV219" s="110"/>
      <c r="GW219" s="110"/>
      <c r="GX219" s="110"/>
      <c r="GY219" s="110"/>
      <c r="GZ219" s="110"/>
      <c r="HA219" s="110"/>
      <c r="HB219" s="110"/>
      <c r="HC219" s="110"/>
      <c r="HD219" s="110"/>
      <c r="HE219" s="110"/>
      <c r="HF219" s="110"/>
      <c r="HG219" s="110"/>
      <c r="HH219" s="110"/>
      <c r="HI219" s="110"/>
      <c r="HJ219" s="110"/>
      <c r="HK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110"/>
      <c r="AB220" s="110"/>
      <c r="AC220" s="110"/>
      <c r="AD220" s="110"/>
      <c r="AE220" s="110"/>
      <c r="AF220" s="110"/>
      <c r="AG220" s="110"/>
      <c r="AH220" s="110"/>
      <c r="AI220" s="110"/>
      <c r="AJ220" s="110"/>
      <c r="AK220" s="110"/>
      <c r="AL220" s="110"/>
      <c r="AM220" s="110"/>
      <c r="AN220" s="110"/>
      <c r="AO220" s="110"/>
      <c r="AP220" s="110"/>
      <c r="AQ220" s="110"/>
      <c r="AR220" s="110"/>
      <c r="AS220" s="110"/>
      <c r="AT220" s="110"/>
      <c r="AU220" s="110"/>
      <c r="AV220" s="110"/>
      <c r="AW220" s="110"/>
      <c r="AX220" s="110"/>
      <c r="AY220" s="110"/>
      <c r="AZ220" s="110"/>
      <c r="BA220" s="110"/>
      <c r="BB220" s="110"/>
      <c r="BC220" s="110"/>
      <c r="BD220" s="110"/>
      <c r="BE220" s="110"/>
      <c r="BF220" s="110"/>
      <c r="BG220" s="110"/>
      <c r="BH220" s="110"/>
      <c r="BI220" s="110"/>
      <c r="BJ220" s="110"/>
      <c r="BK220" s="110"/>
      <c r="BL220" s="110"/>
      <c r="BM220" s="110"/>
      <c r="BN220" s="110"/>
      <c r="BO220" s="110"/>
      <c r="BP220" s="110"/>
      <c r="BQ220" s="110"/>
      <c r="BR220" s="110"/>
      <c r="BS220" s="110"/>
      <c r="BT220" s="110"/>
      <c r="BU220" s="110"/>
      <c r="BV220" s="110"/>
      <c r="BW220" s="110"/>
      <c r="BX220" s="110"/>
      <c r="BY220" s="110"/>
      <c r="BZ220" s="110"/>
      <c r="CA220" s="110"/>
      <c r="CB220" s="110"/>
      <c r="CC220" s="110"/>
      <c r="CD220" s="110"/>
      <c r="CE220" s="110"/>
      <c r="CF220" s="110"/>
      <c r="CG220" s="110"/>
      <c r="CH220" s="110"/>
      <c r="CI220" s="110"/>
      <c r="CJ220" s="110"/>
      <c r="CK220" s="110"/>
      <c r="CL220" s="110"/>
      <c r="CM220" s="110"/>
      <c r="CN220" s="110"/>
      <c r="CO220" s="110"/>
      <c r="CP220" s="110"/>
      <c r="CQ220" s="110"/>
      <c r="CR220" s="110"/>
      <c r="CS220" s="110"/>
      <c r="CT220" s="110"/>
      <c r="CU220" s="110"/>
      <c r="CV220" s="110"/>
      <c r="CW220" s="110"/>
      <c r="CX220" s="110"/>
      <c r="CY220" s="110"/>
      <c r="CZ220" s="110"/>
      <c r="DA220" s="110"/>
      <c r="DB220" s="110"/>
      <c r="DC220" s="110"/>
      <c r="DD220" s="110"/>
      <c r="DE220" s="110"/>
      <c r="DF220" s="110"/>
      <c r="DG220" s="110"/>
      <c r="DH220" s="110"/>
      <c r="DI220" s="110"/>
      <c r="DJ220" s="110"/>
      <c r="DK220" s="110"/>
      <c r="DL220" s="110"/>
      <c r="DM220" s="110"/>
      <c r="DN220" s="110"/>
      <c r="DO220" s="110"/>
      <c r="DP220" s="110"/>
      <c r="DQ220" s="110"/>
      <c r="DR220" s="110"/>
      <c r="DS220" s="110"/>
      <c r="DT220" s="110"/>
      <c r="DU220" s="110"/>
      <c r="DV220" s="110"/>
      <c r="DW220" s="110"/>
      <c r="DX220" s="110"/>
      <c r="DY220" s="110"/>
      <c r="DZ220" s="110"/>
      <c r="EA220" s="110"/>
      <c r="EB220" s="110"/>
      <c r="EC220" s="110"/>
      <c r="ED220" s="110"/>
      <c r="EE220" s="110"/>
      <c r="EF220" s="110"/>
      <c r="EG220" s="110"/>
      <c r="EH220" s="110"/>
      <c r="EI220" s="110"/>
      <c r="EJ220" s="110"/>
      <c r="EK220" s="110"/>
      <c r="EL220" s="110"/>
      <c r="EM220" s="110"/>
      <c r="EN220" s="110"/>
      <c r="EO220" s="110"/>
      <c r="EP220" s="110"/>
      <c r="EQ220" s="110"/>
      <c r="ER220" s="110"/>
      <c r="ES220" s="110"/>
      <c r="ET220" s="110"/>
      <c r="EU220" s="110"/>
      <c r="EV220" s="110"/>
      <c r="EW220" s="110"/>
      <c r="EX220" s="110"/>
      <c r="EY220" s="110"/>
      <c r="EZ220" s="110"/>
      <c r="FA220" s="110"/>
      <c r="FB220" s="110"/>
      <c r="FC220" s="110"/>
      <c r="FD220" s="110"/>
      <c r="FE220" s="110"/>
      <c r="FF220" s="110"/>
      <c r="FG220" s="110"/>
      <c r="FH220" s="110"/>
      <c r="FI220" s="110"/>
      <c r="FJ220" s="110"/>
      <c r="FK220" s="110"/>
      <c r="FL220" s="110"/>
      <c r="FM220" s="110"/>
      <c r="FN220" s="110"/>
      <c r="FO220" s="110"/>
      <c r="FP220" s="110"/>
      <c r="FQ220" s="110"/>
      <c r="FR220" s="110"/>
      <c r="FS220" s="110"/>
      <c r="FT220" s="110"/>
      <c r="FU220" s="110"/>
      <c r="FV220" s="110"/>
      <c r="FW220" s="110"/>
      <c r="FX220" s="110"/>
      <c r="FY220" s="110"/>
      <c r="FZ220" s="110"/>
      <c r="GA220" s="110"/>
      <c r="GB220" s="110"/>
      <c r="GC220" s="110"/>
      <c r="GD220" s="110"/>
      <c r="GE220" s="110"/>
      <c r="GF220" s="110"/>
      <c r="GG220" s="110"/>
      <c r="GH220" s="110"/>
      <c r="GI220" s="110"/>
      <c r="GJ220" s="110"/>
      <c r="GK220" s="110"/>
      <c r="GL220" s="110"/>
      <c r="GM220" s="110"/>
      <c r="GN220" s="110"/>
      <c r="GO220" s="110"/>
      <c r="GP220" s="110"/>
      <c r="GQ220" s="110"/>
      <c r="GR220" s="110"/>
      <c r="GS220" s="110"/>
      <c r="GT220" s="110"/>
      <c r="GU220" s="110"/>
      <c r="GV220" s="110"/>
      <c r="GW220" s="110"/>
      <c r="GX220" s="110"/>
      <c r="GY220" s="110"/>
      <c r="GZ220" s="110"/>
      <c r="HA220" s="110"/>
      <c r="HB220" s="110"/>
      <c r="HC220" s="110"/>
      <c r="HD220" s="110"/>
      <c r="HE220" s="110"/>
      <c r="HF220" s="110"/>
      <c r="HG220" s="110"/>
      <c r="HH220" s="110"/>
      <c r="HI220" s="110"/>
      <c r="HJ220" s="110"/>
      <c r="HK220" s="110"/>
    </row>
    <row r="221" ht="15.75"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110"/>
      <c r="AB221" s="110"/>
      <c r="AC221" s="110"/>
      <c r="AD221" s="110"/>
      <c r="AE221" s="110"/>
      <c r="AF221" s="110"/>
      <c r="AG221" s="110"/>
      <c r="AH221" s="110"/>
      <c r="AI221" s="110"/>
      <c r="AJ221" s="110"/>
      <c r="AK221" s="110"/>
      <c r="AL221" s="110"/>
      <c r="AM221" s="110"/>
      <c r="AN221" s="110"/>
      <c r="AO221" s="110"/>
      <c r="AP221" s="110"/>
      <c r="AQ221" s="110"/>
      <c r="AR221" s="110"/>
      <c r="AS221" s="110"/>
      <c r="AT221" s="110"/>
      <c r="AU221" s="110"/>
      <c r="AV221" s="110"/>
      <c r="AW221" s="110"/>
      <c r="AX221" s="110"/>
      <c r="AY221" s="110"/>
      <c r="AZ221" s="110"/>
      <c r="BA221" s="110"/>
      <c r="BB221" s="110"/>
      <c r="BC221" s="110"/>
      <c r="BD221" s="110"/>
      <c r="BE221" s="110"/>
      <c r="BF221" s="110"/>
      <c r="BG221" s="110"/>
      <c r="BH221" s="110"/>
      <c r="BI221" s="110"/>
      <c r="BJ221" s="110"/>
      <c r="BK221" s="110"/>
      <c r="BL221" s="110"/>
      <c r="BM221" s="110"/>
      <c r="BN221" s="110"/>
      <c r="BO221" s="110"/>
      <c r="BP221" s="110"/>
      <c r="BQ221" s="110"/>
      <c r="BR221" s="110"/>
      <c r="BS221" s="110"/>
      <c r="BT221" s="110"/>
      <c r="BU221" s="110"/>
      <c r="BV221" s="110"/>
      <c r="BW221" s="110"/>
      <c r="BX221" s="110"/>
      <c r="BY221" s="110"/>
      <c r="BZ221" s="110"/>
      <c r="CA221" s="110"/>
      <c r="CB221" s="110"/>
      <c r="CC221" s="110"/>
      <c r="CD221" s="110"/>
      <c r="CE221" s="110"/>
      <c r="CF221" s="110"/>
      <c r="CG221" s="110"/>
      <c r="CH221" s="110"/>
      <c r="CI221" s="110"/>
      <c r="CJ221" s="110"/>
      <c r="CK221" s="110"/>
      <c r="CL221" s="110"/>
      <c r="CM221" s="110"/>
      <c r="CN221" s="110"/>
      <c r="CO221" s="110"/>
      <c r="CP221" s="110"/>
      <c r="CQ221" s="110"/>
      <c r="CR221" s="110"/>
      <c r="CS221" s="110"/>
      <c r="CT221" s="110"/>
      <c r="CU221" s="110"/>
      <c r="CV221" s="110"/>
      <c r="CW221" s="110"/>
      <c r="CX221" s="110"/>
      <c r="CY221" s="110"/>
      <c r="CZ221" s="110"/>
      <c r="DA221" s="110"/>
      <c r="DB221" s="110"/>
      <c r="DC221" s="110"/>
      <c r="DD221" s="110"/>
      <c r="DE221" s="110"/>
      <c r="DF221" s="110"/>
      <c r="DG221" s="110"/>
      <c r="DH221" s="110"/>
      <c r="DI221" s="110"/>
      <c r="DJ221" s="110"/>
      <c r="DK221" s="110"/>
      <c r="DL221" s="110"/>
      <c r="DM221" s="110"/>
      <c r="DN221" s="110"/>
      <c r="DO221" s="110"/>
      <c r="DP221" s="110"/>
      <c r="DQ221" s="110"/>
      <c r="DR221" s="110"/>
      <c r="DS221" s="110"/>
      <c r="DT221" s="110"/>
      <c r="DU221" s="110"/>
      <c r="DV221" s="110"/>
      <c r="DW221" s="110"/>
      <c r="DX221" s="110"/>
      <c r="DY221" s="110"/>
      <c r="DZ221" s="110"/>
      <c r="EA221" s="110"/>
      <c r="EB221" s="110"/>
      <c r="EC221" s="110"/>
      <c r="ED221" s="110"/>
      <c r="EE221" s="110"/>
      <c r="EF221" s="110"/>
      <c r="EG221" s="110"/>
      <c r="EH221" s="110"/>
      <c r="EI221" s="110"/>
      <c r="EJ221" s="110"/>
      <c r="EK221" s="110"/>
      <c r="EL221" s="110"/>
      <c r="EM221" s="110"/>
      <c r="EN221" s="110"/>
      <c r="EO221" s="110"/>
      <c r="EP221" s="110"/>
      <c r="EQ221" s="110"/>
      <c r="ER221" s="110"/>
      <c r="ES221" s="110"/>
      <c r="ET221" s="110"/>
      <c r="EU221" s="110"/>
      <c r="EV221" s="110"/>
      <c r="EW221" s="110"/>
      <c r="EX221" s="110"/>
      <c r="EY221" s="110"/>
      <c r="EZ221" s="110"/>
      <c r="FA221" s="110"/>
      <c r="FB221" s="110"/>
      <c r="FC221" s="110"/>
      <c r="FD221" s="110"/>
      <c r="FE221" s="110"/>
      <c r="FF221" s="110"/>
      <c r="FG221" s="110"/>
      <c r="FH221" s="110"/>
      <c r="FI221" s="110"/>
      <c r="FJ221" s="110"/>
      <c r="FK221" s="110"/>
      <c r="FL221" s="110"/>
      <c r="FM221" s="110"/>
      <c r="FN221" s="110"/>
      <c r="FO221" s="110"/>
      <c r="FP221" s="110"/>
      <c r="FQ221" s="110"/>
      <c r="FR221" s="110"/>
      <c r="FS221" s="110"/>
      <c r="FT221" s="110"/>
      <c r="FU221" s="110"/>
      <c r="FV221" s="110"/>
      <c r="FW221" s="110"/>
      <c r="FX221" s="110"/>
      <c r="FY221" s="110"/>
      <c r="FZ221" s="110"/>
      <c r="GA221" s="110"/>
      <c r="GB221" s="110"/>
      <c r="GC221" s="110"/>
      <c r="GD221" s="110"/>
      <c r="GE221" s="110"/>
      <c r="GF221" s="110"/>
      <c r="GG221" s="110"/>
      <c r="GH221" s="110"/>
      <c r="GI221" s="110"/>
      <c r="GJ221" s="110"/>
      <c r="GK221" s="110"/>
      <c r="GL221" s="110"/>
      <c r="GM221" s="110"/>
      <c r="GN221" s="110"/>
      <c r="GO221" s="110"/>
      <c r="GP221" s="110"/>
      <c r="GQ221" s="110"/>
      <c r="GR221" s="110"/>
      <c r="GS221" s="110"/>
      <c r="GT221" s="110"/>
      <c r="GU221" s="110"/>
      <c r="GV221" s="110"/>
      <c r="GW221" s="110"/>
      <c r="GX221" s="110"/>
      <c r="GY221" s="110"/>
      <c r="GZ221" s="110"/>
      <c r="HA221" s="110"/>
      <c r="HB221" s="110"/>
      <c r="HC221" s="110"/>
      <c r="HD221" s="110"/>
      <c r="HE221" s="110"/>
      <c r="HF221" s="110"/>
      <c r="HG221" s="110"/>
      <c r="HH221" s="110"/>
      <c r="HI221" s="110"/>
      <c r="HJ221" s="110"/>
      <c r="HK221" s="110"/>
    </row>
    <row r="222" ht="15.75"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110"/>
      <c r="AB222" s="110"/>
      <c r="AC222" s="110"/>
      <c r="AD222" s="110"/>
      <c r="AE222" s="110"/>
      <c r="AF222" s="110"/>
      <c r="AG222" s="110"/>
      <c r="AH222" s="110"/>
      <c r="AI222" s="110"/>
      <c r="AJ222" s="110"/>
      <c r="AK222" s="110"/>
      <c r="AL222" s="110"/>
      <c r="AM222" s="110"/>
      <c r="AN222" s="110"/>
      <c r="AO222" s="110"/>
      <c r="AP222" s="110"/>
      <c r="AQ222" s="110"/>
      <c r="AR222" s="110"/>
      <c r="AS222" s="110"/>
      <c r="AT222" s="110"/>
      <c r="AU222" s="110"/>
      <c r="AV222" s="110"/>
      <c r="AW222" s="110"/>
      <c r="AX222" s="110"/>
      <c r="AY222" s="110"/>
      <c r="AZ222" s="110"/>
      <c r="BA222" s="110"/>
      <c r="BB222" s="110"/>
      <c r="BC222" s="110"/>
      <c r="BD222" s="110"/>
      <c r="BE222" s="110"/>
      <c r="BF222" s="110"/>
      <c r="BG222" s="110"/>
      <c r="BH222" s="110"/>
      <c r="BI222" s="110"/>
      <c r="BJ222" s="110"/>
      <c r="BK222" s="110"/>
      <c r="BL222" s="110"/>
      <c r="BM222" s="110"/>
      <c r="BN222" s="110"/>
      <c r="BO222" s="110"/>
      <c r="BP222" s="110"/>
      <c r="BQ222" s="110"/>
      <c r="BR222" s="110"/>
      <c r="BS222" s="110"/>
      <c r="BT222" s="110"/>
      <c r="BU222" s="110"/>
      <c r="BV222" s="110"/>
      <c r="BW222" s="110"/>
      <c r="BX222" s="110"/>
      <c r="BY222" s="110"/>
      <c r="BZ222" s="110"/>
      <c r="CA222" s="110"/>
      <c r="CB222" s="110"/>
      <c r="CC222" s="110"/>
      <c r="CD222" s="110"/>
      <c r="CE222" s="110"/>
      <c r="CF222" s="110"/>
      <c r="CG222" s="110"/>
      <c r="CH222" s="110"/>
      <c r="CI222" s="110"/>
      <c r="CJ222" s="110"/>
      <c r="CK222" s="110"/>
      <c r="CL222" s="110"/>
      <c r="CM222" s="110"/>
      <c r="CN222" s="110"/>
      <c r="CO222" s="110"/>
      <c r="CP222" s="110"/>
      <c r="CQ222" s="110"/>
      <c r="CR222" s="110"/>
      <c r="CS222" s="110"/>
      <c r="CT222" s="110"/>
      <c r="CU222" s="110"/>
      <c r="CV222" s="110"/>
      <c r="CW222" s="110"/>
      <c r="CX222" s="110"/>
      <c r="CY222" s="110"/>
      <c r="CZ222" s="110"/>
      <c r="DA222" s="110"/>
      <c r="DB222" s="110"/>
      <c r="DC222" s="110"/>
      <c r="DD222" s="110"/>
      <c r="DE222" s="110"/>
      <c r="DF222" s="110"/>
      <c r="DG222" s="110"/>
      <c r="DH222" s="110"/>
      <c r="DI222" s="110"/>
      <c r="DJ222" s="110"/>
      <c r="DK222" s="110"/>
      <c r="DL222" s="110"/>
      <c r="DM222" s="110"/>
      <c r="DN222" s="110"/>
      <c r="DO222" s="110"/>
      <c r="DP222" s="110"/>
      <c r="DQ222" s="110"/>
      <c r="DR222" s="110"/>
      <c r="DS222" s="110"/>
      <c r="DT222" s="110"/>
      <c r="DU222" s="110"/>
      <c r="DV222" s="110"/>
      <c r="DW222" s="110"/>
      <c r="DX222" s="110"/>
      <c r="DY222" s="110"/>
      <c r="DZ222" s="110"/>
      <c r="EA222" s="110"/>
      <c r="EB222" s="110"/>
      <c r="EC222" s="110"/>
      <c r="ED222" s="110"/>
      <c r="EE222" s="110"/>
      <c r="EF222" s="110"/>
      <c r="EG222" s="110"/>
      <c r="EH222" s="110"/>
      <c r="EI222" s="110"/>
      <c r="EJ222" s="110"/>
      <c r="EK222" s="110"/>
      <c r="EL222" s="110"/>
      <c r="EM222" s="110"/>
      <c r="EN222" s="110"/>
      <c r="EO222" s="110"/>
      <c r="EP222" s="110"/>
      <c r="EQ222" s="110"/>
      <c r="ER222" s="110"/>
      <c r="ES222" s="110"/>
      <c r="ET222" s="110"/>
      <c r="EU222" s="110"/>
      <c r="EV222" s="110"/>
      <c r="EW222" s="110"/>
      <c r="EX222" s="110"/>
      <c r="EY222" s="110"/>
      <c r="EZ222" s="110"/>
      <c r="FA222" s="110"/>
      <c r="FB222" s="110"/>
      <c r="FC222" s="110"/>
      <c r="FD222" s="110"/>
      <c r="FE222" s="110"/>
      <c r="FF222" s="110"/>
      <c r="FG222" s="110"/>
      <c r="FH222" s="110"/>
      <c r="FI222" s="110"/>
      <c r="FJ222" s="110"/>
      <c r="FK222" s="110"/>
      <c r="FL222" s="110"/>
      <c r="FM222" s="110"/>
      <c r="FN222" s="110"/>
      <c r="FO222" s="110"/>
      <c r="FP222" s="110"/>
      <c r="FQ222" s="110"/>
      <c r="FR222" s="110"/>
      <c r="FS222" s="110"/>
      <c r="FT222" s="110"/>
      <c r="FU222" s="110"/>
      <c r="FV222" s="110"/>
      <c r="FW222" s="110"/>
      <c r="FX222" s="110"/>
      <c r="FY222" s="110"/>
      <c r="FZ222" s="110"/>
      <c r="GA222" s="110"/>
      <c r="GB222" s="110"/>
      <c r="GC222" s="110"/>
      <c r="GD222" s="110"/>
      <c r="GE222" s="110"/>
      <c r="GF222" s="110"/>
      <c r="GG222" s="110"/>
      <c r="GH222" s="110"/>
      <c r="GI222" s="110"/>
      <c r="GJ222" s="110"/>
      <c r="GK222" s="110"/>
      <c r="GL222" s="110"/>
      <c r="GM222" s="110"/>
      <c r="GN222" s="110"/>
      <c r="GO222" s="110"/>
      <c r="GP222" s="110"/>
      <c r="GQ222" s="110"/>
      <c r="GR222" s="110"/>
      <c r="GS222" s="110"/>
      <c r="GT222" s="110"/>
      <c r="GU222" s="110"/>
      <c r="GV222" s="110"/>
      <c r="GW222" s="110"/>
      <c r="GX222" s="110"/>
      <c r="GY222" s="110"/>
      <c r="GZ222" s="110"/>
      <c r="HA222" s="110"/>
      <c r="HB222" s="110"/>
      <c r="HC222" s="110"/>
      <c r="HD222" s="110"/>
      <c r="HE222" s="110"/>
      <c r="HF222" s="110"/>
      <c r="HG222" s="110"/>
      <c r="HH222" s="110"/>
      <c r="HI222" s="110"/>
      <c r="HJ222" s="110"/>
      <c r="HK222" s="110"/>
    </row>
    <row r="223" ht="15.75"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110"/>
      <c r="AB223" s="110"/>
      <c r="AC223" s="110"/>
      <c r="AD223" s="110"/>
      <c r="AE223" s="110"/>
      <c r="AF223" s="110"/>
      <c r="AG223" s="110"/>
      <c r="AH223" s="110"/>
      <c r="AI223" s="110"/>
      <c r="AJ223" s="110"/>
      <c r="AK223" s="110"/>
      <c r="AL223" s="110"/>
      <c r="AM223" s="110"/>
      <c r="AN223" s="110"/>
      <c r="AO223" s="110"/>
      <c r="AP223" s="110"/>
      <c r="AQ223" s="110"/>
      <c r="AR223" s="110"/>
      <c r="AS223" s="110"/>
      <c r="AT223" s="110"/>
      <c r="AU223" s="110"/>
      <c r="AV223" s="110"/>
      <c r="AW223" s="110"/>
      <c r="AX223" s="110"/>
      <c r="AY223" s="110"/>
      <c r="AZ223" s="110"/>
      <c r="BA223" s="110"/>
      <c r="BB223" s="110"/>
      <c r="BC223" s="110"/>
      <c r="BD223" s="110"/>
      <c r="BE223" s="110"/>
      <c r="BF223" s="110"/>
      <c r="BG223" s="110"/>
      <c r="BH223" s="110"/>
      <c r="BI223" s="110"/>
      <c r="BJ223" s="110"/>
      <c r="BK223" s="110"/>
      <c r="BL223" s="110"/>
      <c r="BM223" s="110"/>
      <c r="BN223" s="110"/>
      <c r="BO223" s="110"/>
      <c r="BP223" s="110"/>
      <c r="BQ223" s="110"/>
      <c r="BR223" s="110"/>
      <c r="BS223" s="110"/>
      <c r="BT223" s="110"/>
      <c r="BU223" s="110"/>
      <c r="BV223" s="110"/>
      <c r="BW223" s="110"/>
      <c r="BX223" s="110"/>
      <c r="BY223" s="110"/>
      <c r="BZ223" s="110"/>
      <c r="CA223" s="110"/>
      <c r="CB223" s="110"/>
      <c r="CC223" s="110"/>
      <c r="CD223" s="110"/>
      <c r="CE223" s="110"/>
      <c r="CF223" s="110"/>
      <c r="CG223" s="110"/>
      <c r="CH223" s="110"/>
      <c r="CI223" s="110"/>
      <c r="CJ223" s="110"/>
      <c r="CK223" s="110"/>
      <c r="CL223" s="110"/>
      <c r="CM223" s="110"/>
      <c r="CN223" s="110"/>
      <c r="CO223" s="110"/>
      <c r="CP223" s="110"/>
      <c r="CQ223" s="110"/>
      <c r="CR223" s="110"/>
      <c r="CS223" s="110"/>
      <c r="CT223" s="110"/>
      <c r="CU223" s="110"/>
      <c r="CV223" s="110"/>
      <c r="CW223" s="110"/>
      <c r="CX223" s="110"/>
      <c r="CY223" s="110"/>
      <c r="CZ223" s="110"/>
      <c r="DA223" s="110"/>
      <c r="DB223" s="110"/>
      <c r="DC223" s="110"/>
      <c r="DD223" s="110"/>
      <c r="DE223" s="110"/>
      <c r="DF223" s="110"/>
      <c r="DG223" s="110"/>
      <c r="DH223" s="110"/>
      <c r="DI223" s="110"/>
      <c r="DJ223" s="110"/>
      <c r="DK223" s="110"/>
      <c r="DL223" s="110"/>
      <c r="DM223" s="110"/>
      <c r="DN223" s="110"/>
      <c r="DO223" s="110"/>
      <c r="DP223" s="110"/>
      <c r="DQ223" s="110"/>
      <c r="DR223" s="110"/>
      <c r="DS223" s="110"/>
      <c r="DT223" s="110"/>
      <c r="DU223" s="110"/>
      <c r="DV223" s="110"/>
      <c r="DW223" s="110"/>
      <c r="DX223" s="110"/>
      <c r="DY223" s="110"/>
      <c r="DZ223" s="110"/>
      <c r="EA223" s="110"/>
      <c r="EB223" s="110"/>
      <c r="EC223" s="110"/>
      <c r="ED223" s="110"/>
      <c r="EE223" s="110"/>
      <c r="EF223" s="110"/>
      <c r="EG223" s="110"/>
      <c r="EH223" s="110"/>
      <c r="EI223" s="110"/>
      <c r="EJ223" s="110"/>
      <c r="EK223" s="110"/>
      <c r="EL223" s="110"/>
      <c r="EM223" s="110"/>
      <c r="EN223" s="110"/>
      <c r="EO223" s="110"/>
      <c r="EP223" s="110"/>
      <c r="EQ223" s="110"/>
      <c r="ER223" s="110"/>
      <c r="ES223" s="110"/>
      <c r="ET223" s="110"/>
      <c r="EU223" s="110"/>
      <c r="EV223" s="110"/>
      <c r="EW223" s="110"/>
      <c r="EX223" s="110"/>
      <c r="EY223" s="110"/>
      <c r="EZ223" s="110"/>
      <c r="FA223" s="110"/>
      <c r="FB223" s="110"/>
      <c r="FC223" s="110"/>
      <c r="FD223" s="110"/>
      <c r="FE223" s="110"/>
      <c r="FF223" s="110"/>
      <c r="FG223" s="110"/>
      <c r="FH223" s="110"/>
      <c r="FI223" s="110"/>
      <c r="FJ223" s="110"/>
      <c r="FK223" s="110"/>
      <c r="FL223" s="110"/>
      <c r="FM223" s="110"/>
      <c r="FN223" s="110"/>
      <c r="FO223" s="110"/>
      <c r="FP223" s="110"/>
      <c r="FQ223" s="110"/>
      <c r="FR223" s="110"/>
      <c r="FS223" s="110"/>
      <c r="FT223" s="110"/>
      <c r="FU223" s="110"/>
      <c r="FV223" s="110"/>
      <c r="FW223" s="110"/>
      <c r="FX223" s="110"/>
      <c r="FY223" s="110"/>
      <c r="FZ223" s="110"/>
      <c r="GA223" s="110"/>
      <c r="GB223" s="110"/>
      <c r="GC223" s="110"/>
      <c r="GD223" s="110"/>
      <c r="GE223" s="110"/>
      <c r="GF223" s="110"/>
      <c r="GG223" s="110"/>
      <c r="GH223" s="110"/>
      <c r="GI223" s="110"/>
      <c r="GJ223" s="110"/>
      <c r="GK223" s="110"/>
      <c r="GL223" s="110"/>
      <c r="GM223" s="110"/>
      <c r="GN223" s="110"/>
      <c r="GO223" s="110"/>
      <c r="GP223" s="110"/>
      <c r="GQ223" s="110"/>
      <c r="GR223" s="110"/>
      <c r="GS223" s="110"/>
      <c r="GT223" s="110"/>
      <c r="GU223" s="110"/>
      <c r="GV223" s="110"/>
      <c r="GW223" s="110"/>
      <c r="GX223" s="110"/>
      <c r="GY223" s="110"/>
      <c r="GZ223" s="110"/>
      <c r="HA223" s="110"/>
      <c r="HB223" s="110"/>
      <c r="HC223" s="110"/>
      <c r="HD223" s="110"/>
      <c r="HE223" s="110"/>
      <c r="HF223" s="110"/>
      <c r="HG223" s="110"/>
      <c r="HH223" s="110"/>
      <c r="HI223" s="110"/>
      <c r="HJ223" s="110"/>
      <c r="HK223" s="110"/>
    </row>
    <row r="224" ht="15.75"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110"/>
      <c r="AB224" s="110"/>
      <c r="AC224" s="110"/>
      <c r="AD224" s="110"/>
      <c r="AE224" s="110"/>
      <c r="AF224" s="110"/>
      <c r="AG224" s="110"/>
      <c r="AH224" s="110"/>
      <c r="AI224" s="110"/>
      <c r="AJ224" s="110"/>
      <c r="AK224" s="110"/>
      <c r="AL224" s="110"/>
      <c r="AM224" s="110"/>
      <c r="AN224" s="110"/>
      <c r="AO224" s="110"/>
      <c r="AP224" s="110"/>
      <c r="AQ224" s="110"/>
      <c r="AR224" s="110"/>
      <c r="AS224" s="110"/>
      <c r="AT224" s="110"/>
      <c r="AU224" s="110"/>
      <c r="AV224" s="110"/>
      <c r="AW224" s="110"/>
      <c r="AX224" s="110"/>
      <c r="AY224" s="110"/>
      <c r="AZ224" s="110"/>
      <c r="BA224" s="110"/>
      <c r="BB224" s="110"/>
      <c r="BC224" s="110"/>
      <c r="BD224" s="110"/>
      <c r="BE224" s="110"/>
      <c r="BF224" s="110"/>
      <c r="BG224" s="110"/>
      <c r="BH224" s="110"/>
      <c r="BI224" s="110"/>
      <c r="BJ224" s="110"/>
      <c r="BK224" s="110"/>
      <c r="BL224" s="110"/>
      <c r="BM224" s="110"/>
      <c r="BN224" s="110"/>
      <c r="BO224" s="110"/>
      <c r="BP224" s="110"/>
      <c r="BQ224" s="110"/>
      <c r="BR224" s="110"/>
      <c r="BS224" s="110"/>
      <c r="BT224" s="110"/>
      <c r="BU224" s="110"/>
      <c r="BV224" s="110"/>
      <c r="BW224" s="110"/>
      <c r="BX224" s="110"/>
      <c r="BY224" s="110"/>
      <c r="BZ224" s="110"/>
      <c r="CA224" s="110"/>
      <c r="CB224" s="110"/>
      <c r="CC224" s="110"/>
      <c r="CD224" s="110"/>
      <c r="CE224" s="110"/>
      <c r="CF224" s="110"/>
      <c r="CG224" s="110"/>
      <c r="CH224" s="110"/>
      <c r="CI224" s="110"/>
      <c r="CJ224" s="110"/>
      <c r="CK224" s="110"/>
      <c r="CL224" s="110"/>
      <c r="CM224" s="110"/>
      <c r="CN224" s="110"/>
      <c r="CO224" s="110"/>
      <c r="CP224" s="110"/>
      <c r="CQ224" s="110"/>
      <c r="CR224" s="110"/>
      <c r="CS224" s="110"/>
      <c r="CT224" s="110"/>
      <c r="CU224" s="110"/>
      <c r="CV224" s="110"/>
      <c r="CW224" s="110"/>
      <c r="CX224" s="110"/>
      <c r="CY224" s="110"/>
      <c r="CZ224" s="110"/>
      <c r="DA224" s="110"/>
      <c r="DB224" s="110"/>
      <c r="DC224" s="110"/>
      <c r="DD224" s="110"/>
      <c r="DE224" s="110"/>
      <c r="DF224" s="110"/>
      <c r="DG224" s="110"/>
      <c r="DH224" s="110"/>
      <c r="DI224" s="110"/>
      <c r="DJ224" s="110"/>
      <c r="DK224" s="110"/>
      <c r="DL224" s="110"/>
      <c r="DM224" s="110"/>
      <c r="DN224" s="110"/>
      <c r="DO224" s="110"/>
      <c r="DP224" s="110"/>
      <c r="DQ224" s="110"/>
      <c r="DR224" s="110"/>
      <c r="DS224" s="110"/>
      <c r="DT224" s="110"/>
      <c r="DU224" s="110"/>
      <c r="DV224" s="110"/>
      <c r="DW224" s="110"/>
      <c r="DX224" s="110"/>
      <c r="DY224" s="110"/>
      <c r="DZ224" s="110"/>
      <c r="EA224" s="110"/>
      <c r="EB224" s="110"/>
      <c r="EC224" s="110"/>
      <c r="ED224" s="110"/>
      <c r="EE224" s="110"/>
      <c r="EF224" s="110"/>
      <c r="EG224" s="110"/>
      <c r="EH224" s="110"/>
      <c r="EI224" s="110"/>
      <c r="EJ224" s="110"/>
      <c r="EK224" s="110"/>
      <c r="EL224" s="110"/>
      <c r="EM224" s="110"/>
      <c r="EN224" s="110"/>
      <c r="EO224" s="110"/>
      <c r="EP224" s="110"/>
      <c r="EQ224" s="110"/>
      <c r="ER224" s="110"/>
      <c r="ES224" s="110"/>
      <c r="ET224" s="110"/>
      <c r="EU224" s="110"/>
      <c r="EV224" s="110"/>
      <c r="EW224" s="110"/>
      <c r="EX224" s="110"/>
      <c r="EY224" s="110"/>
      <c r="EZ224" s="110"/>
      <c r="FA224" s="110"/>
      <c r="FB224" s="110"/>
      <c r="FC224" s="110"/>
      <c r="FD224" s="110"/>
      <c r="FE224" s="110"/>
      <c r="FF224" s="110"/>
      <c r="FG224" s="110"/>
      <c r="FH224" s="110"/>
      <c r="FI224" s="110"/>
      <c r="FJ224" s="110"/>
      <c r="FK224" s="110"/>
      <c r="FL224" s="110"/>
      <c r="FM224" s="110"/>
      <c r="FN224" s="110"/>
      <c r="FO224" s="110"/>
      <c r="FP224" s="110"/>
      <c r="FQ224" s="110"/>
      <c r="FR224" s="110"/>
      <c r="FS224" s="110"/>
      <c r="FT224" s="110"/>
      <c r="FU224" s="110"/>
      <c r="FV224" s="110"/>
      <c r="FW224" s="110"/>
      <c r="FX224" s="110"/>
      <c r="FY224" s="110"/>
      <c r="FZ224" s="110"/>
      <c r="GA224" s="110"/>
      <c r="GB224" s="110"/>
      <c r="GC224" s="110"/>
      <c r="GD224" s="110"/>
      <c r="GE224" s="110"/>
      <c r="GF224" s="110"/>
      <c r="GG224" s="110"/>
      <c r="GH224" s="110"/>
      <c r="GI224" s="110"/>
      <c r="GJ224" s="110"/>
      <c r="GK224" s="110"/>
      <c r="GL224" s="110"/>
      <c r="GM224" s="110"/>
      <c r="GN224" s="110"/>
      <c r="GO224" s="110"/>
      <c r="GP224" s="110"/>
      <c r="GQ224" s="110"/>
      <c r="GR224" s="110"/>
      <c r="GS224" s="110"/>
      <c r="GT224" s="110"/>
      <c r="GU224" s="110"/>
      <c r="GV224" s="110"/>
      <c r="GW224" s="110"/>
      <c r="GX224" s="110"/>
      <c r="GY224" s="110"/>
      <c r="GZ224" s="110"/>
      <c r="HA224" s="110"/>
      <c r="HB224" s="110"/>
      <c r="HC224" s="110"/>
      <c r="HD224" s="110"/>
      <c r="HE224" s="110"/>
      <c r="HF224" s="110"/>
      <c r="HG224" s="110"/>
      <c r="HH224" s="110"/>
      <c r="HI224" s="110"/>
      <c r="HJ224" s="110"/>
      <c r="HK224" s="110"/>
    </row>
    <row r="225" ht="15.75"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110"/>
      <c r="AB225" s="110"/>
      <c r="AC225" s="110"/>
      <c r="AD225" s="110"/>
      <c r="AE225" s="110"/>
      <c r="AF225" s="110"/>
      <c r="AG225" s="110"/>
      <c r="AH225" s="110"/>
      <c r="AI225" s="110"/>
      <c r="AJ225" s="110"/>
      <c r="AK225" s="110"/>
      <c r="AL225" s="110"/>
      <c r="AM225" s="110"/>
      <c r="AN225" s="110"/>
      <c r="AO225" s="110"/>
      <c r="AP225" s="110"/>
      <c r="AQ225" s="110"/>
      <c r="AR225" s="110"/>
      <c r="AS225" s="110"/>
      <c r="AT225" s="110"/>
      <c r="AU225" s="110"/>
      <c r="AV225" s="110"/>
      <c r="AW225" s="110"/>
      <c r="AX225" s="110"/>
      <c r="AY225" s="110"/>
      <c r="AZ225" s="110"/>
      <c r="BA225" s="110"/>
      <c r="BB225" s="110"/>
      <c r="BC225" s="110"/>
      <c r="BD225" s="110"/>
      <c r="BE225" s="110"/>
      <c r="BF225" s="110"/>
      <c r="BG225" s="110"/>
      <c r="BH225" s="110"/>
      <c r="BI225" s="110"/>
      <c r="BJ225" s="110"/>
      <c r="BK225" s="110"/>
      <c r="BL225" s="110"/>
      <c r="BM225" s="110"/>
      <c r="BN225" s="110"/>
      <c r="BO225" s="110"/>
      <c r="BP225" s="110"/>
      <c r="BQ225" s="110"/>
      <c r="BR225" s="110"/>
      <c r="BS225" s="110"/>
      <c r="BT225" s="110"/>
      <c r="BU225" s="110"/>
      <c r="BV225" s="110"/>
      <c r="BW225" s="110"/>
      <c r="BX225" s="110"/>
      <c r="BY225" s="110"/>
      <c r="BZ225" s="110"/>
      <c r="CA225" s="110"/>
      <c r="CB225" s="110"/>
      <c r="CC225" s="110"/>
      <c r="CD225" s="110"/>
      <c r="CE225" s="110"/>
      <c r="CF225" s="110"/>
      <c r="CG225" s="110"/>
      <c r="CH225" s="110"/>
      <c r="CI225" s="110"/>
      <c r="CJ225" s="110"/>
      <c r="CK225" s="110"/>
      <c r="CL225" s="110"/>
      <c r="CM225" s="110"/>
      <c r="CN225" s="110"/>
      <c r="CO225" s="110"/>
      <c r="CP225" s="110"/>
      <c r="CQ225" s="110"/>
      <c r="CR225" s="110"/>
      <c r="CS225" s="110"/>
      <c r="CT225" s="110"/>
      <c r="CU225" s="110"/>
      <c r="CV225" s="110"/>
      <c r="CW225" s="110"/>
      <c r="CX225" s="110"/>
      <c r="CY225" s="110"/>
      <c r="CZ225" s="110"/>
      <c r="DA225" s="110"/>
      <c r="DB225" s="110"/>
      <c r="DC225" s="110"/>
      <c r="DD225" s="110"/>
      <c r="DE225" s="110"/>
      <c r="DF225" s="110"/>
      <c r="DG225" s="110"/>
      <c r="DH225" s="110"/>
      <c r="DI225" s="110"/>
      <c r="DJ225" s="110"/>
      <c r="DK225" s="110"/>
      <c r="DL225" s="110"/>
      <c r="DM225" s="110"/>
      <c r="DN225" s="110"/>
      <c r="DO225" s="110"/>
      <c r="DP225" s="110"/>
      <c r="DQ225" s="110"/>
      <c r="DR225" s="110"/>
      <c r="DS225" s="110"/>
      <c r="DT225" s="110"/>
      <c r="DU225" s="110"/>
      <c r="DV225" s="110"/>
      <c r="DW225" s="110"/>
      <c r="DX225" s="110"/>
      <c r="DY225" s="110"/>
      <c r="DZ225" s="110"/>
      <c r="EA225" s="110"/>
      <c r="EB225" s="110"/>
      <c r="EC225" s="110"/>
      <c r="ED225" s="110"/>
      <c r="EE225" s="110"/>
      <c r="EF225" s="110"/>
      <c r="EG225" s="110"/>
      <c r="EH225" s="110"/>
      <c r="EI225" s="110"/>
      <c r="EJ225" s="110"/>
      <c r="EK225" s="110"/>
      <c r="EL225" s="110"/>
      <c r="EM225" s="110"/>
      <c r="EN225" s="110"/>
      <c r="EO225" s="110"/>
      <c r="EP225" s="110"/>
      <c r="EQ225" s="110"/>
      <c r="ER225" s="110"/>
      <c r="ES225" s="110"/>
      <c r="ET225" s="110"/>
      <c r="EU225" s="110"/>
      <c r="EV225" s="110"/>
      <c r="EW225" s="110"/>
      <c r="EX225" s="110"/>
      <c r="EY225" s="110"/>
      <c r="EZ225" s="110"/>
      <c r="FA225" s="110"/>
      <c r="FB225" s="110"/>
      <c r="FC225" s="110"/>
      <c r="FD225" s="110"/>
      <c r="FE225" s="110"/>
      <c r="FF225" s="110"/>
      <c r="FG225" s="110"/>
      <c r="FH225" s="110"/>
      <c r="FI225" s="110"/>
      <c r="FJ225" s="110"/>
      <c r="FK225" s="110"/>
      <c r="FL225" s="110"/>
      <c r="FM225" s="110"/>
      <c r="FN225" s="110"/>
      <c r="FO225" s="110"/>
      <c r="FP225" s="110"/>
      <c r="FQ225" s="110"/>
      <c r="FR225" s="110"/>
      <c r="FS225" s="110"/>
      <c r="FT225" s="110"/>
      <c r="FU225" s="110"/>
      <c r="FV225" s="110"/>
      <c r="FW225" s="110"/>
      <c r="FX225" s="110"/>
      <c r="FY225" s="110"/>
      <c r="FZ225" s="110"/>
      <c r="GA225" s="110"/>
      <c r="GB225" s="110"/>
      <c r="GC225" s="110"/>
      <c r="GD225" s="110"/>
      <c r="GE225" s="110"/>
      <c r="GF225" s="110"/>
      <c r="GG225" s="110"/>
      <c r="GH225" s="110"/>
      <c r="GI225" s="110"/>
      <c r="GJ225" s="110"/>
      <c r="GK225" s="110"/>
      <c r="GL225" s="110"/>
      <c r="GM225" s="110"/>
      <c r="GN225" s="110"/>
      <c r="GO225" s="110"/>
      <c r="GP225" s="110"/>
      <c r="GQ225" s="110"/>
      <c r="GR225" s="110"/>
      <c r="GS225" s="110"/>
      <c r="GT225" s="110"/>
      <c r="GU225" s="110"/>
      <c r="GV225" s="110"/>
      <c r="GW225" s="110"/>
      <c r="GX225" s="110"/>
      <c r="GY225" s="110"/>
      <c r="GZ225" s="110"/>
      <c r="HA225" s="110"/>
      <c r="HB225" s="110"/>
      <c r="HC225" s="110"/>
      <c r="HD225" s="110"/>
      <c r="HE225" s="110"/>
      <c r="HF225" s="110"/>
      <c r="HG225" s="110"/>
      <c r="HH225" s="110"/>
      <c r="HI225" s="110"/>
      <c r="HJ225" s="110"/>
      <c r="HK225" s="110"/>
    </row>
    <row r="226" ht="15.75"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110"/>
      <c r="AB226" s="110"/>
      <c r="AC226" s="110"/>
      <c r="AD226" s="110"/>
      <c r="AE226" s="110"/>
      <c r="AF226" s="110"/>
      <c r="AG226" s="110"/>
      <c r="AH226" s="110"/>
      <c r="AI226" s="110"/>
      <c r="AJ226" s="110"/>
      <c r="AK226" s="110"/>
      <c r="AL226" s="110"/>
      <c r="AM226" s="110"/>
      <c r="AN226" s="110"/>
      <c r="AO226" s="110"/>
      <c r="AP226" s="110"/>
      <c r="AQ226" s="110"/>
      <c r="AR226" s="110"/>
      <c r="AS226" s="110"/>
      <c r="AT226" s="110"/>
      <c r="AU226" s="110"/>
      <c r="AV226" s="110"/>
      <c r="AW226" s="110"/>
      <c r="AX226" s="110"/>
      <c r="AY226" s="110"/>
      <c r="AZ226" s="110"/>
      <c r="BA226" s="110"/>
      <c r="BB226" s="110"/>
      <c r="BC226" s="110"/>
      <c r="BD226" s="110"/>
      <c r="BE226" s="110"/>
      <c r="BF226" s="110"/>
      <c r="BG226" s="110"/>
      <c r="BH226" s="110"/>
      <c r="BI226" s="110"/>
      <c r="BJ226" s="110"/>
      <c r="BK226" s="110"/>
      <c r="BL226" s="110"/>
      <c r="BM226" s="110"/>
      <c r="BN226" s="110"/>
      <c r="BO226" s="110"/>
      <c r="BP226" s="110"/>
      <c r="BQ226" s="110"/>
      <c r="BR226" s="110"/>
      <c r="BS226" s="110"/>
      <c r="BT226" s="110"/>
      <c r="BU226" s="110"/>
      <c r="BV226" s="110"/>
      <c r="BW226" s="110"/>
      <c r="BX226" s="110"/>
      <c r="BY226" s="110"/>
      <c r="BZ226" s="110"/>
      <c r="CA226" s="110"/>
      <c r="CB226" s="110"/>
      <c r="CC226" s="110"/>
      <c r="CD226" s="110"/>
      <c r="CE226" s="110"/>
      <c r="CF226" s="110"/>
      <c r="CG226" s="110"/>
      <c r="CH226" s="110"/>
      <c r="CI226" s="110"/>
      <c r="CJ226" s="110"/>
      <c r="CK226" s="110"/>
      <c r="CL226" s="110"/>
      <c r="CM226" s="110"/>
      <c r="CN226" s="110"/>
      <c r="CO226" s="110"/>
      <c r="CP226" s="110"/>
      <c r="CQ226" s="110"/>
      <c r="CR226" s="110"/>
      <c r="CS226" s="110"/>
      <c r="CT226" s="110"/>
      <c r="CU226" s="110"/>
      <c r="CV226" s="110"/>
      <c r="CW226" s="110"/>
      <c r="CX226" s="110"/>
      <c r="CY226" s="110"/>
      <c r="CZ226" s="110"/>
      <c r="DA226" s="110"/>
      <c r="DB226" s="110"/>
      <c r="DC226" s="110"/>
      <c r="DD226" s="110"/>
      <c r="DE226" s="110"/>
      <c r="DF226" s="110"/>
      <c r="DG226" s="110"/>
      <c r="DH226" s="110"/>
      <c r="DI226" s="110"/>
      <c r="DJ226" s="110"/>
      <c r="DK226" s="110"/>
      <c r="DL226" s="110"/>
      <c r="DM226" s="110"/>
      <c r="DN226" s="110"/>
      <c r="DO226" s="110"/>
      <c r="DP226" s="110"/>
      <c r="DQ226" s="110"/>
      <c r="DR226" s="110"/>
      <c r="DS226" s="110"/>
      <c r="DT226" s="110"/>
      <c r="DU226" s="110"/>
      <c r="DV226" s="110"/>
      <c r="DW226" s="110"/>
      <c r="DX226" s="110"/>
      <c r="DY226" s="110"/>
      <c r="DZ226" s="110"/>
      <c r="EA226" s="110"/>
      <c r="EB226" s="110"/>
      <c r="EC226" s="110"/>
      <c r="ED226" s="110"/>
      <c r="EE226" s="110"/>
      <c r="EF226" s="110"/>
      <c r="EG226" s="110"/>
      <c r="EH226" s="110"/>
      <c r="EI226" s="110"/>
      <c r="EJ226" s="110"/>
      <c r="EK226" s="110"/>
      <c r="EL226" s="110"/>
      <c r="EM226" s="110"/>
      <c r="EN226" s="110"/>
      <c r="EO226" s="110"/>
      <c r="EP226" s="110"/>
      <c r="EQ226" s="110"/>
      <c r="ER226" s="110"/>
      <c r="ES226" s="110"/>
      <c r="ET226" s="110"/>
      <c r="EU226" s="110"/>
      <c r="EV226" s="110"/>
      <c r="EW226" s="110"/>
      <c r="EX226" s="110"/>
      <c r="EY226" s="110"/>
      <c r="EZ226" s="110"/>
      <c r="FA226" s="110"/>
      <c r="FB226" s="110"/>
      <c r="FC226" s="110"/>
      <c r="FD226" s="110"/>
      <c r="FE226" s="110"/>
      <c r="FF226" s="110"/>
      <c r="FG226" s="110"/>
      <c r="FH226" s="110"/>
      <c r="FI226" s="110"/>
      <c r="FJ226" s="110"/>
      <c r="FK226" s="110"/>
      <c r="FL226" s="110"/>
      <c r="FM226" s="110"/>
      <c r="FN226" s="110"/>
      <c r="FO226" s="110"/>
      <c r="FP226" s="110"/>
      <c r="FQ226" s="110"/>
      <c r="FR226" s="110"/>
      <c r="FS226" s="110"/>
      <c r="FT226" s="110"/>
      <c r="FU226" s="110"/>
      <c r="FV226" s="110"/>
      <c r="FW226" s="110"/>
      <c r="FX226" s="110"/>
      <c r="FY226" s="110"/>
      <c r="FZ226" s="110"/>
      <c r="GA226" s="110"/>
      <c r="GB226" s="110"/>
      <c r="GC226" s="110"/>
      <c r="GD226" s="110"/>
      <c r="GE226" s="110"/>
      <c r="GF226" s="110"/>
      <c r="GG226" s="110"/>
      <c r="GH226" s="110"/>
      <c r="GI226" s="110"/>
      <c r="GJ226" s="110"/>
      <c r="GK226" s="110"/>
      <c r="GL226" s="110"/>
      <c r="GM226" s="110"/>
      <c r="GN226" s="110"/>
      <c r="GO226" s="110"/>
      <c r="GP226" s="110"/>
      <c r="GQ226" s="110"/>
      <c r="GR226" s="110"/>
      <c r="GS226" s="110"/>
      <c r="GT226" s="110"/>
      <c r="GU226" s="110"/>
      <c r="GV226" s="110"/>
      <c r="GW226" s="110"/>
      <c r="GX226" s="110"/>
      <c r="GY226" s="110"/>
      <c r="GZ226" s="110"/>
      <c r="HA226" s="110"/>
      <c r="HB226" s="110"/>
      <c r="HC226" s="110"/>
      <c r="HD226" s="110"/>
      <c r="HE226" s="110"/>
      <c r="HF226" s="110"/>
      <c r="HG226" s="110"/>
      <c r="HH226" s="110"/>
      <c r="HI226" s="110"/>
      <c r="HJ226" s="110"/>
      <c r="HK226" s="110"/>
    </row>
    <row r="227" ht="15.75"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110"/>
      <c r="AB227" s="110"/>
      <c r="AC227" s="110"/>
      <c r="AD227" s="110"/>
      <c r="AE227" s="110"/>
      <c r="AF227" s="110"/>
      <c r="AG227" s="110"/>
      <c r="AH227" s="110"/>
      <c r="AI227" s="110"/>
      <c r="AJ227" s="110"/>
      <c r="AK227" s="110"/>
      <c r="AL227" s="110"/>
      <c r="AM227" s="110"/>
      <c r="AN227" s="110"/>
      <c r="AO227" s="110"/>
      <c r="AP227" s="110"/>
      <c r="AQ227" s="110"/>
      <c r="AR227" s="110"/>
      <c r="AS227" s="110"/>
      <c r="AT227" s="110"/>
      <c r="AU227" s="110"/>
      <c r="AV227" s="110"/>
      <c r="AW227" s="110"/>
      <c r="AX227" s="110"/>
      <c r="AY227" s="110"/>
      <c r="AZ227" s="110"/>
      <c r="BA227" s="110"/>
      <c r="BB227" s="110"/>
      <c r="BC227" s="110"/>
      <c r="BD227" s="110"/>
      <c r="BE227" s="110"/>
      <c r="BF227" s="110"/>
      <c r="BG227" s="110"/>
      <c r="BH227" s="110"/>
      <c r="BI227" s="110"/>
      <c r="BJ227" s="110"/>
      <c r="BK227" s="110"/>
      <c r="BL227" s="110"/>
      <c r="BM227" s="110"/>
      <c r="BN227" s="110"/>
      <c r="BO227" s="110"/>
      <c r="BP227" s="110"/>
      <c r="BQ227" s="110"/>
      <c r="BR227" s="110"/>
      <c r="BS227" s="110"/>
      <c r="BT227" s="110"/>
      <c r="BU227" s="110"/>
      <c r="BV227" s="110"/>
      <c r="BW227" s="110"/>
      <c r="BX227" s="110"/>
      <c r="BY227" s="110"/>
      <c r="BZ227" s="110"/>
      <c r="CA227" s="110"/>
      <c r="CB227" s="110"/>
      <c r="CC227" s="110"/>
      <c r="CD227" s="110"/>
      <c r="CE227" s="110"/>
      <c r="CF227" s="110"/>
      <c r="CG227" s="110"/>
      <c r="CH227" s="110"/>
      <c r="CI227" s="110"/>
      <c r="CJ227" s="110"/>
      <c r="CK227" s="110"/>
      <c r="CL227" s="110"/>
      <c r="CM227" s="110"/>
      <c r="CN227" s="110"/>
      <c r="CO227" s="110"/>
      <c r="CP227" s="110"/>
      <c r="CQ227" s="110"/>
      <c r="CR227" s="110"/>
      <c r="CS227" s="110"/>
      <c r="CT227" s="110"/>
      <c r="CU227" s="110"/>
      <c r="CV227" s="110"/>
      <c r="CW227" s="110"/>
      <c r="CX227" s="110"/>
      <c r="CY227" s="110"/>
      <c r="CZ227" s="110"/>
      <c r="DA227" s="110"/>
      <c r="DB227" s="110"/>
      <c r="DC227" s="110"/>
      <c r="DD227" s="110"/>
      <c r="DE227" s="110"/>
      <c r="DF227" s="110"/>
      <c r="DG227" s="110"/>
      <c r="DH227" s="110"/>
      <c r="DI227" s="110"/>
      <c r="DJ227" s="110"/>
      <c r="DK227" s="110"/>
      <c r="DL227" s="110"/>
      <c r="DM227" s="110"/>
      <c r="DN227" s="110"/>
      <c r="DO227" s="110"/>
      <c r="DP227" s="110"/>
      <c r="DQ227" s="110"/>
      <c r="DR227" s="110"/>
      <c r="DS227" s="110"/>
      <c r="DT227" s="110"/>
      <c r="DU227" s="110"/>
      <c r="DV227" s="110"/>
      <c r="DW227" s="110"/>
      <c r="DX227" s="110"/>
      <c r="DY227" s="110"/>
      <c r="DZ227" s="110"/>
      <c r="EA227" s="110"/>
      <c r="EB227" s="110"/>
      <c r="EC227" s="110"/>
      <c r="ED227" s="110"/>
      <c r="EE227" s="110"/>
      <c r="EF227" s="110"/>
      <c r="EG227" s="110"/>
      <c r="EH227" s="110"/>
      <c r="EI227" s="110"/>
      <c r="EJ227" s="110"/>
      <c r="EK227" s="110"/>
      <c r="EL227" s="110"/>
      <c r="EM227" s="110"/>
      <c r="EN227" s="110"/>
      <c r="EO227" s="110"/>
      <c r="EP227" s="110"/>
      <c r="EQ227" s="110"/>
      <c r="ER227" s="110"/>
      <c r="ES227" s="110"/>
      <c r="ET227" s="110"/>
      <c r="EU227" s="110"/>
      <c r="EV227" s="110"/>
      <c r="EW227" s="110"/>
      <c r="EX227" s="110"/>
      <c r="EY227" s="110"/>
      <c r="EZ227" s="110"/>
      <c r="FA227" s="110"/>
      <c r="FB227" s="110"/>
      <c r="FC227" s="110"/>
      <c r="FD227" s="110"/>
      <c r="FE227" s="110"/>
      <c r="FF227" s="110"/>
      <c r="FG227" s="110"/>
      <c r="FH227" s="110"/>
      <c r="FI227" s="110"/>
      <c r="FJ227" s="110"/>
      <c r="FK227" s="110"/>
      <c r="FL227" s="110"/>
      <c r="FM227" s="110"/>
      <c r="FN227" s="110"/>
      <c r="FO227" s="110"/>
      <c r="FP227" s="110"/>
      <c r="FQ227" s="110"/>
      <c r="FR227" s="110"/>
      <c r="FS227" s="110"/>
      <c r="FT227" s="110"/>
      <c r="FU227" s="110"/>
      <c r="FV227" s="110"/>
      <c r="FW227" s="110"/>
      <c r="FX227" s="110"/>
      <c r="FY227" s="110"/>
      <c r="FZ227" s="110"/>
      <c r="GA227" s="110"/>
      <c r="GB227" s="110"/>
      <c r="GC227" s="110"/>
      <c r="GD227" s="110"/>
      <c r="GE227" s="110"/>
      <c r="GF227" s="110"/>
      <c r="GG227" s="110"/>
      <c r="GH227" s="110"/>
      <c r="GI227" s="110"/>
      <c r="GJ227" s="110"/>
      <c r="GK227" s="110"/>
      <c r="GL227" s="110"/>
      <c r="GM227" s="110"/>
      <c r="GN227" s="110"/>
      <c r="GO227" s="110"/>
      <c r="GP227" s="110"/>
      <c r="GQ227" s="110"/>
      <c r="GR227" s="110"/>
      <c r="GS227" s="110"/>
      <c r="GT227" s="110"/>
      <c r="GU227" s="110"/>
      <c r="GV227" s="110"/>
      <c r="GW227" s="110"/>
      <c r="GX227" s="110"/>
      <c r="GY227" s="110"/>
      <c r="GZ227" s="110"/>
      <c r="HA227" s="110"/>
      <c r="HB227" s="110"/>
      <c r="HC227" s="110"/>
      <c r="HD227" s="110"/>
      <c r="HE227" s="110"/>
      <c r="HF227" s="110"/>
      <c r="HG227" s="110"/>
      <c r="HH227" s="110"/>
      <c r="HI227" s="110"/>
      <c r="HJ227" s="110"/>
      <c r="HK227" s="110"/>
    </row>
    <row r="228" ht="15.75"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110"/>
      <c r="AB228" s="110"/>
      <c r="AC228" s="110"/>
      <c r="AD228" s="110"/>
      <c r="AE228" s="110"/>
      <c r="AF228" s="110"/>
      <c r="AG228" s="110"/>
      <c r="AH228" s="110"/>
      <c r="AI228" s="110"/>
      <c r="AJ228" s="110"/>
      <c r="AK228" s="110"/>
      <c r="AL228" s="110"/>
      <c r="AM228" s="110"/>
      <c r="AN228" s="110"/>
      <c r="AO228" s="110"/>
      <c r="AP228" s="110"/>
      <c r="AQ228" s="110"/>
      <c r="AR228" s="110"/>
      <c r="AS228" s="110"/>
      <c r="AT228" s="110"/>
      <c r="AU228" s="110"/>
      <c r="AV228" s="110"/>
      <c r="AW228" s="110"/>
      <c r="AX228" s="110"/>
      <c r="AY228" s="110"/>
      <c r="AZ228" s="110"/>
      <c r="BA228" s="110"/>
      <c r="BB228" s="110"/>
      <c r="BC228" s="110"/>
      <c r="BD228" s="110"/>
      <c r="BE228" s="110"/>
      <c r="BF228" s="110"/>
      <c r="BG228" s="110"/>
      <c r="BH228" s="110"/>
      <c r="BI228" s="110"/>
      <c r="BJ228" s="110"/>
      <c r="BK228" s="110"/>
      <c r="BL228" s="110"/>
      <c r="BM228" s="110"/>
      <c r="BN228" s="110"/>
      <c r="BO228" s="110"/>
      <c r="BP228" s="110"/>
      <c r="BQ228" s="110"/>
      <c r="BR228" s="110"/>
      <c r="BS228" s="110"/>
      <c r="BT228" s="110"/>
      <c r="BU228" s="110"/>
      <c r="BV228" s="110"/>
      <c r="BW228" s="110"/>
      <c r="BX228" s="110"/>
      <c r="BY228" s="110"/>
      <c r="BZ228" s="110"/>
      <c r="CA228" s="110"/>
      <c r="CB228" s="110"/>
      <c r="CC228" s="110"/>
      <c r="CD228" s="110"/>
      <c r="CE228" s="110"/>
      <c r="CF228" s="110"/>
      <c r="CG228" s="110"/>
      <c r="CH228" s="110"/>
      <c r="CI228" s="110"/>
      <c r="CJ228" s="110"/>
      <c r="CK228" s="110"/>
      <c r="CL228" s="110"/>
      <c r="CM228" s="110"/>
      <c r="CN228" s="110"/>
      <c r="CO228" s="110"/>
      <c r="CP228" s="110"/>
      <c r="CQ228" s="110"/>
      <c r="CR228" s="110"/>
      <c r="CS228" s="110"/>
      <c r="CT228" s="110"/>
      <c r="CU228" s="110"/>
      <c r="CV228" s="110"/>
      <c r="CW228" s="110"/>
      <c r="CX228" s="110"/>
      <c r="CY228" s="110"/>
      <c r="CZ228" s="110"/>
      <c r="DA228" s="110"/>
      <c r="DB228" s="110"/>
      <c r="DC228" s="110"/>
      <c r="DD228" s="110"/>
      <c r="DE228" s="110"/>
      <c r="DF228" s="110"/>
      <c r="DG228" s="110"/>
      <c r="DH228" s="110"/>
      <c r="DI228" s="110"/>
      <c r="DJ228" s="110"/>
      <c r="DK228" s="110"/>
      <c r="DL228" s="110"/>
      <c r="DM228" s="110"/>
      <c r="DN228" s="110"/>
      <c r="DO228" s="110"/>
      <c r="DP228" s="110"/>
      <c r="DQ228" s="110"/>
      <c r="DR228" s="110"/>
      <c r="DS228" s="110"/>
      <c r="DT228" s="110"/>
      <c r="DU228" s="110"/>
      <c r="DV228" s="110"/>
      <c r="DW228" s="110"/>
      <c r="DX228" s="110"/>
      <c r="DY228" s="110"/>
      <c r="DZ228" s="110"/>
      <c r="EA228" s="110"/>
      <c r="EB228" s="110"/>
      <c r="EC228" s="110"/>
      <c r="ED228" s="110"/>
      <c r="EE228" s="110"/>
      <c r="EF228" s="110"/>
      <c r="EG228" s="110"/>
      <c r="EH228" s="110"/>
      <c r="EI228" s="110"/>
      <c r="EJ228" s="110"/>
      <c r="EK228" s="110"/>
      <c r="EL228" s="110"/>
      <c r="EM228" s="110"/>
      <c r="EN228" s="110"/>
      <c r="EO228" s="110"/>
      <c r="EP228" s="110"/>
      <c r="EQ228" s="110"/>
      <c r="ER228" s="110"/>
      <c r="ES228" s="110"/>
      <c r="ET228" s="110"/>
      <c r="EU228" s="110"/>
      <c r="EV228" s="110"/>
      <c r="EW228" s="110"/>
      <c r="EX228" s="110"/>
      <c r="EY228" s="110"/>
      <c r="EZ228" s="110"/>
      <c r="FA228" s="110"/>
      <c r="FB228" s="110"/>
      <c r="FC228" s="110"/>
      <c r="FD228" s="110"/>
      <c r="FE228" s="110"/>
      <c r="FF228" s="110"/>
      <c r="FG228" s="110"/>
      <c r="FH228" s="110"/>
      <c r="FI228" s="110"/>
      <c r="FJ228" s="110"/>
      <c r="FK228" s="110"/>
      <c r="FL228" s="110"/>
      <c r="FM228" s="110"/>
      <c r="FN228" s="110"/>
      <c r="FO228" s="110"/>
      <c r="FP228" s="110"/>
      <c r="FQ228" s="110"/>
      <c r="FR228" s="110"/>
      <c r="FS228" s="110"/>
      <c r="FT228" s="110"/>
      <c r="FU228" s="110"/>
      <c r="FV228" s="110"/>
      <c r="FW228" s="110"/>
      <c r="FX228" s="110"/>
      <c r="FY228" s="110"/>
      <c r="FZ228" s="110"/>
      <c r="GA228" s="110"/>
      <c r="GB228" s="110"/>
      <c r="GC228" s="110"/>
      <c r="GD228" s="110"/>
      <c r="GE228" s="110"/>
      <c r="GF228" s="110"/>
      <c r="GG228" s="110"/>
      <c r="GH228" s="110"/>
      <c r="GI228" s="110"/>
      <c r="GJ228" s="110"/>
      <c r="GK228" s="110"/>
      <c r="GL228" s="110"/>
      <c r="GM228" s="110"/>
      <c r="GN228" s="110"/>
      <c r="GO228" s="110"/>
      <c r="GP228" s="110"/>
      <c r="GQ228" s="110"/>
      <c r="GR228" s="110"/>
      <c r="GS228" s="110"/>
      <c r="GT228" s="110"/>
      <c r="GU228" s="110"/>
      <c r="GV228" s="110"/>
      <c r="GW228" s="110"/>
      <c r="GX228" s="110"/>
      <c r="GY228" s="110"/>
      <c r="GZ228" s="110"/>
      <c r="HA228" s="110"/>
      <c r="HB228" s="110"/>
      <c r="HC228" s="110"/>
      <c r="HD228" s="110"/>
      <c r="HE228" s="110"/>
      <c r="HF228" s="110"/>
      <c r="HG228" s="110"/>
      <c r="HH228" s="110"/>
      <c r="HI228" s="110"/>
      <c r="HJ228" s="110"/>
      <c r="HK228" s="110"/>
    </row>
    <row r="229" ht="15.75"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110"/>
      <c r="AB229" s="110"/>
      <c r="AC229" s="110"/>
      <c r="AD229" s="110"/>
      <c r="AE229" s="110"/>
      <c r="AF229" s="110"/>
      <c r="AG229" s="110"/>
      <c r="AH229" s="110"/>
      <c r="AI229" s="110"/>
      <c r="AJ229" s="110"/>
      <c r="AK229" s="110"/>
      <c r="AL229" s="110"/>
      <c r="AM229" s="110"/>
      <c r="AN229" s="110"/>
      <c r="AO229" s="110"/>
      <c r="AP229" s="110"/>
      <c r="AQ229" s="110"/>
      <c r="AR229" s="110"/>
      <c r="AS229" s="110"/>
      <c r="AT229" s="110"/>
      <c r="AU229" s="110"/>
      <c r="AV229" s="110"/>
      <c r="AW229" s="110"/>
      <c r="AX229" s="110"/>
      <c r="AY229" s="110"/>
      <c r="AZ229" s="110"/>
      <c r="BA229" s="110"/>
      <c r="BB229" s="110"/>
      <c r="BC229" s="110"/>
      <c r="BD229" s="110"/>
      <c r="BE229" s="110"/>
      <c r="BF229" s="110"/>
      <c r="BG229" s="110"/>
      <c r="BH229" s="110"/>
      <c r="BI229" s="110"/>
      <c r="BJ229" s="110"/>
      <c r="BK229" s="110"/>
      <c r="BL229" s="110"/>
      <c r="BM229" s="110"/>
      <c r="BN229" s="110"/>
      <c r="BO229" s="110"/>
      <c r="BP229" s="110"/>
      <c r="BQ229" s="110"/>
      <c r="BR229" s="110"/>
      <c r="BS229" s="110"/>
      <c r="BT229" s="110"/>
      <c r="BU229" s="110"/>
      <c r="BV229" s="110"/>
      <c r="BW229" s="110"/>
      <c r="BX229" s="110"/>
      <c r="BY229" s="110"/>
      <c r="BZ229" s="110"/>
      <c r="CA229" s="110"/>
      <c r="CB229" s="110"/>
      <c r="CC229" s="110"/>
      <c r="CD229" s="110"/>
      <c r="CE229" s="110"/>
      <c r="CF229" s="110"/>
      <c r="CG229" s="110"/>
      <c r="CH229" s="110"/>
      <c r="CI229" s="110"/>
      <c r="CJ229" s="110"/>
      <c r="CK229" s="110"/>
      <c r="CL229" s="110"/>
      <c r="CM229" s="110"/>
      <c r="CN229" s="110"/>
      <c r="CO229" s="110"/>
      <c r="CP229" s="110"/>
      <c r="CQ229" s="110"/>
      <c r="CR229" s="110"/>
      <c r="CS229" s="110"/>
      <c r="CT229" s="110"/>
      <c r="CU229" s="110"/>
      <c r="CV229" s="110"/>
      <c r="CW229" s="110"/>
      <c r="CX229" s="110"/>
      <c r="CY229" s="110"/>
      <c r="CZ229" s="110"/>
      <c r="DA229" s="110"/>
      <c r="DB229" s="110"/>
      <c r="DC229" s="110"/>
      <c r="DD229" s="110"/>
      <c r="DE229" s="110"/>
      <c r="DF229" s="110"/>
      <c r="DG229" s="110"/>
      <c r="DH229" s="110"/>
      <c r="DI229" s="110"/>
      <c r="DJ229" s="110"/>
      <c r="DK229" s="110"/>
      <c r="DL229" s="110"/>
      <c r="DM229" s="110"/>
      <c r="DN229" s="110"/>
      <c r="DO229" s="110"/>
      <c r="DP229" s="110"/>
      <c r="DQ229" s="110"/>
      <c r="DR229" s="110"/>
      <c r="DS229" s="110"/>
      <c r="DT229" s="110"/>
      <c r="DU229" s="110"/>
      <c r="DV229" s="110"/>
      <c r="DW229" s="110"/>
      <c r="DX229" s="110"/>
      <c r="DY229" s="110"/>
      <c r="DZ229" s="110"/>
      <c r="EA229" s="110"/>
      <c r="EB229" s="110"/>
      <c r="EC229" s="110"/>
      <c r="ED229" s="110"/>
      <c r="EE229" s="110"/>
      <c r="EF229" s="110"/>
      <c r="EG229" s="110"/>
      <c r="EH229" s="110"/>
      <c r="EI229" s="110"/>
      <c r="EJ229" s="110"/>
      <c r="EK229" s="110"/>
      <c r="EL229" s="110"/>
      <c r="EM229" s="110"/>
      <c r="EN229" s="110"/>
      <c r="EO229" s="110"/>
      <c r="EP229" s="110"/>
      <c r="EQ229" s="110"/>
      <c r="ER229" s="110"/>
      <c r="ES229" s="110"/>
      <c r="ET229" s="110"/>
      <c r="EU229" s="110"/>
      <c r="EV229" s="110"/>
      <c r="EW229" s="110"/>
      <c r="EX229" s="110"/>
      <c r="EY229" s="110"/>
      <c r="EZ229" s="110"/>
      <c r="FA229" s="110"/>
      <c r="FB229" s="110"/>
      <c r="FC229" s="110"/>
      <c r="FD229" s="110"/>
      <c r="FE229" s="110"/>
      <c r="FF229" s="110"/>
      <c r="FG229" s="110"/>
      <c r="FH229" s="110"/>
      <c r="FI229" s="110"/>
      <c r="FJ229" s="110"/>
      <c r="FK229" s="110"/>
      <c r="FL229" s="110"/>
      <c r="FM229" s="110"/>
      <c r="FN229" s="110"/>
      <c r="FO229" s="110"/>
      <c r="FP229" s="110"/>
      <c r="FQ229" s="110"/>
      <c r="FR229" s="110"/>
      <c r="FS229" s="110"/>
      <c r="FT229" s="110"/>
      <c r="FU229" s="110"/>
      <c r="FV229" s="110"/>
      <c r="FW229" s="110"/>
      <c r="FX229" s="110"/>
      <c r="FY229" s="110"/>
      <c r="FZ229" s="110"/>
      <c r="GA229" s="110"/>
      <c r="GB229" s="110"/>
      <c r="GC229" s="110"/>
      <c r="GD229" s="110"/>
      <c r="GE229" s="110"/>
      <c r="GF229" s="110"/>
      <c r="GG229" s="110"/>
      <c r="GH229" s="110"/>
      <c r="GI229" s="110"/>
      <c r="GJ229" s="110"/>
      <c r="GK229" s="110"/>
      <c r="GL229" s="110"/>
      <c r="GM229" s="110"/>
      <c r="GN229" s="110"/>
      <c r="GO229" s="110"/>
      <c r="GP229" s="110"/>
      <c r="GQ229" s="110"/>
      <c r="GR229" s="110"/>
      <c r="GS229" s="110"/>
      <c r="GT229" s="110"/>
      <c r="GU229" s="110"/>
      <c r="GV229" s="110"/>
      <c r="GW229" s="110"/>
      <c r="GX229" s="110"/>
      <c r="GY229" s="110"/>
      <c r="GZ229" s="110"/>
      <c r="HA229" s="110"/>
      <c r="HB229" s="110"/>
      <c r="HC229" s="110"/>
      <c r="HD229" s="110"/>
      <c r="HE229" s="110"/>
      <c r="HF229" s="110"/>
      <c r="HG229" s="110"/>
      <c r="HH229" s="110"/>
      <c r="HI229" s="110"/>
      <c r="HJ229" s="110"/>
      <c r="HK229" s="110"/>
    </row>
    <row r="230" ht="15.75"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110"/>
      <c r="AB230" s="110"/>
      <c r="AC230" s="110"/>
      <c r="AD230" s="110"/>
      <c r="AE230" s="110"/>
      <c r="AF230" s="110"/>
      <c r="AG230" s="110"/>
      <c r="AH230" s="110"/>
      <c r="AI230" s="110"/>
      <c r="AJ230" s="110"/>
      <c r="AK230" s="110"/>
      <c r="AL230" s="110"/>
      <c r="AM230" s="110"/>
      <c r="AN230" s="110"/>
      <c r="AO230" s="110"/>
      <c r="AP230" s="110"/>
      <c r="AQ230" s="110"/>
      <c r="AR230" s="110"/>
      <c r="AS230" s="110"/>
      <c r="AT230" s="110"/>
      <c r="AU230" s="110"/>
      <c r="AV230" s="110"/>
      <c r="AW230" s="110"/>
      <c r="AX230" s="110"/>
      <c r="AY230" s="110"/>
      <c r="AZ230" s="110"/>
      <c r="BA230" s="110"/>
      <c r="BB230" s="110"/>
      <c r="BC230" s="110"/>
      <c r="BD230" s="110"/>
      <c r="BE230" s="110"/>
      <c r="BF230" s="110"/>
      <c r="BG230" s="110"/>
      <c r="BH230" s="110"/>
      <c r="BI230" s="110"/>
      <c r="BJ230" s="110"/>
      <c r="BK230" s="110"/>
      <c r="BL230" s="110"/>
      <c r="BM230" s="110"/>
      <c r="BN230" s="110"/>
      <c r="BO230" s="110"/>
      <c r="BP230" s="110"/>
      <c r="BQ230" s="110"/>
      <c r="BR230" s="110"/>
      <c r="BS230" s="110"/>
      <c r="BT230" s="110"/>
      <c r="BU230" s="110"/>
      <c r="BV230" s="110"/>
      <c r="BW230" s="110"/>
      <c r="BX230" s="110"/>
      <c r="BY230" s="110"/>
      <c r="BZ230" s="110"/>
      <c r="CA230" s="110"/>
      <c r="CB230" s="110"/>
      <c r="CC230" s="110"/>
      <c r="CD230" s="110"/>
      <c r="CE230" s="110"/>
      <c r="CF230" s="110"/>
      <c r="CG230" s="110"/>
      <c r="CH230" s="110"/>
      <c r="CI230" s="110"/>
      <c r="CJ230" s="110"/>
      <c r="CK230" s="110"/>
      <c r="CL230" s="110"/>
      <c r="CM230" s="110"/>
      <c r="CN230" s="110"/>
      <c r="CO230" s="110"/>
      <c r="CP230" s="110"/>
      <c r="CQ230" s="110"/>
      <c r="CR230" s="110"/>
      <c r="CS230" s="110"/>
      <c r="CT230" s="110"/>
      <c r="CU230" s="110"/>
      <c r="CV230" s="110"/>
      <c r="CW230" s="110"/>
      <c r="CX230" s="110"/>
      <c r="CY230" s="110"/>
      <c r="CZ230" s="110"/>
      <c r="DA230" s="110"/>
      <c r="DB230" s="110"/>
      <c r="DC230" s="110"/>
      <c r="DD230" s="110"/>
      <c r="DE230" s="110"/>
      <c r="DF230" s="110"/>
      <c r="DG230" s="110"/>
      <c r="DH230" s="110"/>
      <c r="DI230" s="110"/>
      <c r="DJ230" s="110"/>
      <c r="DK230" s="110"/>
      <c r="DL230" s="110"/>
      <c r="DM230" s="110"/>
      <c r="DN230" s="110"/>
      <c r="DO230" s="110"/>
      <c r="DP230" s="110"/>
      <c r="DQ230" s="110"/>
      <c r="DR230" s="110"/>
      <c r="DS230" s="110"/>
      <c r="DT230" s="110"/>
      <c r="DU230" s="110"/>
      <c r="DV230" s="110"/>
      <c r="DW230" s="110"/>
      <c r="DX230" s="110"/>
      <c r="DY230" s="110"/>
      <c r="DZ230" s="110"/>
      <c r="EA230" s="110"/>
      <c r="EB230" s="110"/>
      <c r="EC230" s="110"/>
      <c r="ED230" s="110"/>
      <c r="EE230" s="110"/>
      <c r="EF230" s="110"/>
      <c r="EG230" s="110"/>
      <c r="EH230" s="110"/>
      <c r="EI230" s="110"/>
      <c r="EJ230" s="110"/>
      <c r="EK230" s="110"/>
      <c r="EL230" s="110"/>
      <c r="EM230" s="110"/>
      <c r="EN230" s="110"/>
      <c r="EO230" s="110"/>
      <c r="EP230" s="110"/>
      <c r="EQ230" s="110"/>
      <c r="ER230" s="110"/>
      <c r="ES230" s="110"/>
      <c r="ET230" s="110"/>
      <c r="EU230" s="110"/>
      <c r="EV230" s="110"/>
      <c r="EW230" s="110"/>
      <c r="EX230" s="110"/>
      <c r="EY230" s="110"/>
      <c r="EZ230" s="110"/>
      <c r="FA230" s="110"/>
      <c r="FB230" s="110"/>
      <c r="FC230" s="110"/>
      <c r="FD230" s="110"/>
      <c r="FE230" s="110"/>
      <c r="FF230" s="110"/>
      <c r="FG230" s="110"/>
      <c r="FH230" s="110"/>
      <c r="FI230" s="110"/>
      <c r="FJ230" s="110"/>
      <c r="FK230" s="110"/>
      <c r="FL230" s="110"/>
      <c r="FM230" s="110"/>
      <c r="FN230" s="110"/>
      <c r="FO230" s="110"/>
      <c r="FP230" s="110"/>
      <c r="FQ230" s="110"/>
      <c r="FR230" s="110"/>
      <c r="FS230" s="110"/>
      <c r="FT230" s="110"/>
      <c r="FU230" s="110"/>
      <c r="FV230" s="110"/>
      <c r="FW230" s="110"/>
      <c r="FX230" s="110"/>
      <c r="FY230" s="110"/>
      <c r="FZ230" s="110"/>
      <c r="GA230" s="110"/>
      <c r="GB230" s="110"/>
      <c r="GC230" s="110"/>
      <c r="GD230" s="110"/>
      <c r="GE230" s="110"/>
      <c r="GF230" s="110"/>
      <c r="GG230" s="110"/>
      <c r="GH230" s="110"/>
      <c r="GI230" s="110"/>
      <c r="GJ230" s="110"/>
      <c r="GK230" s="110"/>
      <c r="GL230" s="110"/>
      <c r="GM230" s="110"/>
      <c r="GN230" s="110"/>
      <c r="GO230" s="110"/>
      <c r="GP230" s="110"/>
      <c r="GQ230" s="110"/>
      <c r="GR230" s="110"/>
      <c r="GS230" s="110"/>
      <c r="GT230" s="110"/>
      <c r="GU230" s="110"/>
      <c r="GV230" s="110"/>
      <c r="GW230" s="110"/>
      <c r="GX230" s="110"/>
      <c r="GY230" s="110"/>
      <c r="GZ230" s="110"/>
      <c r="HA230" s="110"/>
      <c r="HB230" s="110"/>
      <c r="HC230" s="110"/>
      <c r="HD230" s="110"/>
      <c r="HE230" s="110"/>
      <c r="HF230" s="110"/>
      <c r="HG230" s="110"/>
      <c r="HH230" s="110"/>
      <c r="HI230" s="110"/>
      <c r="HJ230" s="110"/>
      <c r="HK230" s="110"/>
    </row>
    <row r="231" ht="15.75"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110"/>
      <c r="AB231" s="110"/>
      <c r="AC231" s="110"/>
      <c r="AD231" s="110"/>
      <c r="AE231" s="110"/>
      <c r="AF231" s="110"/>
      <c r="AG231" s="110"/>
      <c r="AH231" s="110"/>
      <c r="AI231" s="110"/>
      <c r="AJ231" s="110"/>
      <c r="AK231" s="110"/>
      <c r="AL231" s="110"/>
      <c r="AM231" s="110"/>
      <c r="AN231" s="110"/>
      <c r="AO231" s="110"/>
      <c r="AP231" s="110"/>
      <c r="AQ231" s="110"/>
      <c r="AR231" s="110"/>
      <c r="AS231" s="110"/>
      <c r="AT231" s="110"/>
      <c r="AU231" s="110"/>
      <c r="AV231" s="110"/>
      <c r="AW231" s="110"/>
      <c r="AX231" s="110"/>
      <c r="AY231" s="110"/>
      <c r="AZ231" s="110"/>
      <c r="BA231" s="110"/>
      <c r="BB231" s="110"/>
      <c r="BC231" s="110"/>
      <c r="BD231" s="110"/>
      <c r="BE231" s="110"/>
      <c r="BF231" s="110"/>
      <c r="BG231" s="110"/>
      <c r="BH231" s="110"/>
      <c r="BI231" s="110"/>
      <c r="BJ231" s="110"/>
      <c r="BK231" s="110"/>
      <c r="BL231" s="110"/>
      <c r="BM231" s="110"/>
      <c r="BN231" s="110"/>
      <c r="BO231" s="110"/>
      <c r="BP231" s="110"/>
      <c r="BQ231" s="110"/>
      <c r="BR231" s="110"/>
      <c r="BS231" s="110"/>
      <c r="BT231" s="110"/>
      <c r="BU231" s="110"/>
      <c r="BV231" s="110"/>
      <c r="BW231" s="110"/>
      <c r="BX231" s="110"/>
      <c r="BY231" s="110"/>
      <c r="BZ231" s="110"/>
      <c r="CA231" s="110"/>
      <c r="CB231" s="110"/>
      <c r="CC231" s="110"/>
      <c r="CD231" s="110"/>
      <c r="CE231" s="110"/>
      <c r="CF231" s="110"/>
      <c r="CG231" s="110"/>
      <c r="CH231" s="110"/>
      <c r="CI231" s="110"/>
      <c r="CJ231" s="110"/>
      <c r="CK231" s="110"/>
      <c r="CL231" s="110"/>
      <c r="CM231" s="110"/>
      <c r="CN231" s="110"/>
      <c r="CO231" s="110"/>
      <c r="CP231" s="110"/>
      <c r="CQ231" s="110"/>
      <c r="CR231" s="110"/>
      <c r="CS231" s="110"/>
      <c r="CT231" s="110"/>
      <c r="CU231" s="110"/>
      <c r="CV231" s="110"/>
      <c r="CW231" s="110"/>
      <c r="CX231" s="110"/>
      <c r="CY231" s="110"/>
      <c r="CZ231" s="110"/>
      <c r="DA231" s="110"/>
      <c r="DB231" s="110"/>
      <c r="DC231" s="110"/>
      <c r="DD231" s="110"/>
      <c r="DE231" s="110"/>
      <c r="DF231" s="110"/>
      <c r="DG231" s="110"/>
      <c r="DH231" s="110"/>
      <c r="DI231" s="110"/>
      <c r="DJ231" s="110"/>
      <c r="DK231" s="110"/>
      <c r="DL231" s="110"/>
      <c r="DM231" s="110"/>
      <c r="DN231" s="110"/>
      <c r="DO231" s="110"/>
      <c r="DP231" s="110"/>
      <c r="DQ231" s="110"/>
      <c r="DR231" s="110"/>
      <c r="DS231" s="110"/>
      <c r="DT231" s="110"/>
      <c r="DU231" s="110"/>
      <c r="DV231" s="110"/>
      <c r="DW231" s="110"/>
      <c r="DX231" s="110"/>
      <c r="DY231" s="110"/>
      <c r="DZ231" s="110"/>
      <c r="EA231" s="110"/>
      <c r="EB231" s="110"/>
      <c r="EC231" s="110"/>
      <c r="ED231" s="110"/>
      <c r="EE231" s="110"/>
      <c r="EF231" s="110"/>
      <c r="EG231" s="110"/>
      <c r="EH231" s="110"/>
      <c r="EI231" s="110"/>
      <c r="EJ231" s="110"/>
      <c r="EK231" s="110"/>
      <c r="EL231" s="110"/>
      <c r="EM231" s="110"/>
      <c r="EN231" s="110"/>
      <c r="EO231" s="110"/>
      <c r="EP231" s="110"/>
      <c r="EQ231" s="110"/>
      <c r="ER231" s="110"/>
      <c r="ES231" s="110"/>
      <c r="ET231" s="110"/>
      <c r="EU231" s="110"/>
      <c r="EV231" s="110"/>
      <c r="EW231" s="110"/>
      <c r="EX231" s="110"/>
      <c r="EY231" s="110"/>
      <c r="EZ231" s="110"/>
      <c r="FA231" s="110"/>
      <c r="FB231" s="110"/>
      <c r="FC231" s="110"/>
      <c r="FD231" s="110"/>
      <c r="FE231" s="110"/>
      <c r="FF231" s="110"/>
      <c r="FG231" s="110"/>
      <c r="FH231" s="110"/>
      <c r="FI231" s="110"/>
      <c r="FJ231" s="110"/>
      <c r="FK231" s="110"/>
      <c r="FL231" s="110"/>
      <c r="FM231" s="110"/>
      <c r="FN231" s="110"/>
      <c r="FO231" s="110"/>
      <c r="FP231" s="110"/>
      <c r="FQ231" s="110"/>
      <c r="FR231" s="110"/>
      <c r="FS231" s="110"/>
      <c r="FT231" s="110"/>
      <c r="FU231" s="110"/>
      <c r="FV231" s="110"/>
      <c r="FW231" s="110"/>
      <c r="FX231" s="110"/>
      <c r="FY231" s="110"/>
      <c r="FZ231" s="110"/>
      <c r="GA231" s="110"/>
      <c r="GB231" s="110"/>
      <c r="GC231" s="110"/>
      <c r="GD231" s="110"/>
      <c r="GE231" s="110"/>
      <c r="GF231" s="110"/>
      <c r="GG231" s="110"/>
      <c r="GH231" s="110"/>
      <c r="GI231" s="110"/>
      <c r="GJ231" s="110"/>
      <c r="GK231" s="110"/>
      <c r="GL231" s="110"/>
      <c r="GM231" s="110"/>
      <c r="GN231" s="110"/>
      <c r="GO231" s="110"/>
      <c r="GP231" s="110"/>
      <c r="GQ231" s="110"/>
      <c r="GR231" s="110"/>
      <c r="GS231" s="110"/>
      <c r="GT231" s="110"/>
      <c r="GU231" s="110"/>
      <c r="GV231" s="110"/>
      <c r="GW231" s="110"/>
      <c r="GX231" s="110"/>
      <c r="GY231" s="110"/>
      <c r="GZ231" s="110"/>
      <c r="HA231" s="110"/>
      <c r="HB231" s="110"/>
      <c r="HC231" s="110"/>
      <c r="HD231" s="110"/>
      <c r="HE231" s="110"/>
      <c r="HF231" s="110"/>
      <c r="HG231" s="110"/>
      <c r="HH231" s="110"/>
      <c r="HI231" s="110"/>
      <c r="HJ231" s="110"/>
      <c r="HK231" s="110"/>
    </row>
    <row r="232" ht="15.75"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110"/>
      <c r="AB232" s="110"/>
      <c r="AC232" s="110"/>
      <c r="AD232" s="110"/>
      <c r="AE232" s="110"/>
      <c r="AF232" s="110"/>
      <c r="AG232" s="110"/>
      <c r="AH232" s="110"/>
      <c r="AI232" s="110"/>
      <c r="AJ232" s="110"/>
      <c r="AK232" s="110"/>
      <c r="AL232" s="110"/>
      <c r="AM232" s="110"/>
      <c r="AN232" s="110"/>
      <c r="AO232" s="110"/>
      <c r="AP232" s="110"/>
      <c r="AQ232" s="110"/>
      <c r="AR232" s="110"/>
      <c r="AS232" s="110"/>
      <c r="AT232" s="110"/>
      <c r="AU232" s="110"/>
      <c r="AV232" s="110"/>
      <c r="AW232" s="110"/>
      <c r="AX232" s="110"/>
      <c r="AY232" s="110"/>
      <c r="AZ232" s="110"/>
      <c r="BA232" s="110"/>
      <c r="BB232" s="110"/>
      <c r="BC232" s="110"/>
      <c r="BD232" s="110"/>
      <c r="BE232" s="110"/>
      <c r="BF232" s="110"/>
      <c r="BG232" s="110"/>
      <c r="BH232" s="110"/>
      <c r="BI232" s="110"/>
      <c r="BJ232" s="110"/>
      <c r="BK232" s="110"/>
      <c r="BL232" s="110"/>
      <c r="BM232" s="110"/>
      <c r="BN232" s="110"/>
      <c r="BO232" s="110"/>
      <c r="BP232" s="110"/>
      <c r="BQ232" s="110"/>
      <c r="BR232" s="110"/>
      <c r="BS232" s="110"/>
      <c r="BT232" s="110"/>
      <c r="BU232" s="110"/>
      <c r="BV232" s="110"/>
      <c r="BW232" s="110"/>
      <c r="BX232" s="110"/>
      <c r="BY232" s="110"/>
      <c r="BZ232" s="110"/>
      <c r="CA232" s="110"/>
      <c r="CB232" s="110"/>
      <c r="CC232" s="110"/>
      <c r="CD232" s="110"/>
      <c r="CE232" s="110"/>
      <c r="CF232" s="110"/>
      <c r="CG232" s="110"/>
      <c r="CH232" s="110"/>
      <c r="CI232" s="110"/>
      <c r="CJ232" s="110"/>
      <c r="CK232" s="110"/>
      <c r="CL232" s="110"/>
      <c r="CM232" s="110"/>
      <c r="CN232" s="110"/>
      <c r="CO232" s="110"/>
      <c r="CP232" s="110"/>
      <c r="CQ232" s="110"/>
      <c r="CR232" s="110"/>
      <c r="CS232" s="110"/>
      <c r="CT232" s="110"/>
      <c r="CU232" s="110"/>
      <c r="CV232" s="110"/>
      <c r="CW232" s="110"/>
      <c r="CX232" s="110"/>
      <c r="CY232" s="110"/>
      <c r="CZ232" s="110"/>
      <c r="DA232" s="110"/>
      <c r="DB232" s="110"/>
      <c r="DC232" s="110"/>
      <c r="DD232" s="110"/>
      <c r="DE232" s="110"/>
      <c r="DF232" s="110"/>
      <c r="DG232" s="110"/>
      <c r="DH232" s="110"/>
      <c r="DI232" s="110"/>
      <c r="DJ232" s="110"/>
      <c r="DK232" s="110"/>
      <c r="DL232" s="110"/>
      <c r="DM232" s="110"/>
      <c r="DN232" s="110"/>
      <c r="DO232" s="110"/>
      <c r="DP232" s="110"/>
      <c r="DQ232" s="110"/>
      <c r="DR232" s="110"/>
      <c r="DS232" s="110"/>
      <c r="DT232" s="110"/>
      <c r="DU232" s="110"/>
      <c r="DV232" s="110"/>
      <c r="DW232" s="110"/>
      <c r="DX232" s="110"/>
      <c r="DY232" s="110"/>
      <c r="DZ232" s="110"/>
      <c r="EA232" s="110"/>
      <c r="EB232" s="110"/>
      <c r="EC232" s="110"/>
      <c r="ED232" s="110"/>
      <c r="EE232" s="110"/>
      <c r="EF232" s="110"/>
      <c r="EG232" s="110"/>
      <c r="EH232" s="110"/>
      <c r="EI232" s="110"/>
      <c r="EJ232" s="110"/>
      <c r="EK232" s="110"/>
      <c r="EL232" s="110"/>
      <c r="EM232" s="110"/>
      <c r="EN232" s="110"/>
      <c r="EO232" s="110"/>
      <c r="EP232" s="110"/>
      <c r="EQ232" s="110"/>
      <c r="ER232" s="110"/>
      <c r="ES232" s="110"/>
      <c r="ET232" s="110"/>
      <c r="EU232" s="110"/>
      <c r="EV232" s="110"/>
      <c r="EW232" s="110"/>
      <c r="EX232" s="110"/>
      <c r="EY232" s="110"/>
      <c r="EZ232" s="110"/>
      <c r="FA232" s="110"/>
      <c r="FB232" s="110"/>
      <c r="FC232" s="110"/>
      <c r="FD232" s="110"/>
      <c r="FE232" s="110"/>
      <c r="FF232" s="110"/>
      <c r="FG232" s="110"/>
      <c r="FH232" s="110"/>
      <c r="FI232" s="110"/>
      <c r="FJ232" s="110"/>
      <c r="FK232" s="110"/>
      <c r="FL232" s="110"/>
      <c r="FM232" s="110"/>
      <c r="FN232" s="110"/>
      <c r="FO232" s="110"/>
      <c r="FP232" s="110"/>
      <c r="FQ232" s="110"/>
      <c r="FR232" s="110"/>
      <c r="FS232" s="110"/>
      <c r="FT232" s="110"/>
      <c r="FU232" s="110"/>
      <c r="FV232" s="110"/>
      <c r="FW232" s="110"/>
      <c r="FX232" s="110"/>
      <c r="FY232" s="110"/>
      <c r="FZ232" s="110"/>
      <c r="GA232" s="110"/>
      <c r="GB232" s="110"/>
      <c r="GC232" s="110"/>
      <c r="GD232" s="110"/>
      <c r="GE232" s="110"/>
      <c r="GF232" s="110"/>
      <c r="GG232" s="110"/>
      <c r="GH232" s="110"/>
      <c r="GI232" s="110"/>
      <c r="GJ232" s="110"/>
      <c r="GK232" s="110"/>
      <c r="GL232" s="110"/>
      <c r="GM232" s="110"/>
      <c r="GN232" s="110"/>
      <c r="GO232" s="110"/>
      <c r="GP232" s="110"/>
      <c r="GQ232" s="110"/>
      <c r="GR232" s="110"/>
      <c r="GS232" s="110"/>
      <c r="GT232" s="110"/>
      <c r="GU232" s="110"/>
      <c r="GV232" s="110"/>
      <c r="GW232" s="110"/>
      <c r="GX232" s="110"/>
      <c r="GY232" s="110"/>
      <c r="GZ232" s="110"/>
      <c r="HA232" s="110"/>
      <c r="HB232" s="110"/>
      <c r="HC232" s="110"/>
      <c r="HD232" s="110"/>
      <c r="HE232" s="110"/>
      <c r="HF232" s="110"/>
      <c r="HG232" s="110"/>
      <c r="HH232" s="110"/>
      <c r="HI232" s="110"/>
      <c r="HJ232" s="110"/>
      <c r="HK232" s="110"/>
    </row>
    <row r="233" ht="15.75"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110"/>
      <c r="AB233" s="110"/>
      <c r="AC233" s="110"/>
      <c r="AD233" s="110"/>
      <c r="AE233" s="110"/>
      <c r="AF233" s="110"/>
      <c r="AG233" s="110"/>
      <c r="AH233" s="110"/>
      <c r="AI233" s="110"/>
      <c r="AJ233" s="110"/>
      <c r="AK233" s="110"/>
      <c r="AL233" s="110"/>
      <c r="AM233" s="110"/>
      <c r="AN233" s="110"/>
      <c r="AO233" s="110"/>
      <c r="AP233" s="110"/>
      <c r="AQ233" s="110"/>
      <c r="AR233" s="110"/>
      <c r="AS233" s="110"/>
      <c r="AT233" s="110"/>
      <c r="AU233" s="110"/>
      <c r="AV233" s="110"/>
      <c r="AW233" s="110"/>
      <c r="AX233" s="110"/>
      <c r="AY233" s="110"/>
      <c r="AZ233" s="110"/>
      <c r="BA233" s="110"/>
      <c r="BB233" s="110"/>
      <c r="BC233" s="110"/>
      <c r="BD233" s="110"/>
      <c r="BE233" s="110"/>
      <c r="BF233" s="110"/>
      <c r="BG233" s="110"/>
      <c r="BH233" s="110"/>
      <c r="BI233" s="110"/>
      <c r="BJ233" s="110"/>
      <c r="BK233" s="110"/>
      <c r="BL233" s="110"/>
      <c r="BM233" s="110"/>
      <c r="BN233" s="110"/>
      <c r="BO233" s="110"/>
      <c r="BP233" s="110"/>
      <c r="BQ233" s="110"/>
      <c r="BR233" s="110"/>
      <c r="BS233" s="110"/>
      <c r="BT233" s="110"/>
      <c r="BU233" s="110"/>
      <c r="BV233" s="110"/>
      <c r="BW233" s="110"/>
      <c r="BX233" s="110"/>
      <c r="BY233" s="110"/>
      <c r="BZ233" s="110"/>
      <c r="CA233" s="110"/>
      <c r="CB233" s="110"/>
      <c r="CC233" s="110"/>
      <c r="CD233" s="110"/>
      <c r="CE233" s="110"/>
      <c r="CF233" s="110"/>
      <c r="CG233" s="110"/>
      <c r="CH233" s="110"/>
      <c r="CI233" s="110"/>
      <c r="CJ233" s="110"/>
      <c r="CK233" s="110"/>
      <c r="CL233" s="110"/>
      <c r="CM233" s="110"/>
      <c r="CN233" s="110"/>
      <c r="CO233" s="110"/>
      <c r="CP233" s="110"/>
      <c r="CQ233" s="110"/>
      <c r="CR233" s="110"/>
      <c r="CS233" s="110"/>
      <c r="CT233" s="110"/>
      <c r="CU233" s="110"/>
      <c r="CV233" s="110"/>
      <c r="CW233" s="110"/>
      <c r="CX233" s="110"/>
      <c r="CY233" s="110"/>
      <c r="CZ233" s="110"/>
      <c r="DA233" s="110"/>
      <c r="DB233" s="110"/>
      <c r="DC233" s="110"/>
      <c r="DD233" s="110"/>
      <c r="DE233" s="110"/>
      <c r="DF233" s="110"/>
      <c r="DG233" s="110"/>
      <c r="DH233" s="110"/>
      <c r="DI233" s="110"/>
      <c r="DJ233" s="110"/>
      <c r="DK233" s="110"/>
      <c r="DL233" s="110"/>
      <c r="DM233" s="110"/>
      <c r="DN233" s="110"/>
      <c r="DO233" s="110"/>
      <c r="DP233" s="110"/>
      <c r="DQ233" s="110"/>
      <c r="DR233" s="110"/>
      <c r="DS233" s="110"/>
      <c r="DT233" s="110"/>
      <c r="DU233" s="110"/>
      <c r="DV233" s="110"/>
      <c r="DW233" s="110"/>
      <c r="DX233" s="110"/>
      <c r="DY233" s="110"/>
      <c r="DZ233" s="110"/>
      <c r="EA233" s="110"/>
      <c r="EB233" s="110"/>
      <c r="EC233" s="110"/>
      <c r="ED233" s="110"/>
      <c r="EE233" s="110"/>
      <c r="EF233" s="110"/>
      <c r="EG233" s="110"/>
      <c r="EH233" s="110"/>
      <c r="EI233" s="110"/>
      <c r="EJ233" s="110"/>
      <c r="EK233" s="110"/>
      <c r="EL233" s="110"/>
      <c r="EM233" s="110"/>
      <c r="EN233" s="110"/>
      <c r="EO233" s="110"/>
      <c r="EP233" s="110"/>
      <c r="EQ233" s="110"/>
      <c r="ER233" s="110"/>
      <c r="ES233" s="110"/>
      <c r="ET233" s="110"/>
      <c r="EU233" s="110"/>
      <c r="EV233" s="110"/>
      <c r="EW233" s="110"/>
      <c r="EX233" s="110"/>
      <c r="EY233" s="110"/>
      <c r="EZ233" s="110"/>
      <c r="FA233" s="110"/>
      <c r="FB233" s="110"/>
      <c r="FC233" s="110"/>
      <c r="FD233" s="110"/>
      <c r="FE233" s="110"/>
      <c r="FF233" s="110"/>
      <c r="FG233" s="110"/>
      <c r="FH233" s="110"/>
      <c r="FI233" s="110"/>
      <c r="FJ233" s="110"/>
      <c r="FK233" s="110"/>
      <c r="FL233" s="110"/>
      <c r="FM233" s="110"/>
      <c r="FN233" s="110"/>
      <c r="FO233" s="110"/>
      <c r="FP233" s="110"/>
      <c r="FQ233" s="110"/>
      <c r="FR233" s="110"/>
      <c r="FS233" s="110"/>
      <c r="FT233" s="110"/>
      <c r="FU233" s="110"/>
      <c r="FV233" s="110"/>
      <c r="FW233" s="110"/>
      <c r="FX233" s="110"/>
      <c r="FY233" s="110"/>
      <c r="FZ233" s="110"/>
      <c r="GA233" s="110"/>
      <c r="GB233" s="110"/>
      <c r="GC233" s="110"/>
      <c r="GD233" s="110"/>
      <c r="GE233" s="110"/>
      <c r="GF233" s="110"/>
      <c r="GG233" s="110"/>
      <c r="GH233" s="110"/>
      <c r="GI233" s="110"/>
      <c r="GJ233" s="110"/>
      <c r="GK233" s="110"/>
      <c r="GL233" s="110"/>
      <c r="GM233" s="110"/>
      <c r="GN233" s="110"/>
      <c r="GO233" s="110"/>
      <c r="GP233" s="110"/>
      <c r="GQ233" s="110"/>
      <c r="GR233" s="110"/>
      <c r="GS233" s="110"/>
      <c r="GT233" s="110"/>
      <c r="GU233" s="110"/>
      <c r="GV233" s="110"/>
      <c r="GW233" s="110"/>
      <c r="GX233" s="110"/>
      <c r="GY233" s="110"/>
      <c r="GZ233" s="110"/>
      <c r="HA233" s="110"/>
      <c r="HB233" s="110"/>
      <c r="HC233" s="110"/>
      <c r="HD233" s="110"/>
      <c r="HE233" s="110"/>
      <c r="HF233" s="110"/>
      <c r="HG233" s="110"/>
      <c r="HH233" s="110"/>
      <c r="HI233" s="110"/>
      <c r="HJ233" s="110"/>
      <c r="HK233" s="110"/>
    </row>
    <row r="234" ht="15.75"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c r="AB234" s="110"/>
      <c r="AC234" s="110"/>
      <c r="AD234" s="110"/>
      <c r="AE234" s="110"/>
      <c r="AF234" s="110"/>
      <c r="AG234" s="110"/>
      <c r="AH234" s="110"/>
      <c r="AI234" s="110"/>
      <c r="AJ234" s="110"/>
      <c r="AK234" s="110"/>
      <c r="AL234" s="110"/>
      <c r="AM234" s="110"/>
      <c r="AN234" s="110"/>
      <c r="AO234" s="110"/>
      <c r="AP234" s="110"/>
      <c r="AQ234" s="110"/>
      <c r="AR234" s="110"/>
      <c r="AS234" s="110"/>
      <c r="AT234" s="110"/>
      <c r="AU234" s="110"/>
      <c r="AV234" s="110"/>
      <c r="AW234" s="110"/>
      <c r="AX234" s="110"/>
      <c r="AY234" s="110"/>
      <c r="AZ234" s="110"/>
      <c r="BA234" s="110"/>
      <c r="BB234" s="110"/>
      <c r="BC234" s="110"/>
      <c r="BD234" s="110"/>
      <c r="BE234" s="110"/>
      <c r="BF234" s="110"/>
      <c r="BG234" s="110"/>
      <c r="BH234" s="110"/>
      <c r="BI234" s="110"/>
      <c r="BJ234" s="110"/>
      <c r="BK234" s="110"/>
      <c r="BL234" s="110"/>
      <c r="BM234" s="110"/>
      <c r="BN234" s="110"/>
      <c r="BO234" s="110"/>
      <c r="BP234" s="110"/>
      <c r="BQ234" s="110"/>
      <c r="BR234" s="110"/>
      <c r="BS234" s="110"/>
      <c r="BT234" s="110"/>
      <c r="BU234" s="110"/>
      <c r="BV234" s="110"/>
      <c r="BW234" s="110"/>
      <c r="BX234" s="110"/>
      <c r="BY234" s="110"/>
      <c r="BZ234" s="110"/>
      <c r="CA234" s="110"/>
      <c r="CB234" s="110"/>
      <c r="CC234" s="110"/>
      <c r="CD234" s="110"/>
      <c r="CE234" s="110"/>
      <c r="CF234" s="110"/>
      <c r="CG234" s="110"/>
      <c r="CH234" s="110"/>
      <c r="CI234" s="110"/>
      <c r="CJ234" s="110"/>
      <c r="CK234" s="110"/>
      <c r="CL234" s="110"/>
      <c r="CM234" s="110"/>
      <c r="CN234" s="110"/>
      <c r="CO234" s="110"/>
      <c r="CP234" s="110"/>
      <c r="CQ234" s="110"/>
      <c r="CR234" s="110"/>
      <c r="CS234" s="110"/>
      <c r="CT234" s="110"/>
      <c r="CU234" s="110"/>
      <c r="CV234" s="110"/>
      <c r="CW234" s="110"/>
      <c r="CX234" s="110"/>
      <c r="CY234" s="110"/>
      <c r="CZ234" s="110"/>
      <c r="DA234" s="110"/>
      <c r="DB234" s="110"/>
      <c r="DC234" s="110"/>
      <c r="DD234" s="110"/>
      <c r="DE234" s="110"/>
      <c r="DF234" s="110"/>
      <c r="DG234" s="110"/>
      <c r="DH234" s="110"/>
      <c r="DI234" s="110"/>
      <c r="DJ234" s="110"/>
      <c r="DK234" s="110"/>
      <c r="DL234" s="110"/>
      <c r="DM234" s="110"/>
      <c r="DN234" s="110"/>
      <c r="DO234" s="110"/>
      <c r="DP234" s="110"/>
      <c r="DQ234" s="110"/>
      <c r="DR234" s="110"/>
      <c r="DS234" s="110"/>
      <c r="DT234" s="110"/>
      <c r="DU234" s="110"/>
      <c r="DV234" s="110"/>
      <c r="DW234" s="110"/>
      <c r="DX234" s="110"/>
      <c r="DY234" s="110"/>
      <c r="DZ234" s="110"/>
      <c r="EA234" s="110"/>
      <c r="EB234" s="110"/>
      <c r="EC234" s="110"/>
      <c r="ED234" s="110"/>
      <c r="EE234" s="110"/>
      <c r="EF234" s="110"/>
      <c r="EG234" s="110"/>
      <c r="EH234" s="110"/>
      <c r="EI234" s="110"/>
      <c r="EJ234" s="110"/>
      <c r="EK234" s="110"/>
      <c r="EL234" s="110"/>
      <c r="EM234" s="110"/>
      <c r="EN234" s="110"/>
      <c r="EO234" s="110"/>
      <c r="EP234" s="110"/>
      <c r="EQ234" s="110"/>
      <c r="ER234" s="110"/>
      <c r="ES234" s="110"/>
      <c r="ET234" s="110"/>
      <c r="EU234" s="110"/>
      <c r="EV234" s="110"/>
      <c r="EW234" s="110"/>
      <c r="EX234" s="110"/>
      <c r="EY234" s="110"/>
      <c r="EZ234" s="110"/>
      <c r="FA234" s="110"/>
      <c r="FB234" s="110"/>
      <c r="FC234" s="110"/>
      <c r="FD234" s="110"/>
      <c r="FE234" s="110"/>
      <c r="FF234" s="110"/>
      <c r="FG234" s="110"/>
      <c r="FH234" s="110"/>
      <c r="FI234" s="110"/>
      <c r="FJ234" s="110"/>
      <c r="FK234" s="110"/>
      <c r="FL234" s="110"/>
      <c r="FM234" s="110"/>
      <c r="FN234" s="110"/>
      <c r="FO234" s="110"/>
      <c r="FP234" s="110"/>
      <c r="FQ234" s="110"/>
      <c r="FR234" s="110"/>
      <c r="FS234" s="110"/>
      <c r="FT234" s="110"/>
      <c r="FU234" s="110"/>
      <c r="FV234" s="110"/>
      <c r="FW234" s="110"/>
      <c r="FX234" s="110"/>
      <c r="FY234" s="110"/>
      <c r="FZ234" s="110"/>
      <c r="GA234" s="110"/>
      <c r="GB234" s="110"/>
      <c r="GC234" s="110"/>
      <c r="GD234" s="110"/>
      <c r="GE234" s="110"/>
      <c r="GF234" s="110"/>
      <c r="GG234" s="110"/>
      <c r="GH234" s="110"/>
      <c r="GI234" s="110"/>
      <c r="GJ234" s="110"/>
      <c r="GK234" s="110"/>
      <c r="GL234" s="110"/>
      <c r="GM234" s="110"/>
      <c r="GN234" s="110"/>
      <c r="GO234" s="110"/>
      <c r="GP234" s="110"/>
      <c r="GQ234" s="110"/>
      <c r="GR234" s="110"/>
      <c r="GS234" s="110"/>
      <c r="GT234" s="110"/>
      <c r="GU234" s="110"/>
      <c r="GV234" s="110"/>
      <c r="GW234" s="110"/>
      <c r="GX234" s="110"/>
      <c r="GY234" s="110"/>
      <c r="GZ234" s="110"/>
      <c r="HA234" s="110"/>
      <c r="HB234" s="110"/>
      <c r="HC234" s="110"/>
      <c r="HD234" s="110"/>
      <c r="HE234" s="110"/>
      <c r="HF234" s="110"/>
      <c r="HG234" s="110"/>
      <c r="HH234" s="110"/>
      <c r="HI234" s="110"/>
      <c r="HJ234" s="110"/>
      <c r="HK234" s="110"/>
    </row>
    <row r="235" ht="15.75"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c r="AD235" s="110"/>
      <c r="AE235" s="110"/>
      <c r="AF235" s="110"/>
      <c r="AG235" s="110"/>
      <c r="AH235" s="110"/>
      <c r="AI235" s="110"/>
      <c r="AJ235" s="110"/>
      <c r="AK235" s="110"/>
      <c r="AL235" s="110"/>
      <c r="AM235" s="110"/>
      <c r="AN235" s="110"/>
      <c r="AO235" s="110"/>
      <c r="AP235" s="110"/>
      <c r="AQ235" s="110"/>
      <c r="AR235" s="110"/>
      <c r="AS235" s="110"/>
      <c r="AT235" s="110"/>
      <c r="AU235" s="110"/>
      <c r="AV235" s="110"/>
      <c r="AW235" s="110"/>
      <c r="AX235" s="110"/>
      <c r="AY235" s="110"/>
      <c r="AZ235" s="110"/>
      <c r="BA235" s="110"/>
      <c r="BB235" s="110"/>
      <c r="BC235" s="110"/>
      <c r="BD235" s="110"/>
      <c r="BE235" s="110"/>
      <c r="BF235" s="110"/>
      <c r="BG235" s="110"/>
      <c r="BH235" s="110"/>
      <c r="BI235" s="110"/>
      <c r="BJ235" s="110"/>
      <c r="BK235" s="110"/>
      <c r="BL235" s="110"/>
      <c r="BM235" s="110"/>
      <c r="BN235" s="110"/>
      <c r="BO235" s="110"/>
      <c r="BP235" s="110"/>
      <c r="BQ235" s="110"/>
      <c r="BR235" s="110"/>
      <c r="BS235" s="110"/>
      <c r="BT235" s="110"/>
      <c r="BU235" s="110"/>
      <c r="BV235" s="110"/>
      <c r="BW235" s="110"/>
      <c r="BX235" s="110"/>
      <c r="BY235" s="110"/>
      <c r="BZ235" s="110"/>
      <c r="CA235" s="110"/>
      <c r="CB235" s="110"/>
      <c r="CC235" s="110"/>
      <c r="CD235" s="110"/>
      <c r="CE235" s="110"/>
      <c r="CF235" s="110"/>
      <c r="CG235" s="110"/>
      <c r="CH235" s="110"/>
      <c r="CI235" s="110"/>
      <c r="CJ235" s="110"/>
      <c r="CK235" s="110"/>
      <c r="CL235" s="110"/>
      <c r="CM235" s="110"/>
      <c r="CN235" s="110"/>
      <c r="CO235" s="110"/>
      <c r="CP235" s="110"/>
      <c r="CQ235" s="110"/>
      <c r="CR235" s="110"/>
      <c r="CS235" s="110"/>
      <c r="CT235" s="110"/>
      <c r="CU235" s="110"/>
      <c r="CV235" s="110"/>
      <c r="CW235" s="110"/>
      <c r="CX235" s="110"/>
      <c r="CY235" s="110"/>
      <c r="CZ235" s="110"/>
      <c r="DA235" s="110"/>
      <c r="DB235" s="110"/>
      <c r="DC235" s="110"/>
      <c r="DD235" s="110"/>
      <c r="DE235" s="110"/>
      <c r="DF235" s="110"/>
      <c r="DG235" s="110"/>
      <c r="DH235" s="110"/>
      <c r="DI235" s="110"/>
      <c r="DJ235" s="110"/>
      <c r="DK235" s="110"/>
      <c r="DL235" s="110"/>
      <c r="DM235" s="110"/>
      <c r="DN235" s="110"/>
      <c r="DO235" s="110"/>
      <c r="DP235" s="110"/>
      <c r="DQ235" s="110"/>
      <c r="DR235" s="110"/>
      <c r="DS235" s="110"/>
      <c r="DT235" s="110"/>
      <c r="DU235" s="110"/>
      <c r="DV235" s="110"/>
      <c r="DW235" s="110"/>
      <c r="DX235" s="110"/>
      <c r="DY235" s="110"/>
      <c r="DZ235" s="110"/>
      <c r="EA235" s="110"/>
      <c r="EB235" s="110"/>
      <c r="EC235" s="110"/>
      <c r="ED235" s="110"/>
      <c r="EE235" s="110"/>
      <c r="EF235" s="110"/>
      <c r="EG235" s="110"/>
      <c r="EH235" s="110"/>
      <c r="EI235" s="110"/>
      <c r="EJ235" s="110"/>
      <c r="EK235" s="110"/>
      <c r="EL235" s="110"/>
      <c r="EM235" s="110"/>
      <c r="EN235" s="110"/>
      <c r="EO235" s="110"/>
      <c r="EP235" s="110"/>
      <c r="EQ235" s="110"/>
      <c r="ER235" s="110"/>
      <c r="ES235" s="110"/>
      <c r="ET235" s="110"/>
      <c r="EU235" s="110"/>
      <c r="EV235" s="110"/>
      <c r="EW235" s="110"/>
      <c r="EX235" s="110"/>
      <c r="EY235" s="110"/>
      <c r="EZ235" s="110"/>
      <c r="FA235" s="110"/>
      <c r="FB235" s="110"/>
      <c r="FC235" s="110"/>
      <c r="FD235" s="110"/>
      <c r="FE235" s="110"/>
      <c r="FF235" s="110"/>
      <c r="FG235" s="110"/>
      <c r="FH235" s="110"/>
      <c r="FI235" s="110"/>
      <c r="FJ235" s="110"/>
      <c r="FK235" s="110"/>
      <c r="FL235" s="110"/>
      <c r="FM235" s="110"/>
      <c r="FN235" s="110"/>
      <c r="FO235" s="110"/>
      <c r="FP235" s="110"/>
      <c r="FQ235" s="110"/>
      <c r="FR235" s="110"/>
      <c r="FS235" s="110"/>
      <c r="FT235" s="110"/>
      <c r="FU235" s="110"/>
      <c r="FV235" s="110"/>
      <c r="FW235" s="110"/>
      <c r="FX235" s="110"/>
      <c r="FY235" s="110"/>
      <c r="FZ235" s="110"/>
      <c r="GA235" s="110"/>
      <c r="GB235" s="110"/>
      <c r="GC235" s="110"/>
      <c r="GD235" s="110"/>
      <c r="GE235" s="110"/>
      <c r="GF235" s="110"/>
      <c r="GG235" s="110"/>
      <c r="GH235" s="110"/>
      <c r="GI235" s="110"/>
      <c r="GJ235" s="110"/>
      <c r="GK235" s="110"/>
      <c r="GL235" s="110"/>
      <c r="GM235" s="110"/>
      <c r="GN235" s="110"/>
      <c r="GO235" s="110"/>
      <c r="GP235" s="110"/>
      <c r="GQ235" s="110"/>
      <c r="GR235" s="110"/>
      <c r="GS235" s="110"/>
      <c r="GT235" s="110"/>
      <c r="GU235" s="110"/>
      <c r="GV235" s="110"/>
      <c r="GW235" s="110"/>
      <c r="GX235" s="110"/>
      <c r="GY235" s="110"/>
      <c r="GZ235" s="110"/>
      <c r="HA235" s="110"/>
      <c r="HB235" s="110"/>
      <c r="HC235" s="110"/>
      <c r="HD235" s="110"/>
      <c r="HE235" s="110"/>
      <c r="HF235" s="110"/>
      <c r="HG235" s="110"/>
      <c r="HH235" s="110"/>
      <c r="HI235" s="110"/>
      <c r="HJ235" s="110"/>
      <c r="HK235" s="110"/>
    </row>
    <row r="236" ht="15.75"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110"/>
      <c r="AB236" s="110"/>
      <c r="AC236" s="110"/>
      <c r="AD236" s="110"/>
      <c r="AE236" s="110"/>
      <c r="AF236" s="110"/>
      <c r="AG236" s="110"/>
      <c r="AH236" s="110"/>
      <c r="AI236" s="110"/>
      <c r="AJ236" s="110"/>
      <c r="AK236" s="110"/>
      <c r="AL236" s="110"/>
      <c r="AM236" s="110"/>
      <c r="AN236" s="110"/>
      <c r="AO236" s="110"/>
      <c r="AP236" s="110"/>
      <c r="AQ236" s="110"/>
      <c r="AR236" s="110"/>
      <c r="AS236" s="110"/>
      <c r="AT236" s="110"/>
      <c r="AU236" s="110"/>
      <c r="AV236" s="110"/>
      <c r="AW236" s="110"/>
      <c r="AX236" s="110"/>
      <c r="AY236" s="110"/>
      <c r="AZ236" s="110"/>
      <c r="BA236" s="110"/>
      <c r="BB236" s="110"/>
      <c r="BC236" s="110"/>
      <c r="BD236" s="110"/>
      <c r="BE236" s="110"/>
      <c r="BF236" s="110"/>
      <c r="BG236" s="110"/>
      <c r="BH236" s="110"/>
      <c r="BI236" s="110"/>
      <c r="BJ236" s="110"/>
      <c r="BK236" s="110"/>
      <c r="BL236" s="110"/>
      <c r="BM236" s="110"/>
      <c r="BN236" s="110"/>
      <c r="BO236" s="110"/>
      <c r="BP236" s="110"/>
      <c r="BQ236" s="110"/>
      <c r="BR236" s="110"/>
      <c r="BS236" s="110"/>
      <c r="BT236" s="110"/>
      <c r="BU236" s="110"/>
      <c r="BV236" s="110"/>
      <c r="BW236" s="110"/>
      <c r="BX236" s="110"/>
      <c r="BY236" s="110"/>
      <c r="BZ236" s="110"/>
      <c r="CA236" s="110"/>
      <c r="CB236" s="110"/>
      <c r="CC236" s="110"/>
      <c r="CD236" s="110"/>
      <c r="CE236" s="110"/>
      <c r="CF236" s="110"/>
      <c r="CG236" s="110"/>
      <c r="CH236" s="110"/>
      <c r="CI236" s="110"/>
      <c r="CJ236" s="110"/>
      <c r="CK236" s="110"/>
      <c r="CL236" s="110"/>
      <c r="CM236" s="110"/>
      <c r="CN236" s="110"/>
      <c r="CO236" s="110"/>
      <c r="CP236" s="110"/>
      <c r="CQ236" s="110"/>
      <c r="CR236" s="110"/>
      <c r="CS236" s="110"/>
      <c r="CT236" s="110"/>
      <c r="CU236" s="110"/>
      <c r="CV236" s="110"/>
      <c r="CW236" s="110"/>
      <c r="CX236" s="110"/>
      <c r="CY236" s="110"/>
      <c r="CZ236" s="110"/>
      <c r="DA236" s="110"/>
      <c r="DB236" s="110"/>
      <c r="DC236" s="110"/>
      <c r="DD236" s="110"/>
      <c r="DE236" s="110"/>
      <c r="DF236" s="110"/>
      <c r="DG236" s="110"/>
      <c r="DH236" s="110"/>
      <c r="DI236" s="110"/>
      <c r="DJ236" s="110"/>
      <c r="DK236" s="110"/>
      <c r="DL236" s="110"/>
      <c r="DM236" s="110"/>
      <c r="DN236" s="110"/>
      <c r="DO236" s="110"/>
      <c r="DP236" s="110"/>
      <c r="DQ236" s="110"/>
      <c r="DR236" s="110"/>
      <c r="DS236" s="110"/>
      <c r="DT236" s="110"/>
      <c r="DU236" s="110"/>
      <c r="DV236" s="110"/>
      <c r="DW236" s="110"/>
      <c r="DX236" s="110"/>
      <c r="DY236" s="110"/>
      <c r="DZ236" s="110"/>
      <c r="EA236" s="110"/>
      <c r="EB236" s="110"/>
      <c r="EC236" s="110"/>
      <c r="ED236" s="110"/>
      <c r="EE236" s="110"/>
      <c r="EF236" s="110"/>
      <c r="EG236" s="110"/>
      <c r="EH236" s="110"/>
      <c r="EI236" s="110"/>
      <c r="EJ236" s="110"/>
      <c r="EK236" s="110"/>
      <c r="EL236" s="110"/>
      <c r="EM236" s="110"/>
      <c r="EN236" s="110"/>
      <c r="EO236" s="110"/>
      <c r="EP236" s="110"/>
      <c r="EQ236" s="110"/>
      <c r="ER236" s="110"/>
      <c r="ES236" s="110"/>
      <c r="ET236" s="110"/>
      <c r="EU236" s="110"/>
      <c r="EV236" s="110"/>
      <c r="EW236" s="110"/>
      <c r="EX236" s="110"/>
      <c r="EY236" s="110"/>
      <c r="EZ236" s="110"/>
      <c r="FA236" s="110"/>
      <c r="FB236" s="110"/>
      <c r="FC236" s="110"/>
      <c r="FD236" s="110"/>
      <c r="FE236" s="110"/>
      <c r="FF236" s="110"/>
      <c r="FG236" s="110"/>
      <c r="FH236" s="110"/>
      <c r="FI236" s="110"/>
      <c r="FJ236" s="110"/>
      <c r="FK236" s="110"/>
      <c r="FL236" s="110"/>
      <c r="FM236" s="110"/>
      <c r="FN236" s="110"/>
      <c r="FO236" s="110"/>
      <c r="FP236" s="110"/>
      <c r="FQ236" s="110"/>
      <c r="FR236" s="110"/>
      <c r="FS236" s="110"/>
      <c r="FT236" s="110"/>
      <c r="FU236" s="110"/>
      <c r="FV236" s="110"/>
      <c r="FW236" s="110"/>
      <c r="FX236" s="110"/>
      <c r="FY236" s="110"/>
      <c r="FZ236" s="110"/>
      <c r="GA236" s="110"/>
      <c r="GB236" s="110"/>
      <c r="GC236" s="110"/>
      <c r="GD236" s="110"/>
      <c r="GE236" s="110"/>
      <c r="GF236" s="110"/>
      <c r="GG236" s="110"/>
      <c r="GH236" s="110"/>
      <c r="GI236" s="110"/>
      <c r="GJ236" s="110"/>
      <c r="GK236" s="110"/>
      <c r="GL236" s="110"/>
      <c r="GM236" s="110"/>
      <c r="GN236" s="110"/>
      <c r="GO236" s="110"/>
      <c r="GP236" s="110"/>
      <c r="GQ236" s="110"/>
      <c r="GR236" s="110"/>
      <c r="GS236" s="110"/>
      <c r="GT236" s="110"/>
      <c r="GU236" s="110"/>
      <c r="GV236" s="110"/>
      <c r="GW236" s="110"/>
      <c r="GX236" s="110"/>
      <c r="GY236" s="110"/>
      <c r="GZ236" s="110"/>
      <c r="HA236" s="110"/>
      <c r="HB236" s="110"/>
      <c r="HC236" s="110"/>
      <c r="HD236" s="110"/>
      <c r="HE236" s="110"/>
      <c r="HF236" s="110"/>
      <c r="HG236" s="110"/>
      <c r="HH236" s="110"/>
      <c r="HI236" s="110"/>
      <c r="HJ236" s="110"/>
      <c r="HK236" s="110"/>
    </row>
    <row r="237" ht="15.75"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c r="AB237" s="110"/>
      <c r="AC237" s="110"/>
      <c r="AD237" s="110"/>
      <c r="AE237" s="110"/>
      <c r="AF237" s="110"/>
      <c r="AG237" s="110"/>
      <c r="AH237" s="110"/>
      <c r="AI237" s="110"/>
      <c r="AJ237" s="110"/>
      <c r="AK237" s="110"/>
      <c r="AL237" s="110"/>
      <c r="AM237" s="110"/>
      <c r="AN237" s="110"/>
      <c r="AO237" s="110"/>
      <c r="AP237" s="110"/>
      <c r="AQ237" s="110"/>
      <c r="AR237" s="110"/>
      <c r="AS237" s="110"/>
      <c r="AT237" s="110"/>
      <c r="AU237" s="110"/>
      <c r="AV237" s="110"/>
      <c r="AW237" s="110"/>
      <c r="AX237" s="110"/>
      <c r="AY237" s="110"/>
      <c r="AZ237" s="110"/>
      <c r="BA237" s="110"/>
      <c r="BB237" s="110"/>
      <c r="BC237" s="110"/>
      <c r="BD237" s="110"/>
      <c r="BE237" s="110"/>
      <c r="BF237" s="110"/>
      <c r="BG237" s="110"/>
      <c r="BH237" s="110"/>
      <c r="BI237" s="110"/>
      <c r="BJ237" s="110"/>
      <c r="BK237" s="110"/>
      <c r="BL237" s="110"/>
      <c r="BM237" s="110"/>
      <c r="BN237" s="110"/>
      <c r="BO237" s="110"/>
      <c r="BP237" s="110"/>
      <c r="BQ237" s="110"/>
      <c r="BR237" s="110"/>
      <c r="BS237" s="110"/>
      <c r="BT237" s="110"/>
      <c r="BU237" s="110"/>
      <c r="BV237" s="110"/>
      <c r="BW237" s="110"/>
      <c r="BX237" s="110"/>
      <c r="BY237" s="110"/>
      <c r="BZ237" s="110"/>
      <c r="CA237" s="110"/>
      <c r="CB237" s="110"/>
      <c r="CC237" s="110"/>
      <c r="CD237" s="110"/>
      <c r="CE237" s="110"/>
      <c r="CF237" s="110"/>
      <c r="CG237" s="110"/>
      <c r="CH237" s="110"/>
      <c r="CI237" s="110"/>
      <c r="CJ237" s="110"/>
      <c r="CK237" s="110"/>
      <c r="CL237" s="110"/>
      <c r="CM237" s="110"/>
      <c r="CN237" s="110"/>
      <c r="CO237" s="110"/>
      <c r="CP237" s="110"/>
      <c r="CQ237" s="110"/>
      <c r="CR237" s="110"/>
      <c r="CS237" s="110"/>
      <c r="CT237" s="110"/>
      <c r="CU237" s="110"/>
      <c r="CV237" s="110"/>
      <c r="CW237" s="110"/>
      <c r="CX237" s="110"/>
      <c r="CY237" s="110"/>
      <c r="CZ237" s="110"/>
      <c r="DA237" s="110"/>
      <c r="DB237" s="110"/>
      <c r="DC237" s="110"/>
      <c r="DD237" s="110"/>
      <c r="DE237" s="110"/>
      <c r="DF237" s="110"/>
      <c r="DG237" s="110"/>
      <c r="DH237" s="110"/>
      <c r="DI237" s="110"/>
      <c r="DJ237" s="110"/>
      <c r="DK237" s="110"/>
      <c r="DL237" s="110"/>
      <c r="DM237" s="110"/>
      <c r="DN237" s="110"/>
      <c r="DO237" s="110"/>
      <c r="DP237" s="110"/>
      <c r="DQ237" s="110"/>
      <c r="DR237" s="110"/>
      <c r="DS237" s="110"/>
      <c r="DT237" s="110"/>
      <c r="DU237" s="110"/>
      <c r="DV237" s="110"/>
      <c r="DW237" s="110"/>
      <c r="DX237" s="110"/>
      <c r="DY237" s="110"/>
      <c r="DZ237" s="110"/>
      <c r="EA237" s="110"/>
      <c r="EB237" s="110"/>
      <c r="EC237" s="110"/>
      <c r="ED237" s="110"/>
      <c r="EE237" s="110"/>
      <c r="EF237" s="110"/>
      <c r="EG237" s="110"/>
      <c r="EH237" s="110"/>
      <c r="EI237" s="110"/>
      <c r="EJ237" s="110"/>
      <c r="EK237" s="110"/>
      <c r="EL237" s="110"/>
      <c r="EM237" s="110"/>
      <c r="EN237" s="110"/>
      <c r="EO237" s="110"/>
      <c r="EP237" s="110"/>
      <c r="EQ237" s="110"/>
      <c r="ER237" s="110"/>
      <c r="ES237" s="110"/>
      <c r="ET237" s="110"/>
      <c r="EU237" s="110"/>
      <c r="EV237" s="110"/>
      <c r="EW237" s="110"/>
      <c r="EX237" s="110"/>
      <c r="EY237" s="110"/>
      <c r="EZ237" s="110"/>
      <c r="FA237" s="110"/>
      <c r="FB237" s="110"/>
      <c r="FC237" s="110"/>
      <c r="FD237" s="110"/>
      <c r="FE237" s="110"/>
      <c r="FF237" s="110"/>
      <c r="FG237" s="110"/>
      <c r="FH237" s="110"/>
      <c r="FI237" s="110"/>
      <c r="FJ237" s="110"/>
      <c r="FK237" s="110"/>
      <c r="FL237" s="110"/>
      <c r="FM237" s="110"/>
      <c r="FN237" s="110"/>
      <c r="FO237" s="110"/>
      <c r="FP237" s="110"/>
      <c r="FQ237" s="110"/>
      <c r="FR237" s="110"/>
      <c r="FS237" s="110"/>
      <c r="FT237" s="110"/>
      <c r="FU237" s="110"/>
      <c r="FV237" s="110"/>
      <c r="FW237" s="110"/>
      <c r="FX237" s="110"/>
      <c r="FY237" s="110"/>
      <c r="FZ237" s="110"/>
      <c r="GA237" s="110"/>
      <c r="GB237" s="110"/>
      <c r="GC237" s="110"/>
      <c r="GD237" s="110"/>
      <c r="GE237" s="110"/>
      <c r="GF237" s="110"/>
      <c r="GG237" s="110"/>
      <c r="GH237" s="110"/>
      <c r="GI237" s="110"/>
      <c r="GJ237" s="110"/>
      <c r="GK237" s="110"/>
      <c r="GL237" s="110"/>
      <c r="GM237" s="110"/>
      <c r="GN237" s="110"/>
      <c r="GO237" s="110"/>
      <c r="GP237" s="110"/>
      <c r="GQ237" s="110"/>
      <c r="GR237" s="110"/>
      <c r="GS237" s="110"/>
      <c r="GT237" s="110"/>
      <c r="GU237" s="110"/>
      <c r="GV237" s="110"/>
      <c r="GW237" s="110"/>
      <c r="GX237" s="110"/>
      <c r="GY237" s="110"/>
      <c r="GZ237" s="110"/>
      <c r="HA237" s="110"/>
      <c r="HB237" s="110"/>
      <c r="HC237" s="110"/>
      <c r="HD237" s="110"/>
      <c r="HE237" s="110"/>
      <c r="HF237" s="110"/>
      <c r="HG237" s="110"/>
      <c r="HH237" s="110"/>
      <c r="HI237" s="110"/>
      <c r="HJ237" s="110"/>
      <c r="HK237" s="110"/>
    </row>
    <row r="238" ht="15.75"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c r="AB238" s="110"/>
      <c r="AC238" s="110"/>
      <c r="AD238" s="110"/>
      <c r="AE238" s="110"/>
      <c r="AF238" s="110"/>
      <c r="AG238" s="110"/>
      <c r="AH238" s="110"/>
      <c r="AI238" s="110"/>
      <c r="AJ238" s="110"/>
      <c r="AK238" s="110"/>
      <c r="AL238" s="110"/>
      <c r="AM238" s="110"/>
      <c r="AN238" s="110"/>
      <c r="AO238" s="110"/>
      <c r="AP238" s="110"/>
      <c r="AQ238" s="110"/>
      <c r="AR238" s="110"/>
      <c r="AS238" s="110"/>
      <c r="AT238" s="110"/>
      <c r="AU238" s="110"/>
      <c r="AV238" s="110"/>
      <c r="AW238" s="110"/>
      <c r="AX238" s="110"/>
      <c r="AY238" s="110"/>
      <c r="AZ238" s="110"/>
      <c r="BA238" s="110"/>
      <c r="BB238" s="110"/>
      <c r="BC238" s="110"/>
      <c r="BD238" s="110"/>
      <c r="BE238" s="110"/>
      <c r="BF238" s="110"/>
      <c r="BG238" s="110"/>
      <c r="BH238" s="110"/>
      <c r="BI238" s="110"/>
      <c r="BJ238" s="110"/>
      <c r="BK238" s="110"/>
      <c r="BL238" s="110"/>
      <c r="BM238" s="110"/>
      <c r="BN238" s="110"/>
      <c r="BO238" s="110"/>
      <c r="BP238" s="110"/>
      <c r="BQ238" s="110"/>
      <c r="BR238" s="110"/>
      <c r="BS238" s="110"/>
      <c r="BT238" s="110"/>
      <c r="BU238" s="110"/>
      <c r="BV238" s="110"/>
      <c r="BW238" s="110"/>
      <c r="BX238" s="110"/>
      <c r="BY238" s="110"/>
      <c r="BZ238" s="110"/>
      <c r="CA238" s="110"/>
      <c r="CB238" s="110"/>
      <c r="CC238" s="110"/>
      <c r="CD238" s="110"/>
      <c r="CE238" s="110"/>
      <c r="CF238" s="110"/>
      <c r="CG238" s="110"/>
      <c r="CH238" s="110"/>
      <c r="CI238" s="110"/>
      <c r="CJ238" s="110"/>
      <c r="CK238" s="110"/>
      <c r="CL238" s="110"/>
      <c r="CM238" s="110"/>
      <c r="CN238" s="110"/>
      <c r="CO238" s="110"/>
      <c r="CP238" s="110"/>
      <c r="CQ238" s="110"/>
      <c r="CR238" s="110"/>
      <c r="CS238" s="110"/>
      <c r="CT238" s="110"/>
      <c r="CU238" s="110"/>
      <c r="CV238" s="110"/>
      <c r="CW238" s="110"/>
      <c r="CX238" s="110"/>
      <c r="CY238" s="110"/>
      <c r="CZ238" s="110"/>
      <c r="DA238" s="110"/>
      <c r="DB238" s="110"/>
      <c r="DC238" s="110"/>
      <c r="DD238" s="110"/>
      <c r="DE238" s="110"/>
      <c r="DF238" s="110"/>
      <c r="DG238" s="110"/>
      <c r="DH238" s="110"/>
      <c r="DI238" s="110"/>
      <c r="DJ238" s="110"/>
      <c r="DK238" s="110"/>
      <c r="DL238" s="110"/>
      <c r="DM238" s="110"/>
      <c r="DN238" s="110"/>
      <c r="DO238" s="110"/>
      <c r="DP238" s="110"/>
      <c r="DQ238" s="110"/>
      <c r="DR238" s="110"/>
      <c r="DS238" s="110"/>
      <c r="DT238" s="110"/>
      <c r="DU238" s="110"/>
      <c r="DV238" s="110"/>
      <c r="DW238" s="110"/>
      <c r="DX238" s="110"/>
      <c r="DY238" s="110"/>
      <c r="DZ238" s="110"/>
      <c r="EA238" s="110"/>
      <c r="EB238" s="110"/>
      <c r="EC238" s="110"/>
      <c r="ED238" s="110"/>
      <c r="EE238" s="110"/>
      <c r="EF238" s="110"/>
      <c r="EG238" s="110"/>
      <c r="EH238" s="110"/>
      <c r="EI238" s="110"/>
      <c r="EJ238" s="110"/>
      <c r="EK238" s="110"/>
      <c r="EL238" s="110"/>
      <c r="EM238" s="110"/>
      <c r="EN238" s="110"/>
      <c r="EO238" s="110"/>
      <c r="EP238" s="110"/>
      <c r="EQ238" s="110"/>
      <c r="ER238" s="110"/>
      <c r="ES238" s="110"/>
      <c r="ET238" s="110"/>
      <c r="EU238" s="110"/>
      <c r="EV238" s="110"/>
      <c r="EW238" s="110"/>
      <c r="EX238" s="110"/>
      <c r="EY238" s="110"/>
      <c r="EZ238" s="110"/>
      <c r="FA238" s="110"/>
      <c r="FB238" s="110"/>
      <c r="FC238" s="110"/>
      <c r="FD238" s="110"/>
      <c r="FE238" s="110"/>
      <c r="FF238" s="110"/>
      <c r="FG238" s="110"/>
      <c r="FH238" s="110"/>
      <c r="FI238" s="110"/>
      <c r="FJ238" s="110"/>
      <c r="FK238" s="110"/>
      <c r="FL238" s="110"/>
      <c r="FM238" s="110"/>
      <c r="FN238" s="110"/>
      <c r="FO238" s="110"/>
      <c r="FP238" s="110"/>
      <c r="FQ238" s="110"/>
      <c r="FR238" s="110"/>
      <c r="FS238" s="110"/>
      <c r="FT238" s="110"/>
      <c r="FU238" s="110"/>
      <c r="FV238" s="110"/>
      <c r="FW238" s="110"/>
      <c r="FX238" s="110"/>
      <c r="FY238" s="110"/>
      <c r="FZ238" s="110"/>
      <c r="GA238" s="110"/>
      <c r="GB238" s="110"/>
      <c r="GC238" s="110"/>
      <c r="GD238" s="110"/>
      <c r="GE238" s="110"/>
      <c r="GF238" s="110"/>
      <c r="GG238" s="110"/>
      <c r="GH238" s="110"/>
      <c r="GI238" s="110"/>
      <c r="GJ238" s="110"/>
      <c r="GK238" s="110"/>
      <c r="GL238" s="110"/>
      <c r="GM238" s="110"/>
      <c r="GN238" s="110"/>
      <c r="GO238" s="110"/>
      <c r="GP238" s="110"/>
      <c r="GQ238" s="110"/>
      <c r="GR238" s="110"/>
      <c r="GS238" s="110"/>
      <c r="GT238" s="110"/>
      <c r="GU238" s="110"/>
      <c r="GV238" s="110"/>
      <c r="GW238" s="110"/>
      <c r="GX238" s="110"/>
      <c r="GY238" s="110"/>
      <c r="GZ238" s="110"/>
      <c r="HA238" s="110"/>
      <c r="HB238" s="110"/>
      <c r="HC238" s="110"/>
      <c r="HD238" s="110"/>
      <c r="HE238" s="110"/>
      <c r="HF238" s="110"/>
      <c r="HG238" s="110"/>
      <c r="HH238" s="110"/>
      <c r="HI238" s="110"/>
      <c r="HJ238" s="110"/>
      <c r="HK238" s="110"/>
    </row>
    <row r="239" ht="15.75"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c r="AB239" s="110"/>
      <c r="AC239" s="110"/>
      <c r="AD239" s="110"/>
      <c r="AE239" s="110"/>
      <c r="AF239" s="110"/>
      <c r="AG239" s="110"/>
      <c r="AH239" s="110"/>
      <c r="AI239" s="110"/>
      <c r="AJ239" s="110"/>
      <c r="AK239" s="110"/>
      <c r="AL239" s="110"/>
      <c r="AM239" s="110"/>
      <c r="AN239" s="110"/>
      <c r="AO239" s="110"/>
      <c r="AP239" s="110"/>
      <c r="AQ239" s="110"/>
      <c r="AR239" s="110"/>
      <c r="AS239" s="110"/>
      <c r="AT239" s="110"/>
      <c r="AU239" s="110"/>
      <c r="AV239" s="110"/>
      <c r="AW239" s="110"/>
      <c r="AX239" s="110"/>
      <c r="AY239" s="110"/>
      <c r="AZ239" s="110"/>
      <c r="BA239" s="110"/>
      <c r="BB239" s="110"/>
      <c r="BC239" s="110"/>
      <c r="BD239" s="110"/>
      <c r="BE239" s="110"/>
      <c r="BF239" s="110"/>
      <c r="BG239" s="110"/>
      <c r="BH239" s="110"/>
      <c r="BI239" s="110"/>
      <c r="BJ239" s="110"/>
      <c r="BK239" s="110"/>
      <c r="BL239" s="110"/>
      <c r="BM239" s="110"/>
      <c r="BN239" s="110"/>
      <c r="BO239" s="110"/>
      <c r="BP239" s="110"/>
      <c r="BQ239" s="110"/>
      <c r="BR239" s="110"/>
      <c r="BS239" s="110"/>
      <c r="BT239" s="110"/>
      <c r="BU239" s="110"/>
      <c r="BV239" s="110"/>
      <c r="BW239" s="110"/>
      <c r="BX239" s="110"/>
      <c r="BY239" s="110"/>
      <c r="BZ239" s="110"/>
      <c r="CA239" s="110"/>
      <c r="CB239" s="110"/>
      <c r="CC239" s="110"/>
      <c r="CD239" s="110"/>
      <c r="CE239" s="110"/>
      <c r="CF239" s="110"/>
      <c r="CG239" s="110"/>
      <c r="CH239" s="110"/>
      <c r="CI239" s="110"/>
      <c r="CJ239" s="110"/>
      <c r="CK239" s="110"/>
      <c r="CL239" s="110"/>
      <c r="CM239" s="110"/>
      <c r="CN239" s="110"/>
      <c r="CO239" s="110"/>
      <c r="CP239" s="110"/>
      <c r="CQ239" s="110"/>
      <c r="CR239" s="110"/>
      <c r="CS239" s="110"/>
      <c r="CT239" s="110"/>
      <c r="CU239" s="110"/>
      <c r="CV239" s="110"/>
      <c r="CW239" s="110"/>
      <c r="CX239" s="110"/>
      <c r="CY239" s="110"/>
      <c r="CZ239" s="110"/>
      <c r="DA239" s="110"/>
      <c r="DB239" s="110"/>
      <c r="DC239" s="110"/>
      <c r="DD239" s="110"/>
      <c r="DE239" s="110"/>
      <c r="DF239" s="110"/>
      <c r="DG239" s="110"/>
      <c r="DH239" s="110"/>
      <c r="DI239" s="110"/>
      <c r="DJ239" s="110"/>
      <c r="DK239" s="110"/>
      <c r="DL239" s="110"/>
      <c r="DM239" s="110"/>
      <c r="DN239" s="110"/>
      <c r="DO239" s="110"/>
      <c r="DP239" s="110"/>
      <c r="DQ239" s="110"/>
      <c r="DR239" s="110"/>
      <c r="DS239" s="110"/>
      <c r="DT239" s="110"/>
      <c r="DU239" s="110"/>
      <c r="DV239" s="110"/>
      <c r="DW239" s="110"/>
      <c r="DX239" s="110"/>
      <c r="DY239" s="110"/>
      <c r="DZ239" s="110"/>
      <c r="EA239" s="110"/>
      <c r="EB239" s="110"/>
      <c r="EC239" s="110"/>
      <c r="ED239" s="110"/>
      <c r="EE239" s="110"/>
      <c r="EF239" s="110"/>
      <c r="EG239" s="110"/>
      <c r="EH239" s="110"/>
      <c r="EI239" s="110"/>
      <c r="EJ239" s="110"/>
      <c r="EK239" s="110"/>
      <c r="EL239" s="110"/>
      <c r="EM239" s="110"/>
      <c r="EN239" s="110"/>
      <c r="EO239" s="110"/>
      <c r="EP239" s="110"/>
      <c r="EQ239" s="110"/>
      <c r="ER239" s="110"/>
      <c r="ES239" s="110"/>
      <c r="ET239" s="110"/>
      <c r="EU239" s="110"/>
      <c r="EV239" s="110"/>
      <c r="EW239" s="110"/>
      <c r="EX239" s="110"/>
      <c r="EY239" s="110"/>
      <c r="EZ239" s="110"/>
      <c r="FA239" s="110"/>
      <c r="FB239" s="110"/>
      <c r="FC239" s="110"/>
      <c r="FD239" s="110"/>
      <c r="FE239" s="110"/>
      <c r="FF239" s="110"/>
      <c r="FG239" s="110"/>
      <c r="FH239" s="110"/>
      <c r="FI239" s="110"/>
      <c r="FJ239" s="110"/>
      <c r="FK239" s="110"/>
      <c r="FL239" s="110"/>
      <c r="FM239" s="110"/>
      <c r="FN239" s="110"/>
      <c r="FO239" s="110"/>
      <c r="FP239" s="110"/>
      <c r="FQ239" s="110"/>
      <c r="FR239" s="110"/>
      <c r="FS239" s="110"/>
      <c r="FT239" s="110"/>
      <c r="FU239" s="110"/>
      <c r="FV239" s="110"/>
      <c r="FW239" s="110"/>
      <c r="FX239" s="110"/>
      <c r="FY239" s="110"/>
      <c r="FZ239" s="110"/>
      <c r="GA239" s="110"/>
      <c r="GB239" s="110"/>
      <c r="GC239" s="110"/>
      <c r="GD239" s="110"/>
      <c r="GE239" s="110"/>
      <c r="GF239" s="110"/>
      <c r="GG239" s="110"/>
      <c r="GH239" s="110"/>
      <c r="GI239" s="110"/>
      <c r="GJ239" s="110"/>
      <c r="GK239" s="110"/>
      <c r="GL239" s="110"/>
      <c r="GM239" s="110"/>
      <c r="GN239" s="110"/>
      <c r="GO239" s="110"/>
      <c r="GP239" s="110"/>
      <c r="GQ239" s="110"/>
      <c r="GR239" s="110"/>
      <c r="GS239" s="110"/>
      <c r="GT239" s="110"/>
      <c r="GU239" s="110"/>
      <c r="GV239" s="110"/>
      <c r="GW239" s="110"/>
      <c r="GX239" s="110"/>
      <c r="GY239" s="110"/>
      <c r="GZ239" s="110"/>
      <c r="HA239" s="110"/>
      <c r="HB239" s="110"/>
      <c r="HC239" s="110"/>
      <c r="HD239" s="110"/>
      <c r="HE239" s="110"/>
      <c r="HF239" s="110"/>
      <c r="HG239" s="110"/>
      <c r="HH239" s="110"/>
      <c r="HI239" s="110"/>
      <c r="HJ239" s="110"/>
      <c r="HK239" s="110"/>
    </row>
    <row r="240" ht="15.75"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c r="AB240" s="110"/>
      <c r="AC240" s="110"/>
      <c r="AD240" s="110"/>
      <c r="AE240" s="110"/>
      <c r="AF240" s="110"/>
      <c r="AG240" s="110"/>
      <c r="AH240" s="110"/>
      <c r="AI240" s="110"/>
      <c r="AJ240" s="110"/>
      <c r="AK240" s="110"/>
      <c r="AL240" s="110"/>
      <c r="AM240" s="110"/>
      <c r="AN240" s="110"/>
      <c r="AO240" s="110"/>
      <c r="AP240" s="110"/>
      <c r="AQ240" s="110"/>
      <c r="AR240" s="110"/>
      <c r="AS240" s="110"/>
      <c r="AT240" s="110"/>
      <c r="AU240" s="110"/>
      <c r="AV240" s="110"/>
      <c r="AW240" s="110"/>
      <c r="AX240" s="110"/>
      <c r="AY240" s="110"/>
      <c r="AZ240" s="110"/>
      <c r="BA240" s="110"/>
      <c r="BB240" s="110"/>
      <c r="BC240" s="110"/>
      <c r="BD240" s="110"/>
      <c r="BE240" s="110"/>
      <c r="BF240" s="110"/>
      <c r="BG240" s="110"/>
      <c r="BH240" s="110"/>
      <c r="BI240" s="110"/>
      <c r="BJ240" s="110"/>
      <c r="BK240" s="110"/>
      <c r="BL240" s="110"/>
      <c r="BM240" s="110"/>
      <c r="BN240" s="110"/>
      <c r="BO240" s="110"/>
      <c r="BP240" s="110"/>
      <c r="BQ240" s="110"/>
      <c r="BR240" s="110"/>
      <c r="BS240" s="110"/>
      <c r="BT240" s="110"/>
      <c r="BU240" s="110"/>
      <c r="BV240" s="110"/>
      <c r="BW240" s="110"/>
      <c r="BX240" s="110"/>
      <c r="BY240" s="110"/>
      <c r="BZ240" s="110"/>
      <c r="CA240" s="110"/>
      <c r="CB240" s="110"/>
      <c r="CC240" s="110"/>
      <c r="CD240" s="110"/>
      <c r="CE240" s="110"/>
      <c r="CF240" s="110"/>
      <c r="CG240" s="110"/>
      <c r="CH240" s="110"/>
      <c r="CI240" s="110"/>
      <c r="CJ240" s="110"/>
      <c r="CK240" s="110"/>
      <c r="CL240" s="110"/>
      <c r="CM240" s="110"/>
      <c r="CN240" s="110"/>
      <c r="CO240" s="110"/>
      <c r="CP240" s="110"/>
      <c r="CQ240" s="110"/>
      <c r="CR240" s="110"/>
      <c r="CS240" s="110"/>
      <c r="CT240" s="110"/>
      <c r="CU240" s="110"/>
      <c r="CV240" s="110"/>
      <c r="CW240" s="110"/>
      <c r="CX240" s="110"/>
      <c r="CY240" s="110"/>
      <c r="CZ240" s="110"/>
      <c r="DA240" s="110"/>
      <c r="DB240" s="110"/>
      <c r="DC240" s="110"/>
      <c r="DD240" s="110"/>
      <c r="DE240" s="110"/>
      <c r="DF240" s="110"/>
      <c r="DG240" s="110"/>
      <c r="DH240" s="110"/>
      <c r="DI240" s="110"/>
      <c r="DJ240" s="110"/>
      <c r="DK240" s="110"/>
      <c r="DL240" s="110"/>
      <c r="DM240" s="110"/>
      <c r="DN240" s="110"/>
      <c r="DO240" s="110"/>
      <c r="DP240" s="110"/>
      <c r="DQ240" s="110"/>
      <c r="DR240" s="110"/>
      <c r="DS240" s="110"/>
      <c r="DT240" s="110"/>
      <c r="DU240" s="110"/>
      <c r="DV240" s="110"/>
      <c r="DW240" s="110"/>
      <c r="DX240" s="110"/>
      <c r="DY240" s="110"/>
      <c r="DZ240" s="110"/>
      <c r="EA240" s="110"/>
      <c r="EB240" s="110"/>
      <c r="EC240" s="110"/>
      <c r="ED240" s="110"/>
      <c r="EE240" s="110"/>
      <c r="EF240" s="110"/>
      <c r="EG240" s="110"/>
      <c r="EH240" s="110"/>
      <c r="EI240" s="110"/>
      <c r="EJ240" s="110"/>
      <c r="EK240" s="110"/>
      <c r="EL240" s="110"/>
      <c r="EM240" s="110"/>
      <c r="EN240" s="110"/>
      <c r="EO240" s="110"/>
      <c r="EP240" s="110"/>
      <c r="EQ240" s="110"/>
      <c r="ER240" s="110"/>
      <c r="ES240" s="110"/>
      <c r="ET240" s="110"/>
      <c r="EU240" s="110"/>
      <c r="EV240" s="110"/>
      <c r="EW240" s="110"/>
      <c r="EX240" s="110"/>
      <c r="EY240" s="110"/>
      <c r="EZ240" s="110"/>
      <c r="FA240" s="110"/>
      <c r="FB240" s="110"/>
      <c r="FC240" s="110"/>
      <c r="FD240" s="110"/>
      <c r="FE240" s="110"/>
      <c r="FF240" s="110"/>
      <c r="FG240" s="110"/>
      <c r="FH240" s="110"/>
      <c r="FI240" s="110"/>
      <c r="FJ240" s="110"/>
      <c r="FK240" s="110"/>
      <c r="FL240" s="110"/>
      <c r="FM240" s="110"/>
      <c r="FN240" s="110"/>
      <c r="FO240" s="110"/>
      <c r="FP240" s="110"/>
      <c r="FQ240" s="110"/>
      <c r="FR240" s="110"/>
      <c r="FS240" s="110"/>
      <c r="FT240" s="110"/>
      <c r="FU240" s="110"/>
      <c r="FV240" s="110"/>
      <c r="FW240" s="110"/>
      <c r="FX240" s="110"/>
      <c r="FY240" s="110"/>
      <c r="FZ240" s="110"/>
      <c r="GA240" s="110"/>
      <c r="GB240" s="110"/>
      <c r="GC240" s="110"/>
      <c r="GD240" s="110"/>
      <c r="GE240" s="110"/>
      <c r="GF240" s="110"/>
      <c r="GG240" s="110"/>
      <c r="GH240" s="110"/>
      <c r="GI240" s="110"/>
      <c r="GJ240" s="110"/>
      <c r="GK240" s="110"/>
      <c r="GL240" s="110"/>
      <c r="GM240" s="110"/>
      <c r="GN240" s="110"/>
      <c r="GO240" s="110"/>
      <c r="GP240" s="110"/>
      <c r="GQ240" s="110"/>
      <c r="GR240" s="110"/>
      <c r="GS240" s="110"/>
      <c r="GT240" s="110"/>
      <c r="GU240" s="110"/>
      <c r="GV240" s="110"/>
      <c r="GW240" s="110"/>
      <c r="GX240" s="110"/>
      <c r="GY240" s="110"/>
      <c r="GZ240" s="110"/>
      <c r="HA240" s="110"/>
      <c r="HB240" s="110"/>
      <c r="HC240" s="110"/>
      <c r="HD240" s="110"/>
      <c r="HE240" s="110"/>
      <c r="HF240" s="110"/>
      <c r="HG240" s="110"/>
      <c r="HH240" s="110"/>
      <c r="HI240" s="110"/>
      <c r="HJ240" s="110"/>
      <c r="HK240" s="110"/>
    </row>
    <row r="241" ht="15.75"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110"/>
      <c r="AG241" s="110"/>
      <c r="AH241" s="110"/>
      <c r="AI241" s="110"/>
      <c r="AJ241" s="110"/>
      <c r="AK241" s="110"/>
      <c r="AL241" s="110"/>
      <c r="AM241" s="110"/>
      <c r="AN241" s="110"/>
      <c r="AO241" s="110"/>
      <c r="AP241" s="110"/>
      <c r="AQ241" s="110"/>
      <c r="AR241" s="110"/>
      <c r="AS241" s="110"/>
      <c r="AT241" s="110"/>
      <c r="AU241" s="110"/>
      <c r="AV241" s="110"/>
      <c r="AW241" s="110"/>
      <c r="AX241" s="110"/>
      <c r="AY241" s="110"/>
      <c r="AZ241" s="110"/>
      <c r="BA241" s="110"/>
      <c r="BB241" s="110"/>
      <c r="BC241" s="110"/>
      <c r="BD241" s="110"/>
      <c r="BE241" s="110"/>
      <c r="BF241" s="110"/>
      <c r="BG241" s="110"/>
      <c r="BH241" s="110"/>
      <c r="BI241" s="110"/>
      <c r="BJ241" s="110"/>
      <c r="BK241" s="110"/>
      <c r="BL241" s="110"/>
      <c r="BM241" s="110"/>
      <c r="BN241" s="110"/>
      <c r="BO241" s="110"/>
      <c r="BP241" s="110"/>
      <c r="BQ241" s="110"/>
      <c r="BR241" s="110"/>
      <c r="BS241" s="110"/>
      <c r="BT241" s="110"/>
      <c r="BU241" s="110"/>
      <c r="BV241" s="110"/>
      <c r="BW241" s="110"/>
      <c r="BX241" s="110"/>
      <c r="BY241" s="110"/>
      <c r="BZ241" s="110"/>
      <c r="CA241" s="110"/>
      <c r="CB241" s="110"/>
      <c r="CC241" s="110"/>
      <c r="CD241" s="110"/>
      <c r="CE241" s="110"/>
      <c r="CF241" s="110"/>
      <c r="CG241" s="110"/>
      <c r="CH241" s="110"/>
      <c r="CI241" s="110"/>
      <c r="CJ241" s="110"/>
      <c r="CK241" s="110"/>
      <c r="CL241" s="110"/>
      <c r="CM241" s="110"/>
      <c r="CN241" s="110"/>
      <c r="CO241" s="110"/>
      <c r="CP241" s="110"/>
      <c r="CQ241" s="110"/>
      <c r="CR241" s="110"/>
      <c r="CS241" s="110"/>
      <c r="CT241" s="110"/>
      <c r="CU241" s="110"/>
      <c r="CV241" s="110"/>
      <c r="CW241" s="110"/>
      <c r="CX241" s="110"/>
      <c r="CY241" s="110"/>
      <c r="CZ241" s="110"/>
      <c r="DA241" s="110"/>
      <c r="DB241" s="110"/>
      <c r="DC241" s="110"/>
      <c r="DD241" s="110"/>
      <c r="DE241" s="110"/>
      <c r="DF241" s="110"/>
      <c r="DG241" s="110"/>
      <c r="DH241" s="110"/>
      <c r="DI241" s="110"/>
      <c r="DJ241" s="110"/>
      <c r="DK241" s="110"/>
      <c r="DL241" s="110"/>
      <c r="DM241" s="110"/>
      <c r="DN241" s="110"/>
      <c r="DO241" s="110"/>
      <c r="DP241" s="110"/>
      <c r="DQ241" s="110"/>
      <c r="DR241" s="110"/>
      <c r="DS241" s="110"/>
      <c r="DT241" s="110"/>
      <c r="DU241" s="110"/>
      <c r="DV241" s="110"/>
      <c r="DW241" s="110"/>
      <c r="DX241" s="110"/>
      <c r="DY241" s="110"/>
      <c r="DZ241" s="110"/>
      <c r="EA241" s="110"/>
      <c r="EB241" s="110"/>
      <c r="EC241" s="110"/>
      <c r="ED241" s="110"/>
      <c r="EE241" s="110"/>
      <c r="EF241" s="110"/>
      <c r="EG241" s="110"/>
      <c r="EH241" s="110"/>
      <c r="EI241" s="110"/>
      <c r="EJ241" s="110"/>
      <c r="EK241" s="110"/>
      <c r="EL241" s="110"/>
      <c r="EM241" s="110"/>
      <c r="EN241" s="110"/>
      <c r="EO241" s="110"/>
      <c r="EP241" s="110"/>
      <c r="EQ241" s="110"/>
      <c r="ER241" s="110"/>
      <c r="ES241" s="110"/>
      <c r="ET241" s="110"/>
      <c r="EU241" s="110"/>
      <c r="EV241" s="110"/>
      <c r="EW241" s="110"/>
      <c r="EX241" s="110"/>
      <c r="EY241" s="110"/>
      <c r="EZ241" s="110"/>
      <c r="FA241" s="110"/>
      <c r="FB241" s="110"/>
      <c r="FC241" s="110"/>
      <c r="FD241" s="110"/>
      <c r="FE241" s="110"/>
      <c r="FF241" s="110"/>
      <c r="FG241" s="110"/>
      <c r="FH241" s="110"/>
      <c r="FI241" s="110"/>
      <c r="FJ241" s="110"/>
      <c r="FK241" s="110"/>
      <c r="FL241" s="110"/>
      <c r="FM241" s="110"/>
      <c r="FN241" s="110"/>
      <c r="FO241" s="110"/>
      <c r="FP241" s="110"/>
      <c r="FQ241" s="110"/>
      <c r="FR241" s="110"/>
      <c r="FS241" s="110"/>
      <c r="FT241" s="110"/>
      <c r="FU241" s="110"/>
      <c r="FV241" s="110"/>
      <c r="FW241" s="110"/>
      <c r="FX241" s="110"/>
      <c r="FY241" s="110"/>
      <c r="FZ241" s="110"/>
      <c r="GA241" s="110"/>
      <c r="GB241" s="110"/>
      <c r="GC241" s="110"/>
      <c r="GD241" s="110"/>
      <c r="GE241" s="110"/>
      <c r="GF241" s="110"/>
      <c r="GG241" s="110"/>
      <c r="GH241" s="110"/>
      <c r="GI241" s="110"/>
      <c r="GJ241" s="110"/>
      <c r="GK241" s="110"/>
      <c r="GL241" s="110"/>
      <c r="GM241" s="110"/>
      <c r="GN241" s="110"/>
      <c r="GO241" s="110"/>
      <c r="GP241" s="110"/>
      <c r="GQ241" s="110"/>
      <c r="GR241" s="110"/>
      <c r="GS241" s="110"/>
      <c r="GT241" s="110"/>
      <c r="GU241" s="110"/>
      <c r="GV241" s="110"/>
      <c r="GW241" s="110"/>
      <c r="GX241" s="110"/>
      <c r="GY241" s="110"/>
      <c r="GZ241" s="110"/>
      <c r="HA241" s="110"/>
      <c r="HB241" s="110"/>
      <c r="HC241" s="110"/>
      <c r="HD241" s="110"/>
      <c r="HE241" s="110"/>
      <c r="HF241" s="110"/>
      <c r="HG241" s="110"/>
      <c r="HH241" s="110"/>
      <c r="HI241" s="110"/>
      <c r="HJ241" s="110"/>
      <c r="HK241" s="110"/>
    </row>
    <row r="242" ht="15.75"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c r="AB242" s="110"/>
      <c r="AC242" s="110"/>
      <c r="AD242" s="110"/>
      <c r="AE242" s="110"/>
      <c r="AF242" s="110"/>
      <c r="AG242" s="110"/>
      <c r="AH242" s="110"/>
      <c r="AI242" s="110"/>
      <c r="AJ242" s="110"/>
      <c r="AK242" s="110"/>
      <c r="AL242" s="110"/>
      <c r="AM242" s="110"/>
      <c r="AN242" s="110"/>
      <c r="AO242" s="110"/>
      <c r="AP242" s="110"/>
      <c r="AQ242" s="110"/>
      <c r="AR242" s="110"/>
      <c r="AS242" s="110"/>
      <c r="AT242" s="110"/>
      <c r="AU242" s="110"/>
      <c r="AV242" s="110"/>
      <c r="AW242" s="110"/>
      <c r="AX242" s="110"/>
      <c r="AY242" s="110"/>
      <c r="AZ242" s="110"/>
      <c r="BA242" s="110"/>
      <c r="BB242" s="110"/>
      <c r="BC242" s="110"/>
      <c r="BD242" s="110"/>
      <c r="BE242" s="110"/>
      <c r="BF242" s="110"/>
      <c r="BG242" s="110"/>
      <c r="BH242" s="110"/>
      <c r="BI242" s="110"/>
      <c r="BJ242" s="110"/>
      <c r="BK242" s="110"/>
      <c r="BL242" s="110"/>
      <c r="BM242" s="110"/>
      <c r="BN242" s="110"/>
      <c r="BO242" s="110"/>
      <c r="BP242" s="110"/>
      <c r="BQ242" s="110"/>
      <c r="BR242" s="110"/>
      <c r="BS242" s="110"/>
      <c r="BT242" s="110"/>
      <c r="BU242" s="110"/>
      <c r="BV242" s="110"/>
      <c r="BW242" s="110"/>
      <c r="BX242" s="110"/>
      <c r="BY242" s="110"/>
      <c r="BZ242" s="110"/>
      <c r="CA242" s="110"/>
      <c r="CB242" s="110"/>
      <c r="CC242" s="110"/>
      <c r="CD242" s="110"/>
      <c r="CE242" s="110"/>
      <c r="CF242" s="110"/>
      <c r="CG242" s="110"/>
      <c r="CH242" s="110"/>
      <c r="CI242" s="110"/>
      <c r="CJ242" s="110"/>
      <c r="CK242" s="110"/>
      <c r="CL242" s="110"/>
      <c r="CM242" s="110"/>
      <c r="CN242" s="110"/>
      <c r="CO242" s="110"/>
      <c r="CP242" s="110"/>
      <c r="CQ242" s="110"/>
      <c r="CR242" s="110"/>
      <c r="CS242" s="110"/>
      <c r="CT242" s="110"/>
      <c r="CU242" s="110"/>
      <c r="CV242" s="110"/>
      <c r="CW242" s="110"/>
      <c r="CX242" s="110"/>
      <c r="CY242" s="110"/>
      <c r="CZ242" s="110"/>
      <c r="DA242" s="110"/>
      <c r="DB242" s="110"/>
      <c r="DC242" s="110"/>
      <c r="DD242" s="110"/>
      <c r="DE242" s="110"/>
      <c r="DF242" s="110"/>
      <c r="DG242" s="110"/>
      <c r="DH242" s="110"/>
      <c r="DI242" s="110"/>
      <c r="DJ242" s="110"/>
      <c r="DK242" s="110"/>
      <c r="DL242" s="110"/>
      <c r="DM242" s="110"/>
      <c r="DN242" s="110"/>
      <c r="DO242" s="110"/>
      <c r="DP242" s="110"/>
      <c r="DQ242" s="110"/>
      <c r="DR242" s="110"/>
      <c r="DS242" s="110"/>
      <c r="DT242" s="110"/>
      <c r="DU242" s="110"/>
      <c r="DV242" s="110"/>
      <c r="DW242" s="110"/>
      <c r="DX242" s="110"/>
      <c r="DY242" s="110"/>
      <c r="DZ242" s="110"/>
      <c r="EA242" s="110"/>
      <c r="EB242" s="110"/>
      <c r="EC242" s="110"/>
      <c r="ED242" s="110"/>
      <c r="EE242" s="110"/>
      <c r="EF242" s="110"/>
      <c r="EG242" s="110"/>
      <c r="EH242" s="110"/>
      <c r="EI242" s="110"/>
      <c r="EJ242" s="110"/>
      <c r="EK242" s="110"/>
      <c r="EL242" s="110"/>
      <c r="EM242" s="110"/>
      <c r="EN242" s="110"/>
      <c r="EO242" s="110"/>
      <c r="EP242" s="110"/>
      <c r="EQ242" s="110"/>
      <c r="ER242" s="110"/>
      <c r="ES242" s="110"/>
      <c r="ET242" s="110"/>
      <c r="EU242" s="110"/>
      <c r="EV242" s="110"/>
      <c r="EW242" s="110"/>
      <c r="EX242" s="110"/>
      <c r="EY242" s="110"/>
      <c r="EZ242" s="110"/>
      <c r="FA242" s="110"/>
      <c r="FB242" s="110"/>
      <c r="FC242" s="110"/>
      <c r="FD242" s="110"/>
      <c r="FE242" s="110"/>
      <c r="FF242" s="110"/>
      <c r="FG242" s="110"/>
      <c r="FH242" s="110"/>
      <c r="FI242" s="110"/>
      <c r="FJ242" s="110"/>
      <c r="FK242" s="110"/>
      <c r="FL242" s="110"/>
      <c r="FM242" s="110"/>
      <c r="FN242" s="110"/>
      <c r="FO242" s="110"/>
      <c r="FP242" s="110"/>
      <c r="FQ242" s="110"/>
      <c r="FR242" s="110"/>
      <c r="FS242" s="110"/>
      <c r="FT242" s="110"/>
      <c r="FU242" s="110"/>
      <c r="FV242" s="110"/>
      <c r="FW242" s="110"/>
      <c r="FX242" s="110"/>
      <c r="FY242" s="110"/>
      <c r="FZ242" s="110"/>
      <c r="GA242" s="110"/>
      <c r="GB242" s="110"/>
      <c r="GC242" s="110"/>
      <c r="GD242" s="110"/>
      <c r="GE242" s="110"/>
      <c r="GF242" s="110"/>
      <c r="GG242" s="110"/>
      <c r="GH242" s="110"/>
      <c r="GI242" s="110"/>
      <c r="GJ242" s="110"/>
      <c r="GK242" s="110"/>
      <c r="GL242" s="110"/>
      <c r="GM242" s="110"/>
      <c r="GN242" s="110"/>
      <c r="GO242" s="110"/>
      <c r="GP242" s="110"/>
      <c r="GQ242" s="110"/>
      <c r="GR242" s="110"/>
      <c r="GS242" s="110"/>
      <c r="GT242" s="110"/>
      <c r="GU242" s="110"/>
      <c r="GV242" s="110"/>
      <c r="GW242" s="110"/>
      <c r="GX242" s="110"/>
      <c r="GY242" s="110"/>
      <c r="GZ242" s="110"/>
      <c r="HA242" s="110"/>
      <c r="HB242" s="110"/>
      <c r="HC242" s="110"/>
      <c r="HD242" s="110"/>
      <c r="HE242" s="110"/>
      <c r="HF242" s="110"/>
      <c r="HG242" s="110"/>
      <c r="HH242" s="110"/>
      <c r="HI242" s="110"/>
      <c r="HJ242" s="110"/>
      <c r="HK242" s="110"/>
    </row>
    <row r="243" ht="15.75"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c r="AB243" s="110"/>
      <c r="AC243" s="110"/>
      <c r="AD243" s="110"/>
      <c r="AE243" s="110"/>
      <c r="AF243" s="110"/>
      <c r="AG243" s="110"/>
      <c r="AH243" s="110"/>
      <c r="AI243" s="110"/>
      <c r="AJ243" s="110"/>
      <c r="AK243" s="110"/>
      <c r="AL243" s="110"/>
      <c r="AM243" s="110"/>
      <c r="AN243" s="110"/>
      <c r="AO243" s="110"/>
      <c r="AP243" s="110"/>
      <c r="AQ243" s="110"/>
      <c r="AR243" s="110"/>
      <c r="AS243" s="110"/>
      <c r="AT243" s="110"/>
      <c r="AU243" s="110"/>
      <c r="AV243" s="110"/>
      <c r="AW243" s="110"/>
      <c r="AX243" s="110"/>
      <c r="AY243" s="110"/>
      <c r="AZ243" s="110"/>
      <c r="BA243" s="110"/>
      <c r="BB243" s="110"/>
      <c r="BC243" s="110"/>
      <c r="BD243" s="110"/>
      <c r="BE243" s="110"/>
      <c r="BF243" s="110"/>
      <c r="BG243" s="110"/>
      <c r="BH243" s="110"/>
      <c r="BI243" s="110"/>
      <c r="BJ243" s="110"/>
      <c r="BK243" s="110"/>
      <c r="BL243" s="110"/>
      <c r="BM243" s="110"/>
      <c r="BN243" s="110"/>
      <c r="BO243" s="110"/>
      <c r="BP243" s="110"/>
      <c r="BQ243" s="110"/>
      <c r="BR243" s="110"/>
      <c r="BS243" s="110"/>
      <c r="BT243" s="110"/>
      <c r="BU243" s="110"/>
      <c r="BV243" s="110"/>
      <c r="BW243" s="110"/>
      <c r="BX243" s="110"/>
      <c r="BY243" s="110"/>
      <c r="BZ243" s="110"/>
      <c r="CA243" s="110"/>
      <c r="CB243" s="110"/>
      <c r="CC243" s="110"/>
      <c r="CD243" s="110"/>
      <c r="CE243" s="110"/>
      <c r="CF243" s="110"/>
      <c r="CG243" s="110"/>
      <c r="CH243" s="110"/>
      <c r="CI243" s="110"/>
      <c r="CJ243" s="110"/>
      <c r="CK243" s="110"/>
      <c r="CL243" s="110"/>
      <c r="CM243" s="110"/>
      <c r="CN243" s="110"/>
      <c r="CO243" s="110"/>
      <c r="CP243" s="110"/>
      <c r="CQ243" s="110"/>
      <c r="CR243" s="110"/>
      <c r="CS243" s="110"/>
      <c r="CT243" s="110"/>
      <c r="CU243" s="110"/>
      <c r="CV243" s="110"/>
      <c r="CW243" s="110"/>
      <c r="CX243" s="110"/>
      <c r="CY243" s="110"/>
      <c r="CZ243" s="110"/>
      <c r="DA243" s="110"/>
      <c r="DB243" s="110"/>
      <c r="DC243" s="110"/>
      <c r="DD243" s="110"/>
      <c r="DE243" s="110"/>
      <c r="DF243" s="110"/>
      <c r="DG243" s="110"/>
      <c r="DH243" s="110"/>
      <c r="DI243" s="110"/>
      <c r="DJ243" s="110"/>
      <c r="DK243" s="110"/>
      <c r="DL243" s="110"/>
      <c r="DM243" s="110"/>
      <c r="DN243" s="110"/>
      <c r="DO243" s="110"/>
      <c r="DP243" s="110"/>
      <c r="DQ243" s="110"/>
      <c r="DR243" s="110"/>
      <c r="DS243" s="110"/>
      <c r="DT243" s="110"/>
      <c r="DU243" s="110"/>
      <c r="DV243" s="110"/>
      <c r="DW243" s="110"/>
      <c r="DX243" s="110"/>
      <c r="DY243" s="110"/>
      <c r="DZ243" s="110"/>
      <c r="EA243" s="110"/>
      <c r="EB243" s="110"/>
      <c r="EC243" s="110"/>
      <c r="ED243" s="110"/>
      <c r="EE243" s="110"/>
      <c r="EF243" s="110"/>
      <c r="EG243" s="110"/>
      <c r="EH243" s="110"/>
      <c r="EI243" s="110"/>
      <c r="EJ243" s="110"/>
      <c r="EK243" s="110"/>
      <c r="EL243" s="110"/>
      <c r="EM243" s="110"/>
      <c r="EN243" s="110"/>
      <c r="EO243" s="110"/>
      <c r="EP243" s="110"/>
      <c r="EQ243" s="110"/>
      <c r="ER243" s="110"/>
      <c r="ES243" s="110"/>
      <c r="ET243" s="110"/>
      <c r="EU243" s="110"/>
      <c r="EV243" s="110"/>
      <c r="EW243" s="110"/>
      <c r="EX243" s="110"/>
      <c r="EY243" s="110"/>
      <c r="EZ243" s="110"/>
      <c r="FA243" s="110"/>
      <c r="FB243" s="110"/>
      <c r="FC243" s="110"/>
      <c r="FD243" s="110"/>
      <c r="FE243" s="110"/>
      <c r="FF243" s="110"/>
      <c r="FG243" s="110"/>
      <c r="FH243" s="110"/>
      <c r="FI243" s="110"/>
      <c r="FJ243" s="110"/>
      <c r="FK243" s="110"/>
      <c r="FL243" s="110"/>
      <c r="FM243" s="110"/>
      <c r="FN243" s="110"/>
      <c r="FO243" s="110"/>
      <c r="FP243" s="110"/>
      <c r="FQ243" s="110"/>
      <c r="FR243" s="110"/>
      <c r="FS243" s="110"/>
      <c r="FT243" s="110"/>
      <c r="FU243" s="110"/>
      <c r="FV243" s="110"/>
      <c r="FW243" s="110"/>
      <c r="FX243" s="110"/>
      <c r="FY243" s="110"/>
      <c r="FZ243" s="110"/>
      <c r="GA243" s="110"/>
      <c r="GB243" s="110"/>
      <c r="GC243" s="110"/>
      <c r="GD243" s="110"/>
      <c r="GE243" s="110"/>
      <c r="GF243" s="110"/>
      <c r="GG243" s="110"/>
      <c r="GH243" s="110"/>
      <c r="GI243" s="110"/>
      <c r="GJ243" s="110"/>
      <c r="GK243" s="110"/>
      <c r="GL243" s="110"/>
      <c r="GM243" s="110"/>
      <c r="GN243" s="110"/>
      <c r="GO243" s="110"/>
      <c r="GP243" s="110"/>
      <c r="GQ243" s="110"/>
      <c r="GR243" s="110"/>
      <c r="GS243" s="110"/>
      <c r="GT243" s="110"/>
      <c r="GU243" s="110"/>
      <c r="GV243" s="110"/>
      <c r="GW243" s="110"/>
      <c r="GX243" s="110"/>
      <c r="GY243" s="110"/>
      <c r="GZ243" s="110"/>
      <c r="HA243" s="110"/>
      <c r="HB243" s="110"/>
      <c r="HC243" s="110"/>
      <c r="HD243" s="110"/>
      <c r="HE243" s="110"/>
      <c r="HF243" s="110"/>
      <c r="HG243" s="110"/>
      <c r="HH243" s="110"/>
      <c r="HI243" s="110"/>
      <c r="HJ243" s="110"/>
      <c r="HK243" s="110"/>
    </row>
    <row r="244" ht="15.75"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c r="AB244" s="110"/>
      <c r="AC244" s="110"/>
      <c r="AD244" s="110"/>
      <c r="AE244" s="110"/>
      <c r="AF244" s="110"/>
      <c r="AG244" s="110"/>
      <c r="AH244" s="110"/>
      <c r="AI244" s="110"/>
      <c r="AJ244" s="110"/>
      <c r="AK244" s="110"/>
      <c r="AL244" s="110"/>
      <c r="AM244" s="110"/>
      <c r="AN244" s="110"/>
      <c r="AO244" s="110"/>
      <c r="AP244" s="110"/>
      <c r="AQ244" s="110"/>
      <c r="AR244" s="110"/>
      <c r="AS244" s="110"/>
      <c r="AT244" s="110"/>
      <c r="AU244" s="110"/>
      <c r="AV244" s="110"/>
      <c r="AW244" s="110"/>
      <c r="AX244" s="110"/>
      <c r="AY244" s="110"/>
      <c r="AZ244" s="110"/>
      <c r="BA244" s="110"/>
      <c r="BB244" s="110"/>
      <c r="BC244" s="110"/>
      <c r="BD244" s="110"/>
      <c r="BE244" s="110"/>
      <c r="BF244" s="110"/>
      <c r="BG244" s="110"/>
      <c r="BH244" s="110"/>
      <c r="BI244" s="110"/>
      <c r="BJ244" s="110"/>
      <c r="BK244" s="110"/>
      <c r="BL244" s="110"/>
      <c r="BM244" s="110"/>
      <c r="BN244" s="110"/>
      <c r="BO244" s="110"/>
      <c r="BP244" s="110"/>
      <c r="BQ244" s="110"/>
      <c r="BR244" s="110"/>
      <c r="BS244" s="110"/>
      <c r="BT244" s="110"/>
      <c r="BU244" s="110"/>
      <c r="BV244" s="110"/>
      <c r="BW244" s="110"/>
      <c r="BX244" s="110"/>
      <c r="BY244" s="110"/>
      <c r="BZ244" s="110"/>
      <c r="CA244" s="110"/>
      <c r="CB244" s="110"/>
      <c r="CC244" s="110"/>
      <c r="CD244" s="110"/>
      <c r="CE244" s="110"/>
      <c r="CF244" s="110"/>
      <c r="CG244" s="110"/>
      <c r="CH244" s="110"/>
      <c r="CI244" s="110"/>
      <c r="CJ244" s="110"/>
      <c r="CK244" s="110"/>
      <c r="CL244" s="110"/>
      <c r="CM244" s="110"/>
      <c r="CN244" s="110"/>
      <c r="CO244" s="110"/>
      <c r="CP244" s="110"/>
      <c r="CQ244" s="110"/>
      <c r="CR244" s="110"/>
      <c r="CS244" s="110"/>
      <c r="CT244" s="110"/>
      <c r="CU244" s="110"/>
      <c r="CV244" s="110"/>
      <c r="CW244" s="110"/>
      <c r="CX244" s="110"/>
      <c r="CY244" s="110"/>
      <c r="CZ244" s="110"/>
      <c r="DA244" s="110"/>
      <c r="DB244" s="110"/>
      <c r="DC244" s="110"/>
      <c r="DD244" s="110"/>
      <c r="DE244" s="110"/>
      <c r="DF244" s="110"/>
      <c r="DG244" s="110"/>
      <c r="DH244" s="110"/>
      <c r="DI244" s="110"/>
      <c r="DJ244" s="110"/>
      <c r="DK244" s="110"/>
      <c r="DL244" s="110"/>
      <c r="DM244" s="110"/>
      <c r="DN244" s="110"/>
      <c r="DO244" s="110"/>
      <c r="DP244" s="110"/>
      <c r="DQ244" s="110"/>
      <c r="DR244" s="110"/>
      <c r="DS244" s="110"/>
      <c r="DT244" s="110"/>
      <c r="DU244" s="110"/>
      <c r="DV244" s="110"/>
      <c r="DW244" s="110"/>
      <c r="DX244" s="110"/>
      <c r="DY244" s="110"/>
      <c r="DZ244" s="110"/>
      <c r="EA244" s="110"/>
      <c r="EB244" s="110"/>
      <c r="EC244" s="110"/>
      <c r="ED244" s="110"/>
      <c r="EE244" s="110"/>
      <c r="EF244" s="110"/>
      <c r="EG244" s="110"/>
      <c r="EH244" s="110"/>
      <c r="EI244" s="110"/>
      <c r="EJ244" s="110"/>
      <c r="EK244" s="110"/>
      <c r="EL244" s="110"/>
      <c r="EM244" s="110"/>
      <c r="EN244" s="110"/>
      <c r="EO244" s="110"/>
      <c r="EP244" s="110"/>
      <c r="EQ244" s="110"/>
      <c r="ER244" s="110"/>
      <c r="ES244" s="110"/>
      <c r="ET244" s="110"/>
      <c r="EU244" s="110"/>
      <c r="EV244" s="110"/>
      <c r="EW244" s="110"/>
      <c r="EX244" s="110"/>
      <c r="EY244" s="110"/>
      <c r="EZ244" s="110"/>
      <c r="FA244" s="110"/>
      <c r="FB244" s="110"/>
      <c r="FC244" s="110"/>
      <c r="FD244" s="110"/>
      <c r="FE244" s="110"/>
      <c r="FF244" s="110"/>
      <c r="FG244" s="110"/>
      <c r="FH244" s="110"/>
      <c r="FI244" s="110"/>
      <c r="FJ244" s="110"/>
      <c r="FK244" s="110"/>
      <c r="FL244" s="110"/>
      <c r="FM244" s="110"/>
      <c r="FN244" s="110"/>
      <c r="FO244" s="110"/>
      <c r="FP244" s="110"/>
      <c r="FQ244" s="110"/>
      <c r="FR244" s="110"/>
      <c r="FS244" s="110"/>
      <c r="FT244" s="110"/>
      <c r="FU244" s="110"/>
      <c r="FV244" s="110"/>
      <c r="FW244" s="110"/>
      <c r="FX244" s="110"/>
      <c r="FY244" s="110"/>
      <c r="FZ244" s="110"/>
      <c r="GA244" s="110"/>
      <c r="GB244" s="110"/>
      <c r="GC244" s="110"/>
      <c r="GD244" s="110"/>
      <c r="GE244" s="110"/>
      <c r="GF244" s="110"/>
      <c r="GG244" s="110"/>
      <c r="GH244" s="110"/>
      <c r="GI244" s="110"/>
      <c r="GJ244" s="110"/>
      <c r="GK244" s="110"/>
      <c r="GL244" s="110"/>
      <c r="GM244" s="110"/>
      <c r="GN244" s="110"/>
      <c r="GO244" s="110"/>
      <c r="GP244" s="110"/>
      <c r="GQ244" s="110"/>
      <c r="GR244" s="110"/>
      <c r="GS244" s="110"/>
      <c r="GT244" s="110"/>
      <c r="GU244" s="110"/>
      <c r="GV244" s="110"/>
      <c r="GW244" s="110"/>
      <c r="GX244" s="110"/>
      <c r="GY244" s="110"/>
      <c r="GZ244" s="110"/>
      <c r="HA244" s="110"/>
      <c r="HB244" s="110"/>
      <c r="HC244" s="110"/>
      <c r="HD244" s="110"/>
      <c r="HE244" s="110"/>
      <c r="HF244" s="110"/>
      <c r="HG244" s="110"/>
      <c r="HH244" s="110"/>
      <c r="HI244" s="110"/>
      <c r="HJ244" s="110"/>
      <c r="HK244" s="110"/>
    </row>
    <row r="245" ht="15.75"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c r="AB245" s="110"/>
      <c r="AC245" s="110"/>
      <c r="AD245" s="110"/>
      <c r="AE245" s="110"/>
      <c r="AF245" s="110"/>
      <c r="AG245" s="110"/>
      <c r="AH245" s="110"/>
      <c r="AI245" s="110"/>
      <c r="AJ245" s="110"/>
      <c r="AK245" s="110"/>
      <c r="AL245" s="110"/>
      <c r="AM245" s="110"/>
      <c r="AN245" s="110"/>
      <c r="AO245" s="110"/>
      <c r="AP245" s="110"/>
      <c r="AQ245" s="110"/>
      <c r="AR245" s="110"/>
      <c r="AS245" s="110"/>
      <c r="AT245" s="110"/>
      <c r="AU245" s="110"/>
      <c r="AV245" s="110"/>
      <c r="AW245" s="110"/>
      <c r="AX245" s="110"/>
      <c r="AY245" s="110"/>
      <c r="AZ245" s="110"/>
      <c r="BA245" s="110"/>
      <c r="BB245" s="110"/>
      <c r="BC245" s="110"/>
      <c r="BD245" s="110"/>
      <c r="BE245" s="110"/>
      <c r="BF245" s="110"/>
      <c r="BG245" s="110"/>
      <c r="BH245" s="110"/>
      <c r="BI245" s="110"/>
      <c r="BJ245" s="110"/>
      <c r="BK245" s="110"/>
      <c r="BL245" s="110"/>
      <c r="BM245" s="110"/>
      <c r="BN245" s="110"/>
      <c r="BO245" s="110"/>
      <c r="BP245" s="110"/>
      <c r="BQ245" s="110"/>
      <c r="BR245" s="110"/>
      <c r="BS245" s="110"/>
      <c r="BT245" s="110"/>
      <c r="BU245" s="110"/>
      <c r="BV245" s="110"/>
      <c r="BW245" s="110"/>
      <c r="BX245" s="110"/>
      <c r="BY245" s="110"/>
      <c r="BZ245" s="110"/>
      <c r="CA245" s="110"/>
      <c r="CB245" s="110"/>
      <c r="CC245" s="110"/>
      <c r="CD245" s="110"/>
      <c r="CE245" s="110"/>
      <c r="CF245" s="110"/>
      <c r="CG245" s="110"/>
      <c r="CH245" s="110"/>
      <c r="CI245" s="110"/>
      <c r="CJ245" s="110"/>
      <c r="CK245" s="110"/>
      <c r="CL245" s="110"/>
      <c r="CM245" s="110"/>
      <c r="CN245" s="110"/>
      <c r="CO245" s="110"/>
      <c r="CP245" s="110"/>
      <c r="CQ245" s="110"/>
      <c r="CR245" s="110"/>
      <c r="CS245" s="110"/>
      <c r="CT245" s="110"/>
      <c r="CU245" s="110"/>
      <c r="CV245" s="110"/>
      <c r="CW245" s="110"/>
      <c r="CX245" s="110"/>
      <c r="CY245" s="110"/>
      <c r="CZ245" s="110"/>
      <c r="DA245" s="110"/>
      <c r="DB245" s="110"/>
      <c r="DC245" s="110"/>
      <c r="DD245" s="110"/>
      <c r="DE245" s="110"/>
      <c r="DF245" s="110"/>
      <c r="DG245" s="110"/>
      <c r="DH245" s="110"/>
      <c r="DI245" s="110"/>
      <c r="DJ245" s="110"/>
      <c r="DK245" s="110"/>
      <c r="DL245" s="110"/>
      <c r="DM245" s="110"/>
      <c r="DN245" s="110"/>
      <c r="DO245" s="110"/>
      <c r="DP245" s="110"/>
      <c r="DQ245" s="110"/>
      <c r="DR245" s="110"/>
      <c r="DS245" s="110"/>
      <c r="DT245" s="110"/>
      <c r="DU245" s="110"/>
      <c r="DV245" s="110"/>
      <c r="DW245" s="110"/>
      <c r="DX245" s="110"/>
      <c r="DY245" s="110"/>
      <c r="DZ245" s="110"/>
      <c r="EA245" s="110"/>
      <c r="EB245" s="110"/>
      <c r="EC245" s="110"/>
      <c r="ED245" s="110"/>
      <c r="EE245" s="110"/>
      <c r="EF245" s="110"/>
      <c r="EG245" s="110"/>
      <c r="EH245" s="110"/>
      <c r="EI245" s="110"/>
      <c r="EJ245" s="110"/>
      <c r="EK245" s="110"/>
      <c r="EL245" s="110"/>
      <c r="EM245" s="110"/>
      <c r="EN245" s="110"/>
      <c r="EO245" s="110"/>
      <c r="EP245" s="110"/>
      <c r="EQ245" s="110"/>
      <c r="ER245" s="110"/>
      <c r="ES245" s="110"/>
      <c r="ET245" s="110"/>
      <c r="EU245" s="110"/>
      <c r="EV245" s="110"/>
      <c r="EW245" s="110"/>
      <c r="EX245" s="110"/>
      <c r="EY245" s="110"/>
      <c r="EZ245" s="110"/>
      <c r="FA245" s="110"/>
      <c r="FB245" s="110"/>
      <c r="FC245" s="110"/>
      <c r="FD245" s="110"/>
      <c r="FE245" s="110"/>
      <c r="FF245" s="110"/>
      <c r="FG245" s="110"/>
      <c r="FH245" s="110"/>
      <c r="FI245" s="110"/>
      <c r="FJ245" s="110"/>
      <c r="FK245" s="110"/>
      <c r="FL245" s="110"/>
      <c r="FM245" s="110"/>
      <c r="FN245" s="110"/>
      <c r="FO245" s="110"/>
      <c r="FP245" s="110"/>
      <c r="FQ245" s="110"/>
      <c r="FR245" s="110"/>
      <c r="FS245" s="110"/>
      <c r="FT245" s="110"/>
      <c r="FU245" s="110"/>
      <c r="FV245" s="110"/>
      <c r="FW245" s="110"/>
      <c r="FX245" s="110"/>
      <c r="FY245" s="110"/>
      <c r="FZ245" s="110"/>
      <c r="GA245" s="110"/>
      <c r="GB245" s="110"/>
      <c r="GC245" s="110"/>
      <c r="GD245" s="110"/>
      <c r="GE245" s="110"/>
      <c r="GF245" s="110"/>
      <c r="GG245" s="110"/>
      <c r="GH245" s="110"/>
      <c r="GI245" s="110"/>
      <c r="GJ245" s="110"/>
      <c r="GK245" s="110"/>
      <c r="GL245" s="110"/>
      <c r="GM245" s="110"/>
      <c r="GN245" s="110"/>
      <c r="GO245" s="110"/>
      <c r="GP245" s="110"/>
      <c r="GQ245" s="110"/>
      <c r="GR245" s="110"/>
      <c r="GS245" s="110"/>
      <c r="GT245" s="110"/>
      <c r="GU245" s="110"/>
      <c r="GV245" s="110"/>
      <c r="GW245" s="110"/>
      <c r="GX245" s="110"/>
      <c r="GY245" s="110"/>
      <c r="GZ245" s="110"/>
      <c r="HA245" s="110"/>
      <c r="HB245" s="110"/>
      <c r="HC245" s="110"/>
      <c r="HD245" s="110"/>
      <c r="HE245" s="110"/>
      <c r="HF245" s="110"/>
      <c r="HG245" s="110"/>
      <c r="HH245" s="110"/>
      <c r="HI245" s="110"/>
      <c r="HJ245" s="110"/>
      <c r="HK245" s="110"/>
    </row>
    <row r="246" ht="15.75"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c r="AB246" s="110"/>
      <c r="AC246" s="110"/>
      <c r="AD246" s="110"/>
      <c r="AE246" s="110"/>
      <c r="AF246" s="110"/>
      <c r="AG246" s="110"/>
      <c r="AH246" s="110"/>
      <c r="AI246" s="110"/>
      <c r="AJ246" s="110"/>
      <c r="AK246" s="110"/>
      <c r="AL246" s="110"/>
      <c r="AM246" s="110"/>
      <c r="AN246" s="110"/>
      <c r="AO246" s="110"/>
      <c r="AP246" s="110"/>
      <c r="AQ246" s="110"/>
      <c r="AR246" s="110"/>
      <c r="AS246" s="110"/>
      <c r="AT246" s="110"/>
      <c r="AU246" s="110"/>
      <c r="AV246" s="110"/>
      <c r="AW246" s="110"/>
      <c r="AX246" s="110"/>
      <c r="AY246" s="110"/>
      <c r="AZ246" s="110"/>
      <c r="BA246" s="110"/>
      <c r="BB246" s="110"/>
      <c r="BC246" s="110"/>
      <c r="BD246" s="110"/>
      <c r="BE246" s="110"/>
      <c r="BF246" s="110"/>
      <c r="BG246" s="110"/>
      <c r="BH246" s="110"/>
      <c r="BI246" s="110"/>
      <c r="BJ246" s="110"/>
      <c r="BK246" s="110"/>
      <c r="BL246" s="110"/>
      <c r="BM246" s="110"/>
      <c r="BN246" s="110"/>
      <c r="BO246" s="110"/>
      <c r="BP246" s="110"/>
      <c r="BQ246" s="110"/>
      <c r="BR246" s="110"/>
      <c r="BS246" s="110"/>
      <c r="BT246" s="110"/>
      <c r="BU246" s="110"/>
      <c r="BV246" s="110"/>
      <c r="BW246" s="110"/>
      <c r="BX246" s="110"/>
      <c r="BY246" s="110"/>
      <c r="BZ246" s="110"/>
      <c r="CA246" s="110"/>
      <c r="CB246" s="110"/>
      <c r="CC246" s="110"/>
      <c r="CD246" s="110"/>
      <c r="CE246" s="110"/>
      <c r="CF246" s="110"/>
      <c r="CG246" s="110"/>
      <c r="CH246" s="110"/>
      <c r="CI246" s="110"/>
      <c r="CJ246" s="110"/>
      <c r="CK246" s="110"/>
      <c r="CL246" s="110"/>
      <c r="CM246" s="110"/>
      <c r="CN246" s="110"/>
      <c r="CO246" s="110"/>
      <c r="CP246" s="110"/>
      <c r="CQ246" s="110"/>
      <c r="CR246" s="110"/>
      <c r="CS246" s="110"/>
      <c r="CT246" s="110"/>
      <c r="CU246" s="110"/>
      <c r="CV246" s="110"/>
      <c r="CW246" s="110"/>
      <c r="CX246" s="110"/>
      <c r="CY246" s="110"/>
      <c r="CZ246" s="110"/>
      <c r="DA246" s="110"/>
      <c r="DB246" s="110"/>
      <c r="DC246" s="110"/>
      <c r="DD246" s="110"/>
      <c r="DE246" s="110"/>
      <c r="DF246" s="110"/>
      <c r="DG246" s="110"/>
      <c r="DH246" s="110"/>
      <c r="DI246" s="110"/>
      <c r="DJ246" s="110"/>
      <c r="DK246" s="110"/>
      <c r="DL246" s="110"/>
      <c r="DM246" s="110"/>
      <c r="DN246" s="110"/>
      <c r="DO246" s="110"/>
      <c r="DP246" s="110"/>
      <c r="DQ246" s="110"/>
      <c r="DR246" s="110"/>
      <c r="DS246" s="110"/>
      <c r="DT246" s="110"/>
      <c r="DU246" s="110"/>
      <c r="DV246" s="110"/>
      <c r="DW246" s="110"/>
      <c r="DX246" s="110"/>
      <c r="DY246" s="110"/>
      <c r="DZ246" s="110"/>
      <c r="EA246" s="110"/>
      <c r="EB246" s="110"/>
      <c r="EC246" s="110"/>
      <c r="ED246" s="110"/>
      <c r="EE246" s="110"/>
      <c r="EF246" s="110"/>
      <c r="EG246" s="110"/>
      <c r="EH246" s="110"/>
      <c r="EI246" s="110"/>
      <c r="EJ246" s="110"/>
      <c r="EK246" s="110"/>
      <c r="EL246" s="110"/>
      <c r="EM246" s="110"/>
      <c r="EN246" s="110"/>
      <c r="EO246" s="110"/>
      <c r="EP246" s="110"/>
      <c r="EQ246" s="110"/>
      <c r="ER246" s="110"/>
      <c r="ES246" s="110"/>
      <c r="ET246" s="110"/>
      <c r="EU246" s="110"/>
      <c r="EV246" s="110"/>
      <c r="EW246" s="110"/>
      <c r="EX246" s="110"/>
      <c r="EY246" s="110"/>
      <c r="EZ246" s="110"/>
      <c r="FA246" s="110"/>
      <c r="FB246" s="110"/>
      <c r="FC246" s="110"/>
      <c r="FD246" s="110"/>
      <c r="FE246" s="110"/>
      <c r="FF246" s="110"/>
      <c r="FG246" s="110"/>
      <c r="FH246" s="110"/>
      <c r="FI246" s="110"/>
      <c r="FJ246" s="110"/>
      <c r="FK246" s="110"/>
      <c r="FL246" s="110"/>
      <c r="FM246" s="110"/>
      <c r="FN246" s="110"/>
      <c r="FO246" s="110"/>
      <c r="FP246" s="110"/>
      <c r="FQ246" s="110"/>
      <c r="FR246" s="110"/>
      <c r="FS246" s="110"/>
      <c r="FT246" s="110"/>
      <c r="FU246" s="110"/>
      <c r="FV246" s="110"/>
      <c r="FW246" s="110"/>
      <c r="FX246" s="110"/>
      <c r="FY246" s="110"/>
      <c r="FZ246" s="110"/>
      <c r="GA246" s="110"/>
      <c r="GB246" s="110"/>
      <c r="GC246" s="110"/>
      <c r="GD246" s="110"/>
      <c r="GE246" s="110"/>
      <c r="GF246" s="110"/>
      <c r="GG246" s="110"/>
      <c r="GH246" s="110"/>
      <c r="GI246" s="110"/>
      <c r="GJ246" s="110"/>
      <c r="GK246" s="110"/>
      <c r="GL246" s="110"/>
      <c r="GM246" s="110"/>
      <c r="GN246" s="110"/>
      <c r="GO246" s="110"/>
      <c r="GP246" s="110"/>
      <c r="GQ246" s="110"/>
      <c r="GR246" s="110"/>
      <c r="GS246" s="110"/>
      <c r="GT246" s="110"/>
      <c r="GU246" s="110"/>
      <c r="GV246" s="110"/>
      <c r="GW246" s="110"/>
      <c r="GX246" s="110"/>
      <c r="GY246" s="110"/>
      <c r="GZ246" s="110"/>
      <c r="HA246" s="110"/>
      <c r="HB246" s="110"/>
      <c r="HC246" s="110"/>
      <c r="HD246" s="110"/>
      <c r="HE246" s="110"/>
      <c r="HF246" s="110"/>
      <c r="HG246" s="110"/>
      <c r="HH246" s="110"/>
      <c r="HI246" s="110"/>
      <c r="HJ246" s="110"/>
      <c r="HK246" s="110"/>
    </row>
    <row r="247" ht="15.75"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c r="AB247" s="110"/>
      <c r="AC247" s="110"/>
      <c r="AD247" s="110"/>
      <c r="AE247" s="110"/>
      <c r="AF247" s="110"/>
      <c r="AG247" s="110"/>
      <c r="AH247" s="110"/>
      <c r="AI247" s="110"/>
      <c r="AJ247" s="110"/>
      <c r="AK247" s="110"/>
      <c r="AL247" s="110"/>
      <c r="AM247" s="110"/>
      <c r="AN247" s="110"/>
      <c r="AO247" s="110"/>
      <c r="AP247" s="110"/>
      <c r="AQ247" s="110"/>
      <c r="AR247" s="110"/>
      <c r="AS247" s="110"/>
      <c r="AT247" s="110"/>
      <c r="AU247" s="110"/>
      <c r="AV247" s="110"/>
      <c r="AW247" s="110"/>
      <c r="AX247" s="110"/>
      <c r="AY247" s="110"/>
      <c r="AZ247" s="110"/>
      <c r="BA247" s="110"/>
      <c r="BB247" s="110"/>
      <c r="BC247" s="110"/>
      <c r="BD247" s="110"/>
      <c r="BE247" s="110"/>
      <c r="BF247" s="110"/>
      <c r="BG247" s="110"/>
      <c r="BH247" s="110"/>
      <c r="BI247" s="110"/>
      <c r="BJ247" s="110"/>
      <c r="BK247" s="110"/>
      <c r="BL247" s="110"/>
      <c r="BM247" s="110"/>
      <c r="BN247" s="110"/>
      <c r="BO247" s="110"/>
      <c r="BP247" s="110"/>
      <c r="BQ247" s="110"/>
      <c r="BR247" s="110"/>
      <c r="BS247" s="110"/>
      <c r="BT247" s="110"/>
      <c r="BU247" s="110"/>
      <c r="BV247" s="110"/>
      <c r="BW247" s="110"/>
      <c r="BX247" s="110"/>
      <c r="BY247" s="110"/>
      <c r="BZ247" s="110"/>
      <c r="CA247" s="110"/>
      <c r="CB247" s="110"/>
      <c r="CC247" s="110"/>
      <c r="CD247" s="110"/>
      <c r="CE247" s="110"/>
      <c r="CF247" s="110"/>
      <c r="CG247" s="110"/>
      <c r="CH247" s="110"/>
      <c r="CI247" s="110"/>
      <c r="CJ247" s="110"/>
      <c r="CK247" s="110"/>
      <c r="CL247" s="110"/>
      <c r="CM247" s="110"/>
      <c r="CN247" s="110"/>
      <c r="CO247" s="110"/>
      <c r="CP247" s="110"/>
      <c r="CQ247" s="110"/>
      <c r="CR247" s="110"/>
      <c r="CS247" s="110"/>
      <c r="CT247" s="110"/>
      <c r="CU247" s="110"/>
      <c r="CV247" s="110"/>
      <c r="CW247" s="110"/>
      <c r="CX247" s="110"/>
      <c r="CY247" s="110"/>
      <c r="CZ247" s="110"/>
      <c r="DA247" s="110"/>
      <c r="DB247" s="110"/>
      <c r="DC247" s="110"/>
      <c r="DD247" s="110"/>
      <c r="DE247" s="110"/>
      <c r="DF247" s="110"/>
      <c r="DG247" s="110"/>
      <c r="DH247" s="110"/>
      <c r="DI247" s="110"/>
      <c r="DJ247" s="110"/>
      <c r="DK247" s="110"/>
      <c r="DL247" s="110"/>
      <c r="DM247" s="110"/>
      <c r="DN247" s="110"/>
      <c r="DO247" s="110"/>
      <c r="DP247" s="110"/>
      <c r="DQ247" s="110"/>
      <c r="DR247" s="110"/>
      <c r="DS247" s="110"/>
      <c r="DT247" s="110"/>
      <c r="DU247" s="110"/>
      <c r="DV247" s="110"/>
      <c r="DW247" s="110"/>
      <c r="DX247" s="110"/>
      <c r="DY247" s="110"/>
      <c r="DZ247" s="110"/>
      <c r="EA247" s="110"/>
      <c r="EB247" s="110"/>
      <c r="EC247" s="110"/>
      <c r="ED247" s="110"/>
      <c r="EE247" s="110"/>
      <c r="EF247" s="110"/>
      <c r="EG247" s="110"/>
      <c r="EH247" s="110"/>
      <c r="EI247" s="110"/>
      <c r="EJ247" s="110"/>
      <c r="EK247" s="110"/>
      <c r="EL247" s="110"/>
      <c r="EM247" s="110"/>
      <c r="EN247" s="110"/>
      <c r="EO247" s="110"/>
      <c r="EP247" s="110"/>
      <c r="EQ247" s="110"/>
      <c r="ER247" s="110"/>
      <c r="ES247" s="110"/>
      <c r="ET247" s="110"/>
      <c r="EU247" s="110"/>
      <c r="EV247" s="110"/>
      <c r="EW247" s="110"/>
      <c r="EX247" s="110"/>
      <c r="EY247" s="110"/>
      <c r="EZ247" s="110"/>
      <c r="FA247" s="110"/>
      <c r="FB247" s="110"/>
      <c r="FC247" s="110"/>
      <c r="FD247" s="110"/>
      <c r="FE247" s="110"/>
      <c r="FF247" s="110"/>
      <c r="FG247" s="110"/>
      <c r="FH247" s="110"/>
      <c r="FI247" s="110"/>
      <c r="FJ247" s="110"/>
      <c r="FK247" s="110"/>
      <c r="FL247" s="110"/>
      <c r="FM247" s="110"/>
      <c r="FN247" s="110"/>
      <c r="FO247" s="110"/>
      <c r="FP247" s="110"/>
      <c r="FQ247" s="110"/>
      <c r="FR247" s="110"/>
      <c r="FS247" s="110"/>
      <c r="FT247" s="110"/>
      <c r="FU247" s="110"/>
      <c r="FV247" s="110"/>
      <c r="FW247" s="110"/>
      <c r="FX247" s="110"/>
      <c r="FY247" s="110"/>
      <c r="FZ247" s="110"/>
      <c r="GA247" s="110"/>
      <c r="GB247" s="110"/>
      <c r="GC247" s="110"/>
      <c r="GD247" s="110"/>
      <c r="GE247" s="110"/>
      <c r="GF247" s="110"/>
      <c r="GG247" s="110"/>
      <c r="GH247" s="110"/>
      <c r="GI247" s="110"/>
      <c r="GJ247" s="110"/>
      <c r="GK247" s="110"/>
      <c r="GL247" s="110"/>
      <c r="GM247" s="110"/>
      <c r="GN247" s="110"/>
      <c r="GO247" s="110"/>
      <c r="GP247" s="110"/>
      <c r="GQ247" s="110"/>
      <c r="GR247" s="110"/>
      <c r="GS247" s="110"/>
      <c r="GT247" s="110"/>
      <c r="GU247" s="110"/>
      <c r="GV247" s="110"/>
      <c r="GW247" s="110"/>
      <c r="GX247" s="110"/>
      <c r="GY247" s="110"/>
      <c r="GZ247" s="110"/>
      <c r="HA247" s="110"/>
      <c r="HB247" s="110"/>
      <c r="HC247" s="110"/>
      <c r="HD247" s="110"/>
      <c r="HE247" s="110"/>
      <c r="HF247" s="110"/>
      <c r="HG247" s="110"/>
      <c r="HH247" s="110"/>
      <c r="HI247" s="110"/>
      <c r="HJ247" s="110"/>
      <c r="HK247" s="110"/>
    </row>
    <row r="248" ht="15.75"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c r="AB248" s="110"/>
      <c r="AC248" s="110"/>
      <c r="AD248" s="110"/>
      <c r="AE248" s="110"/>
      <c r="AF248" s="110"/>
      <c r="AG248" s="110"/>
      <c r="AH248" s="110"/>
      <c r="AI248" s="110"/>
      <c r="AJ248" s="110"/>
      <c r="AK248" s="110"/>
      <c r="AL248" s="110"/>
      <c r="AM248" s="110"/>
      <c r="AN248" s="110"/>
      <c r="AO248" s="110"/>
      <c r="AP248" s="110"/>
      <c r="AQ248" s="110"/>
      <c r="AR248" s="110"/>
      <c r="AS248" s="110"/>
      <c r="AT248" s="110"/>
      <c r="AU248" s="110"/>
      <c r="AV248" s="110"/>
      <c r="AW248" s="110"/>
      <c r="AX248" s="110"/>
      <c r="AY248" s="110"/>
      <c r="AZ248" s="110"/>
      <c r="BA248" s="110"/>
      <c r="BB248" s="110"/>
      <c r="BC248" s="110"/>
      <c r="BD248" s="110"/>
      <c r="BE248" s="110"/>
      <c r="BF248" s="110"/>
      <c r="BG248" s="110"/>
      <c r="BH248" s="110"/>
      <c r="BI248" s="110"/>
      <c r="BJ248" s="110"/>
      <c r="BK248" s="110"/>
      <c r="BL248" s="110"/>
      <c r="BM248" s="110"/>
      <c r="BN248" s="110"/>
      <c r="BO248" s="110"/>
      <c r="BP248" s="110"/>
      <c r="BQ248" s="110"/>
      <c r="BR248" s="110"/>
      <c r="BS248" s="110"/>
      <c r="BT248" s="110"/>
      <c r="BU248" s="110"/>
      <c r="BV248" s="110"/>
      <c r="BW248" s="110"/>
      <c r="BX248" s="110"/>
      <c r="BY248" s="110"/>
      <c r="BZ248" s="110"/>
      <c r="CA248" s="110"/>
      <c r="CB248" s="110"/>
      <c r="CC248" s="110"/>
      <c r="CD248" s="110"/>
      <c r="CE248" s="110"/>
      <c r="CF248" s="110"/>
      <c r="CG248" s="110"/>
      <c r="CH248" s="110"/>
      <c r="CI248" s="110"/>
      <c r="CJ248" s="110"/>
      <c r="CK248" s="110"/>
      <c r="CL248" s="110"/>
      <c r="CM248" s="110"/>
      <c r="CN248" s="110"/>
      <c r="CO248" s="110"/>
      <c r="CP248" s="110"/>
      <c r="CQ248" s="110"/>
      <c r="CR248" s="110"/>
      <c r="CS248" s="110"/>
      <c r="CT248" s="110"/>
      <c r="CU248" s="110"/>
      <c r="CV248" s="110"/>
      <c r="CW248" s="110"/>
      <c r="CX248" s="110"/>
      <c r="CY248" s="110"/>
      <c r="CZ248" s="110"/>
      <c r="DA248" s="110"/>
      <c r="DB248" s="110"/>
      <c r="DC248" s="110"/>
      <c r="DD248" s="110"/>
      <c r="DE248" s="110"/>
      <c r="DF248" s="110"/>
      <c r="DG248" s="110"/>
      <c r="DH248" s="110"/>
      <c r="DI248" s="110"/>
      <c r="DJ248" s="110"/>
      <c r="DK248" s="110"/>
      <c r="DL248" s="110"/>
      <c r="DM248" s="110"/>
      <c r="DN248" s="110"/>
      <c r="DO248" s="110"/>
      <c r="DP248" s="110"/>
      <c r="DQ248" s="110"/>
      <c r="DR248" s="110"/>
      <c r="DS248" s="110"/>
      <c r="DT248" s="110"/>
      <c r="DU248" s="110"/>
      <c r="DV248" s="110"/>
      <c r="DW248" s="110"/>
      <c r="DX248" s="110"/>
      <c r="DY248" s="110"/>
      <c r="DZ248" s="110"/>
      <c r="EA248" s="110"/>
      <c r="EB248" s="110"/>
      <c r="EC248" s="110"/>
      <c r="ED248" s="110"/>
      <c r="EE248" s="110"/>
      <c r="EF248" s="110"/>
      <c r="EG248" s="110"/>
      <c r="EH248" s="110"/>
      <c r="EI248" s="110"/>
      <c r="EJ248" s="110"/>
      <c r="EK248" s="110"/>
      <c r="EL248" s="110"/>
      <c r="EM248" s="110"/>
      <c r="EN248" s="110"/>
      <c r="EO248" s="110"/>
      <c r="EP248" s="110"/>
      <c r="EQ248" s="110"/>
      <c r="ER248" s="110"/>
      <c r="ES248" s="110"/>
      <c r="ET248" s="110"/>
      <c r="EU248" s="110"/>
      <c r="EV248" s="110"/>
      <c r="EW248" s="110"/>
      <c r="EX248" s="110"/>
      <c r="EY248" s="110"/>
      <c r="EZ248" s="110"/>
      <c r="FA248" s="110"/>
      <c r="FB248" s="110"/>
      <c r="FC248" s="110"/>
      <c r="FD248" s="110"/>
      <c r="FE248" s="110"/>
      <c r="FF248" s="110"/>
      <c r="FG248" s="110"/>
      <c r="FH248" s="110"/>
      <c r="FI248" s="110"/>
      <c r="FJ248" s="110"/>
      <c r="FK248" s="110"/>
      <c r="FL248" s="110"/>
      <c r="FM248" s="110"/>
      <c r="FN248" s="110"/>
      <c r="FO248" s="110"/>
      <c r="FP248" s="110"/>
      <c r="FQ248" s="110"/>
      <c r="FR248" s="110"/>
      <c r="FS248" s="110"/>
      <c r="FT248" s="110"/>
      <c r="FU248" s="110"/>
      <c r="FV248" s="110"/>
      <c r="FW248" s="110"/>
      <c r="FX248" s="110"/>
      <c r="FY248" s="110"/>
      <c r="FZ248" s="110"/>
      <c r="GA248" s="110"/>
      <c r="GB248" s="110"/>
      <c r="GC248" s="110"/>
      <c r="GD248" s="110"/>
      <c r="GE248" s="110"/>
      <c r="GF248" s="110"/>
      <c r="GG248" s="110"/>
      <c r="GH248" s="110"/>
      <c r="GI248" s="110"/>
      <c r="GJ248" s="110"/>
      <c r="GK248" s="110"/>
      <c r="GL248" s="110"/>
      <c r="GM248" s="110"/>
      <c r="GN248" s="110"/>
      <c r="GO248" s="110"/>
      <c r="GP248" s="110"/>
      <c r="GQ248" s="110"/>
      <c r="GR248" s="110"/>
      <c r="GS248" s="110"/>
      <c r="GT248" s="110"/>
      <c r="GU248" s="110"/>
      <c r="GV248" s="110"/>
      <c r="GW248" s="110"/>
      <c r="GX248" s="110"/>
      <c r="GY248" s="110"/>
      <c r="GZ248" s="110"/>
      <c r="HA248" s="110"/>
      <c r="HB248" s="110"/>
      <c r="HC248" s="110"/>
      <c r="HD248" s="110"/>
      <c r="HE248" s="110"/>
      <c r="HF248" s="110"/>
      <c r="HG248" s="110"/>
      <c r="HH248" s="110"/>
      <c r="HI248" s="110"/>
      <c r="HJ248" s="110"/>
      <c r="HK248" s="110"/>
    </row>
    <row r="249" ht="15.75"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c r="AB249" s="110"/>
      <c r="AC249" s="110"/>
      <c r="AD249" s="110"/>
      <c r="AE249" s="110"/>
      <c r="AF249" s="110"/>
      <c r="AG249" s="110"/>
      <c r="AH249" s="110"/>
      <c r="AI249" s="110"/>
      <c r="AJ249" s="110"/>
      <c r="AK249" s="110"/>
      <c r="AL249" s="110"/>
      <c r="AM249" s="110"/>
      <c r="AN249" s="110"/>
      <c r="AO249" s="110"/>
      <c r="AP249" s="110"/>
      <c r="AQ249" s="110"/>
      <c r="AR249" s="110"/>
      <c r="AS249" s="110"/>
      <c r="AT249" s="110"/>
      <c r="AU249" s="110"/>
      <c r="AV249" s="110"/>
      <c r="AW249" s="110"/>
      <c r="AX249" s="110"/>
      <c r="AY249" s="110"/>
      <c r="AZ249" s="110"/>
      <c r="BA249" s="110"/>
      <c r="BB249" s="110"/>
      <c r="BC249" s="110"/>
      <c r="BD249" s="110"/>
      <c r="BE249" s="110"/>
      <c r="BF249" s="110"/>
      <c r="BG249" s="110"/>
      <c r="BH249" s="110"/>
      <c r="BI249" s="110"/>
      <c r="BJ249" s="110"/>
      <c r="BK249" s="110"/>
      <c r="BL249" s="110"/>
      <c r="BM249" s="110"/>
      <c r="BN249" s="110"/>
      <c r="BO249" s="110"/>
      <c r="BP249" s="110"/>
      <c r="BQ249" s="110"/>
      <c r="BR249" s="110"/>
      <c r="BS249" s="110"/>
      <c r="BT249" s="110"/>
      <c r="BU249" s="110"/>
      <c r="BV249" s="110"/>
      <c r="BW249" s="110"/>
      <c r="BX249" s="110"/>
      <c r="BY249" s="110"/>
      <c r="BZ249" s="110"/>
      <c r="CA249" s="110"/>
      <c r="CB249" s="110"/>
      <c r="CC249" s="110"/>
      <c r="CD249" s="110"/>
      <c r="CE249" s="110"/>
      <c r="CF249" s="110"/>
      <c r="CG249" s="110"/>
      <c r="CH249" s="110"/>
      <c r="CI249" s="110"/>
      <c r="CJ249" s="110"/>
      <c r="CK249" s="110"/>
      <c r="CL249" s="110"/>
      <c r="CM249" s="110"/>
      <c r="CN249" s="110"/>
      <c r="CO249" s="110"/>
      <c r="CP249" s="110"/>
      <c r="CQ249" s="110"/>
      <c r="CR249" s="110"/>
      <c r="CS249" s="110"/>
      <c r="CT249" s="110"/>
      <c r="CU249" s="110"/>
      <c r="CV249" s="110"/>
      <c r="CW249" s="110"/>
      <c r="CX249" s="110"/>
      <c r="CY249" s="110"/>
      <c r="CZ249" s="110"/>
      <c r="DA249" s="110"/>
      <c r="DB249" s="110"/>
      <c r="DC249" s="110"/>
      <c r="DD249" s="110"/>
      <c r="DE249" s="110"/>
      <c r="DF249" s="110"/>
      <c r="DG249" s="110"/>
      <c r="DH249" s="110"/>
      <c r="DI249" s="110"/>
      <c r="DJ249" s="110"/>
      <c r="DK249" s="110"/>
      <c r="DL249" s="110"/>
      <c r="DM249" s="110"/>
      <c r="DN249" s="110"/>
      <c r="DO249" s="110"/>
      <c r="DP249" s="110"/>
      <c r="DQ249" s="110"/>
      <c r="DR249" s="110"/>
      <c r="DS249" s="110"/>
      <c r="DT249" s="110"/>
      <c r="DU249" s="110"/>
      <c r="DV249" s="110"/>
      <c r="DW249" s="110"/>
      <c r="DX249" s="110"/>
      <c r="DY249" s="110"/>
      <c r="DZ249" s="110"/>
      <c r="EA249" s="110"/>
      <c r="EB249" s="110"/>
      <c r="EC249" s="110"/>
      <c r="ED249" s="110"/>
      <c r="EE249" s="110"/>
      <c r="EF249" s="110"/>
      <c r="EG249" s="110"/>
      <c r="EH249" s="110"/>
      <c r="EI249" s="110"/>
      <c r="EJ249" s="110"/>
      <c r="EK249" s="110"/>
      <c r="EL249" s="110"/>
      <c r="EM249" s="110"/>
      <c r="EN249" s="110"/>
      <c r="EO249" s="110"/>
      <c r="EP249" s="110"/>
      <c r="EQ249" s="110"/>
      <c r="ER249" s="110"/>
      <c r="ES249" s="110"/>
      <c r="ET249" s="110"/>
      <c r="EU249" s="110"/>
      <c r="EV249" s="110"/>
      <c r="EW249" s="110"/>
      <c r="EX249" s="110"/>
      <c r="EY249" s="110"/>
      <c r="EZ249" s="110"/>
      <c r="FA249" s="110"/>
      <c r="FB249" s="110"/>
      <c r="FC249" s="110"/>
      <c r="FD249" s="110"/>
      <c r="FE249" s="110"/>
      <c r="FF249" s="110"/>
      <c r="FG249" s="110"/>
      <c r="FH249" s="110"/>
      <c r="FI249" s="110"/>
      <c r="FJ249" s="110"/>
      <c r="FK249" s="110"/>
      <c r="FL249" s="110"/>
      <c r="FM249" s="110"/>
      <c r="FN249" s="110"/>
      <c r="FO249" s="110"/>
      <c r="FP249" s="110"/>
      <c r="FQ249" s="110"/>
      <c r="FR249" s="110"/>
      <c r="FS249" s="110"/>
      <c r="FT249" s="110"/>
      <c r="FU249" s="110"/>
      <c r="FV249" s="110"/>
      <c r="FW249" s="110"/>
      <c r="FX249" s="110"/>
      <c r="FY249" s="110"/>
      <c r="FZ249" s="110"/>
      <c r="GA249" s="110"/>
      <c r="GB249" s="110"/>
      <c r="GC249" s="110"/>
      <c r="GD249" s="110"/>
      <c r="GE249" s="110"/>
      <c r="GF249" s="110"/>
      <c r="GG249" s="110"/>
      <c r="GH249" s="110"/>
      <c r="GI249" s="110"/>
      <c r="GJ249" s="110"/>
      <c r="GK249" s="110"/>
      <c r="GL249" s="110"/>
      <c r="GM249" s="110"/>
      <c r="GN249" s="110"/>
      <c r="GO249" s="110"/>
      <c r="GP249" s="110"/>
      <c r="GQ249" s="110"/>
      <c r="GR249" s="110"/>
      <c r="GS249" s="110"/>
      <c r="GT249" s="110"/>
      <c r="GU249" s="110"/>
      <c r="GV249" s="110"/>
      <c r="GW249" s="110"/>
      <c r="GX249" s="110"/>
      <c r="GY249" s="110"/>
      <c r="GZ249" s="110"/>
      <c r="HA249" s="110"/>
      <c r="HB249" s="110"/>
      <c r="HC249" s="110"/>
      <c r="HD249" s="110"/>
      <c r="HE249" s="110"/>
      <c r="HF249" s="110"/>
      <c r="HG249" s="110"/>
      <c r="HH249" s="110"/>
      <c r="HI249" s="110"/>
      <c r="HJ249" s="110"/>
      <c r="HK249" s="110"/>
    </row>
    <row r="250" ht="15.75"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c r="AB250" s="110"/>
      <c r="AC250" s="110"/>
      <c r="AD250" s="110"/>
      <c r="AE250" s="110"/>
      <c r="AF250" s="110"/>
      <c r="AG250" s="110"/>
      <c r="AH250" s="110"/>
      <c r="AI250" s="110"/>
      <c r="AJ250" s="110"/>
      <c r="AK250" s="110"/>
      <c r="AL250" s="110"/>
      <c r="AM250" s="110"/>
      <c r="AN250" s="110"/>
      <c r="AO250" s="110"/>
      <c r="AP250" s="110"/>
      <c r="AQ250" s="110"/>
      <c r="AR250" s="110"/>
      <c r="AS250" s="110"/>
      <c r="AT250" s="110"/>
      <c r="AU250" s="110"/>
      <c r="AV250" s="110"/>
      <c r="AW250" s="110"/>
      <c r="AX250" s="110"/>
      <c r="AY250" s="110"/>
      <c r="AZ250" s="110"/>
      <c r="BA250" s="110"/>
      <c r="BB250" s="110"/>
      <c r="BC250" s="110"/>
      <c r="BD250" s="110"/>
      <c r="BE250" s="110"/>
      <c r="BF250" s="110"/>
      <c r="BG250" s="110"/>
      <c r="BH250" s="110"/>
      <c r="BI250" s="110"/>
      <c r="BJ250" s="110"/>
      <c r="BK250" s="110"/>
      <c r="BL250" s="110"/>
      <c r="BM250" s="110"/>
      <c r="BN250" s="110"/>
      <c r="BO250" s="110"/>
      <c r="BP250" s="110"/>
      <c r="BQ250" s="110"/>
      <c r="BR250" s="110"/>
      <c r="BS250" s="110"/>
      <c r="BT250" s="110"/>
      <c r="BU250" s="110"/>
      <c r="BV250" s="110"/>
      <c r="BW250" s="110"/>
      <c r="BX250" s="110"/>
      <c r="BY250" s="110"/>
      <c r="BZ250" s="110"/>
      <c r="CA250" s="110"/>
      <c r="CB250" s="110"/>
      <c r="CC250" s="110"/>
      <c r="CD250" s="110"/>
      <c r="CE250" s="110"/>
      <c r="CF250" s="110"/>
      <c r="CG250" s="110"/>
      <c r="CH250" s="110"/>
      <c r="CI250" s="110"/>
      <c r="CJ250" s="110"/>
      <c r="CK250" s="110"/>
      <c r="CL250" s="110"/>
      <c r="CM250" s="110"/>
      <c r="CN250" s="110"/>
      <c r="CO250" s="110"/>
      <c r="CP250" s="110"/>
      <c r="CQ250" s="110"/>
      <c r="CR250" s="110"/>
      <c r="CS250" s="110"/>
      <c r="CT250" s="110"/>
      <c r="CU250" s="110"/>
      <c r="CV250" s="110"/>
      <c r="CW250" s="110"/>
      <c r="CX250" s="110"/>
      <c r="CY250" s="110"/>
      <c r="CZ250" s="110"/>
      <c r="DA250" s="110"/>
      <c r="DB250" s="110"/>
      <c r="DC250" s="110"/>
      <c r="DD250" s="110"/>
      <c r="DE250" s="110"/>
      <c r="DF250" s="110"/>
      <c r="DG250" s="110"/>
      <c r="DH250" s="110"/>
      <c r="DI250" s="110"/>
      <c r="DJ250" s="110"/>
      <c r="DK250" s="110"/>
      <c r="DL250" s="110"/>
      <c r="DM250" s="110"/>
      <c r="DN250" s="110"/>
      <c r="DO250" s="110"/>
      <c r="DP250" s="110"/>
      <c r="DQ250" s="110"/>
      <c r="DR250" s="110"/>
      <c r="DS250" s="110"/>
      <c r="DT250" s="110"/>
      <c r="DU250" s="110"/>
      <c r="DV250" s="110"/>
      <c r="DW250" s="110"/>
      <c r="DX250" s="110"/>
      <c r="DY250" s="110"/>
      <c r="DZ250" s="110"/>
      <c r="EA250" s="110"/>
      <c r="EB250" s="110"/>
      <c r="EC250" s="110"/>
      <c r="ED250" s="110"/>
      <c r="EE250" s="110"/>
      <c r="EF250" s="110"/>
      <c r="EG250" s="110"/>
      <c r="EH250" s="110"/>
      <c r="EI250" s="110"/>
      <c r="EJ250" s="110"/>
      <c r="EK250" s="110"/>
      <c r="EL250" s="110"/>
      <c r="EM250" s="110"/>
      <c r="EN250" s="110"/>
      <c r="EO250" s="110"/>
      <c r="EP250" s="110"/>
      <c r="EQ250" s="110"/>
      <c r="ER250" s="110"/>
      <c r="ES250" s="110"/>
      <c r="ET250" s="110"/>
      <c r="EU250" s="110"/>
      <c r="EV250" s="110"/>
      <c r="EW250" s="110"/>
      <c r="EX250" s="110"/>
      <c r="EY250" s="110"/>
      <c r="EZ250" s="110"/>
      <c r="FA250" s="110"/>
      <c r="FB250" s="110"/>
      <c r="FC250" s="110"/>
      <c r="FD250" s="110"/>
      <c r="FE250" s="110"/>
      <c r="FF250" s="110"/>
      <c r="FG250" s="110"/>
      <c r="FH250" s="110"/>
      <c r="FI250" s="110"/>
      <c r="FJ250" s="110"/>
      <c r="FK250" s="110"/>
      <c r="FL250" s="110"/>
      <c r="FM250" s="110"/>
      <c r="FN250" s="110"/>
      <c r="FO250" s="110"/>
      <c r="FP250" s="110"/>
      <c r="FQ250" s="110"/>
      <c r="FR250" s="110"/>
      <c r="FS250" s="110"/>
      <c r="FT250" s="110"/>
      <c r="FU250" s="110"/>
      <c r="FV250" s="110"/>
      <c r="FW250" s="110"/>
      <c r="FX250" s="110"/>
      <c r="FY250" s="110"/>
      <c r="FZ250" s="110"/>
      <c r="GA250" s="110"/>
      <c r="GB250" s="110"/>
      <c r="GC250" s="110"/>
      <c r="GD250" s="110"/>
      <c r="GE250" s="110"/>
      <c r="GF250" s="110"/>
      <c r="GG250" s="110"/>
      <c r="GH250" s="110"/>
      <c r="GI250" s="110"/>
      <c r="GJ250" s="110"/>
      <c r="GK250" s="110"/>
      <c r="GL250" s="110"/>
      <c r="GM250" s="110"/>
      <c r="GN250" s="110"/>
      <c r="GO250" s="110"/>
      <c r="GP250" s="110"/>
      <c r="GQ250" s="110"/>
      <c r="GR250" s="110"/>
      <c r="GS250" s="110"/>
      <c r="GT250" s="110"/>
      <c r="GU250" s="110"/>
      <c r="GV250" s="110"/>
      <c r="GW250" s="110"/>
      <c r="GX250" s="110"/>
      <c r="GY250" s="110"/>
      <c r="GZ250" s="110"/>
      <c r="HA250" s="110"/>
      <c r="HB250" s="110"/>
      <c r="HC250" s="110"/>
      <c r="HD250" s="110"/>
      <c r="HE250" s="110"/>
      <c r="HF250" s="110"/>
      <c r="HG250" s="110"/>
      <c r="HH250" s="110"/>
      <c r="HI250" s="110"/>
      <c r="HJ250" s="110"/>
      <c r="HK250" s="110"/>
    </row>
    <row r="251" ht="15.75"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c r="AB251" s="110"/>
      <c r="AC251" s="110"/>
      <c r="AD251" s="110"/>
      <c r="AE251" s="110"/>
      <c r="AF251" s="110"/>
      <c r="AG251" s="110"/>
      <c r="AH251" s="110"/>
      <c r="AI251" s="110"/>
      <c r="AJ251" s="110"/>
      <c r="AK251" s="110"/>
      <c r="AL251" s="110"/>
      <c r="AM251" s="110"/>
      <c r="AN251" s="110"/>
      <c r="AO251" s="110"/>
      <c r="AP251" s="110"/>
      <c r="AQ251" s="110"/>
      <c r="AR251" s="110"/>
      <c r="AS251" s="110"/>
      <c r="AT251" s="110"/>
      <c r="AU251" s="110"/>
      <c r="AV251" s="110"/>
      <c r="AW251" s="110"/>
      <c r="AX251" s="110"/>
      <c r="AY251" s="110"/>
      <c r="AZ251" s="110"/>
      <c r="BA251" s="110"/>
      <c r="BB251" s="110"/>
      <c r="BC251" s="110"/>
      <c r="BD251" s="110"/>
      <c r="BE251" s="110"/>
      <c r="BF251" s="110"/>
      <c r="BG251" s="110"/>
      <c r="BH251" s="110"/>
      <c r="BI251" s="110"/>
      <c r="BJ251" s="110"/>
      <c r="BK251" s="110"/>
      <c r="BL251" s="110"/>
      <c r="BM251" s="110"/>
      <c r="BN251" s="110"/>
      <c r="BO251" s="110"/>
      <c r="BP251" s="110"/>
      <c r="BQ251" s="110"/>
      <c r="BR251" s="110"/>
      <c r="BS251" s="110"/>
      <c r="BT251" s="110"/>
      <c r="BU251" s="110"/>
      <c r="BV251" s="110"/>
      <c r="BW251" s="110"/>
      <c r="BX251" s="110"/>
      <c r="BY251" s="110"/>
      <c r="BZ251" s="110"/>
      <c r="CA251" s="110"/>
      <c r="CB251" s="110"/>
      <c r="CC251" s="110"/>
      <c r="CD251" s="110"/>
      <c r="CE251" s="110"/>
      <c r="CF251" s="110"/>
      <c r="CG251" s="110"/>
      <c r="CH251" s="110"/>
      <c r="CI251" s="110"/>
      <c r="CJ251" s="110"/>
      <c r="CK251" s="110"/>
      <c r="CL251" s="110"/>
      <c r="CM251" s="110"/>
      <c r="CN251" s="110"/>
      <c r="CO251" s="110"/>
      <c r="CP251" s="110"/>
      <c r="CQ251" s="110"/>
      <c r="CR251" s="110"/>
      <c r="CS251" s="110"/>
      <c r="CT251" s="110"/>
      <c r="CU251" s="110"/>
      <c r="CV251" s="110"/>
      <c r="CW251" s="110"/>
      <c r="CX251" s="110"/>
      <c r="CY251" s="110"/>
      <c r="CZ251" s="110"/>
      <c r="DA251" s="110"/>
      <c r="DB251" s="110"/>
      <c r="DC251" s="110"/>
      <c r="DD251" s="110"/>
      <c r="DE251" s="110"/>
      <c r="DF251" s="110"/>
      <c r="DG251" s="110"/>
      <c r="DH251" s="110"/>
      <c r="DI251" s="110"/>
      <c r="DJ251" s="110"/>
      <c r="DK251" s="110"/>
      <c r="DL251" s="110"/>
      <c r="DM251" s="110"/>
      <c r="DN251" s="110"/>
      <c r="DO251" s="110"/>
      <c r="DP251" s="110"/>
      <c r="DQ251" s="110"/>
      <c r="DR251" s="110"/>
      <c r="DS251" s="110"/>
      <c r="DT251" s="110"/>
      <c r="DU251" s="110"/>
      <c r="DV251" s="110"/>
      <c r="DW251" s="110"/>
      <c r="DX251" s="110"/>
      <c r="DY251" s="110"/>
      <c r="DZ251" s="110"/>
      <c r="EA251" s="110"/>
      <c r="EB251" s="110"/>
      <c r="EC251" s="110"/>
      <c r="ED251" s="110"/>
      <c r="EE251" s="110"/>
      <c r="EF251" s="110"/>
      <c r="EG251" s="110"/>
      <c r="EH251" s="110"/>
      <c r="EI251" s="110"/>
      <c r="EJ251" s="110"/>
      <c r="EK251" s="110"/>
      <c r="EL251" s="110"/>
      <c r="EM251" s="110"/>
      <c r="EN251" s="110"/>
      <c r="EO251" s="110"/>
      <c r="EP251" s="110"/>
      <c r="EQ251" s="110"/>
      <c r="ER251" s="110"/>
      <c r="ES251" s="110"/>
      <c r="ET251" s="110"/>
      <c r="EU251" s="110"/>
      <c r="EV251" s="110"/>
      <c r="EW251" s="110"/>
      <c r="EX251" s="110"/>
      <c r="EY251" s="110"/>
      <c r="EZ251" s="110"/>
      <c r="FA251" s="110"/>
      <c r="FB251" s="110"/>
      <c r="FC251" s="110"/>
      <c r="FD251" s="110"/>
      <c r="FE251" s="110"/>
      <c r="FF251" s="110"/>
      <c r="FG251" s="110"/>
      <c r="FH251" s="110"/>
      <c r="FI251" s="110"/>
      <c r="FJ251" s="110"/>
      <c r="FK251" s="110"/>
      <c r="FL251" s="110"/>
      <c r="FM251" s="110"/>
      <c r="FN251" s="110"/>
      <c r="FO251" s="110"/>
      <c r="FP251" s="110"/>
      <c r="FQ251" s="110"/>
      <c r="FR251" s="110"/>
      <c r="FS251" s="110"/>
      <c r="FT251" s="110"/>
      <c r="FU251" s="110"/>
      <c r="FV251" s="110"/>
      <c r="FW251" s="110"/>
      <c r="FX251" s="110"/>
      <c r="FY251" s="110"/>
      <c r="FZ251" s="110"/>
      <c r="GA251" s="110"/>
      <c r="GB251" s="110"/>
      <c r="GC251" s="110"/>
      <c r="GD251" s="110"/>
      <c r="GE251" s="110"/>
      <c r="GF251" s="110"/>
      <c r="GG251" s="110"/>
      <c r="GH251" s="110"/>
      <c r="GI251" s="110"/>
      <c r="GJ251" s="110"/>
      <c r="GK251" s="110"/>
      <c r="GL251" s="110"/>
      <c r="GM251" s="110"/>
      <c r="GN251" s="110"/>
      <c r="GO251" s="110"/>
      <c r="GP251" s="110"/>
      <c r="GQ251" s="110"/>
      <c r="GR251" s="110"/>
      <c r="GS251" s="110"/>
      <c r="GT251" s="110"/>
      <c r="GU251" s="110"/>
      <c r="GV251" s="110"/>
      <c r="GW251" s="110"/>
      <c r="GX251" s="110"/>
      <c r="GY251" s="110"/>
      <c r="GZ251" s="110"/>
      <c r="HA251" s="110"/>
      <c r="HB251" s="110"/>
      <c r="HC251" s="110"/>
      <c r="HD251" s="110"/>
      <c r="HE251" s="110"/>
      <c r="HF251" s="110"/>
      <c r="HG251" s="110"/>
      <c r="HH251" s="110"/>
      <c r="HI251" s="110"/>
      <c r="HJ251" s="110"/>
      <c r="HK251" s="110"/>
    </row>
    <row r="252" ht="15.75"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c r="AB252" s="110"/>
      <c r="AC252" s="110"/>
      <c r="AD252" s="110"/>
      <c r="AE252" s="110"/>
      <c r="AF252" s="110"/>
      <c r="AG252" s="110"/>
      <c r="AH252" s="110"/>
      <c r="AI252" s="110"/>
      <c r="AJ252" s="110"/>
      <c r="AK252" s="110"/>
      <c r="AL252" s="110"/>
      <c r="AM252" s="110"/>
      <c r="AN252" s="110"/>
      <c r="AO252" s="110"/>
      <c r="AP252" s="110"/>
      <c r="AQ252" s="110"/>
      <c r="AR252" s="110"/>
      <c r="AS252" s="110"/>
      <c r="AT252" s="110"/>
      <c r="AU252" s="110"/>
      <c r="AV252" s="110"/>
      <c r="AW252" s="110"/>
      <c r="AX252" s="110"/>
      <c r="AY252" s="110"/>
      <c r="AZ252" s="110"/>
      <c r="BA252" s="110"/>
      <c r="BB252" s="110"/>
      <c r="BC252" s="110"/>
      <c r="BD252" s="110"/>
      <c r="BE252" s="110"/>
      <c r="BF252" s="110"/>
      <c r="BG252" s="110"/>
      <c r="BH252" s="110"/>
      <c r="BI252" s="110"/>
      <c r="BJ252" s="110"/>
      <c r="BK252" s="110"/>
      <c r="BL252" s="110"/>
      <c r="BM252" s="110"/>
      <c r="BN252" s="110"/>
      <c r="BO252" s="110"/>
      <c r="BP252" s="110"/>
      <c r="BQ252" s="110"/>
      <c r="BR252" s="110"/>
      <c r="BS252" s="110"/>
      <c r="BT252" s="110"/>
      <c r="BU252" s="110"/>
      <c r="BV252" s="110"/>
      <c r="BW252" s="110"/>
      <c r="BX252" s="110"/>
      <c r="BY252" s="110"/>
      <c r="BZ252" s="110"/>
      <c r="CA252" s="110"/>
      <c r="CB252" s="110"/>
      <c r="CC252" s="110"/>
      <c r="CD252" s="110"/>
      <c r="CE252" s="110"/>
      <c r="CF252" s="110"/>
      <c r="CG252" s="110"/>
      <c r="CH252" s="110"/>
      <c r="CI252" s="110"/>
      <c r="CJ252" s="110"/>
      <c r="CK252" s="110"/>
      <c r="CL252" s="110"/>
      <c r="CM252" s="110"/>
      <c r="CN252" s="110"/>
      <c r="CO252" s="110"/>
      <c r="CP252" s="110"/>
      <c r="CQ252" s="110"/>
      <c r="CR252" s="110"/>
      <c r="CS252" s="110"/>
      <c r="CT252" s="110"/>
      <c r="CU252" s="110"/>
      <c r="CV252" s="110"/>
      <c r="CW252" s="110"/>
      <c r="CX252" s="110"/>
      <c r="CY252" s="110"/>
      <c r="CZ252" s="110"/>
      <c r="DA252" s="110"/>
      <c r="DB252" s="110"/>
      <c r="DC252" s="110"/>
      <c r="DD252" s="110"/>
      <c r="DE252" s="110"/>
      <c r="DF252" s="110"/>
      <c r="DG252" s="110"/>
      <c r="DH252" s="110"/>
      <c r="DI252" s="110"/>
      <c r="DJ252" s="110"/>
      <c r="DK252" s="110"/>
      <c r="DL252" s="110"/>
      <c r="DM252" s="110"/>
      <c r="DN252" s="110"/>
      <c r="DO252" s="110"/>
      <c r="DP252" s="110"/>
      <c r="DQ252" s="110"/>
      <c r="DR252" s="110"/>
      <c r="DS252" s="110"/>
      <c r="DT252" s="110"/>
      <c r="DU252" s="110"/>
      <c r="DV252" s="110"/>
      <c r="DW252" s="110"/>
      <c r="DX252" s="110"/>
      <c r="DY252" s="110"/>
      <c r="DZ252" s="110"/>
      <c r="EA252" s="110"/>
      <c r="EB252" s="110"/>
      <c r="EC252" s="110"/>
      <c r="ED252" s="110"/>
      <c r="EE252" s="110"/>
      <c r="EF252" s="110"/>
      <c r="EG252" s="110"/>
      <c r="EH252" s="110"/>
      <c r="EI252" s="110"/>
      <c r="EJ252" s="110"/>
      <c r="EK252" s="110"/>
      <c r="EL252" s="110"/>
      <c r="EM252" s="110"/>
      <c r="EN252" s="110"/>
      <c r="EO252" s="110"/>
      <c r="EP252" s="110"/>
      <c r="EQ252" s="110"/>
      <c r="ER252" s="110"/>
      <c r="ES252" s="110"/>
      <c r="ET252" s="110"/>
      <c r="EU252" s="110"/>
      <c r="EV252" s="110"/>
      <c r="EW252" s="110"/>
      <c r="EX252" s="110"/>
      <c r="EY252" s="110"/>
      <c r="EZ252" s="110"/>
      <c r="FA252" s="110"/>
      <c r="FB252" s="110"/>
      <c r="FC252" s="110"/>
      <c r="FD252" s="110"/>
      <c r="FE252" s="110"/>
      <c r="FF252" s="110"/>
      <c r="FG252" s="110"/>
      <c r="FH252" s="110"/>
      <c r="FI252" s="110"/>
      <c r="FJ252" s="110"/>
      <c r="FK252" s="110"/>
      <c r="FL252" s="110"/>
      <c r="FM252" s="110"/>
      <c r="FN252" s="110"/>
      <c r="FO252" s="110"/>
      <c r="FP252" s="110"/>
      <c r="FQ252" s="110"/>
      <c r="FR252" s="110"/>
      <c r="FS252" s="110"/>
      <c r="FT252" s="110"/>
      <c r="FU252" s="110"/>
      <c r="FV252" s="110"/>
      <c r="FW252" s="110"/>
      <c r="FX252" s="110"/>
      <c r="FY252" s="110"/>
      <c r="FZ252" s="110"/>
      <c r="GA252" s="110"/>
      <c r="GB252" s="110"/>
      <c r="GC252" s="110"/>
      <c r="GD252" s="110"/>
      <c r="GE252" s="110"/>
      <c r="GF252" s="110"/>
      <c r="GG252" s="110"/>
      <c r="GH252" s="110"/>
      <c r="GI252" s="110"/>
      <c r="GJ252" s="110"/>
      <c r="GK252" s="110"/>
      <c r="GL252" s="110"/>
      <c r="GM252" s="110"/>
      <c r="GN252" s="110"/>
      <c r="GO252" s="110"/>
      <c r="GP252" s="110"/>
      <c r="GQ252" s="110"/>
      <c r="GR252" s="110"/>
      <c r="GS252" s="110"/>
      <c r="GT252" s="110"/>
      <c r="GU252" s="110"/>
      <c r="GV252" s="110"/>
      <c r="GW252" s="110"/>
      <c r="GX252" s="110"/>
      <c r="GY252" s="110"/>
      <c r="GZ252" s="110"/>
      <c r="HA252" s="110"/>
      <c r="HB252" s="110"/>
      <c r="HC252" s="110"/>
      <c r="HD252" s="110"/>
      <c r="HE252" s="110"/>
      <c r="HF252" s="110"/>
      <c r="HG252" s="110"/>
      <c r="HH252" s="110"/>
      <c r="HI252" s="110"/>
      <c r="HJ252" s="110"/>
      <c r="HK252" s="110"/>
    </row>
    <row r="253" ht="15.75"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c r="AB253" s="110"/>
      <c r="AC253" s="110"/>
      <c r="AD253" s="110"/>
      <c r="AE253" s="110"/>
      <c r="AF253" s="110"/>
      <c r="AG253" s="110"/>
      <c r="AH253" s="110"/>
      <c r="AI253" s="110"/>
      <c r="AJ253" s="110"/>
      <c r="AK253" s="110"/>
      <c r="AL253" s="110"/>
      <c r="AM253" s="110"/>
      <c r="AN253" s="110"/>
      <c r="AO253" s="110"/>
      <c r="AP253" s="110"/>
      <c r="AQ253" s="110"/>
      <c r="AR253" s="110"/>
      <c r="AS253" s="110"/>
      <c r="AT253" s="110"/>
      <c r="AU253" s="110"/>
      <c r="AV253" s="110"/>
      <c r="AW253" s="110"/>
      <c r="AX253" s="110"/>
      <c r="AY253" s="110"/>
      <c r="AZ253" s="110"/>
      <c r="BA253" s="110"/>
      <c r="BB253" s="110"/>
      <c r="BC253" s="110"/>
      <c r="BD253" s="110"/>
      <c r="BE253" s="110"/>
      <c r="BF253" s="110"/>
      <c r="BG253" s="110"/>
      <c r="BH253" s="110"/>
      <c r="BI253" s="110"/>
      <c r="BJ253" s="110"/>
      <c r="BK253" s="110"/>
      <c r="BL253" s="110"/>
      <c r="BM253" s="110"/>
      <c r="BN253" s="110"/>
      <c r="BO253" s="110"/>
      <c r="BP253" s="110"/>
      <c r="BQ253" s="110"/>
      <c r="BR253" s="110"/>
      <c r="BS253" s="110"/>
      <c r="BT253" s="110"/>
      <c r="BU253" s="110"/>
      <c r="BV253" s="110"/>
      <c r="BW253" s="110"/>
      <c r="BX253" s="110"/>
      <c r="BY253" s="110"/>
      <c r="BZ253" s="110"/>
      <c r="CA253" s="110"/>
      <c r="CB253" s="110"/>
      <c r="CC253" s="110"/>
      <c r="CD253" s="110"/>
      <c r="CE253" s="110"/>
      <c r="CF253" s="110"/>
      <c r="CG253" s="110"/>
      <c r="CH253" s="110"/>
      <c r="CI253" s="110"/>
      <c r="CJ253" s="110"/>
      <c r="CK253" s="110"/>
      <c r="CL253" s="110"/>
      <c r="CM253" s="110"/>
      <c r="CN253" s="110"/>
      <c r="CO253" s="110"/>
      <c r="CP253" s="110"/>
      <c r="CQ253" s="110"/>
      <c r="CR253" s="110"/>
      <c r="CS253" s="110"/>
      <c r="CT253" s="110"/>
      <c r="CU253" s="110"/>
      <c r="CV253" s="110"/>
      <c r="CW253" s="110"/>
      <c r="CX253" s="110"/>
      <c r="CY253" s="110"/>
      <c r="CZ253" s="110"/>
      <c r="DA253" s="110"/>
      <c r="DB253" s="110"/>
      <c r="DC253" s="110"/>
      <c r="DD253" s="110"/>
      <c r="DE253" s="110"/>
      <c r="DF253" s="110"/>
      <c r="DG253" s="110"/>
      <c r="DH253" s="110"/>
      <c r="DI253" s="110"/>
      <c r="DJ253" s="110"/>
      <c r="DK253" s="110"/>
      <c r="DL253" s="110"/>
      <c r="DM253" s="110"/>
      <c r="DN253" s="110"/>
      <c r="DO253" s="110"/>
      <c r="DP253" s="110"/>
      <c r="DQ253" s="110"/>
      <c r="DR253" s="110"/>
      <c r="DS253" s="110"/>
      <c r="DT253" s="110"/>
      <c r="DU253" s="110"/>
      <c r="DV253" s="110"/>
      <c r="DW253" s="110"/>
      <c r="DX253" s="110"/>
      <c r="DY253" s="110"/>
      <c r="DZ253" s="110"/>
      <c r="EA253" s="110"/>
      <c r="EB253" s="110"/>
      <c r="EC253" s="110"/>
      <c r="ED253" s="110"/>
      <c r="EE253" s="110"/>
      <c r="EF253" s="110"/>
      <c r="EG253" s="110"/>
      <c r="EH253" s="110"/>
      <c r="EI253" s="110"/>
      <c r="EJ253" s="110"/>
      <c r="EK253" s="110"/>
      <c r="EL253" s="110"/>
      <c r="EM253" s="110"/>
      <c r="EN253" s="110"/>
      <c r="EO253" s="110"/>
      <c r="EP253" s="110"/>
      <c r="EQ253" s="110"/>
      <c r="ER253" s="110"/>
      <c r="ES253" s="110"/>
      <c r="ET253" s="110"/>
      <c r="EU253" s="110"/>
      <c r="EV253" s="110"/>
      <c r="EW253" s="110"/>
      <c r="EX253" s="110"/>
      <c r="EY253" s="110"/>
      <c r="EZ253" s="110"/>
      <c r="FA253" s="110"/>
      <c r="FB253" s="110"/>
      <c r="FC253" s="110"/>
      <c r="FD253" s="110"/>
      <c r="FE253" s="110"/>
      <c r="FF253" s="110"/>
      <c r="FG253" s="110"/>
      <c r="FH253" s="110"/>
      <c r="FI253" s="110"/>
      <c r="FJ253" s="110"/>
      <c r="FK253" s="110"/>
      <c r="FL253" s="110"/>
      <c r="FM253" s="110"/>
      <c r="FN253" s="110"/>
      <c r="FO253" s="110"/>
      <c r="FP253" s="110"/>
      <c r="FQ253" s="110"/>
      <c r="FR253" s="110"/>
      <c r="FS253" s="110"/>
      <c r="FT253" s="110"/>
      <c r="FU253" s="110"/>
      <c r="FV253" s="110"/>
      <c r="FW253" s="110"/>
      <c r="FX253" s="110"/>
      <c r="FY253" s="110"/>
      <c r="FZ253" s="110"/>
      <c r="GA253" s="110"/>
      <c r="GB253" s="110"/>
      <c r="GC253" s="110"/>
      <c r="GD253" s="110"/>
      <c r="GE253" s="110"/>
      <c r="GF253" s="110"/>
      <c r="GG253" s="110"/>
      <c r="GH253" s="110"/>
      <c r="GI253" s="110"/>
      <c r="GJ253" s="110"/>
      <c r="GK253" s="110"/>
      <c r="GL253" s="110"/>
      <c r="GM253" s="110"/>
      <c r="GN253" s="110"/>
      <c r="GO253" s="110"/>
      <c r="GP253" s="110"/>
      <c r="GQ253" s="110"/>
      <c r="GR253" s="110"/>
      <c r="GS253" s="110"/>
      <c r="GT253" s="110"/>
      <c r="GU253" s="110"/>
      <c r="GV253" s="110"/>
      <c r="GW253" s="110"/>
      <c r="GX253" s="110"/>
      <c r="GY253" s="110"/>
      <c r="GZ253" s="110"/>
      <c r="HA253" s="110"/>
      <c r="HB253" s="110"/>
      <c r="HC253" s="110"/>
      <c r="HD253" s="110"/>
      <c r="HE253" s="110"/>
      <c r="HF253" s="110"/>
      <c r="HG253" s="110"/>
      <c r="HH253" s="110"/>
      <c r="HI253" s="110"/>
      <c r="HJ253" s="110"/>
      <c r="HK253" s="110"/>
    </row>
    <row r="254" ht="15.75"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c r="AB254" s="110"/>
      <c r="AC254" s="110"/>
      <c r="AD254" s="110"/>
      <c r="AE254" s="110"/>
      <c r="AF254" s="110"/>
      <c r="AG254" s="110"/>
      <c r="AH254" s="110"/>
      <c r="AI254" s="110"/>
      <c r="AJ254" s="110"/>
      <c r="AK254" s="110"/>
      <c r="AL254" s="110"/>
      <c r="AM254" s="110"/>
      <c r="AN254" s="110"/>
      <c r="AO254" s="110"/>
      <c r="AP254" s="110"/>
      <c r="AQ254" s="110"/>
      <c r="AR254" s="110"/>
      <c r="AS254" s="110"/>
      <c r="AT254" s="110"/>
      <c r="AU254" s="110"/>
      <c r="AV254" s="110"/>
      <c r="AW254" s="110"/>
      <c r="AX254" s="110"/>
      <c r="AY254" s="110"/>
      <c r="AZ254" s="110"/>
      <c r="BA254" s="110"/>
      <c r="BB254" s="110"/>
      <c r="BC254" s="110"/>
      <c r="BD254" s="110"/>
      <c r="BE254" s="110"/>
      <c r="BF254" s="110"/>
      <c r="BG254" s="110"/>
      <c r="BH254" s="110"/>
      <c r="BI254" s="110"/>
      <c r="BJ254" s="110"/>
      <c r="BK254" s="110"/>
      <c r="BL254" s="110"/>
      <c r="BM254" s="110"/>
      <c r="BN254" s="110"/>
      <c r="BO254" s="110"/>
      <c r="BP254" s="110"/>
      <c r="BQ254" s="110"/>
      <c r="BR254" s="110"/>
      <c r="BS254" s="110"/>
      <c r="BT254" s="110"/>
      <c r="BU254" s="110"/>
      <c r="BV254" s="110"/>
      <c r="BW254" s="110"/>
      <c r="BX254" s="110"/>
      <c r="BY254" s="110"/>
      <c r="BZ254" s="110"/>
      <c r="CA254" s="110"/>
      <c r="CB254" s="110"/>
      <c r="CC254" s="110"/>
      <c r="CD254" s="110"/>
      <c r="CE254" s="110"/>
      <c r="CF254" s="110"/>
      <c r="CG254" s="110"/>
      <c r="CH254" s="110"/>
      <c r="CI254" s="110"/>
      <c r="CJ254" s="110"/>
      <c r="CK254" s="110"/>
      <c r="CL254" s="110"/>
      <c r="CM254" s="110"/>
      <c r="CN254" s="110"/>
      <c r="CO254" s="110"/>
      <c r="CP254" s="110"/>
      <c r="CQ254" s="110"/>
      <c r="CR254" s="110"/>
      <c r="CS254" s="110"/>
      <c r="CT254" s="110"/>
      <c r="CU254" s="110"/>
      <c r="CV254" s="110"/>
      <c r="CW254" s="110"/>
      <c r="CX254" s="110"/>
      <c r="CY254" s="110"/>
      <c r="CZ254" s="110"/>
      <c r="DA254" s="110"/>
      <c r="DB254" s="110"/>
      <c r="DC254" s="110"/>
      <c r="DD254" s="110"/>
      <c r="DE254" s="110"/>
      <c r="DF254" s="110"/>
      <c r="DG254" s="110"/>
      <c r="DH254" s="110"/>
      <c r="DI254" s="110"/>
      <c r="DJ254" s="110"/>
      <c r="DK254" s="110"/>
      <c r="DL254" s="110"/>
      <c r="DM254" s="110"/>
      <c r="DN254" s="110"/>
      <c r="DO254" s="110"/>
      <c r="DP254" s="110"/>
      <c r="DQ254" s="110"/>
      <c r="DR254" s="110"/>
      <c r="DS254" s="110"/>
      <c r="DT254" s="110"/>
      <c r="DU254" s="110"/>
      <c r="DV254" s="110"/>
      <c r="DW254" s="110"/>
      <c r="DX254" s="110"/>
      <c r="DY254" s="110"/>
      <c r="DZ254" s="110"/>
      <c r="EA254" s="110"/>
      <c r="EB254" s="110"/>
      <c r="EC254" s="110"/>
      <c r="ED254" s="110"/>
      <c r="EE254" s="110"/>
      <c r="EF254" s="110"/>
      <c r="EG254" s="110"/>
      <c r="EH254" s="110"/>
      <c r="EI254" s="110"/>
      <c r="EJ254" s="110"/>
      <c r="EK254" s="110"/>
      <c r="EL254" s="110"/>
      <c r="EM254" s="110"/>
      <c r="EN254" s="110"/>
      <c r="EO254" s="110"/>
      <c r="EP254" s="110"/>
      <c r="EQ254" s="110"/>
      <c r="ER254" s="110"/>
      <c r="ES254" s="110"/>
      <c r="ET254" s="110"/>
      <c r="EU254" s="110"/>
      <c r="EV254" s="110"/>
      <c r="EW254" s="110"/>
      <c r="EX254" s="110"/>
      <c r="EY254" s="110"/>
      <c r="EZ254" s="110"/>
      <c r="FA254" s="110"/>
      <c r="FB254" s="110"/>
      <c r="FC254" s="110"/>
      <c r="FD254" s="110"/>
      <c r="FE254" s="110"/>
      <c r="FF254" s="110"/>
      <c r="FG254" s="110"/>
      <c r="FH254" s="110"/>
      <c r="FI254" s="110"/>
      <c r="FJ254" s="110"/>
      <c r="FK254" s="110"/>
      <c r="FL254" s="110"/>
      <c r="FM254" s="110"/>
      <c r="FN254" s="110"/>
      <c r="FO254" s="110"/>
      <c r="FP254" s="110"/>
      <c r="FQ254" s="110"/>
      <c r="FR254" s="110"/>
      <c r="FS254" s="110"/>
      <c r="FT254" s="110"/>
      <c r="FU254" s="110"/>
      <c r="FV254" s="110"/>
      <c r="FW254" s="110"/>
      <c r="FX254" s="110"/>
      <c r="FY254" s="110"/>
      <c r="FZ254" s="110"/>
      <c r="GA254" s="110"/>
      <c r="GB254" s="110"/>
      <c r="GC254" s="110"/>
      <c r="GD254" s="110"/>
      <c r="GE254" s="110"/>
      <c r="GF254" s="110"/>
      <c r="GG254" s="110"/>
      <c r="GH254" s="110"/>
      <c r="GI254" s="110"/>
      <c r="GJ254" s="110"/>
      <c r="GK254" s="110"/>
      <c r="GL254" s="110"/>
      <c r="GM254" s="110"/>
      <c r="GN254" s="110"/>
      <c r="GO254" s="110"/>
      <c r="GP254" s="110"/>
      <c r="GQ254" s="110"/>
      <c r="GR254" s="110"/>
      <c r="GS254" s="110"/>
      <c r="GT254" s="110"/>
      <c r="GU254" s="110"/>
      <c r="GV254" s="110"/>
      <c r="GW254" s="110"/>
      <c r="GX254" s="110"/>
      <c r="GY254" s="110"/>
      <c r="GZ254" s="110"/>
      <c r="HA254" s="110"/>
      <c r="HB254" s="110"/>
      <c r="HC254" s="110"/>
      <c r="HD254" s="110"/>
      <c r="HE254" s="110"/>
      <c r="HF254" s="110"/>
      <c r="HG254" s="110"/>
      <c r="HH254" s="110"/>
      <c r="HI254" s="110"/>
      <c r="HJ254" s="110"/>
      <c r="HK254" s="110"/>
    </row>
    <row r="255" ht="15.75"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c r="AB255" s="110"/>
      <c r="AC255" s="110"/>
      <c r="AD255" s="110"/>
      <c r="AE255" s="110"/>
      <c r="AF255" s="110"/>
      <c r="AG255" s="110"/>
      <c r="AH255" s="110"/>
      <c r="AI255" s="110"/>
      <c r="AJ255" s="110"/>
      <c r="AK255" s="110"/>
      <c r="AL255" s="110"/>
      <c r="AM255" s="110"/>
      <c r="AN255" s="110"/>
      <c r="AO255" s="110"/>
      <c r="AP255" s="110"/>
      <c r="AQ255" s="110"/>
      <c r="AR255" s="110"/>
      <c r="AS255" s="110"/>
      <c r="AT255" s="110"/>
      <c r="AU255" s="110"/>
      <c r="AV255" s="110"/>
      <c r="AW255" s="110"/>
      <c r="AX255" s="110"/>
      <c r="AY255" s="110"/>
      <c r="AZ255" s="110"/>
      <c r="BA255" s="110"/>
      <c r="BB255" s="110"/>
      <c r="BC255" s="110"/>
      <c r="BD255" s="110"/>
      <c r="BE255" s="110"/>
      <c r="BF255" s="110"/>
      <c r="BG255" s="110"/>
      <c r="BH255" s="110"/>
      <c r="BI255" s="110"/>
      <c r="BJ255" s="110"/>
      <c r="BK255" s="110"/>
      <c r="BL255" s="110"/>
      <c r="BM255" s="110"/>
      <c r="BN255" s="110"/>
      <c r="BO255" s="110"/>
      <c r="BP255" s="110"/>
      <c r="BQ255" s="110"/>
      <c r="BR255" s="110"/>
      <c r="BS255" s="110"/>
      <c r="BT255" s="110"/>
      <c r="BU255" s="110"/>
      <c r="BV255" s="110"/>
      <c r="BW255" s="110"/>
      <c r="BX255" s="110"/>
      <c r="BY255" s="110"/>
      <c r="BZ255" s="110"/>
      <c r="CA255" s="110"/>
      <c r="CB255" s="110"/>
      <c r="CC255" s="110"/>
      <c r="CD255" s="110"/>
      <c r="CE255" s="110"/>
      <c r="CF255" s="110"/>
      <c r="CG255" s="110"/>
      <c r="CH255" s="110"/>
      <c r="CI255" s="110"/>
      <c r="CJ255" s="110"/>
      <c r="CK255" s="110"/>
      <c r="CL255" s="110"/>
      <c r="CM255" s="110"/>
      <c r="CN255" s="110"/>
      <c r="CO255" s="110"/>
      <c r="CP255" s="110"/>
      <c r="CQ255" s="110"/>
      <c r="CR255" s="110"/>
      <c r="CS255" s="110"/>
      <c r="CT255" s="110"/>
      <c r="CU255" s="110"/>
      <c r="CV255" s="110"/>
      <c r="CW255" s="110"/>
      <c r="CX255" s="110"/>
      <c r="CY255" s="110"/>
      <c r="CZ255" s="110"/>
      <c r="DA255" s="110"/>
      <c r="DB255" s="110"/>
      <c r="DC255" s="110"/>
      <c r="DD255" s="110"/>
      <c r="DE255" s="110"/>
      <c r="DF255" s="110"/>
      <c r="DG255" s="110"/>
      <c r="DH255" s="110"/>
      <c r="DI255" s="110"/>
      <c r="DJ255" s="110"/>
      <c r="DK255" s="110"/>
      <c r="DL255" s="110"/>
      <c r="DM255" s="110"/>
      <c r="DN255" s="110"/>
      <c r="DO255" s="110"/>
      <c r="DP255" s="110"/>
      <c r="DQ255" s="110"/>
      <c r="DR255" s="110"/>
      <c r="DS255" s="110"/>
      <c r="DT255" s="110"/>
      <c r="DU255" s="110"/>
      <c r="DV255" s="110"/>
      <c r="DW255" s="110"/>
      <c r="DX255" s="110"/>
      <c r="DY255" s="110"/>
      <c r="DZ255" s="110"/>
      <c r="EA255" s="110"/>
      <c r="EB255" s="110"/>
      <c r="EC255" s="110"/>
      <c r="ED255" s="110"/>
      <c r="EE255" s="110"/>
      <c r="EF255" s="110"/>
      <c r="EG255" s="110"/>
      <c r="EH255" s="110"/>
      <c r="EI255" s="110"/>
      <c r="EJ255" s="110"/>
      <c r="EK255" s="110"/>
      <c r="EL255" s="110"/>
      <c r="EM255" s="110"/>
      <c r="EN255" s="110"/>
      <c r="EO255" s="110"/>
      <c r="EP255" s="110"/>
      <c r="EQ255" s="110"/>
      <c r="ER255" s="110"/>
      <c r="ES255" s="110"/>
      <c r="ET255" s="110"/>
      <c r="EU255" s="110"/>
      <c r="EV255" s="110"/>
      <c r="EW255" s="110"/>
      <c r="EX255" s="110"/>
      <c r="EY255" s="110"/>
      <c r="EZ255" s="110"/>
      <c r="FA255" s="110"/>
      <c r="FB255" s="110"/>
      <c r="FC255" s="110"/>
      <c r="FD255" s="110"/>
      <c r="FE255" s="110"/>
      <c r="FF255" s="110"/>
      <c r="FG255" s="110"/>
      <c r="FH255" s="110"/>
      <c r="FI255" s="110"/>
      <c r="FJ255" s="110"/>
      <c r="FK255" s="110"/>
      <c r="FL255" s="110"/>
      <c r="FM255" s="110"/>
      <c r="FN255" s="110"/>
      <c r="FO255" s="110"/>
      <c r="FP255" s="110"/>
      <c r="FQ255" s="110"/>
      <c r="FR255" s="110"/>
      <c r="FS255" s="110"/>
      <c r="FT255" s="110"/>
      <c r="FU255" s="110"/>
      <c r="FV255" s="110"/>
      <c r="FW255" s="110"/>
      <c r="FX255" s="110"/>
      <c r="FY255" s="110"/>
      <c r="FZ255" s="110"/>
      <c r="GA255" s="110"/>
      <c r="GB255" s="110"/>
      <c r="GC255" s="110"/>
      <c r="GD255" s="110"/>
      <c r="GE255" s="110"/>
      <c r="GF255" s="110"/>
      <c r="GG255" s="110"/>
      <c r="GH255" s="110"/>
      <c r="GI255" s="110"/>
      <c r="GJ255" s="110"/>
      <c r="GK255" s="110"/>
      <c r="GL255" s="110"/>
      <c r="GM255" s="110"/>
      <c r="GN255" s="110"/>
      <c r="GO255" s="110"/>
      <c r="GP255" s="110"/>
      <c r="GQ255" s="110"/>
      <c r="GR255" s="110"/>
      <c r="GS255" s="110"/>
      <c r="GT255" s="110"/>
      <c r="GU255" s="110"/>
      <c r="GV255" s="110"/>
      <c r="GW255" s="110"/>
      <c r="GX255" s="110"/>
      <c r="GY255" s="110"/>
      <c r="GZ255" s="110"/>
      <c r="HA255" s="110"/>
      <c r="HB255" s="110"/>
      <c r="HC255" s="110"/>
      <c r="HD255" s="110"/>
      <c r="HE255" s="110"/>
      <c r="HF255" s="110"/>
      <c r="HG255" s="110"/>
      <c r="HH255" s="110"/>
      <c r="HI255" s="110"/>
      <c r="HJ255" s="110"/>
      <c r="HK255" s="110"/>
    </row>
    <row r="256" ht="15.75"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c r="AB256" s="110"/>
      <c r="AC256" s="110"/>
      <c r="AD256" s="110"/>
      <c r="AE256" s="110"/>
      <c r="AF256" s="110"/>
      <c r="AG256" s="110"/>
      <c r="AH256" s="110"/>
      <c r="AI256" s="110"/>
      <c r="AJ256" s="110"/>
      <c r="AK256" s="110"/>
      <c r="AL256" s="110"/>
      <c r="AM256" s="110"/>
      <c r="AN256" s="110"/>
      <c r="AO256" s="110"/>
      <c r="AP256" s="110"/>
      <c r="AQ256" s="110"/>
      <c r="AR256" s="110"/>
      <c r="AS256" s="110"/>
      <c r="AT256" s="110"/>
      <c r="AU256" s="110"/>
      <c r="AV256" s="110"/>
      <c r="AW256" s="110"/>
      <c r="AX256" s="110"/>
      <c r="AY256" s="110"/>
      <c r="AZ256" s="110"/>
      <c r="BA256" s="110"/>
      <c r="BB256" s="110"/>
      <c r="BC256" s="110"/>
      <c r="BD256" s="110"/>
      <c r="BE256" s="110"/>
      <c r="BF256" s="110"/>
      <c r="BG256" s="110"/>
      <c r="BH256" s="110"/>
      <c r="BI256" s="110"/>
      <c r="BJ256" s="110"/>
      <c r="BK256" s="110"/>
      <c r="BL256" s="110"/>
      <c r="BM256" s="110"/>
      <c r="BN256" s="110"/>
      <c r="BO256" s="110"/>
      <c r="BP256" s="110"/>
      <c r="BQ256" s="110"/>
      <c r="BR256" s="110"/>
      <c r="BS256" s="110"/>
      <c r="BT256" s="110"/>
      <c r="BU256" s="110"/>
      <c r="BV256" s="110"/>
      <c r="BW256" s="110"/>
      <c r="BX256" s="110"/>
      <c r="BY256" s="110"/>
      <c r="BZ256" s="110"/>
      <c r="CA256" s="110"/>
      <c r="CB256" s="110"/>
      <c r="CC256" s="110"/>
      <c r="CD256" s="110"/>
      <c r="CE256" s="110"/>
      <c r="CF256" s="110"/>
      <c r="CG256" s="110"/>
      <c r="CH256" s="110"/>
      <c r="CI256" s="110"/>
      <c r="CJ256" s="110"/>
      <c r="CK256" s="110"/>
      <c r="CL256" s="110"/>
      <c r="CM256" s="110"/>
      <c r="CN256" s="110"/>
      <c r="CO256" s="110"/>
      <c r="CP256" s="110"/>
      <c r="CQ256" s="110"/>
      <c r="CR256" s="110"/>
      <c r="CS256" s="110"/>
      <c r="CT256" s="110"/>
      <c r="CU256" s="110"/>
      <c r="CV256" s="110"/>
      <c r="CW256" s="110"/>
      <c r="CX256" s="110"/>
      <c r="CY256" s="110"/>
      <c r="CZ256" s="110"/>
      <c r="DA256" s="110"/>
      <c r="DB256" s="110"/>
      <c r="DC256" s="110"/>
      <c r="DD256" s="110"/>
      <c r="DE256" s="110"/>
      <c r="DF256" s="110"/>
      <c r="DG256" s="110"/>
      <c r="DH256" s="110"/>
      <c r="DI256" s="110"/>
      <c r="DJ256" s="110"/>
      <c r="DK256" s="110"/>
      <c r="DL256" s="110"/>
      <c r="DM256" s="110"/>
      <c r="DN256" s="110"/>
      <c r="DO256" s="110"/>
      <c r="DP256" s="110"/>
      <c r="DQ256" s="110"/>
      <c r="DR256" s="110"/>
      <c r="DS256" s="110"/>
      <c r="DT256" s="110"/>
      <c r="DU256" s="110"/>
      <c r="DV256" s="110"/>
      <c r="DW256" s="110"/>
      <c r="DX256" s="110"/>
      <c r="DY256" s="110"/>
      <c r="DZ256" s="110"/>
      <c r="EA256" s="110"/>
      <c r="EB256" s="110"/>
      <c r="EC256" s="110"/>
      <c r="ED256" s="110"/>
      <c r="EE256" s="110"/>
      <c r="EF256" s="110"/>
      <c r="EG256" s="110"/>
      <c r="EH256" s="110"/>
      <c r="EI256" s="110"/>
      <c r="EJ256" s="110"/>
      <c r="EK256" s="110"/>
      <c r="EL256" s="110"/>
      <c r="EM256" s="110"/>
      <c r="EN256" s="110"/>
      <c r="EO256" s="110"/>
      <c r="EP256" s="110"/>
      <c r="EQ256" s="110"/>
      <c r="ER256" s="110"/>
      <c r="ES256" s="110"/>
      <c r="ET256" s="110"/>
      <c r="EU256" s="110"/>
      <c r="EV256" s="110"/>
      <c r="EW256" s="110"/>
      <c r="EX256" s="110"/>
      <c r="EY256" s="110"/>
      <c r="EZ256" s="110"/>
      <c r="FA256" s="110"/>
      <c r="FB256" s="110"/>
      <c r="FC256" s="110"/>
      <c r="FD256" s="110"/>
      <c r="FE256" s="110"/>
      <c r="FF256" s="110"/>
      <c r="FG256" s="110"/>
      <c r="FH256" s="110"/>
      <c r="FI256" s="110"/>
      <c r="FJ256" s="110"/>
      <c r="FK256" s="110"/>
      <c r="FL256" s="110"/>
      <c r="FM256" s="110"/>
      <c r="FN256" s="110"/>
      <c r="FO256" s="110"/>
      <c r="FP256" s="110"/>
      <c r="FQ256" s="110"/>
      <c r="FR256" s="110"/>
      <c r="FS256" s="110"/>
      <c r="FT256" s="110"/>
      <c r="FU256" s="110"/>
      <c r="FV256" s="110"/>
      <c r="FW256" s="110"/>
      <c r="FX256" s="110"/>
      <c r="FY256" s="110"/>
      <c r="FZ256" s="110"/>
      <c r="GA256" s="110"/>
      <c r="GB256" s="110"/>
      <c r="GC256" s="110"/>
      <c r="GD256" s="110"/>
      <c r="GE256" s="110"/>
      <c r="GF256" s="110"/>
      <c r="GG256" s="110"/>
      <c r="GH256" s="110"/>
      <c r="GI256" s="110"/>
      <c r="GJ256" s="110"/>
      <c r="GK256" s="110"/>
      <c r="GL256" s="110"/>
      <c r="GM256" s="110"/>
      <c r="GN256" s="110"/>
      <c r="GO256" s="110"/>
      <c r="GP256" s="110"/>
      <c r="GQ256" s="110"/>
      <c r="GR256" s="110"/>
      <c r="GS256" s="110"/>
      <c r="GT256" s="110"/>
      <c r="GU256" s="110"/>
      <c r="GV256" s="110"/>
      <c r="GW256" s="110"/>
      <c r="GX256" s="110"/>
      <c r="GY256" s="110"/>
      <c r="GZ256" s="110"/>
      <c r="HA256" s="110"/>
      <c r="HB256" s="110"/>
      <c r="HC256" s="110"/>
      <c r="HD256" s="110"/>
      <c r="HE256" s="110"/>
      <c r="HF256" s="110"/>
      <c r="HG256" s="110"/>
      <c r="HH256" s="110"/>
      <c r="HI256" s="110"/>
      <c r="HJ256" s="110"/>
      <c r="HK256" s="110"/>
    </row>
    <row r="257" ht="15.75"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c r="AB257" s="110"/>
      <c r="AC257" s="110"/>
      <c r="AD257" s="110"/>
      <c r="AE257" s="110"/>
      <c r="AF257" s="110"/>
      <c r="AG257" s="110"/>
      <c r="AH257" s="110"/>
      <c r="AI257" s="110"/>
      <c r="AJ257" s="110"/>
      <c r="AK257" s="110"/>
      <c r="AL257" s="110"/>
      <c r="AM257" s="110"/>
      <c r="AN257" s="110"/>
      <c r="AO257" s="110"/>
      <c r="AP257" s="110"/>
      <c r="AQ257" s="110"/>
      <c r="AR257" s="110"/>
      <c r="AS257" s="110"/>
      <c r="AT257" s="110"/>
      <c r="AU257" s="110"/>
      <c r="AV257" s="110"/>
      <c r="AW257" s="110"/>
      <c r="AX257" s="110"/>
      <c r="AY257" s="110"/>
      <c r="AZ257" s="110"/>
      <c r="BA257" s="110"/>
      <c r="BB257" s="110"/>
      <c r="BC257" s="110"/>
      <c r="BD257" s="110"/>
      <c r="BE257" s="110"/>
      <c r="BF257" s="110"/>
      <c r="BG257" s="110"/>
      <c r="BH257" s="110"/>
      <c r="BI257" s="110"/>
      <c r="BJ257" s="110"/>
      <c r="BK257" s="110"/>
      <c r="BL257" s="110"/>
      <c r="BM257" s="110"/>
      <c r="BN257" s="110"/>
      <c r="BO257" s="110"/>
      <c r="BP257" s="110"/>
      <c r="BQ257" s="110"/>
      <c r="BR257" s="110"/>
      <c r="BS257" s="110"/>
      <c r="BT257" s="110"/>
      <c r="BU257" s="110"/>
      <c r="BV257" s="110"/>
      <c r="BW257" s="110"/>
      <c r="BX257" s="110"/>
      <c r="BY257" s="110"/>
      <c r="BZ257" s="110"/>
      <c r="CA257" s="110"/>
      <c r="CB257" s="110"/>
      <c r="CC257" s="110"/>
      <c r="CD257" s="110"/>
      <c r="CE257" s="110"/>
      <c r="CF257" s="110"/>
      <c r="CG257" s="110"/>
      <c r="CH257" s="110"/>
      <c r="CI257" s="110"/>
      <c r="CJ257" s="110"/>
      <c r="CK257" s="110"/>
      <c r="CL257" s="110"/>
      <c r="CM257" s="110"/>
      <c r="CN257" s="110"/>
      <c r="CO257" s="110"/>
      <c r="CP257" s="110"/>
      <c r="CQ257" s="110"/>
      <c r="CR257" s="110"/>
      <c r="CS257" s="110"/>
      <c r="CT257" s="110"/>
      <c r="CU257" s="110"/>
      <c r="CV257" s="110"/>
      <c r="CW257" s="110"/>
      <c r="CX257" s="110"/>
      <c r="CY257" s="110"/>
      <c r="CZ257" s="110"/>
      <c r="DA257" s="110"/>
      <c r="DB257" s="110"/>
      <c r="DC257" s="110"/>
      <c r="DD257" s="110"/>
      <c r="DE257" s="110"/>
      <c r="DF257" s="110"/>
      <c r="DG257" s="110"/>
      <c r="DH257" s="110"/>
      <c r="DI257" s="110"/>
      <c r="DJ257" s="110"/>
      <c r="DK257" s="110"/>
      <c r="DL257" s="110"/>
      <c r="DM257" s="110"/>
      <c r="DN257" s="110"/>
      <c r="DO257" s="110"/>
      <c r="DP257" s="110"/>
      <c r="DQ257" s="110"/>
      <c r="DR257" s="110"/>
      <c r="DS257" s="110"/>
      <c r="DT257" s="110"/>
      <c r="DU257" s="110"/>
      <c r="DV257" s="110"/>
      <c r="DW257" s="110"/>
      <c r="DX257" s="110"/>
      <c r="DY257" s="110"/>
      <c r="DZ257" s="110"/>
      <c r="EA257" s="110"/>
      <c r="EB257" s="110"/>
      <c r="EC257" s="110"/>
      <c r="ED257" s="110"/>
      <c r="EE257" s="110"/>
      <c r="EF257" s="110"/>
      <c r="EG257" s="110"/>
      <c r="EH257" s="110"/>
      <c r="EI257" s="110"/>
      <c r="EJ257" s="110"/>
      <c r="EK257" s="110"/>
      <c r="EL257" s="110"/>
      <c r="EM257" s="110"/>
      <c r="EN257" s="110"/>
      <c r="EO257" s="110"/>
      <c r="EP257" s="110"/>
      <c r="EQ257" s="110"/>
      <c r="ER257" s="110"/>
      <c r="ES257" s="110"/>
      <c r="ET257" s="110"/>
      <c r="EU257" s="110"/>
      <c r="EV257" s="110"/>
      <c r="EW257" s="110"/>
      <c r="EX257" s="110"/>
      <c r="EY257" s="110"/>
      <c r="EZ257" s="110"/>
      <c r="FA257" s="110"/>
      <c r="FB257" s="110"/>
      <c r="FC257" s="110"/>
      <c r="FD257" s="110"/>
      <c r="FE257" s="110"/>
      <c r="FF257" s="110"/>
      <c r="FG257" s="110"/>
      <c r="FH257" s="110"/>
      <c r="FI257" s="110"/>
      <c r="FJ257" s="110"/>
      <c r="FK257" s="110"/>
      <c r="FL257" s="110"/>
      <c r="FM257" s="110"/>
      <c r="FN257" s="110"/>
      <c r="FO257" s="110"/>
      <c r="FP257" s="110"/>
      <c r="FQ257" s="110"/>
      <c r="FR257" s="110"/>
      <c r="FS257" s="110"/>
      <c r="FT257" s="110"/>
      <c r="FU257" s="110"/>
      <c r="FV257" s="110"/>
      <c r="FW257" s="110"/>
      <c r="FX257" s="110"/>
      <c r="FY257" s="110"/>
      <c r="FZ257" s="110"/>
      <c r="GA257" s="110"/>
      <c r="GB257" s="110"/>
      <c r="GC257" s="110"/>
      <c r="GD257" s="110"/>
      <c r="GE257" s="110"/>
      <c r="GF257" s="110"/>
      <c r="GG257" s="110"/>
      <c r="GH257" s="110"/>
      <c r="GI257" s="110"/>
      <c r="GJ257" s="110"/>
      <c r="GK257" s="110"/>
      <c r="GL257" s="110"/>
      <c r="GM257" s="110"/>
      <c r="GN257" s="110"/>
      <c r="GO257" s="110"/>
      <c r="GP257" s="110"/>
      <c r="GQ257" s="110"/>
      <c r="GR257" s="110"/>
      <c r="GS257" s="110"/>
      <c r="GT257" s="110"/>
      <c r="GU257" s="110"/>
      <c r="GV257" s="110"/>
      <c r="GW257" s="110"/>
      <c r="GX257" s="110"/>
      <c r="GY257" s="110"/>
      <c r="GZ257" s="110"/>
      <c r="HA257" s="110"/>
      <c r="HB257" s="110"/>
      <c r="HC257" s="110"/>
      <c r="HD257" s="110"/>
      <c r="HE257" s="110"/>
      <c r="HF257" s="110"/>
      <c r="HG257" s="110"/>
      <c r="HH257" s="110"/>
      <c r="HI257" s="110"/>
      <c r="HJ257" s="110"/>
      <c r="HK257" s="110"/>
    </row>
    <row r="258" ht="15.75"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0"/>
      <c r="AC258" s="110"/>
      <c r="AD258" s="110"/>
      <c r="AE258" s="110"/>
      <c r="AF258" s="110"/>
      <c r="AG258" s="110"/>
      <c r="AH258" s="110"/>
      <c r="AI258" s="110"/>
      <c r="AJ258" s="110"/>
      <c r="AK258" s="110"/>
      <c r="AL258" s="110"/>
      <c r="AM258" s="110"/>
      <c r="AN258" s="110"/>
      <c r="AO258" s="110"/>
      <c r="AP258" s="110"/>
      <c r="AQ258" s="110"/>
      <c r="AR258" s="110"/>
      <c r="AS258" s="110"/>
      <c r="AT258" s="110"/>
      <c r="AU258" s="110"/>
      <c r="AV258" s="110"/>
      <c r="AW258" s="110"/>
      <c r="AX258" s="110"/>
      <c r="AY258" s="110"/>
      <c r="AZ258" s="110"/>
      <c r="BA258" s="110"/>
      <c r="BB258" s="110"/>
      <c r="BC258" s="110"/>
      <c r="BD258" s="110"/>
      <c r="BE258" s="110"/>
      <c r="BF258" s="110"/>
      <c r="BG258" s="110"/>
      <c r="BH258" s="110"/>
      <c r="BI258" s="110"/>
      <c r="BJ258" s="110"/>
      <c r="BK258" s="110"/>
      <c r="BL258" s="110"/>
      <c r="BM258" s="110"/>
      <c r="BN258" s="110"/>
      <c r="BO258" s="110"/>
      <c r="BP258" s="110"/>
      <c r="BQ258" s="110"/>
      <c r="BR258" s="110"/>
      <c r="BS258" s="110"/>
      <c r="BT258" s="110"/>
      <c r="BU258" s="110"/>
      <c r="BV258" s="110"/>
      <c r="BW258" s="110"/>
      <c r="BX258" s="110"/>
      <c r="BY258" s="110"/>
      <c r="BZ258" s="110"/>
      <c r="CA258" s="110"/>
      <c r="CB258" s="110"/>
      <c r="CC258" s="110"/>
      <c r="CD258" s="110"/>
      <c r="CE258" s="110"/>
      <c r="CF258" s="110"/>
      <c r="CG258" s="110"/>
      <c r="CH258" s="110"/>
      <c r="CI258" s="110"/>
      <c r="CJ258" s="110"/>
      <c r="CK258" s="110"/>
      <c r="CL258" s="110"/>
      <c r="CM258" s="110"/>
      <c r="CN258" s="110"/>
      <c r="CO258" s="110"/>
      <c r="CP258" s="110"/>
      <c r="CQ258" s="110"/>
      <c r="CR258" s="110"/>
      <c r="CS258" s="110"/>
      <c r="CT258" s="110"/>
      <c r="CU258" s="110"/>
      <c r="CV258" s="110"/>
      <c r="CW258" s="110"/>
      <c r="CX258" s="110"/>
      <c r="CY258" s="110"/>
      <c r="CZ258" s="110"/>
      <c r="DA258" s="110"/>
      <c r="DB258" s="110"/>
      <c r="DC258" s="110"/>
      <c r="DD258" s="110"/>
      <c r="DE258" s="110"/>
      <c r="DF258" s="110"/>
      <c r="DG258" s="110"/>
      <c r="DH258" s="110"/>
      <c r="DI258" s="110"/>
      <c r="DJ258" s="110"/>
      <c r="DK258" s="110"/>
      <c r="DL258" s="110"/>
      <c r="DM258" s="110"/>
      <c r="DN258" s="110"/>
      <c r="DO258" s="110"/>
      <c r="DP258" s="110"/>
      <c r="DQ258" s="110"/>
      <c r="DR258" s="110"/>
      <c r="DS258" s="110"/>
      <c r="DT258" s="110"/>
      <c r="DU258" s="110"/>
      <c r="DV258" s="110"/>
      <c r="DW258" s="110"/>
      <c r="DX258" s="110"/>
      <c r="DY258" s="110"/>
      <c r="DZ258" s="110"/>
      <c r="EA258" s="110"/>
      <c r="EB258" s="110"/>
      <c r="EC258" s="110"/>
      <c r="ED258" s="110"/>
      <c r="EE258" s="110"/>
      <c r="EF258" s="110"/>
      <c r="EG258" s="110"/>
      <c r="EH258" s="110"/>
      <c r="EI258" s="110"/>
      <c r="EJ258" s="110"/>
      <c r="EK258" s="110"/>
      <c r="EL258" s="110"/>
      <c r="EM258" s="110"/>
      <c r="EN258" s="110"/>
      <c r="EO258" s="110"/>
      <c r="EP258" s="110"/>
      <c r="EQ258" s="110"/>
      <c r="ER258" s="110"/>
      <c r="ES258" s="110"/>
      <c r="ET258" s="110"/>
      <c r="EU258" s="110"/>
      <c r="EV258" s="110"/>
      <c r="EW258" s="110"/>
      <c r="EX258" s="110"/>
      <c r="EY258" s="110"/>
      <c r="EZ258" s="110"/>
      <c r="FA258" s="110"/>
      <c r="FB258" s="110"/>
      <c r="FC258" s="110"/>
      <c r="FD258" s="110"/>
      <c r="FE258" s="110"/>
      <c r="FF258" s="110"/>
      <c r="FG258" s="110"/>
      <c r="FH258" s="110"/>
      <c r="FI258" s="110"/>
      <c r="FJ258" s="110"/>
      <c r="FK258" s="110"/>
      <c r="FL258" s="110"/>
      <c r="FM258" s="110"/>
      <c r="FN258" s="110"/>
      <c r="FO258" s="110"/>
      <c r="FP258" s="110"/>
      <c r="FQ258" s="110"/>
      <c r="FR258" s="110"/>
      <c r="FS258" s="110"/>
      <c r="FT258" s="110"/>
      <c r="FU258" s="110"/>
      <c r="FV258" s="110"/>
      <c r="FW258" s="110"/>
      <c r="FX258" s="110"/>
      <c r="FY258" s="110"/>
      <c r="FZ258" s="110"/>
      <c r="GA258" s="110"/>
      <c r="GB258" s="110"/>
      <c r="GC258" s="110"/>
      <c r="GD258" s="110"/>
      <c r="GE258" s="110"/>
      <c r="GF258" s="110"/>
      <c r="GG258" s="110"/>
      <c r="GH258" s="110"/>
      <c r="GI258" s="110"/>
      <c r="GJ258" s="110"/>
      <c r="GK258" s="110"/>
      <c r="GL258" s="110"/>
      <c r="GM258" s="110"/>
      <c r="GN258" s="110"/>
      <c r="GO258" s="110"/>
      <c r="GP258" s="110"/>
      <c r="GQ258" s="110"/>
      <c r="GR258" s="110"/>
      <c r="GS258" s="110"/>
      <c r="GT258" s="110"/>
      <c r="GU258" s="110"/>
      <c r="GV258" s="110"/>
      <c r="GW258" s="110"/>
      <c r="GX258" s="110"/>
      <c r="GY258" s="110"/>
      <c r="GZ258" s="110"/>
      <c r="HA258" s="110"/>
      <c r="HB258" s="110"/>
      <c r="HC258" s="110"/>
      <c r="HD258" s="110"/>
      <c r="HE258" s="110"/>
      <c r="HF258" s="110"/>
      <c r="HG258" s="110"/>
      <c r="HH258" s="110"/>
      <c r="HI258" s="110"/>
      <c r="HJ258" s="110"/>
      <c r="HK258" s="110"/>
    </row>
    <row r="259" ht="15.75"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c r="AB259" s="110"/>
      <c r="AC259" s="110"/>
      <c r="AD259" s="110"/>
      <c r="AE259" s="110"/>
      <c r="AF259" s="110"/>
      <c r="AG259" s="110"/>
      <c r="AH259" s="110"/>
      <c r="AI259" s="110"/>
      <c r="AJ259" s="110"/>
      <c r="AK259" s="110"/>
      <c r="AL259" s="110"/>
      <c r="AM259" s="110"/>
      <c r="AN259" s="110"/>
      <c r="AO259" s="110"/>
      <c r="AP259" s="110"/>
      <c r="AQ259" s="110"/>
      <c r="AR259" s="110"/>
      <c r="AS259" s="110"/>
      <c r="AT259" s="110"/>
      <c r="AU259" s="110"/>
      <c r="AV259" s="110"/>
      <c r="AW259" s="110"/>
      <c r="AX259" s="110"/>
      <c r="AY259" s="110"/>
      <c r="AZ259" s="110"/>
      <c r="BA259" s="110"/>
      <c r="BB259" s="110"/>
      <c r="BC259" s="110"/>
      <c r="BD259" s="110"/>
      <c r="BE259" s="110"/>
      <c r="BF259" s="110"/>
      <c r="BG259" s="110"/>
      <c r="BH259" s="110"/>
      <c r="BI259" s="110"/>
      <c r="BJ259" s="110"/>
      <c r="BK259" s="110"/>
      <c r="BL259" s="110"/>
      <c r="BM259" s="110"/>
      <c r="BN259" s="110"/>
      <c r="BO259" s="110"/>
      <c r="BP259" s="110"/>
      <c r="BQ259" s="110"/>
      <c r="BR259" s="110"/>
      <c r="BS259" s="110"/>
      <c r="BT259" s="110"/>
      <c r="BU259" s="110"/>
      <c r="BV259" s="110"/>
      <c r="BW259" s="110"/>
      <c r="BX259" s="110"/>
      <c r="BY259" s="110"/>
      <c r="BZ259" s="110"/>
      <c r="CA259" s="110"/>
      <c r="CB259" s="110"/>
      <c r="CC259" s="110"/>
      <c r="CD259" s="110"/>
      <c r="CE259" s="110"/>
      <c r="CF259" s="110"/>
      <c r="CG259" s="110"/>
      <c r="CH259" s="110"/>
      <c r="CI259" s="110"/>
      <c r="CJ259" s="110"/>
      <c r="CK259" s="110"/>
      <c r="CL259" s="110"/>
      <c r="CM259" s="110"/>
      <c r="CN259" s="110"/>
      <c r="CO259" s="110"/>
      <c r="CP259" s="110"/>
      <c r="CQ259" s="110"/>
      <c r="CR259" s="110"/>
      <c r="CS259" s="110"/>
      <c r="CT259" s="110"/>
      <c r="CU259" s="110"/>
      <c r="CV259" s="110"/>
      <c r="CW259" s="110"/>
      <c r="CX259" s="110"/>
      <c r="CY259" s="110"/>
      <c r="CZ259" s="110"/>
      <c r="DA259" s="110"/>
      <c r="DB259" s="110"/>
      <c r="DC259" s="110"/>
      <c r="DD259" s="110"/>
      <c r="DE259" s="110"/>
      <c r="DF259" s="110"/>
      <c r="DG259" s="110"/>
      <c r="DH259" s="110"/>
      <c r="DI259" s="110"/>
      <c r="DJ259" s="110"/>
      <c r="DK259" s="110"/>
      <c r="DL259" s="110"/>
      <c r="DM259" s="110"/>
      <c r="DN259" s="110"/>
      <c r="DO259" s="110"/>
      <c r="DP259" s="110"/>
      <c r="DQ259" s="110"/>
      <c r="DR259" s="110"/>
      <c r="DS259" s="110"/>
      <c r="DT259" s="110"/>
      <c r="DU259" s="110"/>
      <c r="DV259" s="110"/>
      <c r="DW259" s="110"/>
      <c r="DX259" s="110"/>
      <c r="DY259" s="110"/>
      <c r="DZ259" s="110"/>
      <c r="EA259" s="110"/>
      <c r="EB259" s="110"/>
      <c r="EC259" s="110"/>
      <c r="ED259" s="110"/>
      <c r="EE259" s="110"/>
      <c r="EF259" s="110"/>
      <c r="EG259" s="110"/>
      <c r="EH259" s="110"/>
      <c r="EI259" s="110"/>
      <c r="EJ259" s="110"/>
      <c r="EK259" s="110"/>
      <c r="EL259" s="110"/>
      <c r="EM259" s="110"/>
      <c r="EN259" s="110"/>
      <c r="EO259" s="110"/>
      <c r="EP259" s="110"/>
      <c r="EQ259" s="110"/>
      <c r="ER259" s="110"/>
      <c r="ES259" s="110"/>
      <c r="ET259" s="110"/>
      <c r="EU259" s="110"/>
      <c r="EV259" s="110"/>
      <c r="EW259" s="110"/>
      <c r="EX259" s="110"/>
      <c r="EY259" s="110"/>
      <c r="EZ259" s="110"/>
      <c r="FA259" s="110"/>
      <c r="FB259" s="110"/>
      <c r="FC259" s="110"/>
      <c r="FD259" s="110"/>
      <c r="FE259" s="110"/>
      <c r="FF259" s="110"/>
      <c r="FG259" s="110"/>
      <c r="FH259" s="110"/>
      <c r="FI259" s="110"/>
      <c r="FJ259" s="110"/>
      <c r="FK259" s="110"/>
      <c r="FL259" s="110"/>
      <c r="FM259" s="110"/>
      <c r="FN259" s="110"/>
      <c r="FO259" s="110"/>
      <c r="FP259" s="110"/>
      <c r="FQ259" s="110"/>
      <c r="FR259" s="110"/>
      <c r="FS259" s="110"/>
      <c r="FT259" s="110"/>
      <c r="FU259" s="110"/>
      <c r="FV259" s="110"/>
      <c r="FW259" s="110"/>
      <c r="FX259" s="110"/>
      <c r="FY259" s="110"/>
      <c r="FZ259" s="110"/>
      <c r="GA259" s="110"/>
      <c r="GB259" s="110"/>
      <c r="GC259" s="110"/>
      <c r="GD259" s="110"/>
      <c r="GE259" s="110"/>
      <c r="GF259" s="110"/>
      <c r="GG259" s="110"/>
      <c r="GH259" s="110"/>
      <c r="GI259" s="110"/>
      <c r="GJ259" s="110"/>
      <c r="GK259" s="110"/>
      <c r="GL259" s="110"/>
      <c r="GM259" s="110"/>
      <c r="GN259" s="110"/>
      <c r="GO259" s="110"/>
      <c r="GP259" s="110"/>
      <c r="GQ259" s="110"/>
      <c r="GR259" s="110"/>
      <c r="GS259" s="110"/>
      <c r="GT259" s="110"/>
      <c r="GU259" s="110"/>
      <c r="GV259" s="110"/>
      <c r="GW259" s="110"/>
      <c r="GX259" s="110"/>
      <c r="GY259" s="110"/>
      <c r="GZ259" s="110"/>
      <c r="HA259" s="110"/>
      <c r="HB259" s="110"/>
      <c r="HC259" s="110"/>
      <c r="HD259" s="110"/>
      <c r="HE259" s="110"/>
      <c r="HF259" s="110"/>
      <c r="HG259" s="110"/>
      <c r="HH259" s="110"/>
      <c r="HI259" s="110"/>
      <c r="HJ259" s="110"/>
      <c r="HK259" s="110"/>
    </row>
    <row r="260" ht="15.75"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c r="AB260" s="110"/>
      <c r="AC260" s="110"/>
      <c r="AD260" s="110"/>
      <c r="AE260" s="110"/>
      <c r="AF260" s="110"/>
      <c r="AG260" s="110"/>
      <c r="AH260" s="110"/>
      <c r="AI260" s="110"/>
      <c r="AJ260" s="110"/>
      <c r="AK260" s="110"/>
      <c r="AL260" s="110"/>
      <c r="AM260" s="110"/>
      <c r="AN260" s="110"/>
      <c r="AO260" s="110"/>
      <c r="AP260" s="110"/>
      <c r="AQ260" s="110"/>
      <c r="AR260" s="110"/>
      <c r="AS260" s="110"/>
      <c r="AT260" s="110"/>
      <c r="AU260" s="110"/>
      <c r="AV260" s="110"/>
      <c r="AW260" s="110"/>
      <c r="AX260" s="110"/>
      <c r="AY260" s="110"/>
      <c r="AZ260" s="110"/>
      <c r="BA260" s="110"/>
      <c r="BB260" s="110"/>
      <c r="BC260" s="110"/>
      <c r="BD260" s="110"/>
      <c r="BE260" s="110"/>
      <c r="BF260" s="110"/>
      <c r="BG260" s="110"/>
      <c r="BH260" s="110"/>
      <c r="BI260" s="110"/>
      <c r="BJ260" s="110"/>
      <c r="BK260" s="110"/>
      <c r="BL260" s="110"/>
      <c r="BM260" s="110"/>
      <c r="BN260" s="110"/>
      <c r="BO260" s="110"/>
      <c r="BP260" s="110"/>
      <c r="BQ260" s="110"/>
      <c r="BR260" s="110"/>
      <c r="BS260" s="110"/>
      <c r="BT260" s="110"/>
      <c r="BU260" s="110"/>
      <c r="BV260" s="110"/>
      <c r="BW260" s="110"/>
      <c r="BX260" s="110"/>
      <c r="BY260" s="110"/>
      <c r="BZ260" s="110"/>
      <c r="CA260" s="110"/>
      <c r="CB260" s="110"/>
      <c r="CC260" s="110"/>
      <c r="CD260" s="110"/>
      <c r="CE260" s="110"/>
      <c r="CF260" s="110"/>
      <c r="CG260" s="110"/>
      <c r="CH260" s="110"/>
      <c r="CI260" s="110"/>
      <c r="CJ260" s="110"/>
      <c r="CK260" s="110"/>
      <c r="CL260" s="110"/>
      <c r="CM260" s="110"/>
      <c r="CN260" s="110"/>
      <c r="CO260" s="110"/>
      <c r="CP260" s="110"/>
      <c r="CQ260" s="110"/>
      <c r="CR260" s="110"/>
      <c r="CS260" s="110"/>
      <c r="CT260" s="110"/>
      <c r="CU260" s="110"/>
      <c r="CV260" s="110"/>
      <c r="CW260" s="110"/>
      <c r="CX260" s="110"/>
      <c r="CY260" s="110"/>
      <c r="CZ260" s="110"/>
      <c r="DA260" s="110"/>
      <c r="DB260" s="110"/>
      <c r="DC260" s="110"/>
      <c r="DD260" s="110"/>
      <c r="DE260" s="110"/>
      <c r="DF260" s="110"/>
      <c r="DG260" s="110"/>
      <c r="DH260" s="110"/>
      <c r="DI260" s="110"/>
      <c r="DJ260" s="110"/>
      <c r="DK260" s="110"/>
      <c r="DL260" s="110"/>
      <c r="DM260" s="110"/>
      <c r="DN260" s="110"/>
      <c r="DO260" s="110"/>
      <c r="DP260" s="110"/>
      <c r="DQ260" s="110"/>
      <c r="DR260" s="110"/>
      <c r="DS260" s="110"/>
      <c r="DT260" s="110"/>
      <c r="DU260" s="110"/>
      <c r="DV260" s="110"/>
      <c r="DW260" s="110"/>
      <c r="DX260" s="110"/>
      <c r="DY260" s="110"/>
      <c r="DZ260" s="110"/>
      <c r="EA260" s="110"/>
      <c r="EB260" s="110"/>
      <c r="EC260" s="110"/>
      <c r="ED260" s="110"/>
      <c r="EE260" s="110"/>
      <c r="EF260" s="110"/>
      <c r="EG260" s="110"/>
      <c r="EH260" s="110"/>
      <c r="EI260" s="110"/>
      <c r="EJ260" s="110"/>
      <c r="EK260" s="110"/>
      <c r="EL260" s="110"/>
      <c r="EM260" s="110"/>
      <c r="EN260" s="110"/>
      <c r="EO260" s="110"/>
      <c r="EP260" s="110"/>
      <c r="EQ260" s="110"/>
      <c r="ER260" s="110"/>
      <c r="ES260" s="110"/>
      <c r="ET260" s="110"/>
      <c r="EU260" s="110"/>
      <c r="EV260" s="110"/>
      <c r="EW260" s="110"/>
      <c r="EX260" s="110"/>
      <c r="EY260" s="110"/>
      <c r="EZ260" s="110"/>
      <c r="FA260" s="110"/>
      <c r="FB260" s="110"/>
      <c r="FC260" s="110"/>
      <c r="FD260" s="110"/>
      <c r="FE260" s="110"/>
      <c r="FF260" s="110"/>
      <c r="FG260" s="110"/>
      <c r="FH260" s="110"/>
      <c r="FI260" s="110"/>
      <c r="FJ260" s="110"/>
      <c r="FK260" s="110"/>
      <c r="FL260" s="110"/>
      <c r="FM260" s="110"/>
      <c r="FN260" s="110"/>
      <c r="FO260" s="110"/>
      <c r="FP260" s="110"/>
      <c r="FQ260" s="110"/>
      <c r="FR260" s="110"/>
      <c r="FS260" s="110"/>
      <c r="FT260" s="110"/>
      <c r="FU260" s="110"/>
      <c r="FV260" s="110"/>
      <c r="FW260" s="110"/>
      <c r="FX260" s="110"/>
      <c r="FY260" s="110"/>
      <c r="FZ260" s="110"/>
      <c r="GA260" s="110"/>
      <c r="GB260" s="110"/>
      <c r="GC260" s="110"/>
      <c r="GD260" s="110"/>
      <c r="GE260" s="110"/>
      <c r="GF260" s="110"/>
      <c r="GG260" s="110"/>
      <c r="GH260" s="110"/>
      <c r="GI260" s="110"/>
      <c r="GJ260" s="110"/>
      <c r="GK260" s="110"/>
      <c r="GL260" s="110"/>
      <c r="GM260" s="110"/>
      <c r="GN260" s="110"/>
      <c r="GO260" s="110"/>
      <c r="GP260" s="110"/>
      <c r="GQ260" s="110"/>
      <c r="GR260" s="110"/>
      <c r="GS260" s="110"/>
      <c r="GT260" s="110"/>
      <c r="GU260" s="110"/>
      <c r="GV260" s="110"/>
      <c r="GW260" s="110"/>
      <c r="GX260" s="110"/>
      <c r="GY260" s="110"/>
      <c r="GZ260" s="110"/>
      <c r="HA260" s="110"/>
      <c r="HB260" s="110"/>
      <c r="HC260" s="110"/>
      <c r="HD260" s="110"/>
      <c r="HE260" s="110"/>
      <c r="HF260" s="110"/>
      <c r="HG260" s="110"/>
      <c r="HH260" s="110"/>
      <c r="HI260" s="110"/>
      <c r="HJ260" s="110"/>
      <c r="HK260" s="110"/>
    </row>
    <row r="261" ht="15.75"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c r="AB261" s="110"/>
      <c r="AC261" s="110"/>
      <c r="AD261" s="110"/>
      <c r="AE261" s="110"/>
      <c r="AF261" s="110"/>
      <c r="AG261" s="110"/>
      <c r="AH261" s="110"/>
      <c r="AI261" s="110"/>
      <c r="AJ261" s="110"/>
      <c r="AK261" s="110"/>
      <c r="AL261" s="110"/>
      <c r="AM261" s="110"/>
      <c r="AN261" s="110"/>
      <c r="AO261" s="110"/>
      <c r="AP261" s="110"/>
      <c r="AQ261" s="110"/>
      <c r="AR261" s="110"/>
      <c r="AS261" s="110"/>
      <c r="AT261" s="110"/>
      <c r="AU261" s="110"/>
      <c r="AV261" s="110"/>
      <c r="AW261" s="110"/>
      <c r="AX261" s="110"/>
      <c r="AY261" s="110"/>
      <c r="AZ261" s="110"/>
      <c r="BA261" s="110"/>
      <c r="BB261" s="110"/>
      <c r="BC261" s="110"/>
      <c r="BD261" s="110"/>
      <c r="BE261" s="110"/>
      <c r="BF261" s="110"/>
      <c r="BG261" s="110"/>
      <c r="BH261" s="110"/>
      <c r="BI261" s="110"/>
      <c r="BJ261" s="110"/>
      <c r="BK261" s="110"/>
      <c r="BL261" s="110"/>
      <c r="BM261" s="110"/>
      <c r="BN261" s="110"/>
      <c r="BO261" s="110"/>
      <c r="BP261" s="110"/>
      <c r="BQ261" s="110"/>
      <c r="BR261" s="110"/>
      <c r="BS261" s="110"/>
      <c r="BT261" s="110"/>
      <c r="BU261" s="110"/>
      <c r="BV261" s="110"/>
      <c r="BW261" s="110"/>
      <c r="BX261" s="110"/>
      <c r="BY261" s="110"/>
      <c r="BZ261" s="110"/>
      <c r="CA261" s="110"/>
      <c r="CB261" s="110"/>
      <c r="CC261" s="110"/>
      <c r="CD261" s="110"/>
      <c r="CE261" s="110"/>
      <c r="CF261" s="110"/>
      <c r="CG261" s="110"/>
      <c r="CH261" s="110"/>
      <c r="CI261" s="110"/>
      <c r="CJ261" s="110"/>
      <c r="CK261" s="110"/>
      <c r="CL261" s="110"/>
      <c r="CM261" s="110"/>
      <c r="CN261" s="110"/>
      <c r="CO261" s="110"/>
      <c r="CP261" s="110"/>
      <c r="CQ261" s="110"/>
      <c r="CR261" s="110"/>
      <c r="CS261" s="110"/>
      <c r="CT261" s="110"/>
      <c r="CU261" s="110"/>
      <c r="CV261" s="110"/>
      <c r="CW261" s="110"/>
      <c r="CX261" s="110"/>
      <c r="CY261" s="110"/>
      <c r="CZ261" s="110"/>
      <c r="DA261" s="110"/>
      <c r="DB261" s="110"/>
      <c r="DC261" s="110"/>
      <c r="DD261" s="110"/>
      <c r="DE261" s="110"/>
      <c r="DF261" s="110"/>
      <c r="DG261" s="110"/>
      <c r="DH261" s="110"/>
      <c r="DI261" s="110"/>
      <c r="DJ261" s="110"/>
      <c r="DK261" s="110"/>
      <c r="DL261" s="110"/>
      <c r="DM261" s="110"/>
      <c r="DN261" s="110"/>
      <c r="DO261" s="110"/>
      <c r="DP261" s="110"/>
      <c r="DQ261" s="110"/>
      <c r="DR261" s="110"/>
      <c r="DS261" s="110"/>
      <c r="DT261" s="110"/>
      <c r="DU261" s="110"/>
      <c r="DV261" s="110"/>
      <c r="DW261" s="110"/>
      <c r="DX261" s="110"/>
      <c r="DY261" s="110"/>
      <c r="DZ261" s="110"/>
      <c r="EA261" s="110"/>
      <c r="EB261" s="110"/>
      <c r="EC261" s="110"/>
      <c r="ED261" s="110"/>
      <c r="EE261" s="110"/>
      <c r="EF261" s="110"/>
      <c r="EG261" s="110"/>
      <c r="EH261" s="110"/>
      <c r="EI261" s="110"/>
      <c r="EJ261" s="110"/>
      <c r="EK261" s="110"/>
      <c r="EL261" s="110"/>
      <c r="EM261" s="110"/>
      <c r="EN261" s="110"/>
      <c r="EO261" s="110"/>
      <c r="EP261" s="110"/>
      <c r="EQ261" s="110"/>
      <c r="ER261" s="110"/>
      <c r="ES261" s="110"/>
      <c r="ET261" s="110"/>
      <c r="EU261" s="110"/>
      <c r="EV261" s="110"/>
      <c r="EW261" s="110"/>
      <c r="EX261" s="110"/>
      <c r="EY261" s="110"/>
      <c r="EZ261" s="110"/>
      <c r="FA261" s="110"/>
      <c r="FB261" s="110"/>
      <c r="FC261" s="110"/>
      <c r="FD261" s="110"/>
      <c r="FE261" s="110"/>
      <c r="FF261" s="110"/>
      <c r="FG261" s="110"/>
      <c r="FH261" s="110"/>
      <c r="FI261" s="110"/>
      <c r="FJ261" s="110"/>
      <c r="FK261" s="110"/>
      <c r="FL261" s="110"/>
      <c r="FM261" s="110"/>
      <c r="FN261" s="110"/>
      <c r="FO261" s="110"/>
      <c r="FP261" s="110"/>
      <c r="FQ261" s="110"/>
      <c r="FR261" s="110"/>
      <c r="FS261" s="110"/>
      <c r="FT261" s="110"/>
      <c r="FU261" s="110"/>
      <c r="FV261" s="110"/>
      <c r="FW261" s="110"/>
      <c r="FX261" s="110"/>
      <c r="FY261" s="110"/>
      <c r="FZ261" s="110"/>
      <c r="GA261" s="110"/>
      <c r="GB261" s="110"/>
      <c r="GC261" s="110"/>
      <c r="GD261" s="110"/>
      <c r="GE261" s="110"/>
      <c r="GF261" s="110"/>
      <c r="GG261" s="110"/>
      <c r="GH261" s="110"/>
      <c r="GI261" s="110"/>
      <c r="GJ261" s="110"/>
      <c r="GK261" s="110"/>
      <c r="GL261" s="110"/>
      <c r="GM261" s="110"/>
      <c r="GN261" s="110"/>
      <c r="GO261" s="110"/>
      <c r="GP261" s="110"/>
      <c r="GQ261" s="110"/>
      <c r="GR261" s="110"/>
      <c r="GS261" s="110"/>
      <c r="GT261" s="110"/>
      <c r="GU261" s="110"/>
      <c r="GV261" s="110"/>
      <c r="GW261" s="110"/>
      <c r="GX261" s="110"/>
      <c r="GY261" s="110"/>
      <c r="GZ261" s="110"/>
      <c r="HA261" s="110"/>
      <c r="HB261" s="110"/>
      <c r="HC261" s="110"/>
      <c r="HD261" s="110"/>
      <c r="HE261" s="110"/>
      <c r="HF261" s="110"/>
      <c r="HG261" s="110"/>
      <c r="HH261" s="110"/>
      <c r="HI261" s="110"/>
      <c r="HJ261" s="110"/>
      <c r="HK261" s="110"/>
    </row>
    <row r="262" ht="15.75"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c r="AB262" s="110"/>
      <c r="AC262" s="110"/>
      <c r="AD262" s="110"/>
      <c r="AE262" s="110"/>
      <c r="AF262" s="110"/>
      <c r="AG262" s="110"/>
      <c r="AH262" s="110"/>
      <c r="AI262" s="110"/>
      <c r="AJ262" s="110"/>
      <c r="AK262" s="110"/>
      <c r="AL262" s="110"/>
      <c r="AM262" s="110"/>
      <c r="AN262" s="110"/>
      <c r="AO262" s="110"/>
      <c r="AP262" s="110"/>
      <c r="AQ262" s="110"/>
      <c r="AR262" s="110"/>
      <c r="AS262" s="110"/>
      <c r="AT262" s="110"/>
      <c r="AU262" s="110"/>
      <c r="AV262" s="110"/>
      <c r="AW262" s="110"/>
      <c r="AX262" s="110"/>
      <c r="AY262" s="110"/>
      <c r="AZ262" s="110"/>
      <c r="BA262" s="110"/>
      <c r="BB262" s="110"/>
      <c r="BC262" s="110"/>
      <c r="BD262" s="110"/>
      <c r="BE262" s="110"/>
      <c r="BF262" s="110"/>
      <c r="BG262" s="110"/>
      <c r="BH262" s="110"/>
      <c r="BI262" s="110"/>
      <c r="BJ262" s="110"/>
      <c r="BK262" s="110"/>
      <c r="BL262" s="110"/>
      <c r="BM262" s="110"/>
      <c r="BN262" s="110"/>
      <c r="BO262" s="110"/>
      <c r="BP262" s="110"/>
      <c r="BQ262" s="110"/>
      <c r="BR262" s="110"/>
      <c r="BS262" s="110"/>
      <c r="BT262" s="110"/>
      <c r="BU262" s="110"/>
      <c r="BV262" s="110"/>
      <c r="BW262" s="110"/>
      <c r="BX262" s="110"/>
      <c r="BY262" s="110"/>
      <c r="BZ262" s="110"/>
      <c r="CA262" s="110"/>
      <c r="CB262" s="110"/>
      <c r="CC262" s="110"/>
      <c r="CD262" s="110"/>
      <c r="CE262" s="110"/>
      <c r="CF262" s="110"/>
      <c r="CG262" s="110"/>
      <c r="CH262" s="110"/>
      <c r="CI262" s="110"/>
      <c r="CJ262" s="110"/>
      <c r="CK262" s="110"/>
      <c r="CL262" s="110"/>
      <c r="CM262" s="110"/>
      <c r="CN262" s="110"/>
      <c r="CO262" s="110"/>
      <c r="CP262" s="110"/>
      <c r="CQ262" s="110"/>
      <c r="CR262" s="110"/>
      <c r="CS262" s="110"/>
      <c r="CT262" s="110"/>
      <c r="CU262" s="110"/>
      <c r="CV262" s="110"/>
      <c r="CW262" s="110"/>
      <c r="CX262" s="110"/>
      <c r="CY262" s="110"/>
      <c r="CZ262" s="110"/>
      <c r="DA262" s="110"/>
      <c r="DB262" s="110"/>
      <c r="DC262" s="110"/>
      <c r="DD262" s="110"/>
      <c r="DE262" s="110"/>
      <c r="DF262" s="110"/>
      <c r="DG262" s="110"/>
      <c r="DH262" s="110"/>
      <c r="DI262" s="110"/>
      <c r="DJ262" s="110"/>
      <c r="DK262" s="110"/>
      <c r="DL262" s="110"/>
      <c r="DM262" s="110"/>
      <c r="DN262" s="110"/>
      <c r="DO262" s="110"/>
      <c r="DP262" s="110"/>
      <c r="DQ262" s="110"/>
      <c r="DR262" s="110"/>
      <c r="DS262" s="110"/>
      <c r="DT262" s="110"/>
      <c r="DU262" s="110"/>
      <c r="DV262" s="110"/>
      <c r="DW262" s="110"/>
      <c r="DX262" s="110"/>
      <c r="DY262" s="110"/>
      <c r="DZ262" s="110"/>
      <c r="EA262" s="110"/>
      <c r="EB262" s="110"/>
      <c r="EC262" s="110"/>
      <c r="ED262" s="110"/>
      <c r="EE262" s="110"/>
      <c r="EF262" s="110"/>
      <c r="EG262" s="110"/>
      <c r="EH262" s="110"/>
      <c r="EI262" s="110"/>
      <c r="EJ262" s="110"/>
      <c r="EK262" s="110"/>
      <c r="EL262" s="110"/>
      <c r="EM262" s="110"/>
      <c r="EN262" s="110"/>
      <c r="EO262" s="110"/>
      <c r="EP262" s="110"/>
      <c r="EQ262" s="110"/>
      <c r="ER262" s="110"/>
      <c r="ES262" s="110"/>
      <c r="ET262" s="110"/>
      <c r="EU262" s="110"/>
      <c r="EV262" s="110"/>
      <c r="EW262" s="110"/>
      <c r="EX262" s="110"/>
      <c r="EY262" s="110"/>
      <c r="EZ262" s="110"/>
      <c r="FA262" s="110"/>
      <c r="FB262" s="110"/>
      <c r="FC262" s="110"/>
      <c r="FD262" s="110"/>
      <c r="FE262" s="110"/>
      <c r="FF262" s="110"/>
      <c r="FG262" s="110"/>
      <c r="FH262" s="110"/>
      <c r="FI262" s="110"/>
      <c r="FJ262" s="110"/>
      <c r="FK262" s="110"/>
      <c r="FL262" s="110"/>
      <c r="FM262" s="110"/>
      <c r="FN262" s="110"/>
      <c r="FO262" s="110"/>
      <c r="FP262" s="110"/>
      <c r="FQ262" s="110"/>
      <c r="FR262" s="110"/>
      <c r="FS262" s="110"/>
      <c r="FT262" s="110"/>
      <c r="FU262" s="110"/>
      <c r="FV262" s="110"/>
      <c r="FW262" s="110"/>
      <c r="FX262" s="110"/>
      <c r="FY262" s="110"/>
      <c r="FZ262" s="110"/>
      <c r="GA262" s="110"/>
      <c r="GB262" s="110"/>
      <c r="GC262" s="110"/>
      <c r="GD262" s="110"/>
      <c r="GE262" s="110"/>
      <c r="GF262" s="110"/>
      <c r="GG262" s="110"/>
      <c r="GH262" s="110"/>
      <c r="GI262" s="110"/>
      <c r="GJ262" s="110"/>
      <c r="GK262" s="110"/>
      <c r="GL262" s="110"/>
      <c r="GM262" s="110"/>
      <c r="GN262" s="110"/>
      <c r="GO262" s="110"/>
      <c r="GP262" s="110"/>
      <c r="GQ262" s="110"/>
      <c r="GR262" s="110"/>
      <c r="GS262" s="110"/>
      <c r="GT262" s="110"/>
      <c r="GU262" s="110"/>
      <c r="GV262" s="110"/>
      <c r="GW262" s="110"/>
      <c r="GX262" s="110"/>
      <c r="GY262" s="110"/>
      <c r="GZ262" s="110"/>
      <c r="HA262" s="110"/>
      <c r="HB262" s="110"/>
      <c r="HC262" s="110"/>
      <c r="HD262" s="110"/>
      <c r="HE262" s="110"/>
      <c r="HF262" s="110"/>
      <c r="HG262" s="110"/>
      <c r="HH262" s="110"/>
      <c r="HI262" s="110"/>
      <c r="HJ262" s="110"/>
      <c r="HK262" s="110"/>
    </row>
    <row r="263" ht="15.75"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c r="AB263" s="110"/>
      <c r="AC263" s="110"/>
      <c r="AD263" s="110"/>
      <c r="AE263" s="110"/>
      <c r="AF263" s="110"/>
      <c r="AG263" s="110"/>
      <c r="AH263" s="110"/>
      <c r="AI263" s="110"/>
      <c r="AJ263" s="110"/>
      <c r="AK263" s="110"/>
      <c r="AL263" s="110"/>
      <c r="AM263" s="110"/>
      <c r="AN263" s="110"/>
      <c r="AO263" s="110"/>
      <c r="AP263" s="110"/>
      <c r="AQ263" s="110"/>
      <c r="AR263" s="110"/>
      <c r="AS263" s="110"/>
      <c r="AT263" s="110"/>
      <c r="AU263" s="110"/>
      <c r="AV263" s="110"/>
      <c r="AW263" s="110"/>
      <c r="AX263" s="110"/>
      <c r="AY263" s="110"/>
      <c r="AZ263" s="110"/>
      <c r="BA263" s="110"/>
      <c r="BB263" s="110"/>
      <c r="BC263" s="110"/>
      <c r="BD263" s="110"/>
      <c r="BE263" s="110"/>
      <c r="BF263" s="110"/>
      <c r="BG263" s="110"/>
      <c r="BH263" s="110"/>
      <c r="BI263" s="110"/>
      <c r="BJ263" s="110"/>
      <c r="BK263" s="110"/>
      <c r="BL263" s="110"/>
      <c r="BM263" s="110"/>
      <c r="BN263" s="110"/>
      <c r="BO263" s="110"/>
      <c r="BP263" s="110"/>
      <c r="BQ263" s="110"/>
      <c r="BR263" s="110"/>
      <c r="BS263" s="110"/>
      <c r="BT263" s="110"/>
      <c r="BU263" s="110"/>
      <c r="BV263" s="110"/>
      <c r="BW263" s="110"/>
      <c r="BX263" s="110"/>
      <c r="BY263" s="110"/>
      <c r="BZ263" s="110"/>
      <c r="CA263" s="110"/>
      <c r="CB263" s="110"/>
      <c r="CC263" s="110"/>
      <c r="CD263" s="110"/>
      <c r="CE263" s="110"/>
      <c r="CF263" s="110"/>
      <c r="CG263" s="110"/>
      <c r="CH263" s="110"/>
      <c r="CI263" s="110"/>
      <c r="CJ263" s="110"/>
      <c r="CK263" s="110"/>
      <c r="CL263" s="110"/>
      <c r="CM263" s="110"/>
      <c r="CN263" s="110"/>
      <c r="CO263" s="110"/>
      <c r="CP263" s="110"/>
      <c r="CQ263" s="110"/>
      <c r="CR263" s="110"/>
      <c r="CS263" s="110"/>
      <c r="CT263" s="110"/>
      <c r="CU263" s="110"/>
      <c r="CV263" s="110"/>
      <c r="CW263" s="110"/>
      <c r="CX263" s="110"/>
      <c r="CY263" s="110"/>
      <c r="CZ263" s="110"/>
      <c r="DA263" s="110"/>
      <c r="DB263" s="110"/>
      <c r="DC263" s="110"/>
      <c r="DD263" s="110"/>
      <c r="DE263" s="110"/>
      <c r="DF263" s="110"/>
      <c r="DG263" s="110"/>
      <c r="DH263" s="110"/>
      <c r="DI263" s="110"/>
      <c r="DJ263" s="110"/>
      <c r="DK263" s="110"/>
      <c r="DL263" s="110"/>
      <c r="DM263" s="110"/>
      <c r="DN263" s="110"/>
      <c r="DO263" s="110"/>
      <c r="DP263" s="110"/>
      <c r="DQ263" s="110"/>
      <c r="DR263" s="110"/>
      <c r="DS263" s="110"/>
      <c r="DT263" s="110"/>
      <c r="DU263" s="110"/>
      <c r="DV263" s="110"/>
      <c r="DW263" s="110"/>
      <c r="DX263" s="110"/>
      <c r="DY263" s="110"/>
      <c r="DZ263" s="110"/>
      <c r="EA263" s="110"/>
      <c r="EB263" s="110"/>
      <c r="EC263" s="110"/>
      <c r="ED263" s="110"/>
      <c r="EE263" s="110"/>
      <c r="EF263" s="110"/>
      <c r="EG263" s="110"/>
      <c r="EH263" s="110"/>
      <c r="EI263" s="110"/>
      <c r="EJ263" s="110"/>
      <c r="EK263" s="110"/>
      <c r="EL263" s="110"/>
      <c r="EM263" s="110"/>
      <c r="EN263" s="110"/>
      <c r="EO263" s="110"/>
      <c r="EP263" s="110"/>
      <c r="EQ263" s="110"/>
      <c r="ER263" s="110"/>
      <c r="ES263" s="110"/>
      <c r="ET263" s="110"/>
      <c r="EU263" s="110"/>
      <c r="EV263" s="110"/>
      <c r="EW263" s="110"/>
      <c r="EX263" s="110"/>
      <c r="EY263" s="110"/>
      <c r="EZ263" s="110"/>
      <c r="FA263" s="110"/>
      <c r="FB263" s="110"/>
      <c r="FC263" s="110"/>
      <c r="FD263" s="110"/>
      <c r="FE263" s="110"/>
      <c r="FF263" s="110"/>
      <c r="FG263" s="110"/>
      <c r="FH263" s="110"/>
      <c r="FI263" s="110"/>
      <c r="FJ263" s="110"/>
      <c r="FK263" s="110"/>
      <c r="FL263" s="110"/>
      <c r="FM263" s="110"/>
      <c r="FN263" s="110"/>
      <c r="FO263" s="110"/>
      <c r="FP263" s="110"/>
      <c r="FQ263" s="110"/>
      <c r="FR263" s="110"/>
      <c r="FS263" s="110"/>
      <c r="FT263" s="110"/>
      <c r="FU263" s="110"/>
      <c r="FV263" s="110"/>
      <c r="FW263" s="110"/>
      <c r="FX263" s="110"/>
      <c r="FY263" s="110"/>
      <c r="FZ263" s="110"/>
      <c r="GA263" s="110"/>
      <c r="GB263" s="110"/>
      <c r="GC263" s="110"/>
      <c r="GD263" s="110"/>
      <c r="GE263" s="110"/>
      <c r="GF263" s="110"/>
      <c r="GG263" s="110"/>
      <c r="GH263" s="110"/>
      <c r="GI263" s="110"/>
      <c r="GJ263" s="110"/>
      <c r="GK263" s="110"/>
      <c r="GL263" s="110"/>
      <c r="GM263" s="110"/>
      <c r="GN263" s="110"/>
      <c r="GO263" s="110"/>
      <c r="GP263" s="110"/>
      <c r="GQ263" s="110"/>
      <c r="GR263" s="110"/>
      <c r="GS263" s="110"/>
      <c r="GT263" s="110"/>
      <c r="GU263" s="110"/>
      <c r="GV263" s="110"/>
      <c r="GW263" s="110"/>
      <c r="GX263" s="110"/>
      <c r="GY263" s="110"/>
      <c r="GZ263" s="110"/>
      <c r="HA263" s="110"/>
      <c r="HB263" s="110"/>
      <c r="HC263" s="110"/>
      <c r="HD263" s="110"/>
      <c r="HE263" s="110"/>
      <c r="HF263" s="110"/>
      <c r="HG263" s="110"/>
      <c r="HH263" s="110"/>
      <c r="HI263" s="110"/>
      <c r="HJ263" s="110"/>
      <c r="HK263" s="110"/>
    </row>
    <row r="264" ht="15.75"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c r="AB264" s="110"/>
      <c r="AC264" s="110"/>
      <c r="AD264" s="110"/>
      <c r="AE264" s="110"/>
      <c r="AF264" s="110"/>
      <c r="AG264" s="110"/>
      <c r="AH264" s="110"/>
      <c r="AI264" s="110"/>
      <c r="AJ264" s="110"/>
      <c r="AK264" s="110"/>
      <c r="AL264" s="110"/>
      <c r="AM264" s="110"/>
      <c r="AN264" s="110"/>
      <c r="AO264" s="110"/>
      <c r="AP264" s="110"/>
      <c r="AQ264" s="110"/>
      <c r="AR264" s="110"/>
      <c r="AS264" s="110"/>
      <c r="AT264" s="110"/>
      <c r="AU264" s="110"/>
      <c r="AV264" s="110"/>
      <c r="AW264" s="110"/>
      <c r="AX264" s="110"/>
      <c r="AY264" s="110"/>
      <c r="AZ264" s="110"/>
      <c r="BA264" s="110"/>
      <c r="BB264" s="110"/>
      <c r="BC264" s="110"/>
      <c r="BD264" s="110"/>
      <c r="BE264" s="110"/>
      <c r="BF264" s="110"/>
      <c r="BG264" s="110"/>
      <c r="BH264" s="110"/>
      <c r="BI264" s="110"/>
      <c r="BJ264" s="110"/>
      <c r="BK264" s="110"/>
      <c r="BL264" s="110"/>
      <c r="BM264" s="110"/>
      <c r="BN264" s="110"/>
      <c r="BO264" s="110"/>
      <c r="BP264" s="110"/>
      <c r="BQ264" s="110"/>
      <c r="BR264" s="110"/>
      <c r="BS264" s="110"/>
      <c r="BT264" s="110"/>
      <c r="BU264" s="110"/>
      <c r="BV264" s="110"/>
      <c r="BW264" s="110"/>
      <c r="BX264" s="110"/>
      <c r="BY264" s="110"/>
      <c r="BZ264" s="110"/>
      <c r="CA264" s="110"/>
      <c r="CB264" s="110"/>
      <c r="CC264" s="110"/>
      <c r="CD264" s="110"/>
      <c r="CE264" s="110"/>
      <c r="CF264" s="110"/>
      <c r="CG264" s="110"/>
      <c r="CH264" s="110"/>
      <c r="CI264" s="110"/>
      <c r="CJ264" s="110"/>
      <c r="CK264" s="110"/>
      <c r="CL264" s="110"/>
      <c r="CM264" s="110"/>
      <c r="CN264" s="110"/>
      <c r="CO264" s="110"/>
      <c r="CP264" s="110"/>
      <c r="CQ264" s="110"/>
      <c r="CR264" s="110"/>
      <c r="CS264" s="110"/>
      <c r="CT264" s="110"/>
      <c r="CU264" s="110"/>
      <c r="CV264" s="110"/>
      <c r="CW264" s="110"/>
      <c r="CX264" s="110"/>
      <c r="CY264" s="110"/>
      <c r="CZ264" s="110"/>
      <c r="DA264" s="110"/>
      <c r="DB264" s="110"/>
      <c r="DC264" s="110"/>
      <c r="DD264" s="110"/>
      <c r="DE264" s="110"/>
      <c r="DF264" s="110"/>
      <c r="DG264" s="110"/>
      <c r="DH264" s="110"/>
      <c r="DI264" s="110"/>
      <c r="DJ264" s="110"/>
      <c r="DK264" s="110"/>
      <c r="DL264" s="110"/>
      <c r="DM264" s="110"/>
      <c r="DN264" s="110"/>
      <c r="DO264" s="110"/>
      <c r="DP264" s="110"/>
      <c r="DQ264" s="110"/>
      <c r="DR264" s="110"/>
      <c r="DS264" s="110"/>
      <c r="DT264" s="110"/>
      <c r="DU264" s="110"/>
      <c r="DV264" s="110"/>
      <c r="DW264" s="110"/>
      <c r="DX264" s="110"/>
      <c r="DY264" s="110"/>
      <c r="DZ264" s="110"/>
      <c r="EA264" s="110"/>
      <c r="EB264" s="110"/>
      <c r="EC264" s="110"/>
      <c r="ED264" s="110"/>
      <c r="EE264" s="110"/>
      <c r="EF264" s="110"/>
      <c r="EG264" s="110"/>
      <c r="EH264" s="110"/>
      <c r="EI264" s="110"/>
      <c r="EJ264" s="110"/>
      <c r="EK264" s="110"/>
      <c r="EL264" s="110"/>
      <c r="EM264" s="110"/>
      <c r="EN264" s="110"/>
      <c r="EO264" s="110"/>
      <c r="EP264" s="110"/>
      <c r="EQ264" s="110"/>
      <c r="ER264" s="110"/>
      <c r="ES264" s="110"/>
      <c r="ET264" s="110"/>
      <c r="EU264" s="110"/>
      <c r="EV264" s="110"/>
      <c r="EW264" s="110"/>
      <c r="EX264" s="110"/>
      <c r="EY264" s="110"/>
      <c r="EZ264" s="110"/>
      <c r="FA264" s="110"/>
      <c r="FB264" s="110"/>
      <c r="FC264" s="110"/>
      <c r="FD264" s="110"/>
      <c r="FE264" s="110"/>
      <c r="FF264" s="110"/>
      <c r="FG264" s="110"/>
      <c r="FH264" s="110"/>
      <c r="FI264" s="110"/>
      <c r="FJ264" s="110"/>
      <c r="FK264" s="110"/>
      <c r="FL264" s="110"/>
      <c r="FM264" s="110"/>
      <c r="FN264" s="110"/>
      <c r="FO264" s="110"/>
      <c r="FP264" s="110"/>
      <c r="FQ264" s="110"/>
      <c r="FR264" s="110"/>
      <c r="FS264" s="110"/>
      <c r="FT264" s="110"/>
      <c r="FU264" s="110"/>
      <c r="FV264" s="110"/>
      <c r="FW264" s="110"/>
      <c r="FX264" s="110"/>
      <c r="FY264" s="110"/>
      <c r="FZ264" s="110"/>
      <c r="GA264" s="110"/>
      <c r="GB264" s="110"/>
      <c r="GC264" s="110"/>
      <c r="GD264" s="110"/>
      <c r="GE264" s="110"/>
      <c r="GF264" s="110"/>
      <c r="GG264" s="110"/>
      <c r="GH264" s="110"/>
      <c r="GI264" s="110"/>
      <c r="GJ264" s="110"/>
      <c r="GK264" s="110"/>
      <c r="GL264" s="110"/>
      <c r="GM264" s="110"/>
      <c r="GN264" s="110"/>
      <c r="GO264" s="110"/>
      <c r="GP264" s="110"/>
      <c r="GQ264" s="110"/>
      <c r="GR264" s="110"/>
      <c r="GS264" s="110"/>
      <c r="GT264" s="110"/>
      <c r="GU264" s="110"/>
      <c r="GV264" s="110"/>
      <c r="GW264" s="110"/>
      <c r="GX264" s="110"/>
      <c r="GY264" s="110"/>
      <c r="GZ264" s="110"/>
      <c r="HA264" s="110"/>
      <c r="HB264" s="110"/>
      <c r="HC264" s="110"/>
      <c r="HD264" s="110"/>
      <c r="HE264" s="110"/>
      <c r="HF264" s="110"/>
      <c r="HG264" s="110"/>
      <c r="HH264" s="110"/>
      <c r="HI264" s="110"/>
      <c r="HJ264" s="110"/>
      <c r="HK264" s="110"/>
    </row>
    <row r="265" ht="15.75"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c r="AB265" s="110"/>
      <c r="AC265" s="110"/>
      <c r="AD265" s="110"/>
      <c r="AE265" s="110"/>
      <c r="AF265" s="110"/>
      <c r="AG265" s="110"/>
      <c r="AH265" s="110"/>
      <c r="AI265" s="110"/>
      <c r="AJ265" s="110"/>
      <c r="AK265" s="110"/>
      <c r="AL265" s="110"/>
      <c r="AM265" s="110"/>
      <c r="AN265" s="110"/>
      <c r="AO265" s="110"/>
      <c r="AP265" s="110"/>
      <c r="AQ265" s="110"/>
      <c r="AR265" s="110"/>
      <c r="AS265" s="110"/>
      <c r="AT265" s="110"/>
      <c r="AU265" s="110"/>
      <c r="AV265" s="110"/>
      <c r="AW265" s="110"/>
      <c r="AX265" s="110"/>
      <c r="AY265" s="110"/>
      <c r="AZ265" s="110"/>
      <c r="BA265" s="110"/>
      <c r="BB265" s="110"/>
      <c r="BC265" s="110"/>
      <c r="BD265" s="110"/>
      <c r="BE265" s="110"/>
      <c r="BF265" s="110"/>
      <c r="BG265" s="110"/>
      <c r="BH265" s="110"/>
      <c r="BI265" s="110"/>
      <c r="BJ265" s="110"/>
      <c r="BK265" s="110"/>
      <c r="BL265" s="110"/>
      <c r="BM265" s="110"/>
      <c r="BN265" s="110"/>
      <c r="BO265" s="110"/>
      <c r="BP265" s="110"/>
      <c r="BQ265" s="110"/>
      <c r="BR265" s="110"/>
      <c r="BS265" s="110"/>
      <c r="BT265" s="110"/>
      <c r="BU265" s="110"/>
      <c r="BV265" s="110"/>
      <c r="BW265" s="110"/>
      <c r="BX265" s="110"/>
      <c r="BY265" s="110"/>
      <c r="BZ265" s="110"/>
      <c r="CA265" s="110"/>
      <c r="CB265" s="110"/>
      <c r="CC265" s="110"/>
      <c r="CD265" s="110"/>
      <c r="CE265" s="110"/>
      <c r="CF265" s="110"/>
      <c r="CG265" s="110"/>
      <c r="CH265" s="110"/>
      <c r="CI265" s="110"/>
      <c r="CJ265" s="110"/>
      <c r="CK265" s="110"/>
      <c r="CL265" s="110"/>
      <c r="CM265" s="110"/>
      <c r="CN265" s="110"/>
      <c r="CO265" s="110"/>
      <c r="CP265" s="110"/>
      <c r="CQ265" s="110"/>
      <c r="CR265" s="110"/>
      <c r="CS265" s="110"/>
      <c r="CT265" s="110"/>
      <c r="CU265" s="110"/>
      <c r="CV265" s="110"/>
      <c r="CW265" s="110"/>
      <c r="CX265" s="110"/>
      <c r="CY265" s="110"/>
      <c r="CZ265" s="110"/>
      <c r="DA265" s="110"/>
      <c r="DB265" s="110"/>
      <c r="DC265" s="110"/>
      <c r="DD265" s="110"/>
      <c r="DE265" s="110"/>
      <c r="DF265" s="110"/>
      <c r="DG265" s="110"/>
      <c r="DH265" s="110"/>
      <c r="DI265" s="110"/>
      <c r="DJ265" s="110"/>
      <c r="DK265" s="110"/>
      <c r="DL265" s="110"/>
      <c r="DM265" s="110"/>
      <c r="DN265" s="110"/>
      <c r="DO265" s="110"/>
      <c r="DP265" s="110"/>
      <c r="DQ265" s="110"/>
      <c r="DR265" s="110"/>
      <c r="DS265" s="110"/>
      <c r="DT265" s="110"/>
      <c r="DU265" s="110"/>
      <c r="DV265" s="110"/>
      <c r="DW265" s="110"/>
      <c r="DX265" s="110"/>
      <c r="DY265" s="110"/>
      <c r="DZ265" s="110"/>
      <c r="EA265" s="110"/>
      <c r="EB265" s="110"/>
      <c r="EC265" s="110"/>
      <c r="ED265" s="110"/>
      <c r="EE265" s="110"/>
      <c r="EF265" s="110"/>
      <c r="EG265" s="110"/>
      <c r="EH265" s="110"/>
      <c r="EI265" s="110"/>
      <c r="EJ265" s="110"/>
      <c r="EK265" s="110"/>
      <c r="EL265" s="110"/>
      <c r="EM265" s="110"/>
      <c r="EN265" s="110"/>
      <c r="EO265" s="110"/>
      <c r="EP265" s="110"/>
      <c r="EQ265" s="110"/>
      <c r="ER265" s="110"/>
      <c r="ES265" s="110"/>
      <c r="ET265" s="110"/>
      <c r="EU265" s="110"/>
      <c r="EV265" s="110"/>
      <c r="EW265" s="110"/>
      <c r="EX265" s="110"/>
      <c r="EY265" s="110"/>
      <c r="EZ265" s="110"/>
      <c r="FA265" s="110"/>
      <c r="FB265" s="110"/>
      <c r="FC265" s="110"/>
      <c r="FD265" s="110"/>
      <c r="FE265" s="110"/>
      <c r="FF265" s="110"/>
      <c r="FG265" s="110"/>
      <c r="FH265" s="110"/>
      <c r="FI265" s="110"/>
      <c r="FJ265" s="110"/>
      <c r="FK265" s="110"/>
      <c r="FL265" s="110"/>
      <c r="FM265" s="110"/>
      <c r="FN265" s="110"/>
      <c r="FO265" s="110"/>
      <c r="FP265" s="110"/>
      <c r="FQ265" s="110"/>
      <c r="FR265" s="110"/>
      <c r="FS265" s="110"/>
      <c r="FT265" s="110"/>
      <c r="FU265" s="110"/>
      <c r="FV265" s="110"/>
      <c r="FW265" s="110"/>
      <c r="FX265" s="110"/>
      <c r="FY265" s="110"/>
      <c r="FZ265" s="110"/>
      <c r="GA265" s="110"/>
      <c r="GB265" s="110"/>
      <c r="GC265" s="110"/>
      <c r="GD265" s="110"/>
      <c r="GE265" s="110"/>
      <c r="GF265" s="110"/>
      <c r="GG265" s="110"/>
      <c r="GH265" s="110"/>
      <c r="GI265" s="110"/>
      <c r="GJ265" s="110"/>
      <c r="GK265" s="110"/>
      <c r="GL265" s="110"/>
      <c r="GM265" s="110"/>
      <c r="GN265" s="110"/>
      <c r="GO265" s="110"/>
      <c r="GP265" s="110"/>
      <c r="GQ265" s="110"/>
      <c r="GR265" s="110"/>
      <c r="GS265" s="110"/>
      <c r="GT265" s="110"/>
      <c r="GU265" s="110"/>
      <c r="GV265" s="110"/>
      <c r="GW265" s="110"/>
      <c r="GX265" s="110"/>
      <c r="GY265" s="110"/>
      <c r="GZ265" s="110"/>
      <c r="HA265" s="110"/>
      <c r="HB265" s="110"/>
      <c r="HC265" s="110"/>
      <c r="HD265" s="110"/>
      <c r="HE265" s="110"/>
      <c r="HF265" s="110"/>
      <c r="HG265" s="110"/>
      <c r="HH265" s="110"/>
      <c r="HI265" s="110"/>
      <c r="HJ265" s="110"/>
      <c r="HK265" s="110"/>
    </row>
    <row r="266" ht="15.75"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c r="AB266" s="110"/>
      <c r="AC266" s="110"/>
      <c r="AD266" s="110"/>
      <c r="AE266" s="110"/>
      <c r="AF266" s="110"/>
      <c r="AG266" s="110"/>
      <c r="AH266" s="110"/>
      <c r="AI266" s="110"/>
      <c r="AJ266" s="110"/>
      <c r="AK266" s="110"/>
      <c r="AL266" s="110"/>
      <c r="AM266" s="110"/>
      <c r="AN266" s="110"/>
      <c r="AO266" s="110"/>
      <c r="AP266" s="110"/>
      <c r="AQ266" s="110"/>
      <c r="AR266" s="110"/>
      <c r="AS266" s="110"/>
      <c r="AT266" s="110"/>
      <c r="AU266" s="110"/>
      <c r="AV266" s="110"/>
      <c r="AW266" s="110"/>
      <c r="AX266" s="110"/>
      <c r="AY266" s="110"/>
      <c r="AZ266" s="110"/>
      <c r="BA266" s="110"/>
      <c r="BB266" s="110"/>
      <c r="BC266" s="110"/>
      <c r="BD266" s="110"/>
      <c r="BE266" s="110"/>
      <c r="BF266" s="110"/>
      <c r="BG266" s="110"/>
      <c r="BH266" s="110"/>
      <c r="BI266" s="110"/>
      <c r="BJ266" s="110"/>
      <c r="BK266" s="110"/>
      <c r="BL266" s="110"/>
      <c r="BM266" s="110"/>
      <c r="BN266" s="110"/>
      <c r="BO266" s="110"/>
      <c r="BP266" s="110"/>
      <c r="BQ266" s="110"/>
      <c r="BR266" s="110"/>
      <c r="BS266" s="110"/>
      <c r="BT266" s="110"/>
      <c r="BU266" s="110"/>
      <c r="BV266" s="110"/>
      <c r="BW266" s="110"/>
      <c r="BX266" s="110"/>
      <c r="BY266" s="110"/>
      <c r="BZ266" s="110"/>
      <c r="CA266" s="110"/>
      <c r="CB266" s="110"/>
      <c r="CC266" s="110"/>
      <c r="CD266" s="110"/>
      <c r="CE266" s="110"/>
      <c r="CF266" s="110"/>
      <c r="CG266" s="110"/>
      <c r="CH266" s="110"/>
      <c r="CI266" s="110"/>
      <c r="CJ266" s="110"/>
      <c r="CK266" s="110"/>
      <c r="CL266" s="110"/>
      <c r="CM266" s="110"/>
      <c r="CN266" s="110"/>
      <c r="CO266" s="110"/>
      <c r="CP266" s="110"/>
      <c r="CQ266" s="110"/>
      <c r="CR266" s="110"/>
      <c r="CS266" s="110"/>
      <c r="CT266" s="110"/>
      <c r="CU266" s="110"/>
      <c r="CV266" s="110"/>
      <c r="CW266" s="110"/>
      <c r="CX266" s="110"/>
      <c r="CY266" s="110"/>
      <c r="CZ266" s="110"/>
      <c r="DA266" s="110"/>
      <c r="DB266" s="110"/>
      <c r="DC266" s="110"/>
      <c r="DD266" s="110"/>
      <c r="DE266" s="110"/>
      <c r="DF266" s="110"/>
      <c r="DG266" s="110"/>
      <c r="DH266" s="110"/>
      <c r="DI266" s="110"/>
      <c r="DJ266" s="110"/>
      <c r="DK266" s="110"/>
      <c r="DL266" s="110"/>
      <c r="DM266" s="110"/>
      <c r="DN266" s="110"/>
      <c r="DO266" s="110"/>
      <c r="DP266" s="110"/>
      <c r="DQ266" s="110"/>
      <c r="DR266" s="110"/>
      <c r="DS266" s="110"/>
      <c r="DT266" s="110"/>
      <c r="DU266" s="110"/>
      <c r="DV266" s="110"/>
      <c r="DW266" s="110"/>
      <c r="DX266" s="110"/>
      <c r="DY266" s="110"/>
      <c r="DZ266" s="110"/>
      <c r="EA266" s="110"/>
      <c r="EB266" s="110"/>
      <c r="EC266" s="110"/>
      <c r="ED266" s="110"/>
      <c r="EE266" s="110"/>
      <c r="EF266" s="110"/>
      <c r="EG266" s="110"/>
      <c r="EH266" s="110"/>
      <c r="EI266" s="110"/>
      <c r="EJ266" s="110"/>
      <c r="EK266" s="110"/>
      <c r="EL266" s="110"/>
      <c r="EM266" s="110"/>
      <c r="EN266" s="110"/>
      <c r="EO266" s="110"/>
      <c r="EP266" s="110"/>
      <c r="EQ266" s="110"/>
      <c r="ER266" s="110"/>
      <c r="ES266" s="110"/>
      <c r="ET266" s="110"/>
      <c r="EU266" s="110"/>
      <c r="EV266" s="110"/>
      <c r="EW266" s="110"/>
      <c r="EX266" s="110"/>
      <c r="EY266" s="110"/>
      <c r="EZ266" s="110"/>
      <c r="FA266" s="110"/>
      <c r="FB266" s="110"/>
      <c r="FC266" s="110"/>
      <c r="FD266" s="110"/>
      <c r="FE266" s="110"/>
      <c r="FF266" s="110"/>
      <c r="FG266" s="110"/>
      <c r="FH266" s="110"/>
      <c r="FI266" s="110"/>
      <c r="FJ266" s="110"/>
      <c r="FK266" s="110"/>
      <c r="FL266" s="110"/>
      <c r="FM266" s="110"/>
      <c r="FN266" s="110"/>
      <c r="FO266" s="110"/>
      <c r="FP266" s="110"/>
      <c r="FQ266" s="110"/>
      <c r="FR266" s="110"/>
      <c r="FS266" s="110"/>
      <c r="FT266" s="110"/>
      <c r="FU266" s="110"/>
      <c r="FV266" s="110"/>
      <c r="FW266" s="110"/>
      <c r="FX266" s="110"/>
      <c r="FY266" s="110"/>
      <c r="FZ266" s="110"/>
      <c r="GA266" s="110"/>
      <c r="GB266" s="110"/>
      <c r="GC266" s="110"/>
      <c r="GD266" s="110"/>
      <c r="GE266" s="110"/>
      <c r="GF266" s="110"/>
      <c r="GG266" s="110"/>
      <c r="GH266" s="110"/>
      <c r="GI266" s="110"/>
      <c r="GJ266" s="110"/>
      <c r="GK266" s="110"/>
      <c r="GL266" s="110"/>
      <c r="GM266" s="110"/>
      <c r="GN266" s="110"/>
      <c r="GO266" s="110"/>
      <c r="GP266" s="110"/>
      <c r="GQ266" s="110"/>
      <c r="GR266" s="110"/>
      <c r="GS266" s="110"/>
      <c r="GT266" s="110"/>
      <c r="GU266" s="110"/>
      <c r="GV266" s="110"/>
      <c r="GW266" s="110"/>
      <c r="GX266" s="110"/>
      <c r="GY266" s="110"/>
      <c r="GZ266" s="110"/>
      <c r="HA266" s="110"/>
      <c r="HB266" s="110"/>
      <c r="HC266" s="110"/>
      <c r="HD266" s="110"/>
      <c r="HE266" s="110"/>
      <c r="HF266" s="110"/>
      <c r="HG266" s="110"/>
      <c r="HH266" s="110"/>
      <c r="HI266" s="110"/>
      <c r="HJ266" s="110"/>
      <c r="HK266" s="110"/>
    </row>
    <row r="267" ht="15.75"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c r="AB267" s="110"/>
      <c r="AC267" s="110"/>
      <c r="AD267" s="110"/>
      <c r="AE267" s="110"/>
      <c r="AF267" s="110"/>
      <c r="AG267" s="110"/>
      <c r="AH267" s="110"/>
      <c r="AI267" s="110"/>
      <c r="AJ267" s="110"/>
      <c r="AK267" s="110"/>
      <c r="AL267" s="110"/>
      <c r="AM267" s="110"/>
      <c r="AN267" s="110"/>
      <c r="AO267" s="110"/>
      <c r="AP267" s="110"/>
      <c r="AQ267" s="110"/>
      <c r="AR267" s="110"/>
      <c r="AS267" s="110"/>
      <c r="AT267" s="110"/>
      <c r="AU267" s="110"/>
      <c r="AV267" s="110"/>
      <c r="AW267" s="110"/>
      <c r="AX267" s="110"/>
      <c r="AY267" s="110"/>
      <c r="AZ267" s="110"/>
      <c r="BA267" s="110"/>
      <c r="BB267" s="110"/>
      <c r="BC267" s="110"/>
      <c r="BD267" s="110"/>
      <c r="BE267" s="110"/>
      <c r="BF267" s="110"/>
      <c r="BG267" s="110"/>
      <c r="BH267" s="110"/>
      <c r="BI267" s="110"/>
      <c r="BJ267" s="110"/>
      <c r="BK267" s="110"/>
      <c r="BL267" s="110"/>
      <c r="BM267" s="110"/>
      <c r="BN267" s="110"/>
      <c r="BO267" s="110"/>
      <c r="BP267" s="110"/>
      <c r="BQ267" s="110"/>
      <c r="BR267" s="110"/>
      <c r="BS267" s="110"/>
      <c r="BT267" s="110"/>
      <c r="BU267" s="110"/>
      <c r="BV267" s="110"/>
      <c r="BW267" s="110"/>
      <c r="BX267" s="110"/>
      <c r="BY267" s="110"/>
      <c r="BZ267" s="110"/>
      <c r="CA267" s="110"/>
      <c r="CB267" s="110"/>
      <c r="CC267" s="110"/>
      <c r="CD267" s="110"/>
      <c r="CE267" s="110"/>
      <c r="CF267" s="110"/>
      <c r="CG267" s="110"/>
      <c r="CH267" s="110"/>
      <c r="CI267" s="110"/>
      <c r="CJ267" s="110"/>
      <c r="CK267" s="110"/>
      <c r="CL267" s="110"/>
      <c r="CM267" s="110"/>
      <c r="CN267" s="110"/>
      <c r="CO267" s="110"/>
      <c r="CP267" s="110"/>
      <c r="CQ267" s="110"/>
      <c r="CR267" s="110"/>
      <c r="CS267" s="110"/>
      <c r="CT267" s="110"/>
      <c r="CU267" s="110"/>
      <c r="CV267" s="110"/>
      <c r="CW267" s="110"/>
      <c r="CX267" s="110"/>
      <c r="CY267" s="110"/>
      <c r="CZ267" s="110"/>
      <c r="DA267" s="110"/>
      <c r="DB267" s="110"/>
      <c r="DC267" s="110"/>
      <c r="DD267" s="110"/>
      <c r="DE267" s="110"/>
      <c r="DF267" s="110"/>
      <c r="DG267" s="110"/>
      <c r="DH267" s="110"/>
      <c r="DI267" s="110"/>
      <c r="DJ267" s="110"/>
      <c r="DK267" s="110"/>
      <c r="DL267" s="110"/>
      <c r="DM267" s="110"/>
      <c r="DN267" s="110"/>
      <c r="DO267" s="110"/>
      <c r="DP267" s="110"/>
      <c r="DQ267" s="110"/>
      <c r="DR267" s="110"/>
      <c r="DS267" s="110"/>
      <c r="DT267" s="110"/>
      <c r="DU267" s="110"/>
      <c r="DV267" s="110"/>
      <c r="DW267" s="110"/>
      <c r="DX267" s="110"/>
      <c r="DY267" s="110"/>
      <c r="DZ267" s="110"/>
      <c r="EA267" s="110"/>
      <c r="EB267" s="110"/>
      <c r="EC267" s="110"/>
      <c r="ED267" s="110"/>
      <c r="EE267" s="110"/>
      <c r="EF267" s="110"/>
      <c r="EG267" s="110"/>
      <c r="EH267" s="110"/>
      <c r="EI267" s="110"/>
      <c r="EJ267" s="110"/>
      <c r="EK267" s="110"/>
      <c r="EL267" s="110"/>
      <c r="EM267" s="110"/>
      <c r="EN267" s="110"/>
      <c r="EO267" s="110"/>
      <c r="EP267" s="110"/>
      <c r="EQ267" s="110"/>
      <c r="ER267" s="110"/>
      <c r="ES267" s="110"/>
      <c r="ET267" s="110"/>
      <c r="EU267" s="110"/>
      <c r="EV267" s="110"/>
      <c r="EW267" s="110"/>
      <c r="EX267" s="110"/>
      <c r="EY267" s="110"/>
      <c r="EZ267" s="110"/>
      <c r="FA267" s="110"/>
      <c r="FB267" s="110"/>
      <c r="FC267" s="110"/>
      <c r="FD267" s="110"/>
      <c r="FE267" s="110"/>
      <c r="FF267" s="110"/>
      <c r="FG267" s="110"/>
      <c r="FH267" s="110"/>
      <c r="FI267" s="110"/>
      <c r="FJ267" s="110"/>
      <c r="FK267" s="110"/>
      <c r="FL267" s="110"/>
      <c r="FM267" s="110"/>
      <c r="FN267" s="110"/>
      <c r="FO267" s="110"/>
      <c r="FP267" s="110"/>
      <c r="FQ267" s="110"/>
      <c r="FR267" s="110"/>
      <c r="FS267" s="110"/>
      <c r="FT267" s="110"/>
      <c r="FU267" s="110"/>
      <c r="FV267" s="110"/>
      <c r="FW267" s="110"/>
      <c r="FX267" s="110"/>
      <c r="FY267" s="110"/>
      <c r="FZ267" s="110"/>
      <c r="GA267" s="110"/>
      <c r="GB267" s="110"/>
      <c r="GC267" s="110"/>
      <c r="GD267" s="110"/>
      <c r="GE267" s="110"/>
      <c r="GF267" s="110"/>
      <c r="GG267" s="110"/>
      <c r="GH267" s="110"/>
      <c r="GI267" s="110"/>
      <c r="GJ267" s="110"/>
      <c r="GK267" s="110"/>
      <c r="GL267" s="110"/>
      <c r="GM267" s="110"/>
      <c r="GN267" s="110"/>
      <c r="GO267" s="110"/>
      <c r="GP267" s="110"/>
      <c r="GQ267" s="110"/>
      <c r="GR267" s="110"/>
      <c r="GS267" s="110"/>
      <c r="GT267" s="110"/>
      <c r="GU267" s="110"/>
      <c r="GV267" s="110"/>
      <c r="GW267" s="110"/>
      <c r="GX267" s="110"/>
      <c r="GY267" s="110"/>
      <c r="GZ267" s="110"/>
      <c r="HA267" s="110"/>
      <c r="HB267" s="110"/>
      <c r="HC267" s="110"/>
      <c r="HD267" s="110"/>
      <c r="HE267" s="110"/>
      <c r="HF267" s="110"/>
      <c r="HG267" s="110"/>
      <c r="HH267" s="110"/>
      <c r="HI267" s="110"/>
      <c r="HJ267" s="110"/>
      <c r="HK267" s="110"/>
    </row>
    <row r="268" ht="15.75"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c r="AB268" s="110"/>
      <c r="AC268" s="110"/>
      <c r="AD268" s="110"/>
      <c r="AE268" s="110"/>
      <c r="AF268" s="110"/>
      <c r="AG268" s="110"/>
      <c r="AH268" s="110"/>
      <c r="AI268" s="110"/>
      <c r="AJ268" s="110"/>
      <c r="AK268" s="110"/>
      <c r="AL268" s="110"/>
      <c r="AM268" s="110"/>
      <c r="AN268" s="110"/>
      <c r="AO268" s="110"/>
      <c r="AP268" s="110"/>
      <c r="AQ268" s="110"/>
      <c r="AR268" s="110"/>
      <c r="AS268" s="110"/>
      <c r="AT268" s="110"/>
      <c r="AU268" s="110"/>
      <c r="AV268" s="110"/>
      <c r="AW268" s="110"/>
      <c r="AX268" s="110"/>
      <c r="AY268" s="110"/>
      <c r="AZ268" s="110"/>
      <c r="BA268" s="110"/>
      <c r="BB268" s="110"/>
      <c r="BC268" s="110"/>
      <c r="BD268" s="110"/>
      <c r="BE268" s="110"/>
      <c r="BF268" s="110"/>
      <c r="BG268" s="110"/>
      <c r="BH268" s="110"/>
      <c r="BI268" s="110"/>
      <c r="BJ268" s="110"/>
      <c r="BK268" s="110"/>
      <c r="BL268" s="110"/>
      <c r="BM268" s="110"/>
      <c r="BN268" s="110"/>
      <c r="BO268" s="110"/>
      <c r="BP268" s="110"/>
      <c r="BQ268" s="110"/>
      <c r="BR268" s="110"/>
      <c r="BS268" s="110"/>
      <c r="BT268" s="110"/>
      <c r="BU268" s="110"/>
      <c r="BV268" s="110"/>
      <c r="BW268" s="110"/>
      <c r="BX268" s="110"/>
      <c r="BY268" s="110"/>
      <c r="BZ268" s="110"/>
      <c r="CA268" s="110"/>
      <c r="CB268" s="110"/>
      <c r="CC268" s="110"/>
      <c r="CD268" s="110"/>
      <c r="CE268" s="110"/>
      <c r="CF268" s="110"/>
      <c r="CG268" s="110"/>
      <c r="CH268" s="110"/>
      <c r="CI268" s="110"/>
      <c r="CJ268" s="110"/>
      <c r="CK268" s="110"/>
      <c r="CL268" s="110"/>
      <c r="CM268" s="110"/>
      <c r="CN268" s="110"/>
      <c r="CO268" s="110"/>
      <c r="CP268" s="110"/>
      <c r="CQ268" s="110"/>
      <c r="CR268" s="110"/>
      <c r="CS268" s="110"/>
      <c r="CT268" s="110"/>
      <c r="CU268" s="110"/>
      <c r="CV268" s="110"/>
      <c r="CW268" s="110"/>
      <c r="CX268" s="110"/>
      <c r="CY268" s="110"/>
      <c r="CZ268" s="110"/>
      <c r="DA268" s="110"/>
      <c r="DB268" s="110"/>
      <c r="DC268" s="110"/>
      <c r="DD268" s="110"/>
      <c r="DE268" s="110"/>
      <c r="DF268" s="110"/>
      <c r="DG268" s="110"/>
      <c r="DH268" s="110"/>
      <c r="DI268" s="110"/>
      <c r="DJ268" s="110"/>
      <c r="DK268" s="110"/>
      <c r="DL268" s="110"/>
      <c r="DM268" s="110"/>
      <c r="DN268" s="110"/>
      <c r="DO268" s="110"/>
      <c r="DP268" s="110"/>
      <c r="DQ268" s="110"/>
      <c r="DR268" s="110"/>
      <c r="DS268" s="110"/>
      <c r="DT268" s="110"/>
      <c r="DU268" s="110"/>
      <c r="DV268" s="110"/>
      <c r="DW268" s="110"/>
      <c r="DX268" s="110"/>
      <c r="DY268" s="110"/>
      <c r="DZ268" s="110"/>
      <c r="EA268" s="110"/>
      <c r="EB268" s="110"/>
      <c r="EC268" s="110"/>
      <c r="ED268" s="110"/>
      <c r="EE268" s="110"/>
      <c r="EF268" s="110"/>
      <c r="EG268" s="110"/>
      <c r="EH268" s="110"/>
      <c r="EI268" s="110"/>
      <c r="EJ268" s="110"/>
      <c r="EK268" s="110"/>
      <c r="EL268" s="110"/>
      <c r="EM268" s="110"/>
      <c r="EN268" s="110"/>
      <c r="EO268" s="110"/>
      <c r="EP268" s="110"/>
      <c r="EQ268" s="110"/>
      <c r="ER268" s="110"/>
      <c r="ES268" s="110"/>
      <c r="ET268" s="110"/>
      <c r="EU268" s="110"/>
      <c r="EV268" s="110"/>
      <c r="EW268" s="110"/>
      <c r="EX268" s="110"/>
      <c r="EY268" s="110"/>
      <c r="EZ268" s="110"/>
      <c r="FA268" s="110"/>
      <c r="FB268" s="110"/>
      <c r="FC268" s="110"/>
      <c r="FD268" s="110"/>
      <c r="FE268" s="110"/>
      <c r="FF268" s="110"/>
      <c r="FG268" s="110"/>
      <c r="FH268" s="110"/>
      <c r="FI268" s="110"/>
      <c r="FJ268" s="110"/>
      <c r="FK268" s="110"/>
      <c r="FL268" s="110"/>
      <c r="FM268" s="110"/>
      <c r="FN268" s="110"/>
      <c r="FO268" s="110"/>
      <c r="FP268" s="110"/>
      <c r="FQ268" s="110"/>
      <c r="FR268" s="110"/>
      <c r="FS268" s="110"/>
      <c r="FT268" s="110"/>
      <c r="FU268" s="110"/>
      <c r="FV268" s="110"/>
      <c r="FW268" s="110"/>
      <c r="FX268" s="110"/>
      <c r="FY268" s="110"/>
      <c r="FZ268" s="110"/>
      <c r="GA268" s="110"/>
      <c r="GB268" s="110"/>
      <c r="GC268" s="110"/>
      <c r="GD268" s="110"/>
      <c r="GE268" s="110"/>
      <c r="GF268" s="110"/>
      <c r="GG268" s="110"/>
      <c r="GH268" s="110"/>
      <c r="GI268" s="110"/>
      <c r="GJ268" s="110"/>
      <c r="GK268" s="110"/>
      <c r="GL268" s="110"/>
      <c r="GM268" s="110"/>
      <c r="GN268" s="110"/>
      <c r="GO268" s="110"/>
      <c r="GP268" s="110"/>
      <c r="GQ268" s="110"/>
      <c r="GR268" s="110"/>
      <c r="GS268" s="110"/>
      <c r="GT268" s="110"/>
      <c r="GU268" s="110"/>
      <c r="GV268" s="110"/>
      <c r="GW268" s="110"/>
      <c r="GX268" s="110"/>
      <c r="GY268" s="110"/>
      <c r="GZ268" s="110"/>
      <c r="HA268" s="110"/>
      <c r="HB268" s="110"/>
      <c r="HC268" s="110"/>
      <c r="HD268" s="110"/>
      <c r="HE268" s="110"/>
      <c r="HF268" s="110"/>
      <c r="HG268" s="110"/>
      <c r="HH268" s="110"/>
      <c r="HI268" s="110"/>
      <c r="HJ268" s="110"/>
      <c r="HK268" s="110"/>
    </row>
    <row r="269" ht="15.75"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c r="AB269" s="110"/>
      <c r="AC269" s="110"/>
      <c r="AD269" s="110"/>
      <c r="AE269" s="110"/>
      <c r="AF269" s="110"/>
      <c r="AG269" s="110"/>
      <c r="AH269" s="110"/>
      <c r="AI269" s="110"/>
      <c r="AJ269" s="110"/>
      <c r="AK269" s="110"/>
      <c r="AL269" s="110"/>
      <c r="AM269" s="110"/>
      <c r="AN269" s="110"/>
      <c r="AO269" s="110"/>
      <c r="AP269" s="110"/>
      <c r="AQ269" s="110"/>
      <c r="AR269" s="110"/>
      <c r="AS269" s="110"/>
      <c r="AT269" s="110"/>
      <c r="AU269" s="110"/>
      <c r="AV269" s="110"/>
      <c r="AW269" s="110"/>
      <c r="AX269" s="110"/>
      <c r="AY269" s="110"/>
      <c r="AZ269" s="110"/>
      <c r="BA269" s="110"/>
      <c r="BB269" s="110"/>
      <c r="BC269" s="110"/>
      <c r="BD269" s="110"/>
      <c r="BE269" s="110"/>
      <c r="BF269" s="110"/>
      <c r="BG269" s="110"/>
      <c r="BH269" s="110"/>
      <c r="BI269" s="110"/>
      <c r="BJ269" s="110"/>
      <c r="BK269" s="110"/>
      <c r="BL269" s="110"/>
      <c r="BM269" s="110"/>
      <c r="BN269" s="110"/>
      <c r="BO269" s="110"/>
      <c r="BP269" s="110"/>
      <c r="BQ269" s="110"/>
      <c r="BR269" s="110"/>
      <c r="BS269" s="110"/>
      <c r="BT269" s="110"/>
      <c r="BU269" s="110"/>
      <c r="BV269" s="110"/>
      <c r="BW269" s="110"/>
      <c r="BX269" s="110"/>
      <c r="BY269" s="110"/>
      <c r="BZ269" s="110"/>
      <c r="CA269" s="110"/>
      <c r="CB269" s="110"/>
      <c r="CC269" s="110"/>
      <c r="CD269" s="110"/>
      <c r="CE269" s="110"/>
      <c r="CF269" s="110"/>
      <c r="CG269" s="110"/>
      <c r="CH269" s="110"/>
      <c r="CI269" s="110"/>
      <c r="CJ269" s="110"/>
      <c r="CK269" s="110"/>
      <c r="CL269" s="110"/>
      <c r="CM269" s="110"/>
      <c r="CN269" s="110"/>
      <c r="CO269" s="110"/>
      <c r="CP269" s="110"/>
      <c r="CQ269" s="110"/>
      <c r="CR269" s="110"/>
      <c r="CS269" s="110"/>
      <c r="CT269" s="110"/>
      <c r="CU269" s="110"/>
      <c r="CV269" s="110"/>
      <c r="CW269" s="110"/>
      <c r="CX269" s="110"/>
      <c r="CY269" s="110"/>
      <c r="CZ269" s="110"/>
      <c r="DA269" s="110"/>
      <c r="DB269" s="110"/>
      <c r="DC269" s="110"/>
      <c r="DD269" s="110"/>
      <c r="DE269" s="110"/>
      <c r="DF269" s="110"/>
      <c r="DG269" s="110"/>
      <c r="DH269" s="110"/>
      <c r="DI269" s="110"/>
      <c r="DJ269" s="110"/>
      <c r="DK269" s="110"/>
      <c r="DL269" s="110"/>
      <c r="DM269" s="110"/>
      <c r="DN269" s="110"/>
      <c r="DO269" s="110"/>
      <c r="DP269" s="110"/>
      <c r="DQ269" s="110"/>
      <c r="DR269" s="110"/>
      <c r="DS269" s="110"/>
      <c r="DT269" s="110"/>
      <c r="DU269" s="110"/>
      <c r="DV269" s="110"/>
      <c r="DW269" s="110"/>
      <c r="DX269" s="110"/>
      <c r="DY269" s="110"/>
      <c r="DZ269" s="110"/>
      <c r="EA269" s="110"/>
      <c r="EB269" s="110"/>
      <c r="EC269" s="110"/>
      <c r="ED269" s="110"/>
      <c r="EE269" s="110"/>
      <c r="EF269" s="110"/>
      <c r="EG269" s="110"/>
      <c r="EH269" s="110"/>
      <c r="EI269" s="110"/>
      <c r="EJ269" s="110"/>
      <c r="EK269" s="110"/>
      <c r="EL269" s="110"/>
      <c r="EM269" s="110"/>
      <c r="EN269" s="110"/>
      <c r="EO269" s="110"/>
      <c r="EP269" s="110"/>
      <c r="EQ269" s="110"/>
      <c r="ER269" s="110"/>
      <c r="ES269" s="110"/>
      <c r="ET269" s="110"/>
      <c r="EU269" s="110"/>
      <c r="EV269" s="110"/>
      <c r="EW269" s="110"/>
      <c r="EX269" s="110"/>
      <c r="EY269" s="110"/>
      <c r="EZ269" s="110"/>
      <c r="FA269" s="110"/>
      <c r="FB269" s="110"/>
      <c r="FC269" s="110"/>
      <c r="FD269" s="110"/>
      <c r="FE269" s="110"/>
      <c r="FF269" s="110"/>
      <c r="FG269" s="110"/>
      <c r="FH269" s="110"/>
      <c r="FI269" s="110"/>
      <c r="FJ269" s="110"/>
      <c r="FK269" s="110"/>
      <c r="FL269" s="110"/>
      <c r="FM269" s="110"/>
      <c r="FN269" s="110"/>
      <c r="FO269" s="110"/>
      <c r="FP269" s="110"/>
      <c r="FQ269" s="110"/>
      <c r="FR269" s="110"/>
      <c r="FS269" s="110"/>
      <c r="FT269" s="110"/>
      <c r="FU269" s="110"/>
      <c r="FV269" s="110"/>
      <c r="FW269" s="110"/>
      <c r="FX269" s="110"/>
      <c r="FY269" s="110"/>
      <c r="FZ269" s="110"/>
      <c r="GA269" s="110"/>
      <c r="GB269" s="110"/>
      <c r="GC269" s="110"/>
      <c r="GD269" s="110"/>
      <c r="GE269" s="110"/>
      <c r="GF269" s="110"/>
      <c r="GG269" s="110"/>
      <c r="GH269" s="110"/>
      <c r="GI269" s="110"/>
      <c r="GJ269" s="110"/>
      <c r="GK269" s="110"/>
      <c r="GL269" s="110"/>
      <c r="GM269" s="110"/>
      <c r="GN269" s="110"/>
      <c r="GO269" s="110"/>
      <c r="GP269" s="110"/>
      <c r="GQ269" s="110"/>
      <c r="GR269" s="110"/>
      <c r="GS269" s="110"/>
      <c r="GT269" s="110"/>
      <c r="GU269" s="110"/>
      <c r="GV269" s="110"/>
      <c r="GW269" s="110"/>
      <c r="GX269" s="110"/>
      <c r="GY269" s="110"/>
      <c r="GZ269" s="110"/>
      <c r="HA269" s="110"/>
      <c r="HB269" s="110"/>
      <c r="HC269" s="110"/>
      <c r="HD269" s="110"/>
      <c r="HE269" s="110"/>
      <c r="HF269" s="110"/>
      <c r="HG269" s="110"/>
      <c r="HH269" s="110"/>
      <c r="HI269" s="110"/>
      <c r="HJ269" s="110"/>
      <c r="HK269" s="110"/>
    </row>
    <row r="270" ht="15.75"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c r="AB270" s="110"/>
      <c r="AC270" s="110"/>
      <c r="AD270" s="110"/>
      <c r="AE270" s="110"/>
      <c r="AF270" s="110"/>
      <c r="AG270" s="110"/>
      <c r="AH270" s="110"/>
      <c r="AI270" s="110"/>
      <c r="AJ270" s="110"/>
      <c r="AK270" s="110"/>
      <c r="AL270" s="110"/>
      <c r="AM270" s="110"/>
      <c r="AN270" s="110"/>
      <c r="AO270" s="110"/>
      <c r="AP270" s="110"/>
      <c r="AQ270" s="110"/>
      <c r="AR270" s="110"/>
      <c r="AS270" s="110"/>
      <c r="AT270" s="110"/>
      <c r="AU270" s="110"/>
      <c r="AV270" s="110"/>
      <c r="AW270" s="110"/>
      <c r="AX270" s="110"/>
      <c r="AY270" s="110"/>
      <c r="AZ270" s="110"/>
      <c r="BA270" s="110"/>
      <c r="BB270" s="110"/>
      <c r="BC270" s="110"/>
      <c r="BD270" s="110"/>
      <c r="BE270" s="110"/>
      <c r="BF270" s="110"/>
      <c r="BG270" s="110"/>
      <c r="BH270" s="110"/>
      <c r="BI270" s="110"/>
      <c r="BJ270" s="110"/>
      <c r="BK270" s="110"/>
      <c r="BL270" s="110"/>
      <c r="BM270" s="110"/>
      <c r="BN270" s="110"/>
      <c r="BO270" s="110"/>
      <c r="BP270" s="110"/>
      <c r="BQ270" s="110"/>
      <c r="BR270" s="110"/>
      <c r="BS270" s="110"/>
      <c r="BT270" s="110"/>
      <c r="BU270" s="110"/>
      <c r="BV270" s="110"/>
      <c r="BW270" s="110"/>
      <c r="BX270" s="110"/>
      <c r="BY270" s="110"/>
      <c r="BZ270" s="110"/>
      <c r="CA270" s="110"/>
      <c r="CB270" s="110"/>
      <c r="CC270" s="110"/>
      <c r="CD270" s="110"/>
      <c r="CE270" s="110"/>
      <c r="CF270" s="110"/>
      <c r="CG270" s="110"/>
      <c r="CH270" s="110"/>
      <c r="CI270" s="110"/>
      <c r="CJ270" s="110"/>
      <c r="CK270" s="110"/>
      <c r="CL270" s="110"/>
      <c r="CM270" s="110"/>
      <c r="CN270" s="110"/>
      <c r="CO270" s="110"/>
      <c r="CP270" s="110"/>
      <c r="CQ270" s="110"/>
      <c r="CR270" s="110"/>
      <c r="CS270" s="110"/>
      <c r="CT270" s="110"/>
      <c r="CU270" s="110"/>
      <c r="CV270" s="110"/>
      <c r="CW270" s="110"/>
      <c r="CX270" s="110"/>
      <c r="CY270" s="110"/>
      <c r="CZ270" s="110"/>
      <c r="DA270" s="110"/>
      <c r="DB270" s="110"/>
      <c r="DC270" s="110"/>
      <c r="DD270" s="110"/>
      <c r="DE270" s="110"/>
      <c r="DF270" s="110"/>
      <c r="DG270" s="110"/>
      <c r="DH270" s="110"/>
      <c r="DI270" s="110"/>
      <c r="DJ270" s="110"/>
      <c r="DK270" s="110"/>
      <c r="DL270" s="110"/>
      <c r="DM270" s="110"/>
      <c r="DN270" s="110"/>
      <c r="DO270" s="110"/>
      <c r="DP270" s="110"/>
      <c r="DQ270" s="110"/>
      <c r="DR270" s="110"/>
      <c r="DS270" s="110"/>
      <c r="DT270" s="110"/>
      <c r="DU270" s="110"/>
      <c r="DV270" s="110"/>
      <c r="DW270" s="110"/>
      <c r="DX270" s="110"/>
      <c r="DY270" s="110"/>
      <c r="DZ270" s="110"/>
      <c r="EA270" s="110"/>
      <c r="EB270" s="110"/>
      <c r="EC270" s="110"/>
      <c r="ED270" s="110"/>
      <c r="EE270" s="110"/>
      <c r="EF270" s="110"/>
      <c r="EG270" s="110"/>
      <c r="EH270" s="110"/>
      <c r="EI270" s="110"/>
      <c r="EJ270" s="110"/>
      <c r="EK270" s="110"/>
      <c r="EL270" s="110"/>
      <c r="EM270" s="110"/>
      <c r="EN270" s="110"/>
      <c r="EO270" s="110"/>
      <c r="EP270" s="110"/>
      <c r="EQ270" s="110"/>
      <c r="ER270" s="110"/>
      <c r="ES270" s="110"/>
      <c r="ET270" s="110"/>
      <c r="EU270" s="110"/>
      <c r="EV270" s="110"/>
      <c r="EW270" s="110"/>
      <c r="EX270" s="110"/>
      <c r="EY270" s="110"/>
      <c r="EZ270" s="110"/>
      <c r="FA270" s="110"/>
      <c r="FB270" s="110"/>
      <c r="FC270" s="110"/>
      <c r="FD270" s="110"/>
      <c r="FE270" s="110"/>
      <c r="FF270" s="110"/>
      <c r="FG270" s="110"/>
      <c r="FH270" s="110"/>
      <c r="FI270" s="110"/>
      <c r="FJ270" s="110"/>
      <c r="FK270" s="110"/>
      <c r="FL270" s="110"/>
      <c r="FM270" s="110"/>
      <c r="FN270" s="110"/>
      <c r="FO270" s="110"/>
      <c r="FP270" s="110"/>
      <c r="FQ270" s="110"/>
      <c r="FR270" s="110"/>
      <c r="FS270" s="110"/>
      <c r="FT270" s="110"/>
      <c r="FU270" s="110"/>
      <c r="FV270" s="110"/>
      <c r="FW270" s="110"/>
      <c r="FX270" s="110"/>
      <c r="FY270" s="110"/>
      <c r="FZ270" s="110"/>
      <c r="GA270" s="110"/>
      <c r="GB270" s="110"/>
      <c r="GC270" s="110"/>
      <c r="GD270" s="110"/>
      <c r="GE270" s="110"/>
      <c r="GF270" s="110"/>
      <c r="GG270" s="110"/>
      <c r="GH270" s="110"/>
      <c r="GI270" s="110"/>
      <c r="GJ270" s="110"/>
      <c r="GK270" s="110"/>
      <c r="GL270" s="110"/>
      <c r="GM270" s="110"/>
      <c r="GN270" s="110"/>
      <c r="GO270" s="110"/>
      <c r="GP270" s="110"/>
      <c r="GQ270" s="110"/>
      <c r="GR270" s="110"/>
      <c r="GS270" s="110"/>
      <c r="GT270" s="110"/>
      <c r="GU270" s="110"/>
      <c r="GV270" s="110"/>
      <c r="GW270" s="110"/>
      <c r="GX270" s="110"/>
      <c r="GY270" s="110"/>
      <c r="GZ270" s="110"/>
      <c r="HA270" s="110"/>
      <c r="HB270" s="110"/>
      <c r="HC270" s="110"/>
      <c r="HD270" s="110"/>
      <c r="HE270" s="110"/>
      <c r="HF270" s="110"/>
      <c r="HG270" s="110"/>
      <c r="HH270" s="110"/>
      <c r="HI270" s="110"/>
      <c r="HJ270" s="110"/>
      <c r="HK270" s="110"/>
    </row>
    <row r="271" ht="15.75"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c r="AB271" s="110"/>
      <c r="AC271" s="110"/>
      <c r="AD271" s="110"/>
      <c r="AE271" s="110"/>
      <c r="AF271" s="110"/>
      <c r="AG271" s="110"/>
      <c r="AH271" s="110"/>
      <c r="AI271" s="110"/>
      <c r="AJ271" s="110"/>
      <c r="AK271" s="110"/>
      <c r="AL271" s="110"/>
      <c r="AM271" s="110"/>
      <c r="AN271" s="110"/>
      <c r="AO271" s="110"/>
      <c r="AP271" s="110"/>
      <c r="AQ271" s="110"/>
      <c r="AR271" s="110"/>
      <c r="AS271" s="110"/>
      <c r="AT271" s="110"/>
      <c r="AU271" s="110"/>
      <c r="AV271" s="110"/>
      <c r="AW271" s="110"/>
      <c r="AX271" s="110"/>
      <c r="AY271" s="110"/>
      <c r="AZ271" s="110"/>
      <c r="BA271" s="110"/>
      <c r="BB271" s="110"/>
      <c r="BC271" s="110"/>
      <c r="BD271" s="110"/>
      <c r="BE271" s="110"/>
      <c r="BF271" s="110"/>
      <c r="BG271" s="110"/>
      <c r="BH271" s="110"/>
      <c r="BI271" s="110"/>
      <c r="BJ271" s="110"/>
      <c r="BK271" s="110"/>
      <c r="BL271" s="110"/>
      <c r="BM271" s="110"/>
      <c r="BN271" s="110"/>
      <c r="BO271" s="110"/>
      <c r="BP271" s="110"/>
      <c r="BQ271" s="110"/>
      <c r="BR271" s="110"/>
      <c r="BS271" s="110"/>
      <c r="BT271" s="110"/>
      <c r="BU271" s="110"/>
      <c r="BV271" s="110"/>
      <c r="BW271" s="110"/>
      <c r="BX271" s="110"/>
      <c r="BY271" s="110"/>
      <c r="BZ271" s="110"/>
      <c r="CA271" s="110"/>
      <c r="CB271" s="110"/>
      <c r="CC271" s="110"/>
      <c r="CD271" s="110"/>
      <c r="CE271" s="110"/>
      <c r="CF271" s="110"/>
      <c r="CG271" s="110"/>
      <c r="CH271" s="110"/>
      <c r="CI271" s="110"/>
      <c r="CJ271" s="110"/>
      <c r="CK271" s="110"/>
      <c r="CL271" s="110"/>
      <c r="CM271" s="110"/>
      <c r="CN271" s="110"/>
      <c r="CO271" s="110"/>
      <c r="CP271" s="110"/>
      <c r="CQ271" s="110"/>
      <c r="CR271" s="110"/>
      <c r="CS271" s="110"/>
      <c r="CT271" s="110"/>
      <c r="CU271" s="110"/>
      <c r="CV271" s="110"/>
      <c r="CW271" s="110"/>
      <c r="CX271" s="110"/>
      <c r="CY271" s="110"/>
      <c r="CZ271" s="110"/>
      <c r="DA271" s="110"/>
      <c r="DB271" s="110"/>
      <c r="DC271" s="110"/>
      <c r="DD271" s="110"/>
      <c r="DE271" s="110"/>
      <c r="DF271" s="110"/>
      <c r="DG271" s="110"/>
      <c r="DH271" s="110"/>
      <c r="DI271" s="110"/>
      <c r="DJ271" s="110"/>
      <c r="DK271" s="110"/>
      <c r="DL271" s="110"/>
      <c r="DM271" s="110"/>
      <c r="DN271" s="110"/>
      <c r="DO271" s="110"/>
      <c r="DP271" s="110"/>
      <c r="DQ271" s="110"/>
      <c r="DR271" s="110"/>
      <c r="DS271" s="110"/>
      <c r="DT271" s="110"/>
      <c r="DU271" s="110"/>
      <c r="DV271" s="110"/>
      <c r="DW271" s="110"/>
      <c r="DX271" s="110"/>
      <c r="DY271" s="110"/>
      <c r="DZ271" s="110"/>
      <c r="EA271" s="110"/>
      <c r="EB271" s="110"/>
      <c r="EC271" s="110"/>
      <c r="ED271" s="110"/>
      <c r="EE271" s="110"/>
      <c r="EF271" s="110"/>
      <c r="EG271" s="110"/>
      <c r="EH271" s="110"/>
      <c r="EI271" s="110"/>
      <c r="EJ271" s="110"/>
      <c r="EK271" s="110"/>
      <c r="EL271" s="110"/>
      <c r="EM271" s="110"/>
      <c r="EN271" s="110"/>
      <c r="EO271" s="110"/>
      <c r="EP271" s="110"/>
      <c r="EQ271" s="110"/>
      <c r="ER271" s="110"/>
      <c r="ES271" s="110"/>
      <c r="ET271" s="110"/>
      <c r="EU271" s="110"/>
      <c r="EV271" s="110"/>
      <c r="EW271" s="110"/>
      <c r="EX271" s="110"/>
      <c r="EY271" s="110"/>
      <c r="EZ271" s="110"/>
      <c r="FA271" s="110"/>
      <c r="FB271" s="110"/>
      <c r="FC271" s="110"/>
      <c r="FD271" s="110"/>
      <c r="FE271" s="110"/>
      <c r="FF271" s="110"/>
      <c r="FG271" s="110"/>
      <c r="FH271" s="110"/>
      <c r="FI271" s="110"/>
      <c r="FJ271" s="110"/>
      <c r="FK271" s="110"/>
      <c r="FL271" s="110"/>
      <c r="FM271" s="110"/>
      <c r="FN271" s="110"/>
      <c r="FO271" s="110"/>
      <c r="FP271" s="110"/>
      <c r="FQ271" s="110"/>
      <c r="FR271" s="110"/>
      <c r="FS271" s="110"/>
      <c r="FT271" s="110"/>
      <c r="FU271" s="110"/>
      <c r="FV271" s="110"/>
      <c r="FW271" s="110"/>
      <c r="FX271" s="110"/>
      <c r="FY271" s="110"/>
      <c r="FZ271" s="110"/>
      <c r="GA271" s="110"/>
      <c r="GB271" s="110"/>
      <c r="GC271" s="110"/>
      <c r="GD271" s="110"/>
      <c r="GE271" s="110"/>
      <c r="GF271" s="110"/>
      <c r="GG271" s="110"/>
      <c r="GH271" s="110"/>
      <c r="GI271" s="110"/>
      <c r="GJ271" s="110"/>
      <c r="GK271" s="110"/>
      <c r="GL271" s="110"/>
      <c r="GM271" s="110"/>
      <c r="GN271" s="110"/>
      <c r="GO271" s="110"/>
      <c r="GP271" s="110"/>
      <c r="GQ271" s="110"/>
      <c r="GR271" s="110"/>
      <c r="GS271" s="110"/>
      <c r="GT271" s="110"/>
      <c r="GU271" s="110"/>
      <c r="GV271" s="110"/>
      <c r="GW271" s="110"/>
      <c r="GX271" s="110"/>
      <c r="GY271" s="110"/>
      <c r="GZ271" s="110"/>
      <c r="HA271" s="110"/>
      <c r="HB271" s="110"/>
      <c r="HC271" s="110"/>
      <c r="HD271" s="110"/>
      <c r="HE271" s="110"/>
      <c r="HF271" s="110"/>
      <c r="HG271" s="110"/>
      <c r="HH271" s="110"/>
      <c r="HI271" s="110"/>
      <c r="HJ271" s="110"/>
      <c r="HK271" s="110"/>
    </row>
    <row r="272" ht="15.75"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c r="AB272" s="110"/>
      <c r="AC272" s="110"/>
      <c r="AD272" s="110"/>
      <c r="AE272" s="110"/>
      <c r="AF272" s="110"/>
      <c r="AG272" s="110"/>
      <c r="AH272" s="110"/>
      <c r="AI272" s="110"/>
      <c r="AJ272" s="110"/>
      <c r="AK272" s="110"/>
      <c r="AL272" s="110"/>
      <c r="AM272" s="110"/>
      <c r="AN272" s="110"/>
      <c r="AO272" s="110"/>
      <c r="AP272" s="110"/>
      <c r="AQ272" s="110"/>
      <c r="AR272" s="110"/>
      <c r="AS272" s="110"/>
      <c r="AT272" s="110"/>
      <c r="AU272" s="110"/>
      <c r="AV272" s="110"/>
      <c r="AW272" s="110"/>
      <c r="AX272" s="110"/>
      <c r="AY272" s="110"/>
      <c r="AZ272" s="110"/>
      <c r="BA272" s="110"/>
      <c r="BB272" s="110"/>
      <c r="BC272" s="110"/>
      <c r="BD272" s="110"/>
      <c r="BE272" s="110"/>
      <c r="BF272" s="110"/>
      <c r="BG272" s="110"/>
      <c r="BH272" s="110"/>
      <c r="BI272" s="110"/>
      <c r="BJ272" s="110"/>
      <c r="BK272" s="110"/>
      <c r="BL272" s="110"/>
      <c r="BM272" s="110"/>
      <c r="BN272" s="110"/>
      <c r="BO272" s="110"/>
      <c r="BP272" s="110"/>
      <c r="BQ272" s="110"/>
      <c r="BR272" s="110"/>
      <c r="BS272" s="110"/>
      <c r="BT272" s="110"/>
      <c r="BU272" s="110"/>
      <c r="BV272" s="110"/>
      <c r="BW272" s="110"/>
      <c r="BX272" s="110"/>
      <c r="BY272" s="110"/>
      <c r="BZ272" s="110"/>
      <c r="CA272" s="110"/>
      <c r="CB272" s="110"/>
      <c r="CC272" s="110"/>
      <c r="CD272" s="110"/>
      <c r="CE272" s="110"/>
      <c r="CF272" s="110"/>
      <c r="CG272" s="110"/>
      <c r="CH272" s="110"/>
      <c r="CI272" s="110"/>
      <c r="CJ272" s="110"/>
      <c r="CK272" s="110"/>
      <c r="CL272" s="110"/>
      <c r="CM272" s="110"/>
      <c r="CN272" s="110"/>
      <c r="CO272" s="110"/>
      <c r="CP272" s="110"/>
      <c r="CQ272" s="110"/>
      <c r="CR272" s="110"/>
      <c r="CS272" s="110"/>
      <c r="CT272" s="110"/>
      <c r="CU272" s="110"/>
      <c r="CV272" s="110"/>
      <c r="CW272" s="110"/>
      <c r="CX272" s="110"/>
      <c r="CY272" s="110"/>
      <c r="CZ272" s="110"/>
      <c r="DA272" s="110"/>
      <c r="DB272" s="110"/>
      <c r="DC272" s="110"/>
      <c r="DD272" s="110"/>
      <c r="DE272" s="110"/>
      <c r="DF272" s="110"/>
      <c r="DG272" s="110"/>
      <c r="DH272" s="110"/>
      <c r="DI272" s="110"/>
      <c r="DJ272" s="110"/>
      <c r="DK272" s="110"/>
      <c r="DL272" s="110"/>
      <c r="DM272" s="110"/>
      <c r="DN272" s="110"/>
      <c r="DO272" s="110"/>
      <c r="DP272" s="110"/>
      <c r="DQ272" s="110"/>
      <c r="DR272" s="110"/>
      <c r="DS272" s="110"/>
      <c r="DT272" s="110"/>
      <c r="DU272" s="110"/>
      <c r="DV272" s="110"/>
      <c r="DW272" s="110"/>
      <c r="DX272" s="110"/>
      <c r="DY272" s="110"/>
      <c r="DZ272" s="110"/>
      <c r="EA272" s="110"/>
      <c r="EB272" s="110"/>
      <c r="EC272" s="110"/>
      <c r="ED272" s="110"/>
      <c r="EE272" s="110"/>
      <c r="EF272" s="110"/>
      <c r="EG272" s="110"/>
      <c r="EH272" s="110"/>
      <c r="EI272" s="110"/>
      <c r="EJ272" s="110"/>
      <c r="EK272" s="110"/>
      <c r="EL272" s="110"/>
      <c r="EM272" s="110"/>
      <c r="EN272" s="110"/>
      <c r="EO272" s="110"/>
      <c r="EP272" s="110"/>
      <c r="EQ272" s="110"/>
      <c r="ER272" s="110"/>
      <c r="ES272" s="110"/>
      <c r="ET272" s="110"/>
      <c r="EU272" s="110"/>
      <c r="EV272" s="110"/>
      <c r="EW272" s="110"/>
      <c r="EX272" s="110"/>
      <c r="EY272" s="110"/>
      <c r="EZ272" s="110"/>
      <c r="FA272" s="110"/>
      <c r="FB272" s="110"/>
      <c r="FC272" s="110"/>
      <c r="FD272" s="110"/>
      <c r="FE272" s="110"/>
      <c r="FF272" s="110"/>
      <c r="FG272" s="110"/>
      <c r="FH272" s="110"/>
      <c r="FI272" s="110"/>
      <c r="FJ272" s="110"/>
      <c r="FK272" s="110"/>
      <c r="FL272" s="110"/>
      <c r="FM272" s="110"/>
      <c r="FN272" s="110"/>
      <c r="FO272" s="110"/>
      <c r="FP272" s="110"/>
      <c r="FQ272" s="110"/>
      <c r="FR272" s="110"/>
      <c r="FS272" s="110"/>
      <c r="FT272" s="110"/>
      <c r="FU272" s="110"/>
      <c r="FV272" s="110"/>
      <c r="FW272" s="110"/>
      <c r="FX272" s="110"/>
      <c r="FY272" s="110"/>
      <c r="FZ272" s="110"/>
      <c r="GA272" s="110"/>
      <c r="GB272" s="110"/>
      <c r="GC272" s="110"/>
      <c r="GD272" s="110"/>
      <c r="GE272" s="110"/>
      <c r="GF272" s="110"/>
      <c r="GG272" s="110"/>
      <c r="GH272" s="110"/>
      <c r="GI272" s="110"/>
      <c r="GJ272" s="110"/>
      <c r="GK272" s="110"/>
      <c r="GL272" s="110"/>
      <c r="GM272" s="110"/>
      <c r="GN272" s="110"/>
      <c r="GO272" s="110"/>
      <c r="GP272" s="110"/>
      <c r="GQ272" s="110"/>
      <c r="GR272" s="110"/>
      <c r="GS272" s="110"/>
      <c r="GT272" s="110"/>
      <c r="GU272" s="110"/>
      <c r="GV272" s="110"/>
      <c r="GW272" s="110"/>
      <c r="GX272" s="110"/>
      <c r="GY272" s="110"/>
      <c r="GZ272" s="110"/>
      <c r="HA272" s="110"/>
      <c r="HB272" s="110"/>
      <c r="HC272" s="110"/>
      <c r="HD272" s="110"/>
      <c r="HE272" s="110"/>
      <c r="HF272" s="110"/>
      <c r="HG272" s="110"/>
      <c r="HH272" s="110"/>
      <c r="HI272" s="110"/>
      <c r="HJ272" s="110"/>
      <c r="HK272" s="110"/>
    </row>
    <row r="273" ht="15.75"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c r="AB273" s="110"/>
      <c r="AC273" s="110"/>
      <c r="AD273" s="110"/>
      <c r="AE273" s="110"/>
      <c r="AF273" s="110"/>
      <c r="AG273" s="110"/>
      <c r="AH273" s="110"/>
      <c r="AI273" s="110"/>
      <c r="AJ273" s="110"/>
      <c r="AK273" s="110"/>
      <c r="AL273" s="110"/>
      <c r="AM273" s="110"/>
      <c r="AN273" s="110"/>
      <c r="AO273" s="110"/>
      <c r="AP273" s="110"/>
      <c r="AQ273" s="110"/>
      <c r="AR273" s="110"/>
      <c r="AS273" s="110"/>
      <c r="AT273" s="110"/>
      <c r="AU273" s="110"/>
      <c r="AV273" s="110"/>
      <c r="AW273" s="110"/>
      <c r="AX273" s="110"/>
      <c r="AY273" s="110"/>
      <c r="AZ273" s="110"/>
      <c r="BA273" s="110"/>
      <c r="BB273" s="110"/>
      <c r="BC273" s="110"/>
      <c r="BD273" s="110"/>
      <c r="BE273" s="110"/>
      <c r="BF273" s="110"/>
      <c r="BG273" s="110"/>
      <c r="BH273" s="110"/>
      <c r="BI273" s="110"/>
      <c r="BJ273" s="110"/>
      <c r="BK273" s="110"/>
      <c r="BL273" s="110"/>
      <c r="BM273" s="110"/>
      <c r="BN273" s="110"/>
      <c r="BO273" s="110"/>
      <c r="BP273" s="110"/>
      <c r="BQ273" s="110"/>
      <c r="BR273" s="110"/>
      <c r="BS273" s="110"/>
      <c r="BT273" s="110"/>
      <c r="BU273" s="110"/>
      <c r="BV273" s="110"/>
      <c r="BW273" s="110"/>
      <c r="BX273" s="110"/>
      <c r="BY273" s="110"/>
      <c r="BZ273" s="110"/>
      <c r="CA273" s="110"/>
      <c r="CB273" s="110"/>
      <c r="CC273" s="110"/>
      <c r="CD273" s="110"/>
      <c r="CE273" s="110"/>
      <c r="CF273" s="110"/>
      <c r="CG273" s="110"/>
      <c r="CH273" s="110"/>
      <c r="CI273" s="110"/>
      <c r="CJ273" s="110"/>
      <c r="CK273" s="110"/>
      <c r="CL273" s="110"/>
      <c r="CM273" s="110"/>
      <c r="CN273" s="110"/>
      <c r="CO273" s="110"/>
      <c r="CP273" s="110"/>
      <c r="CQ273" s="110"/>
      <c r="CR273" s="110"/>
      <c r="CS273" s="110"/>
      <c r="CT273" s="110"/>
      <c r="CU273" s="110"/>
      <c r="CV273" s="110"/>
      <c r="CW273" s="110"/>
      <c r="CX273" s="110"/>
      <c r="CY273" s="110"/>
      <c r="CZ273" s="110"/>
      <c r="DA273" s="110"/>
      <c r="DB273" s="110"/>
      <c r="DC273" s="110"/>
      <c r="DD273" s="110"/>
      <c r="DE273" s="110"/>
      <c r="DF273" s="110"/>
      <c r="DG273" s="110"/>
      <c r="DH273" s="110"/>
      <c r="DI273" s="110"/>
      <c r="DJ273" s="110"/>
      <c r="DK273" s="110"/>
      <c r="DL273" s="110"/>
      <c r="DM273" s="110"/>
      <c r="DN273" s="110"/>
      <c r="DO273" s="110"/>
      <c r="DP273" s="110"/>
      <c r="DQ273" s="110"/>
      <c r="DR273" s="110"/>
      <c r="DS273" s="110"/>
      <c r="DT273" s="110"/>
      <c r="DU273" s="110"/>
      <c r="DV273" s="110"/>
      <c r="DW273" s="110"/>
      <c r="DX273" s="110"/>
      <c r="DY273" s="110"/>
      <c r="DZ273" s="110"/>
      <c r="EA273" s="110"/>
      <c r="EB273" s="110"/>
      <c r="EC273" s="110"/>
      <c r="ED273" s="110"/>
      <c r="EE273" s="110"/>
      <c r="EF273" s="110"/>
      <c r="EG273" s="110"/>
      <c r="EH273" s="110"/>
      <c r="EI273" s="110"/>
      <c r="EJ273" s="110"/>
      <c r="EK273" s="110"/>
      <c r="EL273" s="110"/>
      <c r="EM273" s="110"/>
      <c r="EN273" s="110"/>
      <c r="EO273" s="110"/>
      <c r="EP273" s="110"/>
      <c r="EQ273" s="110"/>
      <c r="ER273" s="110"/>
      <c r="ES273" s="110"/>
      <c r="ET273" s="110"/>
      <c r="EU273" s="110"/>
      <c r="EV273" s="110"/>
      <c r="EW273" s="110"/>
      <c r="EX273" s="110"/>
      <c r="EY273" s="110"/>
      <c r="EZ273" s="110"/>
      <c r="FA273" s="110"/>
      <c r="FB273" s="110"/>
      <c r="FC273" s="110"/>
      <c r="FD273" s="110"/>
      <c r="FE273" s="110"/>
      <c r="FF273" s="110"/>
      <c r="FG273" s="110"/>
      <c r="FH273" s="110"/>
      <c r="FI273" s="110"/>
      <c r="FJ273" s="110"/>
      <c r="FK273" s="110"/>
      <c r="FL273" s="110"/>
      <c r="FM273" s="110"/>
      <c r="FN273" s="110"/>
      <c r="FO273" s="110"/>
      <c r="FP273" s="110"/>
      <c r="FQ273" s="110"/>
      <c r="FR273" s="110"/>
      <c r="FS273" s="110"/>
      <c r="FT273" s="110"/>
      <c r="FU273" s="110"/>
      <c r="FV273" s="110"/>
      <c r="FW273" s="110"/>
      <c r="FX273" s="110"/>
      <c r="FY273" s="110"/>
      <c r="FZ273" s="110"/>
      <c r="GA273" s="110"/>
      <c r="GB273" s="110"/>
      <c r="GC273" s="110"/>
      <c r="GD273" s="110"/>
      <c r="GE273" s="110"/>
      <c r="GF273" s="110"/>
      <c r="GG273" s="110"/>
      <c r="GH273" s="110"/>
      <c r="GI273" s="110"/>
      <c r="GJ273" s="110"/>
      <c r="GK273" s="110"/>
      <c r="GL273" s="110"/>
      <c r="GM273" s="110"/>
      <c r="GN273" s="110"/>
      <c r="GO273" s="110"/>
      <c r="GP273" s="110"/>
      <c r="GQ273" s="110"/>
      <c r="GR273" s="110"/>
      <c r="GS273" s="110"/>
      <c r="GT273" s="110"/>
      <c r="GU273" s="110"/>
      <c r="GV273" s="110"/>
      <c r="GW273" s="110"/>
      <c r="GX273" s="110"/>
      <c r="GY273" s="110"/>
      <c r="GZ273" s="110"/>
      <c r="HA273" s="110"/>
      <c r="HB273" s="110"/>
      <c r="HC273" s="110"/>
      <c r="HD273" s="110"/>
      <c r="HE273" s="110"/>
      <c r="HF273" s="110"/>
      <c r="HG273" s="110"/>
      <c r="HH273" s="110"/>
      <c r="HI273" s="110"/>
      <c r="HJ273" s="110"/>
      <c r="HK273" s="110"/>
    </row>
    <row r="274" ht="15.75"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c r="AB274" s="110"/>
      <c r="AC274" s="110"/>
      <c r="AD274" s="110"/>
      <c r="AE274" s="110"/>
      <c r="AF274" s="110"/>
      <c r="AG274" s="110"/>
      <c r="AH274" s="110"/>
      <c r="AI274" s="110"/>
      <c r="AJ274" s="110"/>
      <c r="AK274" s="110"/>
      <c r="AL274" s="110"/>
      <c r="AM274" s="110"/>
      <c r="AN274" s="110"/>
      <c r="AO274" s="110"/>
      <c r="AP274" s="110"/>
      <c r="AQ274" s="110"/>
      <c r="AR274" s="110"/>
      <c r="AS274" s="110"/>
      <c r="AT274" s="110"/>
      <c r="AU274" s="110"/>
      <c r="AV274" s="110"/>
      <c r="AW274" s="110"/>
      <c r="AX274" s="110"/>
      <c r="AY274" s="110"/>
      <c r="AZ274" s="110"/>
      <c r="BA274" s="110"/>
      <c r="BB274" s="110"/>
      <c r="BC274" s="110"/>
      <c r="BD274" s="110"/>
      <c r="BE274" s="110"/>
      <c r="BF274" s="110"/>
      <c r="BG274" s="110"/>
      <c r="BH274" s="110"/>
      <c r="BI274" s="110"/>
      <c r="BJ274" s="110"/>
      <c r="BK274" s="110"/>
      <c r="BL274" s="110"/>
      <c r="BM274" s="110"/>
      <c r="BN274" s="110"/>
      <c r="BO274" s="110"/>
      <c r="BP274" s="110"/>
      <c r="BQ274" s="110"/>
      <c r="BR274" s="110"/>
      <c r="BS274" s="110"/>
      <c r="BT274" s="110"/>
      <c r="BU274" s="110"/>
      <c r="BV274" s="110"/>
      <c r="BW274" s="110"/>
      <c r="BX274" s="110"/>
      <c r="BY274" s="110"/>
      <c r="BZ274" s="110"/>
      <c r="CA274" s="110"/>
      <c r="CB274" s="110"/>
      <c r="CC274" s="110"/>
      <c r="CD274" s="110"/>
      <c r="CE274" s="110"/>
      <c r="CF274" s="110"/>
      <c r="CG274" s="110"/>
      <c r="CH274" s="110"/>
      <c r="CI274" s="110"/>
      <c r="CJ274" s="110"/>
      <c r="CK274" s="110"/>
      <c r="CL274" s="110"/>
      <c r="CM274" s="110"/>
      <c r="CN274" s="110"/>
      <c r="CO274" s="110"/>
      <c r="CP274" s="110"/>
      <c r="CQ274" s="110"/>
      <c r="CR274" s="110"/>
      <c r="CS274" s="110"/>
      <c r="CT274" s="110"/>
      <c r="CU274" s="110"/>
      <c r="CV274" s="110"/>
      <c r="CW274" s="110"/>
      <c r="CX274" s="110"/>
      <c r="CY274" s="110"/>
      <c r="CZ274" s="110"/>
      <c r="DA274" s="110"/>
      <c r="DB274" s="110"/>
      <c r="DC274" s="110"/>
      <c r="DD274" s="110"/>
      <c r="DE274" s="110"/>
      <c r="DF274" s="110"/>
      <c r="DG274" s="110"/>
      <c r="DH274" s="110"/>
      <c r="DI274" s="110"/>
      <c r="DJ274" s="110"/>
      <c r="DK274" s="110"/>
      <c r="DL274" s="110"/>
      <c r="DM274" s="110"/>
      <c r="DN274" s="110"/>
      <c r="DO274" s="110"/>
      <c r="DP274" s="110"/>
      <c r="DQ274" s="110"/>
      <c r="DR274" s="110"/>
      <c r="DS274" s="110"/>
      <c r="DT274" s="110"/>
      <c r="DU274" s="110"/>
      <c r="DV274" s="110"/>
      <c r="DW274" s="110"/>
      <c r="DX274" s="110"/>
      <c r="DY274" s="110"/>
      <c r="DZ274" s="110"/>
      <c r="EA274" s="110"/>
      <c r="EB274" s="110"/>
      <c r="EC274" s="110"/>
      <c r="ED274" s="110"/>
      <c r="EE274" s="110"/>
      <c r="EF274" s="110"/>
      <c r="EG274" s="110"/>
      <c r="EH274" s="110"/>
      <c r="EI274" s="110"/>
      <c r="EJ274" s="110"/>
      <c r="EK274" s="110"/>
      <c r="EL274" s="110"/>
      <c r="EM274" s="110"/>
      <c r="EN274" s="110"/>
      <c r="EO274" s="110"/>
      <c r="EP274" s="110"/>
      <c r="EQ274" s="110"/>
      <c r="ER274" s="110"/>
      <c r="ES274" s="110"/>
      <c r="ET274" s="110"/>
      <c r="EU274" s="110"/>
      <c r="EV274" s="110"/>
      <c r="EW274" s="110"/>
      <c r="EX274" s="110"/>
      <c r="EY274" s="110"/>
      <c r="EZ274" s="110"/>
      <c r="FA274" s="110"/>
      <c r="FB274" s="110"/>
      <c r="FC274" s="110"/>
      <c r="FD274" s="110"/>
      <c r="FE274" s="110"/>
      <c r="FF274" s="110"/>
      <c r="FG274" s="110"/>
      <c r="FH274" s="110"/>
      <c r="FI274" s="110"/>
      <c r="FJ274" s="110"/>
      <c r="FK274" s="110"/>
      <c r="FL274" s="110"/>
      <c r="FM274" s="110"/>
      <c r="FN274" s="110"/>
      <c r="FO274" s="110"/>
      <c r="FP274" s="110"/>
      <c r="FQ274" s="110"/>
      <c r="FR274" s="110"/>
      <c r="FS274" s="110"/>
      <c r="FT274" s="110"/>
      <c r="FU274" s="110"/>
      <c r="FV274" s="110"/>
      <c r="FW274" s="110"/>
      <c r="FX274" s="110"/>
      <c r="FY274" s="110"/>
      <c r="FZ274" s="110"/>
      <c r="GA274" s="110"/>
      <c r="GB274" s="110"/>
      <c r="GC274" s="110"/>
      <c r="GD274" s="110"/>
      <c r="GE274" s="110"/>
      <c r="GF274" s="110"/>
      <c r="GG274" s="110"/>
      <c r="GH274" s="110"/>
      <c r="GI274" s="110"/>
      <c r="GJ274" s="110"/>
      <c r="GK274" s="110"/>
      <c r="GL274" s="110"/>
      <c r="GM274" s="110"/>
      <c r="GN274" s="110"/>
      <c r="GO274" s="110"/>
      <c r="GP274" s="110"/>
      <c r="GQ274" s="110"/>
      <c r="GR274" s="110"/>
      <c r="GS274" s="110"/>
      <c r="GT274" s="110"/>
      <c r="GU274" s="110"/>
      <c r="GV274" s="110"/>
      <c r="GW274" s="110"/>
      <c r="GX274" s="110"/>
      <c r="GY274" s="110"/>
      <c r="GZ274" s="110"/>
      <c r="HA274" s="110"/>
      <c r="HB274" s="110"/>
      <c r="HC274" s="110"/>
      <c r="HD274" s="110"/>
      <c r="HE274" s="110"/>
      <c r="HF274" s="110"/>
      <c r="HG274" s="110"/>
      <c r="HH274" s="110"/>
      <c r="HI274" s="110"/>
      <c r="HJ274" s="110"/>
      <c r="HK274" s="110"/>
    </row>
    <row r="275" ht="15.75"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c r="AB275" s="110"/>
      <c r="AC275" s="110"/>
      <c r="AD275" s="110"/>
      <c r="AE275" s="110"/>
      <c r="AF275" s="110"/>
      <c r="AG275" s="110"/>
      <c r="AH275" s="110"/>
      <c r="AI275" s="110"/>
      <c r="AJ275" s="110"/>
      <c r="AK275" s="110"/>
      <c r="AL275" s="110"/>
      <c r="AM275" s="110"/>
      <c r="AN275" s="110"/>
      <c r="AO275" s="110"/>
      <c r="AP275" s="110"/>
      <c r="AQ275" s="110"/>
      <c r="AR275" s="110"/>
      <c r="AS275" s="110"/>
      <c r="AT275" s="110"/>
      <c r="AU275" s="110"/>
      <c r="AV275" s="110"/>
      <c r="AW275" s="110"/>
      <c r="AX275" s="110"/>
      <c r="AY275" s="110"/>
      <c r="AZ275" s="110"/>
      <c r="BA275" s="110"/>
      <c r="BB275" s="110"/>
      <c r="BC275" s="110"/>
      <c r="BD275" s="110"/>
      <c r="BE275" s="110"/>
      <c r="BF275" s="110"/>
      <c r="BG275" s="110"/>
      <c r="BH275" s="110"/>
      <c r="BI275" s="110"/>
      <c r="BJ275" s="110"/>
      <c r="BK275" s="110"/>
      <c r="BL275" s="110"/>
      <c r="BM275" s="110"/>
      <c r="BN275" s="110"/>
      <c r="BO275" s="110"/>
      <c r="BP275" s="110"/>
      <c r="BQ275" s="110"/>
      <c r="BR275" s="110"/>
      <c r="BS275" s="110"/>
      <c r="BT275" s="110"/>
      <c r="BU275" s="110"/>
      <c r="BV275" s="110"/>
      <c r="BW275" s="110"/>
      <c r="BX275" s="110"/>
      <c r="BY275" s="110"/>
      <c r="BZ275" s="110"/>
      <c r="CA275" s="110"/>
      <c r="CB275" s="110"/>
      <c r="CC275" s="110"/>
      <c r="CD275" s="110"/>
      <c r="CE275" s="110"/>
      <c r="CF275" s="110"/>
      <c r="CG275" s="110"/>
      <c r="CH275" s="110"/>
      <c r="CI275" s="110"/>
      <c r="CJ275" s="110"/>
      <c r="CK275" s="110"/>
      <c r="CL275" s="110"/>
      <c r="CM275" s="110"/>
      <c r="CN275" s="110"/>
      <c r="CO275" s="110"/>
      <c r="CP275" s="110"/>
      <c r="CQ275" s="110"/>
      <c r="CR275" s="110"/>
      <c r="CS275" s="110"/>
      <c r="CT275" s="110"/>
      <c r="CU275" s="110"/>
      <c r="CV275" s="110"/>
      <c r="CW275" s="110"/>
      <c r="CX275" s="110"/>
      <c r="CY275" s="110"/>
      <c r="CZ275" s="110"/>
      <c r="DA275" s="110"/>
      <c r="DB275" s="110"/>
      <c r="DC275" s="110"/>
      <c r="DD275" s="110"/>
      <c r="DE275" s="110"/>
      <c r="DF275" s="110"/>
      <c r="DG275" s="110"/>
      <c r="DH275" s="110"/>
      <c r="DI275" s="110"/>
      <c r="DJ275" s="110"/>
      <c r="DK275" s="110"/>
      <c r="DL275" s="110"/>
      <c r="DM275" s="110"/>
      <c r="DN275" s="110"/>
      <c r="DO275" s="110"/>
      <c r="DP275" s="110"/>
      <c r="DQ275" s="110"/>
      <c r="DR275" s="110"/>
      <c r="DS275" s="110"/>
      <c r="DT275" s="110"/>
      <c r="DU275" s="110"/>
      <c r="DV275" s="110"/>
      <c r="DW275" s="110"/>
      <c r="DX275" s="110"/>
      <c r="DY275" s="110"/>
      <c r="DZ275" s="110"/>
      <c r="EA275" s="110"/>
      <c r="EB275" s="110"/>
      <c r="EC275" s="110"/>
      <c r="ED275" s="110"/>
      <c r="EE275" s="110"/>
      <c r="EF275" s="110"/>
      <c r="EG275" s="110"/>
      <c r="EH275" s="110"/>
      <c r="EI275" s="110"/>
      <c r="EJ275" s="110"/>
      <c r="EK275" s="110"/>
      <c r="EL275" s="110"/>
      <c r="EM275" s="110"/>
      <c r="EN275" s="110"/>
      <c r="EO275" s="110"/>
      <c r="EP275" s="110"/>
      <c r="EQ275" s="110"/>
      <c r="ER275" s="110"/>
      <c r="ES275" s="110"/>
      <c r="ET275" s="110"/>
      <c r="EU275" s="110"/>
      <c r="EV275" s="110"/>
      <c r="EW275" s="110"/>
      <c r="EX275" s="110"/>
      <c r="EY275" s="110"/>
      <c r="EZ275" s="110"/>
      <c r="FA275" s="110"/>
      <c r="FB275" s="110"/>
      <c r="FC275" s="110"/>
      <c r="FD275" s="110"/>
      <c r="FE275" s="110"/>
      <c r="FF275" s="110"/>
      <c r="FG275" s="110"/>
      <c r="FH275" s="110"/>
      <c r="FI275" s="110"/>
      <c r="FJ275" s="110"/>
      <c r="FK275" s="110"/>
      <c r="FL275" s="110"/>
      <c r="FM275" s="110"/>
      <c r="FN275" s="110"/>
      <c r="FO275" s="110"/>
      <c r="FP275" s="110"/>
      <c r="FQ275" s="110"/>
      <c r="FR275" s="110"/>
      <c r="FS275" s="110"/>
      <c r="FT275" s="110"/>
      <c r="FU275" s="110"/>
      <c r="FV275" s="110"/>
      <c r="FW275" s="110"/>
      <c r="FX275" s="110"/>
      <c r="FY275" s="110"/>
      <c r="FZ275" s="110"/>
      <c r="GA275" s="110"/>
      <c r="GB275" s="110"/>
      <c r="GC275" s="110"/>
      <c r="GD275" s="110"/>
      <c r="GE275" s="110"/>
      <c r="GF275" s="110"/>
      <c r="GG275" s="110"/>
      <c r="GH275" s="110"/>
      <c r="GI275" s="110"/>
      <c r="GJ275" s="110"/>
      <c r="GK275" s="110"/>
      <c r="GL275" s="110"/>
      <c r="GM275" s="110"/>
      <c r="GN275" s="110"/>
      <c r="GO275" s="110"/>
      <c r="GP275" s="110"/>
      <c r="GQ275" s="110"/>
      <c r="GR275" s="110"/>
      <c r="GS275" s="110"/>
      <c r="GT275" s="110"/>
      <c r="GU275" s="110"/>
      <c r="GV275" s="110"/>
      <c r="GW275" s="110"/>
      <c r="GX275" s="110"/>
      <c r="GY275" s="110"/>
      <c r="GZ275" s="110"/>
      <c r="HA275" s="110"/>
      <c r="HB275" s="110"/>
      <c r="HC275" s="110"/>
      <c r="HD275" s="110"/>
      <c r="HE275" s="110"/>
      <c r="HF275" s="110"/>
      <c r="HG275" s="110"/>
      <c r="HH275" s="110"/>
      <c r="HI275" s="110"/>
      <c r="HJ275" s="110"/>
      <c r="HK275" s="110"/>
    </row>
    <row r="276" ht="15.75"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c r="AB276" s="110"/>
      <c r="AC276" s="110"/>
      <c r="AD276" s="110"/>
      <c r="AE276" s="110"/>
      <c r="AF276" s="110"/>
      <c r="AG276" s="110"/>
      <c r="AH276" s="110"/>
      <c r="AI276" s="110"/>
      <c r="AJ276" s="110"/>
      <c r="AK276" s="110"/>
      <c r="AL276" s="110"/>
      <c r="AM276" s="110"/>
      <c r="AN276" s="110"/>
      <c r="AO276" s="110"/>
      <c r="AP276" s="110"/>
      <c r="AQ276" s="110"/>
      <c r="AR276" s="110"/>
      <c r="AS276" s="110"/>
      <c r="AT276" s="110"/>
      <c r="AU276" s="110"/>
      <c r="AV276" s="110"/>
      <c r="AW276" s="110"/>
      <c r="AX276" s="110"/>
      <c r="AY276" s="110"/>
      <c r="AZ276" s="110"/>
      <c r="BA276" s="110"/>
      <c r="BB276" s="110"/>
      <c r="BC276" s="110"/>
      <c r="BD276" s="110"/>
      <c r="BE276" s="110"/>
      <c r="BF276" s="110"/>
      <c r="BG276" s="110"/>
      <c r="BH276" s="110"/>
      <c r="BI276" s="110"/>
      <c r="BJ276" s="110"/>
      <c r="BK276" s="110"/>
      <c r="BL276" s="110"/>
      <c r="BM276" s="110"/>
      <c r="BN276" s="110"/>
      <c r="BO276" s="110"/>
      <c r="BP276" s="110"/>
      <c r="BQ276" s="110"/>
      <c r="BR276" s="110"/>
      <c r="BS276" s="110"/>
      <c r="BT276" s="110"/>
      <c r="BU276" s="110"/>
      <c r="BV276" s="110"/>
      <c r="BW276" s="110"/>
      <c r="BX276" s="110"/>
      <c r="BY276" s="110"/>
      <c r="BZ276" s="110"/>
      <c r="CA276" s="110"/>
      <c r="CB276" s="110"/>
      <c r="CC276" s="110"/>
      <c r="CD276" s="110"/>
      <c r="CE276" s="110"/>
      <c r="CF276" s="110"/>
      <c r="CG276" s="110"/>
      <c r="CH276" s="110"/>
      <c r="CI276" s="110"/>
      <c r="CJ276" s="110"/>
      <c r="CK276" s="110"/>
      <c r="CL276" s="110"/>
      <c r="CM276" s="110"/>
      <c r="CN276" s="110"/>
      <c r="CO276" s="110"/>
      <c r="CP276" s="110"/>
      <c r="CQ276" s="110"/>
      <c r="CR276" s="110"/>
      <c r="CS276" s="110"/>
      <c r="CT276" s="110"/>
      <c r="CU276" s="110"/>
      <c r="CV276" s="110"/>
      <c r="CW276" s="110"/>
      <c r="CX276" s="110"/>
      <c r="CY276" s="110"/>
      <c r="CZ276" s="110"/>
      <c r="DA276" s="110"/>
      <c r="DB276" s="110"/>
      <c r="DC276" s="110"/>
      <c r="DD276" s="110"/>
      <c r="DE276" s="110"/>
      <c r="DF276" s="110"/>
      <c r="DG276" s="110"/>
      <c r="DH276" s="110"/>
      <c r="DI276" s="110"/>
      <c r="DJ276" s="110"/>
      <c r="DK276" s="110"/>
      <c r="DL276" s="110"/>
      <c r="DM276" s="110"/>
      <c r="DN276" s="110"/>
      <c r="DO276" s="110"/>
      <c r="DP276" s="110"/>
      <c r="DQ276" s="110"/>
      <c r="DR276" s="110"/>
      <c r="DS276" s="110"/>
      <c r="DT276" s="110"/>
      <c r="DU276" s="110"/>
      <c r="DV276" s="110"/>
      <c r="DW276" s="110"/>
      <c r="DX276" s="110"/>
      <c r="DY276" s="110"/>
      <c r="DZ276" s="110"/>
      <c r="EA276" s="110"/>
      <c r="EB276" s="110"/>
      <c r="EC276" s="110"/>
      <c r="ED276" s="110"/>
      <c r="EE276" s="110"/>
      <c r="EF276" s="110"/>
      <c r="EG276" s="110"/>
      <c r="EH276" s="110"/>
      <c r="EI276" s="110"/>
      <c r="EJ276" s="110"/>
      <c r="EK276" s="110"/>
      <c r="EL276" s="110"/>
      <c r="EM276" s="110"/>
      <c r="EN276" s="110"/>
      <c r="EO276" s="110"/>
      <c r="EP276" s="110"/>
      <c r="EQ276" s="110"/>
      <c r="ER276" s="110"/>
      <c r="ES276" s="110"/>
      <c r="ET276" s="110"/>
      <c r="EU276" s="110"/>
      <c r="EV276" s="110"/>
      <c r="EW276" s="110"/>
      <c r="EX276" s="110"/>
      <c r="EY276" s="110"/>
      <c r="EZ276" s="110"/>
      <c r="FA276" s="110"/>
      <c r="FB276" s="110"/>
      <c r="FC276" s="110"/>
      <c r="FD276" s="110"/>
      <c r="FE276" s="110"/>
      <c r="FF276" s="110"/>
      <c r="FG276" s="110"/>
      <c r="FH276" s="110"/>
      <c r="FI276" s="110"/>
      <c r="FJ276" s="110"/>
      <c r="FK276" s="110"/>
      <c r="FL276" s="110"/>
      <c r="FM276" s="110"/>
      <c r="FN276" s="110"/>
      <c r="FO276" s="110"/>
      <c r="FP276" s="110"/>
      <c r="FQ276" s="110"/>
      <c r="FR276" s="110"/>
      <c r="FS276" s="110"/>
      <c r="FT276" s="110"/>
      <c r="FU276" s="110"/>
      <c r="FV276" s="110"/>
      <c r="FW276" s="110"/>
      <c r="FX276" s="110"/>
      <c r="FY276" s="110"/>
      <c r="FZ276" s="110"/>
      <c r="GA276" s="110"/>
      <c r="GB276" s="110"/>
      <c r="GC276" s="110"/>
      <c r="GD276" s="110"/>
      <c r="GE276" s="110"/>
      <c r="GF276" s="110"/>
      <c r="GG276" s="110"/>
      <c r="GH276" s="110"/>
      <c r="GI276" s="110"/>
      <c r="GJ276" s="110"/>
      <c r="GK276" s="110"/>
      <c r="GL276" s="110"/>
      <c r="GM276" s="110"/>
      <c r="GN276" s="110"/>
      <c r="GO276" s="110"/>
      <c r="GP276" s="110"/>
      <c r="GQ276" s="110"/>
      <c r="GR276" s="110"/>
      <c r="GS276" s="110"/>
      <c r="GT276" s="110"/>
      <c r="GU276" s="110"/>
      <c r="GV276" s="110"/>
      <c r="GW276" s="110"/>
      <c r="GX276" s="110"/>
      <c r="GY276" s="110"/>
      <c r="GZ276" s="110"/>
      <c r="HA276" s="110"/>
      <c r="HB276" s="110"/>
      <c r="HC276" s="110"/>
      <c r="HD276" s="110"/>
      <c r="HE276" s="110"/>
      <c r="HF276" s="110"/>
      <c r="HG276" s="110"/>
      <c r="HH276" s="110"/>
      <c r="HI276" s="110"/>
      <c r="HJ276" s="110"/>
      <c r="HK276" s="110"/>
    </row>
    <row r="277" ht="15.75"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c r="AB277" s="110"/>
      <c r="AC277" s="110"/>
      <c r="AD277" s="110"/>
      <c r="AE277" s="110"/>
      <c r="AF277" s="110"/>
      <c r="AG277" s="110"/>
      <c r="AH277" s="110"/>
      <c r="AI277" s="110"/>
      <c r="AJ277" s="110"/>
      <c r="AK277" s="110"/>
      <c r="AL277" s="110"/>
      <c r="AM277" s="110"/>
      <c r="AN277" s="110"/>
      <c r="AO277" s="110"/>
      <c r="AP277" s="110"/>
      <c r="AQ277" s="110"/>
      <c r="AR277" s="110"/>
      <c r="AS277" s="110"/>
      <c r="AT277" s="110"/>
      <c r="AU277" s="110"/>
      <c r="AV277" s="110"/>
      <c r="AW277" s="110"/>
      <c r="AX277" s="110"/>
      <c r="AY277" s="110"/>
      <c r="AZ277" s="110"/>
      <c r="BA277" s="110"/>
      <c r="BB277" s="110"/>
      <c r="BC277" s="110"/>
      <c r="BD277" s="110"/>
      <c r="BE277" s="110"/>
      <c r="BF277" s="110"/>
      <c r="BG277" s="110"/>
      <c r="BH277" s="110"/>
      <c r="BI277" s="110"/>
      <c r="BJ277" s="110"/>
      <c r="BK277" s="110"/>
      <c r="BL277" s="110"/>
      <c r="BM277" s="110"/>
      <c r="BN277" s="110"/>
      <c r="BO277" s="110"/>
      <c r="BP277" s="110"/>
      <c r="BQ277" s="110"/>
      <c r="BR277" s="110"/>
      <c r="BS277" s="110"/>
      <c r="BT277" s="110"/>
      <c r="BU277" s="110"/>
      <c r="BV277" s="110"/>
      <c r="BW277" s="110"/>
      <c r="BX277" s="110"/>
      <c r="BY277" s="110"/>
      <c r="BZ277" s="110"/>
      <c r="CA277" s="110"/>
      <c r="CB277" s="110"/>
      <c r="CC277" s="110"/>
      <c r="CD277" s="110"/>
      <c r="CE277" s="110"/>
      <c r="CF277" s="110"/>
      <c r="CG277" s="110"/>
      <c r="CH277" s="110"/>
      <c r="CI277" s="110"/>
      <c r="CJ277" s="110"/>
      <c r="CK277" s="110"/>
      <c r="CL277" s="110"/>
      <c r="CM277" s="110"/>
      <c r="CN277" s="110"/>
      <c r="CO277" s="110"/>
      <c r="CP277" s="110"/>
      <c r="CQ277" s="110"/>
      <c r="CR277" s="110"/>
      <c r="CS277" s="110"/>
      <c r="CT277" s="110"/>
      <c r="CU277" s="110"/>
      <c r="CV277" s="110"/>
      <c r="CW277" s="110"/>
      <c r="CX277" s="110"/>
      <c r="CY277" s="110"/>
      <c r="CZ277" s="110"/>
      <c r="DA277" s="110"/>
      <c r="DB277" s="110"/>
      <c r="DC277" s="110"/>
      <c r="DD277" s="110"/>
      <c r="DE277" s="110"/>
      <c r="DF277" s="110"/>
      <c r="DG277" s="110"/>
      <c r="DH277" s="110"/>
      <c r="DI277" s="110"/>
      <c r="DJ277" s="110"/>
      <c r="DK277" s="110"/>
      <c r="DL277" s="110"/>
      <c r="DM277" s="110"/>
      <c r="DN277" s="110"/>
      <c r="DO277" s="110"/>
      <c r="DP277" s="110"/>
      <c r="DQ277" s="110"/>
      <c r="DR277" s="110"/>
      <c r="DS277" s="110"/>
      <c r="DT277" s="110"/>
      <c r="DU277" s="110"/>
      <c r="DV277" s="110"/>
      <c r="DW277" s="110"/>
      <c r="DX277" s="110"/>
      <c r="DY277" s="110"/>
      <c r="DZ277" s="110"/>
      <c r="EA277" s="110"/>
      <c r="EB277" s="110"/>
      <c r="EC277" s="110"/>
      <c r="ED277" s="110"/>
      <c r="EE277" s="110"/>
      <c r="EF277" s="110"/>
      <c r="EG277" s="110"/>
      <c r="EH277" s="110"/>
      <c r="EI277" s="110"/>
      <c r="EJ277" s="110"/>
      <c r="EK277" s="110"/>
      <c r="EL277" s="110"/>
      <c r="EM277" s="110"/>
      <c r="EN277" s="110"/>
      <c r="EO277" s="110"/>
      <c r="EP277" s="110"/>
      <c r="EQ277" s="110"/>
      <c r="ER277" s="110"/>
      <c r="ES277" s="110"/>
      <c r="ET277" s="110"/>
      <c r="EU277" s="110"/>
      <c r="EV277" s="110"/>
      <c r="EW277" s="110"/>
      <c r="EX277" s="110"/>
      <c r="EY277" s="110"/>
      <c r="EZ277" s="110"/>
      <c r="FA277" s="110"/>
      <c r="FB277" s="110"/>
      <c r="FC277" s="110"/>
      <c r="FD277" s="110"/>
      <c r="FE277" s="110"/>
      <c r="FF277" s="110"/>
      <c r="FG277" s="110"/>
      <c r="FH277" s="110"/>
      <c r="FI277" s="110"/>
      <c r="FJ277" s="110"/>
      <c r="FK277" s="110"/>
      <c r="FL277" s="110"/>
      <c r="FM277" s="110"/>
      <c r="FN277" s="110"/>
      <c r="FO277" s="110"/>
      <c r="FP277" s="110"/>
      <c r="FQ277" s="110"/>
      <c r="FR277" s="110"/>
      <c r="FS277" s="110"/>
      <c r="FT277" s="110"/>
      <c r="FU277" s="110"/>
      <c r="FV277" s="110"/>
      <c r="FW277" s="110"/>
      <c r="FX277" s="110"/>
      <c r="FY277" s="110"/>
      <c r="FZ277" s="110"/>
      <c r="GA277" s="110"/>
      <c r="GB277" s="110"/>
      <c r="GC277" s="110"/>
      <c r="GD277" s="110"/>
      <c r="GE277" s="110"/>
      <c r="GF277" s="110"/>
      <c r="GG277" s="110"/>
      <c r="GH277" s="110"/>
      <c r="GI277" s="110"/>
      <c r="GJ277" s="110"/>
      <c r="GK277" s="110"/>
      <c r="GL277" s="110"/>
      <c r="GM277" s="110"/>
      <c r="GN277" s="110"/>
      <c r="GO277" s="110"/>
      <c r="GP277" s="110"/>
      <c r="GQ277" s="110"/>
      <c r="GR277" s="110"/>
      <c r="GS277" s="110"/>
      <c r="GT277" s="110"/>
      <c r="GU277" s="110"/>
      <c r="GV277" s="110"/>
      <c r="GW277" s="110"/>
      <c r="GX277" s="110"/>
      <c r="GY277" s="110"/>
      <c r="GZ277" s="110"/>
      <c r="HA277" s="110"/>
      <c r="HB277" s="110"/>
      <c r="HC277" s="110"/>
      <c r="HD277" s="110"/>
      <c r="HE277" s="110"/>
      <c r="HF277" s="110"/>
      <c r="HG277" s="110"/>
      <c r="HH277" s="110"/>
      <c r="HI277" s="110"/>
      <c r="HJ277" s="110"/>
      <c r="HK277" s="110"/>
    </row>
    <row r="278" ht="15.75"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c r="AB278" s="110"/>
      <c r="AC278" s="110"/>
      <c r="AD278" s="110"/>
      <c r="AE278" s="110"/>
      <c r="AF278" s="110"/>
      <c r="AG278" s="110"/>
      <c r="AH278" s="110"/>
      <c r="AI278" s="110"/>
      <c r="AJ278" s="110"/>
      <c r="AK278" s="110"/>
      <c r="AL278" s="110"/>
      <c r="AM278" s="110"/>
      <c r="AN278" s="110"/>
      <c r="AO278" s="110"/>
      <c r="AP278" s="110"/>
      <c r="AQ278" s="110"/>
      <c r="AR278" s="110"/>
      <c r="AS278" s="110"/>
      <c r="AT278" s="110"/>
      <c r="AU278" s="110"/>
      <c r="AV278" s="110"/>
      <c r="AW278" s="110"/>
      <c r="AX278" s="110"/>
      <c r="AY278" s="110"/>
      <c r="AZ278" s="110"/>
      <c r="BA278" s="110"/>
      <c r="BB278" s="110"/>
      <c r="BC278" s="110"/>
      <c r="BD278" s="110"/>
      <c r="BE278" s="110"/>
      <c r="BF278" s="110"/>
      <c r="BG278" s="110"/>
      <c r="BH278" s="110"/>
      <c r="BI278" s="110"/>
      <c r="BJ278" s="110"/>
      <c r="BK278" s="110"/>
      <c r="BL278" s="110"/>
      <c r="BM278" s="110"/>
      <c r="BN278" s="110"/>
      <c r="BO278" s="110"/>
      <c r="BP278" s="110"/>
      <c r="BQ278" s="110"/>
      <c r="BR278" s="110"/>
      <c r="BS278" s="110"/>
      <c r="BT278" s="110"/>
      <c r="BU278" s="110"/>
      <c r="BV278" s="110"/>
      <c r="BW278" s="110"/>
      <c r="BX278" s="110"/>
      <c r="BY278" s="110"/>
      <c r="BZ278" s="110"/>
      <c r="CA278" s="110"/>
      <c r="CB278" s="110"/>
      <c r="CC278" s="110"/>
      <c r="CD278" s="110"/>
      <c r="CE278" s="110"/>
      <c r="CF278" s="110"/>
      <c r="CG278" s="110"/>
      <c r="CH278" s="110"/>
      <c r="CI278" s="110"/>
      <c r="CJ278" s="110"/>
      <c r="CK278" s="110"/>
      <c r="CL278" s="110"/>
      <c r="CM278" s="110"/>
      <c r="CN278" s="110"/>
      <c r="CO278" s="110"/>
      <c r="CP278" s="110"/>
      <c r="CQ278" s="110"/>
      <c r="CR278" s="110"/>
      <c r="CS278" s="110"/>
      <c r="CT278" s="110"/>
      <c r="CU278" s="110"/>
      <c r="CV278" s="110"/>
      <c r="CW278" s="110"/>
      <c r="CX278" s="110"/>
      <c r="CY278" s="110"/>
      <c r="CZ278" s="110"/>
      <c r="DA278" s="110"/>
      <c r="DB278" s="110"/>
      <c r="DC278" s="110"/>
      <c r="DD278" s="110"/>
      <c r="DE278" s="110"/>
      <c r="DF278" s="110"/>
      <c r="DG278" s="110"/>
      <c r="DH278" s="110"/>
      <c r="DI278" s="110"/>
      <c r="DJ278" s="110"/>
      <c r="DK278" s="110"/>
      <c r="DL278" s="110"/>
      <c r="DM278" s="110"/>
      <c r="DN278" s="110"/>
      <c r="DO278" s="110"/>
      <c r="DP278" s="110"/>
      <c r="DQ278" s="110"/>
      <c r="DR278" s="110"/>
      <c r="DS278" s="110"/>
      <c r="DT278" s="110"/>
      <c r="DU278" s="110"/>
      <c r="DV278" s="110"/>
      <c r="DW278" s="110"/>
      <c r="DX278" s="110"/>
      <c r="DY278" s="110"/>
      <c r="DZ278" s="110"/>
      <c r="EA278" s="110"/>
      <c r="EB278" s="110"/>
      <c r="EC278" s="110"/>
      <c r="ED278" s="110"/>
      <c r="EE278" s="110"/>
      <c r="EF278" s="110"/>
      <c r="EG278" s="110"/>
      <c r="EH278" s="110"/>
      <c r="EI278" s="110"/>
      <c r="EJ278" s="110"/>
      <c r="EK278" s="110"/>
      <c r="EL278" s="110"/>
      <c r="EM278" s="110"/>
      <c r="EN278" s="110"/>
      <c r="EO278" s="110"/>
      <c r="EP278" s="110"/>
      <c r="EQ278" s="110"/>
      <c r="ER278" s="110"/>
      <c r="ES278" s="110"/>
      <c r="ET278" s="110"/>
      <c r="EU278" s="110"/>
      <c r="EV278" s="110"/>
      <c r="EW278" s="110"/>
      <c r="EX278" s="110"/>
      <c r="EY278" s="110"/>
      <c r="EZ278" s="110"/>
      <c r="FA278" s="110"/>
      <c r="FB278" s="110"/>
      <c r="FC278" s="110"/>
      <c r="FD278" s="110"/>
      <c r="FE278" s="110"/>
      <c r="FF278" s="110"/>
      <c r="FG278" s="110"/>
      <c r="FH278" s="110"/>
      <c r="FI278" s="110"/>
      <c r="FJ278" s="110"/>
      <c r="FK278" s="110"/>
      <c r="FL278" s="110"/>
      <c r="FM278" s="110"/>
      <c r="FN278" s="110"/>
      <c r="FO278" s="110"/>
      <c r="FP278" s="110"/>
      <c r="FQ278" s="110"/>
      <c r="FR278" s="110"/>
      <c r="FS278" s="110"/>
      <c r="FT278" s="110"/>
      <c r="FU278" s="110"/>
      <c r="FV278" s="110"/>
      <c r="FW278" s="110"/>
      <c r="FX278" s="110"/>
      <c r="FY278" s="110"/>
      <c r="FZ278" s="110"/>
      <c r="GA278" s="110"/>
      <c r="GB278" s="110"/>
      <c r="GC278" s="110"/>
      <c r="GD278" s="110"/>
      <c r="GE278" s="110"/>
      <c r="GF278" s="110"/>
      <c r="GG278" s="110"/>
      <c r="GH278" s="110"/>
      <c r="GI278" s="110"/>
      <c r="GJ278" s="110"/>
      <c r="GK278" s="110"/>
      <c r="GL278" s="110"/>
      <c r="GM278" s="110"/>
      <c r="GN278" s="110"/>
      <c r="GO278" s="110"/>
      <c r="GP278" s="110"/>
      <c r="GQ278" s="110"/>
      <c r="GR278" s="110"/>
      <c r="GS278" s="110"/>
      <c r="GT278" s="110"/>
      <c r="GU278" s="110"/>
      <c r="GV278" s="110"/>
      <c r="GW278" s="110"/>
      <c r="GX278" s="110"/>
      <c r="GY278" s="110"/>
      <c r="GZ278" s="110"/>
      <c r="HA278" s="110"/>
      <c r="HB278" s="110"/>
      <c r="HC278" s="110"/>
      <c r="HD278" s="110"/>
      <c r="HE278" s="110"/>
      <c r="HF278" s="110"/>
      <c r="HG278" s="110"/>
      <c r="HH278" s="110"/>
      <c r="HI278" s="110"/>
      <c r="HJ278" s="110"/>
      <c r="HK278" s="110"/>
    </row>
    <row r="279" ht="15.75"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c r="AB279" s="110"/>
      <c r="AC279" s="110"/>
      <c r="AD279" s="110"/>
      <c r="AE279" s="110"/>
      <c r="AF279" s="110"/>
      <c r="AG279" s="110"/>
      <c r="AH279" s="110"/>
      <c r="AI279" s="110"/>
      <c r="AJ279" s="110"/>
      <c r="AK279" s="110"/>
      <c r="AL279" s="110"/>
      <c r="AM279" s="110"/>
      <c r="AN279" s="110"/>
      <c r="AO279" s="110"/>
      <c r="AP279" s="110"/>
      <c r="AQ279" s="110"/>
      <c r="AR279" s="110"/>
      <c r="AS279" s="110"/>
      <c r="AT279" s="110"/>
      <c r="AU279" s="110"/>
      <c r="AV279" s="110"/>
      <c r="AW279" s="110"/>
      <c r="AX279" s="110"/>
      <c r="AY279" s="110"/>
      <c r="AZ279" s="110"/>
      <c r="BA279" s="110"/>
      <c r="BB279" s="110"/>
      <c r="BC279" s="110"/>
      <c r="BD279" s="110"/>
      <c r="BE279" s="110"/>
      <c r="BF279" s="110"/>
      <c r="BG279" s="110"/>
      <c r="BH279" s="110"/>
      <c r="BI279" s="110"/>
      <c r="BJ279" s="110"/>
      <c r="BK279" s="110"/>
      <c r="BL279" s="110"/>
      <c r="BM279" s="110"/>
      <c r="BN279" s="110"/>
      <c r="BO279" s="110"/>
      <c r="BP279" s="110"/>
      <c r="BQ279" s="110"/>
      <c r="BR279" s="110"/>
      <c r="BS279" s="110"/>
      <c r="BT279" s="110"/>
      <c r="BU279" s="110"/>
      <c r="BV279" s="110"/>
      <c r="BW279" s="110"/>
      <c r="BX279" s="110"/>
      <c r="BY279" s="110"/>
      <c r="BZ279" s="110"/>
      <c r="CA279" s="110"/>
      <c r="CB279" s="110"/>
      <c r="CC279" s="110"/>
      <c r="CD279" s="110"/>
      <c r="CE279" s="110"/>
      <c r="CF279" s="110"/>
      <c r="CG279" s="110"/>
      <c r="CH279" s="110"/>
      <c r="CI279" s="110"/>
      <c r="CJ279" s="110"/>
      <c r="CK279" s="110"/>
      <c r="CL279" s="110"/>
      <c r="CM279" s="110"/>
      <c r="CN279" s="110"/>
      <c r="CO279" s="110"/>
      <c r="CP279" s="110"/>
      <c r="CQ279" s="110"/>
      <c r="CR279" s="110"/>
      <c r="CS279" s="110"/>
      <c r="CT279" s="110"/>
      <c r="CU279" s="110"/>
      <c r="CV279" s="110"/>
      <c r="CW279" s="110"/>
      <c r="CX279" s="110"/>
      <c r="CY279" s="110"/>
      <c r="CZ279" s="110"/>
      <c r="DA279" s="110"/>
      <c r="DB279" s="110"/>
      <c r="DC279" s="110"/>
      <c r="DD279" s="110"/>
      <c r="DE279" s="110"/>
      <c r="DF279" s="110"/>
      <c r="DG279" s="110"/>
      <c r="DH279" s="110"/>
      <c r="DI279" s="110"/>
      <c r="DJ279" s="110"/>
      <c r="DK279" s="110"/>
      <c r="DL279" s="110"/>
      <c r="DM279" s="110"/>
      <c r="DN279" s="110"/>
      <c r="DO279" s="110"/>
      <c r="DP279" s="110"/>
      <c r="DQ279" s="110"/>
      <c r="DR279" s="110"/>
      <c r="DS279" s="110"/>
      <c r="DT279" s="110"/>
      <c r="DU279" s="110"/>
      <c r="DV279" s="110"/>
      <c r="DW279" s="110"/>
      <c r="DX279" s="110"/>
      <c r="DY279" s="110"/>
      <c r="DZ279" s="110"/>
      <c r="EA279" s="110"/>
      <c r="EB279" s="110"/>
      <c r="EC279" s="110"/>
      <c r="ED279" s="110"/>
      <c r="EE279" s="110"/>
      <c r="EF279" s="110"/>
      <c r="EG279" s="110"/>
      <c r="EH279" s="110"/>
      <c r="EI279" s="110"/>
      <c r="EJ279" s="110"/>
      <c r="EK279" s="110"/>
      <c r="EL279" s="110"/>
      <c r="EM279" s="110"/>
      <c r="EN279" s="110"/>
      <c r="EO279" s="110"/>
      <c r="EP279" s="110"/>
      <c r="EQ279" s="110"/>
      <c r="ER279" s="110"/>
      <c r="ES279" s="110"/>
      <c r="ET279" s="110"/>
      <c r="EU279" s="110"/>
      <c r="EV279" s="110"/>
      <c r="EW279" s="110"/>
      <c r="EX279" s="110"/>
      <c r="EY279" s="110"/>
      <c r="EZ279" s="110"/>
      <c r="FA279" s="110"/>
      <c r="FB279" s="110"/>
      <c r="FC279" s="110"/>
      <c r="FD279" s="110"/>
      <c r="FE279" s="110"/>
      <c r="FF279" s="110"/>
      <c r="FG279" s="110"/>
      <c r="FH279" s="110"/>
      <c r="FI279" s="110"/>
      <c r="FJ279" s="110"/>
      <c r="FK279" s="110"/>
      <c r="FL279" s="110"/>
      <c r="FM279" s="110"/>
      <c r="FN279" s="110"/>
      <c r="FO279" s="110"/>
      <c r="FP279" s="110"/>
      <c r="FQ279" s="110"/>
      <c r="FR279" s="110"/>
      <c r="FS279" s="110"/>
      <c r="FT279" s="110"/>
      <c r="FU279" s="110"/>
      <c r="FV279" s="110"/>
      <c r="FW279" s="110"/>
      <c r="FX279" s="110"/>
      <c r="FY279" s="110"/>
      <c r="FZ279" s="110"/>
      <c r="GA279" s="110"/>
      <c r="GB279" s="110"/>
      <c r="GC279" s="110"/>
      <c r="GD279" s="110"/>
      <c r="GE279" s="110"/>
      <c r="GF279" s="110"/>
      <c r="GG279" s="110"/>
      <c r="GH279" s="110"/>
      <c r="GI279" s="110"/>
      <c r="GJ279" s="110"/>
      <c r="GK279" s="110"/>
      <c r="GL279" s="110"/>
      <c r="GM279" s="110"/>
      <c r="GN279" s="110"/>
      <c r="GO279" s="110"/>
      <c r="GP279" s="110"/>
      <c r="GQ279" s="110"/>
      <c r="GR279" s="110"/>
      <c r="GS279" s="110"/>
      <c r="GT279" s="110"/>
      <c r="GU279" s="110"/>
      <c r="GV279" s="110"/>
      <c r="GW279" s="110"/>
      <c r="GX279" s="110"/>
      <c r="GY279" s="110"/>
      <c r="GZ279" s="110"/>
      <c r="HA279" s="110"/>
      <c r="HB279" s="110"/>
      <c r="HC279" s="110"/>
      <c r="HD279" s="110"/>
      <c r="HE279" s="110"/>
      <c r="HF279" s="110"/>
      <c r="HG279" s="110"/>
      <c r="HH279" s="110"/>
      <c r="HI279" s="110"/>
      <c r="HJ279" s="110"/>
      <c r="HK279" s="110"/>
    </row>
    <row r="280" ht="15.75"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c r="AB280" s="110"/>
      <c r="AC280" s="110"/>
      <c r="AD280" s="110"/>
      <c r="AE280" s="110"/>
      <c r="AF280" s="110"/>
      <c r="AG280" s="110"/>
      <c r="AH280" s="110"/>
      <c r="AI280" s="110"/>
      <c r="AJ280" s="110"/>
      <c r="AK280" s="110"/>
      <c r="AL280" s="110"/>
      <c r="AM280" s="110"/>
      <c r="AN280" s="110"/>
      <c r="AO280" s="110"/>
      <c r="AP280" s="110"/>
      <c r="AQ280" s="110"/>
      <c r="AR280" s="110"/>
      <c r="AS280" s="110"/>
      <c r="AT280" s="110"/>
      <c r="AU280" s="110"/>
      <c r="AV280" s="110"/>
      <c r="AW280" s="110"/>
      <c r="AX280" s="110"/>
      <c r="AY280" s="110"/>
      <c r="AZ280" s="110"/>
      <c r="BA280" s="110"/>
      <c r="BB280" s="110"/>
      <c r="BC280" s="110"/>
      <c r="BD280" s="110"/>
      <c r="BE280" s="110"/>
      <c r="BF280" s="110"/>
      <c r="BG280" s="110"/>
      <c r="BH280" s="110"/>
      <c r="BI280" s="110"/>
      <c r="BJ280" s="110"/>
      <c r="BK280" s="110"/>
      <c r="BL280" s="110"/>
      <c r="BM280" s="110"/>
      <c r="BN280" s="110"/>
      <c r="BO280" s="110"/>
      <c r="BP280" s="110"/>
      <c r="BQ280" s="110"/>
      <c r="BR280" s="110"/>
      <c r="BS280" s="110"/>
      <c r="BT280" s="110"/>
      <c r="BU280" s="110"/>
      <c r="BV280" s="110"/>
      <c r="BW280" s="110"/>
      <c r="BX280" s="110"/>
      <c r="BY280" s="110"/>
      <c r="BZ280" s="110"/>
      <c r="CA280" s="110"/>
      <c r="CB280" s="110"/>
      <c r="CC280" s="110"/>
      <c r="CD280" s="110"/>
      <c r="CE280" s="110"/>
      <c r="CF280" s="110"/>
      <c r="CG280" s="110"/>
      <c r="CH280" s="110"/>
      <c r="CI280" s="110"/>
      <c r="CJ280" s="110"/>
      <c r="CK280" s="110"/>
      <c r="CL280" s="110"/>
      <c r="CM280" s="110"/>
      <c r="CN280" s="110"/>
      <c r="CO280" s="110"/>
      <c r="CP280" s="110"/>
      <c r="CQ280" s="110"/>
      <c r="CR280" s="110"/>
      <c r="CS280" s="110"/>
      <c r="CT280" s="110"/>
      <c r="CU280" s="110"/>
      <c r="CV280" s="110"/>
      <c r="CW280" s="110"/>
      <c r="CX280" s="110"/>
      <c r="CY280" s="110"/>
      <c r="CZ280" s="110"/>
      <c r="DA280" s="110"/>
      <c r="DB280" s="110"/>
      <c r="DC280" s="110"/>
      <c r="DD280" s="110"/>
      <c r="DE280" s="110"/>
      <c r="DF280" s="110"/>
      <c r="DG280" s="110"/>
      <c r="DH280" s="110"/>
      <c r="DI280" s="110"/>
      <c r="DJ280" s="110"/>
      <c r="DK280" s="110"/>
      <c r="DL280" s="110"/>
      <c r="DM280" s="110"/>
      <c r="DN280" s="110"/>
      <c r="DO280" s="110"/>
      <c r="DP280" s="110"/>
      <c r="DQ280" s="110"/>
      <c r="DR280" s="110"/>
      <c r="DS280" s="110"/>
      <c r="DT280" s="110"/>
      <c r="DU280" s="110"/>
      <c r="DV280" s="110"/>
      <c r="DW280" s="110"/>
      <c r="DX280" s="110"/>
      <c r="DY280" s="110"/>
      <c r="DZ280" s="110"/>
      <c r="EA280" s="110"/>
      <c r="EB280" s="110"/>
      <c r="EC280" s="110"/>
      <c r="ED280" s="110"/>
      <c r="EE280" s="110"/>
      <c r="EF280" s="110"/>
      <c r="EG280" s="110"/>
      <c r="EH280" s="110"/>
      <c r="EI280" s="110"/>
      <c r="EJ280" s="110"/>
      <c r="EK280" s="110"/>
      <c r="EL280" s="110"/>
      <c r="EM280" s="110"/>
      <c r="EN280" s="110"/>
      <c r="EO280" s="110"/>
      <c r="EP280" s="110"/>
      <c r="EQ280" s="110"/>
      <c r="ER280" s="110"/>
      <c r="ES280" s="110"/>
      <c r="ET280" s="110"/>
      <c r="EU280" s="110"/>
      <c r="EV280" s="110"/>
      <c r="EW280" s="110"/>
      <c r="EX280" s="110"/>
      <c r="EY280" s="110"/>
      <c r="EZ280" s="110"/>
      <c r="FA280" s="110"/>
      <c r="FB280" s="110"/>
      <c r="FC280" s="110"/>
      <c r="FD280" s="110"/>
      <c r="FE280" s="110"/>
      <c r="FF280" s="110"/>
      <c r="FG280" s="110"/>
      <c r="FH280" s="110"/>
      <c r="FI280" s="110"/>
      <c r="FJ280" s="110"/>
      <c r="FK280" s="110"/>
      <c r="FL280" s="110"/>
      <c r="FM280" s="110"/>
      <c r="FN280" s="110"/>
      <c r="FO280" s="110"/>
      <c r="FP280" s="110"/>
      <c r="FQ280" s="110"/>
      <c r="FR280" s="110"/>
      <c r="FS280" s="110"/>
      <c r="FT280" s="110"/>
      <c r="FU280" s="110"/>
      <c r="FV280" s="110"/>
      <c r="FW280" s="110"/>
      <c r="FX280" s="110"/>
      <c r="FY280" s="110"/>
      <c r="FZ280" s="110"/>
      <c r="GA280" s="110"/>
      <c r="GB280" s="110"/>
      <c r="GC280" s="110"/>
      <c r="GD280" s="110"/>
      <c r="GE280" s="110"/>
      <c r="GF280" s="110"/>
      <c r="GG280" s="110"/>
      <c r="GH280" s="110"/>
      <c r="GI280" s="110"/>
      <c r="GJ280" s="110"/>
      <c r="GK280" s="110"/>
      <c r="GL280" s="110"/>
      <c r="GM280" s="110"/>
      <c r="GN280" s="110"/>
      <c r="GO280" s="110"/>
      <c r="GP280" s="110"/>
      <c r="GQ280" s="110"/>
      <c r="GR280" s="110"/>
      <c r="GS280" s="110"/>
      <c r="GT280" s="110"/>
      <c r="GU280" s="110"/>
      <c r="GV280" s="110"/>
      <c r="GW280" s="110"/>
      <c r="GX280" s="110"/>
      <c r="GY280" s="110"/>
      <c r="GZ280" s="110"/>
      <c r="HA280" s="110"/>
      <c r="HB280" s="110"/>
      <c r="HC280" s="110"/>
      <c r="HD280" s="110"/>
      <c r="HE280" s="110"/>
      <c r="HF280" s="110"/>
      <c r="HG280" s="110"/>
      <c r="HH280" s="110"/>
      <c r="HI280" s="110"/>
      <c r="HJ280" s="110"/>
      <c r="HK280" s="110"/>
    </row>
    <row r="281" ht="15.75"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c r="AB281" s="110"/>
      <c r="AC281" s="110"/>
      <c r="AD281" s="110"/>
      <c r="AE281" s="110"/>
      <c r="AF281" s="110"/>
      <c r="AG281" s="110"/>
      <c r="AH281" s="110"/>
      <c r="AI281" s="110"/>
      <c r="AJ281" s="110"/>
      <c r="AK281" s="110"/>
      <c r="AL281" s="110"/>
      <c r="AM281" s="110"/>
      <c r="AN281" s="110"/>
      <c r="AO281" s="110"/>
      <c r="AP281" s="110"/>
      <c r="AQ281" s="110"/>
      <c r="AR281" s="110"/>
      <c r="AS281" s="110"/>
      <c r="AT281" s="110"/>
      <c r="AU281" s="110"/>
      <c r="AV281" s="110"/>
      <c r="AW281" s="110"/>
      <c r="AX281" s="110"/>
      <c r="AY281" s="110"/>
      <c r="AZ281" s="110"/>
      <c r="BA281" s="110"/>
      <c r="BB281" s="110"/>
      <c r="BC281" s="110"/>
      <c r="BD281" s="110"/>
      <c r="BE281" s="110"/>
      <c r="BF281" s="110"/>
      <c r="BG281" s="110"/>
      <c r="BH281" s="110"/>
      <c r="BI281" s="110"/>
      <c r="BJ281" s="110"/>
      <c r="BK281" s="110"/>
      <c r="BL281" s="110"/>
      <c r="BM281" s="110"/>
      <c r="BN281" s="110"/>
      <c r="BO281" s="110"/>
      <c r="BP281" s="110"/>
      <c r="BQ281" s="110"/>
      <c r="BR281" s="110"/>
      <c r="BS281" s="110"/>
      <c r="BT281" s="110"/>
      <c r="BU281" s="110"/>
      <c r="BV281" s="110"/>
      <c r="BW281" s="110"/>
      <c r="BX281" s="110"/>
      <c r="BY281" s="110"/>
      <c r="BZ281" s="110"/>
      <c r="CA281" s="110"/>
      <c r="CB281" s="110"/>
      <c r="CC281" s="110"/>
      <c r="CD281" s="110"/>
      <c r="CE281" s="110"/>
      <c r="CF281" s="110"/>
      <c r="CG281" s="110"/>
      <c r="CH281" s="110"/>
      <c r="CI281" s="110"/>
      <c r="CJ281" s="110"/>
      <c r="CK281" s="110"/>
      <c r="CL281" s="110"/>
      <c r="CM281" s="110"/>
      <c r="CN281" s="110"/>
      <c r="CO281" s="110"/>
      <c r="CP281" s="110"/>
      <c r="CQ281" s="110"/>
      <c r="CR281" s="110"/>
      <c r="CS281" s="110"/>
      <c r="CT281" s="110"/>
      <c r="CU281" s="110"/>
      <c r="CV281" s="110"/>
      <c r="CW281" s="110"/>
      <c r="CX281" s="110"/>
      <c r="CY281" s="110"/>
      <c r="CZ281" s="110"/>
      <c r="DA281" s="110"/>
      <c r="DB281" s="110"/>
      <c r="DC281" s="110"/>
      <c r="DD281" s="110"/>
      <c r="DE281" s="110"/>
      <c r="DF281" s="110"/>
      <c r="DG281" s="110"/>
      <c r="DH281" s="110"/>
      <c r="DI281" s="110"/>
      <c r="DJ281" s="110"/>
      <c r="DK281" s="110"/>
      <c r="DL281" s="110"/>
      <c r="DM281" s="110"/>
      <c r="DN281" s="110"/>
      <c r="DO281" s="110"/>
      <c r="DP281" s="110"/>
      <c r="DQ281" s="110"/>
      <c r="DR281" s="110"/>
      <c r="DS281" s="110"/>
      <c r="DT281" s="110"/>
      <c r="DU281" s="110"/>
      <c r="DV281" s="110"/>
      <c r="DW281" s="110"/>
      <c r="DX281" s="110"/>
      <c r="DY281" s="110"/>
      <c r="DZ281" s="110"/>
      <c r="EA281" s="110"/>
      <c r="EB281" s="110"/>
      <c r="EC281" s="110"/>
      <c r="ED281" s="110"/>
      <c r="EE281" s="110"/>
      <c r="EF281" s="110"/>
      <c r="EG281" s="110"/>
      <c r="EH281" s="110"/>
      <c r="EI281" s="110"/>
      <c r="EJ281" s="110"/>
      <c r="EK281" s="110"/>
      <c r="EL281" s="110"/>
      <c r="EM281" s="110"/>
      <c r="EN281" s="110"/>
      <c r="EO281" s="110"/>
      <c r="EP281" s="110"/>
      <c r="EQ281" s="110"/>
      <c r="ER281" s="110"/>
      <c r="ES281" s="110"/>
      <c r="ET281" s="110"/>
      <c r="EU281" s="110"/>
      <c r="EV281" s="110"/>
      <c r="EW281" s="110"/>
      <c r="EX281" s="110"/>
      <c r="EY281" s="110"/>
      <c r="EZ281" s="110"/>
      <c r="FA281" s="110"/>
      <c r="FB281" s="110"/>
      <c r="FC281" s="110"/>
      <c r="FD281" s="110"/>
      <c r="FE281" s="110"/>
      <c r="FF281" s="110"/>
      <c r="FG281" s="110"/>
      <c r="FH281" s="110"/>
      <c r="FI281" s="110"/>
      <c r="FJ281" s="110"/>
      <c r="FK281" s="110"/>
      <c r="FL281" s="110"/>
      <c r="FM281" s="110"/>
      <c r="FN281" s="110"/>
      <c r="FO281" s="110"/>
      <c r="FP281" s="110"/>
      <c r="FQ281" s="110"/>
      <c r="FR281" s="110"/>
      <c r="FS281" s="110"/>
      <c r="FT281" s="110"/>
      <c r="FU281" s="110"/>
      <c r="FV281" s="110"/>
      <c r="FW281" s="110"/>
      <c r="FX281" s="110"/>
      <c r="FY281" s="110"/>
      <c r="FZ281" s="110"/>
      <c r="GA281" s="110"/>
      <c r="GB281" s="110"/>
      <c r="GC281" s="110"/>
      <c r="GD281" s="110"/>
      <c r="GE281" s="110"/>
      <c r="GF281" s="110"/>
      <c r="GG281" s="110"/>
      <c r="GH281" s="110"/>
      <c r="GI281" s="110"/>
      <c r="GJ281" s="110"/>
      <c r="GK281" s="110"/>
      <c r="GL281" s="110"/>
      <c r="GM281" s="110"/>
      <c r="GN281" s="110"/>
      <c r="GO281" s="110"/>
      <c r="GP281" s="110"/>
      <c r="GQ281" s="110"/>
      <c r="GR281" s="110"/>
      <c r="GS281" s="110"/>
      <c r="GT281" s="110"/>
      <c r="GU281" s="110"/>
      <c r="GV281" s="110"/>
      <c r="GW281" s="110"/>
      <c r="GX281" s="110"/>
      <c r="GY281" s="110"/>
      <c r="GZ281" s="110"/>
      <c r="HA281" s="110"/>
      <c r="HB281" s="110"/>
      <c r="HC281" s="110"/>
      <c r="HD281" s="110"/>
      <c r="HE281" s="110"/>
      <c r="HF281" s="110"/>
      <c r="HG281" s="110"/>
      <c r="HH281" s="110"/>
      <c r="HI281" s="110"/>
      <c r="HJ281" s="110"/>
      <c r="HK281" s="110"/>
    </row>
    <row r="282" ht="15.75"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c r="AB282" s="110"/>
      <c r="AC282" s="110"/>
      <c r="AD282" s="110"/>
      <c r="AE282" s="110"/>
      <c r="AF282" s="110"/>
      <c r="AG282" s="110"/>
      <c r="AH282" s="110"/>
      <c r="AI282" s="110"/>
      <c r="AJ282" s="110"/>
      <c r="AK282" s="110"/>
      <c r="AL282" s="110"/>
      <c r="AM282" s="110"/>
      <c r="AN282" s="110"/>
      <c r="AO282" s="110"/>
      <c r="AP282" s="110"/>
      <c r="AQ282" s="110"/>
      <c r="AR282" s="110"/>
      <c r="AS282" s="110"/>
      <c r="AT282" s="110"/>
      <c r="AU282" s="110"/>
      <c r="AV282" s="110"/>
      <c r="AW282" s="110"/>
      <c r="AX282" s="110"/>
      <c r="AY282" s="110"/>
      <c r="AZ282" s="110"/>
      <c r="BA282" s="110"/>
      <c r="BB282" s="110"/>
      <c r="BC282" s="110"/>
      <c r="BD282" s="110"/>
      <c r="BE282" s="110"/>
      <c r="BF282" s="110"/>
      <c r="BG282" s="110"/>
      <c r="BH282" s="110"/>
      <c r="BI282" s="110"/>
      <c r="BJ282" s="110"/>
      <c r="BK282" s="110"/>
      <c r="BL282" s="110"/>
      <c r="BM282" s="110"/>
      <c r="BN282" s="110"/>
      <c r="BO282" s="110"/>
      <c r="BP282" s="110"/>
      <c r="BQ282" s="110"/>
      <c r="BR282" s="110"/>
      <c r="BS282" s="110"/>
      <c r="BT282" s="110"/>
      <c r="BU282" s="110"/>
      <c r="BV282" s="110"/>
      <c r="BW282" s="110"/>
      <c r="BX282" s="110"/>
      <c r="BY282" s="110"/>
      <c r="BZ282" s="110"/>
      <c r="CA282" s="110"/>
      <c r="CB282" s="110"/>
      <c r="CC282" s="110"/>
      <c r="CD282" s="110"/>
      <c r="CE282" s="110"/>
      <c r="CF282" s="110"/>
      <c r="CG282" s="110"/>
      <c r="CH282" s="110"/>
      <c r="CI282" s="110"/>
      <c r="CJ282" s="110"/>
      <c r="CK282" s="110"/>
      <c r="CL282" s="110"/>
      <c r="CM282" s="110"/>
      <c r="CN282" s="110"/>
      <c r="CO282" s="110"/>
      <c r="CP282" s="110"/>
      <c r="CQ282" s="110"/>
      <c r="CR282" s="110"/>
      <c r="CS282" s="110"/>
      <c r="CT282" s="110"/>
      <c r="CU282" s="110"/>
      <c r="CV282" s="110"/>
      <c r="CW282" s="110"/>
      <c r="CX282" s="110"/>
      <c r="CY282" s="110"/>
      <c r="CZ282" s="110"/>
      <c r="DA282" s="110"/>
      <c r="DB282" s="110"/>
      <c r="DC282" s="110"/>
      <c r="DD282" s="110"/>
      <c r="DE282" s="110"/>
      <c r="DF282" s="110"/>
      <c r="DG282" s="110"/>
      <c r="DH282" s="110"/>
      <c r="DI282" s="110"/>
      <c r="DJ282" s="110"/>
      <c r="DK282" s="110"/>
      <c r="DL282" s="110"/>
      <c r="DM282" s="110"/>
      <c r="DN282" s="110"/>
      <c r="DO282" s="110"/>
      <c r="DP282" s="110"/>
      <c r="DQ282" s="110"/>
      <c r="DR282" s="110"/>
      <c r="DS282" s="110"/>
      <c r="DT282" s="110"/>
      <c r="DU282" s="110"/>
      <c r="DV282" s="110"/>
      <c r="DW282" s="110"/>
      <c r="DX282" s="110"/>
      <c r="DY282" s="110"/>
      <c r="DZ282" s="110"/>
      <c r="EA282" s="110"/>
      <c r="EB282" s="110"/>
      <c r="EC282" s="110"/>
      <c r="ED282" s="110"/>
      <c r="EE282" s="110"/>
      <c r="EF282" s="110"/>
      <c r="EG282" s="110"/>
      <c r="EH282" s="110"/>
      <c r="EI282" s="110"/>
      <c r="EJ282" s="110"/>
      <c r="EK282" s="110"/>
      <c r="EL282" s="110"/>
      <c r="EM282" s="110"/>
      <c r="EN282" s="110"/>
      <c r="EO282" s="110"/>
      <c r="EP282" s="110"/>
      <c r="EQ282" s="110"/>
      <c r="ER282" s="110"/>
      <c r="ES282" s="110"/>
      <c r="ET282" s="110"/>
      <c r="EU282" s="110"/>
      <c r="EV282" s="110"/>
      <c r="EW282" s="110"/>
      <c r="EX282" s="110"/>
      <c r="EY282" s="110"/>
      <c r="EZ282" s="110"/>
      <c r="FA282" s="110"/>
      <c r="FB282" s="110"/>
      <c r="FC282" s="110"/>
      <c r="FD282" s="110"/>
      <c r="FE282" s="110"/>
      <c r="FF282" s="110"/>
      <c r="FG282" s="110"/>
      <c r="FH282" s="110"/>
      <c r="FI282" s="110"/>
      <c r="FJ282" s="110"/>
      <c r="FK282" s="110"/>
      <c r="FL282" s="110"/>
      <c r="FM282" s="110"/>
      <c r="FN282" s="110"/>
      <c r="FO282" s="110"/>
      <c r="FP282" s="110"/>
      <c r="FQ282" s="110"/>
      <c r="FR282" s="110"/>
      <c r="FS282" s="110"/>
      <c r="FT282" s="110"/>
      <c r="FU282" s="110"/>
      <c r="FV282" s="110"/>
      <c r="FW282" s="110"/>
      <c r="FX282" s="110"/>
      <c r="FY282" s="110"/>
      <c r="FZ282" s="110"/>
      <c r="GA282" s="110"/>
      <c r="GB282" s="110"/>
      <c r="GC282" s="110"/>
      <c r="GD282" s="110"/>
      <c r="GE282" s="110"/>
      <c r="GF282" s="110"/>
      <c r="GG282" s="110"/>
      <c r="GH282" s="110"/>
      <c r="GI282" s="110"/>
      <c r="GJ282" s="110"/>
      <c r="GK282" s="110"/>
      <c r="GL282" s="110"/>
      <c r="GM282" s="110"/>
      <c r="GN282" s="110"/>
      <c r="GO282" s="110"/>
      <c r="GP282" s="110"/>
      <c r="GQ282" s="110"/>
      <c r="GR282" s="110"/>
      <c r="GS282" s="110"/>
      <c r="GT282" s="110"/>
      <c r="GU282" s="110"/>
      <c r="GV282" s="110"/>
      <c r="GW282" s="110"/>
      <c r="GX282" s="110"/>
      <c r="GY282" s="110"/>
      <c r="GZ282" s="110"/>
      <c r="HA282" s="110"/>
      <c r="HB282" s="110"/>
      <c r="HC282" s="110"/>
      <c r="HD282" s="110"/>
      <c r="HE282" s="110"/>
      <c r="HF282" s="110"/>
      <c r="HG282" s="110"/>
      <c r="HH282" s="110"/>
      <c r="HI282" s="110"/>
      <c r="HJ282" s="110"/>
      <c r="HK282" s="110"/>
    </row>
    <row r="283" ht="15.75"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c r="AB283" s="110"/>
      <c r="AC283" s="110"/>
      <c r="AD283" s="110"/>
      <c r="AE283" s="110"/>
      <c r="AF283" s="110"/>
      <c r="AG283" s="110"/>
      <c r="AH283" s="110"/>
      <c r="AI283" s="110"/>
      <c r="AJ283" s="110"/>
      <c r="AK283" s="110"/>
      <c r="AL283" s="110"/>
      <c r="AM283" s="110"/>
      <c r="AN283" s="110"/>
      <c r="AO283" s="110"/>
      <c r="AP283" s="110"/>
      <c r="AQ283" s="110"/>
      <c r="AR283" s="110"/>
      <c r="AS283" s="110"/>
      <c r="AT283" s="110"/>
      <c r="AU283" s="110"/>
      <c r="AV283" s="110"/>
      <c r="AW283" s="110"/>
      <c r="AX283" s="110"/>
      <c r="AY283" s="110"/>
      <c r="AZ283" s="110"/>
      <c r="BA283" s="110"/>
      <c r="BB283" s="110"/>
      <c r="BC283" s="110"/>
      <c r="BD283" s="110"/>
      <c r="BE283" s="110"/>
      <c r="BF283" s="110"/>
      <c r="BG283" s="110"/>
      <c r="BH283" s="110"/>
      <c r="BI283" s="110"/>
      <c r="BJ283" s="110"/>
      <c r="BK283" s="110"/>
      <c r="BL283" s="110"/>
      <c r="BM283" s="110"/>
      <c r="BN283" s="110"/>
      <c r="BO283" s="110"/>
      <c r="BP283" s="110"/>
      <c r="BQ283" s="110"/>
      <c r="BR283" s="110"/>
      <c r="BS283" s="110"/>
      <c r="BT283" s="110"/>
      <c r="BU283" s="110"/>
      <c r="BV283" s="110"/>
      <c r="BW283" s="110"/>
      <c r="BX283" s="110"/>
      <c r="BY283" s="110"/>
      <c r="BZ283" s="110"/>
      <c r="CA283" s="110"/>
      <c r="CB283" s="110"/>
      <c r="CC283" s="110"/>
      <c r="CD283" s="110"/>
      <c r="CE283" s="110"/>
      <c r="CF283" s="110"/>
      <c r="CG283" s="110"/>
      <c r="CH283" s="110"/>
      <c r="CI283" s="110"/>
      <c r="CJ283" s="110"/>
      <c r="CK283" s="110"/>
      <c r="CL283" s="110"/>
      <c r="CM283" s="110"/>
      <c r="CN283" s="110"/>
      <c r="CO283" s="110"/>
      <c r="CP283" s="110"/>
      <c r="CQ283" s="110"/>
      <c r="CR283" s="110"/>
      <c r="CS283" s="110"/>
      <c r="CT283" s="110"/>
      <c r="CU283" s="110"/>
      <c r="CV283" s="110"/>
      <c r="CW283" s="110"/>
      <c r="CX283" s="110"/>
      <c r="CY283" s="110"/>
      <c r="CZ283" s="110"/>
      <c r="DA283" s="110"/>
      <c r="DB283" s="110"/>
      <c r="DC283" s="110"/>
      <c r="DD283" s="110"/>
      <c r="DE283" s="110"/>
      <c r="DF283" s="110"/>
      <c r="DG283" s="110"/>
      <c r="DH283" s="110"/>
      <c r="DI283" s="110"/>
      <c r="DJ283" s="110"/>
      <c r="DK283" s="110"/>
      <c r="DL283" s="110"/>
      <c r="DM283" s="110"/>
      <c r="DN283" s="110"/>
      <c r="DO283" s="110"/>
      <c r="DP283" s="110"/>
      <c r="DQ283" s="110"/>
      <c r="DR283" s="110"/>
      <c r="DS283" s="110"/>
      <c r="DT283" s="110"/>
      <c r="DU283" s="110"/>
      <c r="DV283" s="110"/>
      <c r="DW283" s="110"/>
      <c r="DX283" s="110"/>
      <c r="DY283" s="110"/>
      <c r="DZ283" s="110"/>
      <c r="EA283" s="110"/>
      <c r="EB283" s="110"/>
      <c r="EC283" s="110"/>
      <c r="ED283" s="110"/>
      <c r="EE283" s="110"/>
      <c r="EF283" s="110"/>
      <c r="EG283" s="110"/>
      <c r="EH283" s="110"/>
      <c r="EI283" s="110"/>
      <c r="EJ283" s="110"/>
      <c r="EK283" s="110"/>
      <c r="EL283" s="110"/>
      <c r="EM283" s="110"/>
      <c r="EN283" s="110"/>
      <c r="EO283" s="110"/>
      <c r="EP283" s="110"/>
      <c r="EQ283" s="110"/>
      <c r="ER283" s="110"/>
      <c r="ES283" s="110"/>
      <c r="ET283" s="110"/>
      <c r="EU283" s="110"/>
      <c r="EV283" s="110"/>
      <c r="EW283" s="110"/>
      <c r="EX283" s="110"/>
      <c r="EY283" s="110"/>
      <c r="EZ283" s="110"/>
      <c r="FA283" s="110"/>
      <c r="FB283" s="110"/>
      <c r="FC283" s="110"/>
      <c r="FD283" s="110"/>
      <c r="FE283" s="110"/>
      <c r="FF283" s="110"/>
      <c r="FG283" s="110"/>
      <c r="FH283" s="110"/>
      <c r="FI283" s="110"/>
      <c r="FJ283" s="110"/>
      <c r="FK283" s="110"/>
      <c r="FL283" s="110"/>
      <c r="FM283" s="110"/>
      <c r="FN283" s="110"/>
      <c r="FO283" s="110"/>
      <c r="FP283" s="110"/>
      <c r="FQ283" s="110"/>
      <c r="FR283" s="110"/>
      <c r="FS283" s="110"/>
      <c r="FT283" s="110"/>
      <c r="FU283" s="110"/>
      <c r="FV283" s="110"/>
      <c r="FW283" s="110"/>
      <c r="FX283" s="110"/>
      <c r="FY283" s="110"/>
      <c r="FZ283" s="110"/>
      <c r="GA283" s="110"/>
      <c r="GB283" s="110"/>
      <c r="GC283" s="110"/>
      <c r="GD283" s="110"/>
      <c r="GE283" s="110"/>
      <c r="GF283" s="110"/>
      <c r="GG283" s="110"/>
      <c r="GH283" s="110"/>
      <c r="GI283" s="110"/>
      <c r="GJ283" s="110"/>
      <c r="GK283" s="110"/>
      <c r="GL283" s="110"/>
      <c r="GM283" s="110"/>
      <c r="GN283" s="110"/>
      <c r="GO283" s="110"/>
      <c r="GP283" s="110"/>
      <c r="GQ283" s="110"/>
      <c r="GR283" s="110"/>
      <c r="GS283" s="110"/>
      <c r="GT283" s="110"/>
      <c r="GU283" s="110"/>
      <c r="GV283" s="110"/>
      <c r="GW283" s="110"/>
      <c r="GX283" s="110"/>
      <c r="GY283" s="110"/>
      <c r="GZ283" s="110"/>
      <c r="HA283" s="110"/>
      <c r="HB283" s="110"/>
      <c r="HC283" s="110"/>
      <c r="HD283" s="110"/>
      <c r="HE283" s="110"/>
      <c r="HF283" s="110"/>
      <c r="HG283" s="110"/>
      <c r="HH283" s="110"/>
      <c r="HI283" s="110"/>
      <c r="HJ283" s="110"/>
      <c r="HK283" s="110"/>
    </row>
    <row r="284" ht="15.75"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c r="AB284" s="110"/>
      <c r="AC284" s="110"/>
      <c r="AD284" s="110"/>
      <c r="AE284" s="110"/>
      <c r="AF284" s="110"/>
      <c r="AG284" s="110"/>
      <c r="AH284" s="110"/>
      <c r="AI284" s="110"/>
      <c r="AJ284" s="110"/>
      <c r="AK284" s="110"/>
      <c r="AL284" s="110"/>
      <c r="AM284" s="110"/>
      <c r="AN284" s="110"/>
      <c r="AO284" s="110"/>
      <c r="AP284" s="110"/>
      <c r="AQ284" s="110"/>
      <c r="AR284" s="110"/>
      <c r="AS284" s="110"/>
      <c r="AT284" s="110"/>
      <c r="AU284" s="110"/>
      <c r="AV284" s="110"/>
      <c r="AW284" s="110"/>
      <c r="AX284" s="110"/>
      <c r="AY284" s="110"/>
      <c r="AZ284" s="110"/>
      <c r="BA284" s="110"/>
      <c r="BB284" s="110"/>
      <c r="BC284" s="110"/>
      <c r="BD284" s="110"/>
      <c r="BE284" s="110"/>
      <c r="BF284" s="110"/>
      <c r="BG284" s="110"/>
      <c r="BH284" s="110"/>
      <c r="BI284" s="110"/>
      <c r="BJ284" s="110"/>
      <c r="BK284" s="110"/>
      <c r="BL284" s="110"/>
      <c r="BM284" s="110"/>
      <c r="BN284" s="110"/>
      <c r="BO284" s="110"/>
      <c r="BP284" s="110"/>
      <c r="BQ284" s="110"/>
      <c r="BR284" s="110"/>
      <c r="BS284" s="110"/>
      <c r="BT284" s="110"/>
      <c r="BU284" s="110"/>
      <c r="BV284" s="110"/>
      <c r="BW284" s="110"/>
      <c r="BX284" s="110"/>
      <c r="BY284" s="110"/>
      <c r="BZ284" s="110"/>
      <c r="CA284" s="110"/>
      <c r="CB284" s="110"/>
      <c r="CC284" s="110"/>
      <c r="CD284" s="110"/>
      <c r="CE284" s="110"/>
      <c r="CF284" s="110"/>
      <c r="CG284" s="110"/>
      <c r="CH284" s="110"/>
      <c r="CI284" s="110"/>
      <c r="CJ284" s="110"/>
      <c r="CK284" s="110"/>
      <c r="CL284" s="110"/>
      <c r="CM284" s="110"/>
      <c r="CN284" s="110"/>
      <c r="CO284" s="110"/>
      <c r="CP284" s="110"/>
      <c r="CQ284" s="110"/>
      <c r="CR284" s="110"/>
      <c r="CS284" s="110"/>
      <c r="CT284" s="110"/>
      <c r="CU284" s="110"/>
      <c r="CV284" s="110"/>
      <c r="CW284" s="110"/>
      <c r="CX284" s="110"/>
      <c r="CY284" s="110"/>
      <c r="CZ284" s="110"/>
      <c r="DA284" s="110"/>
      <c r="DB284" s="110"/>
      <c r="DC284" s="110"/>
      <c r="DD284" s="110"/>
      <c r="DE284" s="110"/>
      <c r="DF284" s="110"/>
      <c r="DG284" s="110"/>
      <c r="DH284" s="110"/>
      <c r="DI284" s="110"/>
      <c r="DJ284" s="110"/>
      <c r="DK284" s="110"/>
      <c r="DL284" s="110"/>
      <c r="DM284" s="110"/>
      <c r="DN284" s="110"/>
      <c r="DO284" s="110"/>
      <c r="DP284" s="110"/>
      <c r="DQ284" s="110"/>
      <c r="DR284" s="110"/>
      <c r="DS284" s="110"/>
      <c r="DT284" s="110"/>
      <c r="DU284" s="110"/>
      <c r="DV284" s="110"/>
      <c r="DW284" s="110"/>
      <c r="DX284" s="110"/>
      <c r="DY284" s="110"/>
      <c r="DZ284" s="110"/>
      <c r="EA284" s="110"/>
      <c r="EB284" s="110"/>
      <c r="EC284" s="110"/>
      <c r="ED284" s="110"/>
      <c r="EE284" s="110"/>
      <c r="EF284" s="110"/>
      <c r="EG284" s="110"/>
      <c r="EH284" s="110"/>
      <c r="EI284" s="110"/>
      <c r="EJ284" s="110"/>
      <c r="EK284" s="110"/>
      <c r="EL284" s="110"/>
      <c r="EM284" s="110"/>
      <c r="EN284" s="110"/>
      <c r="EO284" s="110"/>
      <c r="EP284" s="110"/>
      <c r="EQ284" s="110"/>
      <c r="ER284" s="110"/>
      <c r="ES284" s="110"/>
      <c r="ET284" s="110"/>
      <c r="EU284" s="110"/>
      <c r="EV284" s="110"/>
      <c r="EW284" s="110"/>
      <c r="EX284" s="110"/>
      <c r="EY284" s="110"/>
      <c r="EZ284" s="110"/>
      <c r="FA284" s="110"/>
      <c r="FB284" s="110"/>
      <c r="FC284" s="110"/>
      <c r="FD284" s="110"/>
      <c r="FE284" s="110"/>
      <c r="FF284" s="110"/>
      <c r="FG284" s="110"/>
      <c r="FH284" s="110"/>
      <c r="FI284" s="110"/>
      <c r="FJ284" s="110"/>
      <c r="FK284" s="110"/>
      <c r="FL284" s="110"/>
      <c r="FM284" s="110"/>
      <c r="FN284" s="110"/>
      <c r="FO284" s="110"/>
      <c r="FP284" s="110"/>
      <c r="FQ284" s="110"/>
      <c r="FR284" s="110"/>
      <c r="FS284" s="110"/>
      <c r="FT284" s="110"/>
      <c r="FU284" s="110"/>
      <c r="FV284" s="110"/>
      <c r="FW284" s="110"/>
      <c r="FX284" s="110"/>
      <c r="FY284" s="110"/>
      <c r="FZ284" s="110"/>
      <c r="GA284" s="110"/>
      <c r="GB284" s="110"/>
      <c r="GC284" s="110"/>
      <c r="GD284" s="110"/>
      <c r="GE284" s="110"/>
      <c r="GF284" s="110"/>
      <c r="GG284" s="110"/>
      <c r="GH284" s="110"/>
      <c r="GI284" s="110"/>
      <c r="GJ284" s="110"/>
      <c r="GK284" s="110"/>
      <c r="GL284" s="110"/>
      <c r="GM284" s="110"/>
      <c r="GN284" s="110"/>
      <c r="GO284" s="110"/>
      <c r="GP284" s="110"/>
      <c r="GQ284" s="110"/>
      <c r="GR284" s="110"/>
      <c r="GS284" s="110"/>
      <c r="GT284" s="110"/>
      <c r="GU284" s="110"/>
      <c r="GV284" s="110"/>
      <c r="GW284" s="110"/>
      <c r="GX284" s="110"/>
      <c r="GY284" s="110"/>
      <c r="GZ284" s="110"/>
      <c r="HA284" s="110"/>
      <c r="HB284" s="110"/>
      <c r="HC284" s="110"/>
      <c r="HD284" s="110"/>
      <c r="HE284" s="110"/>
      <c r="HF284" s="110"/>
      <c r="HG284" s="110"/>
      <c r="HH284" s="110"/>
      <c r="HI284" s="110"/>
      <c r="HJ284" s="110"/>
      <c r="HK284" s="110"/>
    </row>
    <row r="285" ht="15.75"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c r="AB285" s="110"/>
      <c r="AC285" s="110"/>
      <c r="AD285" s="110"/>
      <c r="AE285" s="110"/>
      <c r="AF285" s="110"/>
      <c r="AG285" s="110"/>
      <c r="AH285" s="110"/>
      <c r="AI285" s="110"/>
      <c r="AJ285" s="110"/>
      <c r="AK285" s="110"/>
      <c r="AL285" s="110"/>
      <c r="AM285" s="110"/>
      <c r="AN285" s="110"/>
      <c r="AO285" s="110"/>
      <c r="AP285" s="110"/>
      <c r="AQ285" s="110"/>
      <c r="AR285" s="110"/>
      <c r="AS285" s="110"/>
      <c r="AT285" s="110"/>
      <c r="AU285" s="110"/>
      <c r="AV285" s="110"/>
      <c r="AW285" s="110"/>
      <c r="AX285" s="110"/>
      <c r="AY285" s="110"/>
      <c r="AZ285" s="110"/>
      <c r="BA285" s="110"/>
      <c r="BB285" s="110"/>
      <c r="BC285" s="110"/>
      <c r="BD285" s="110"/>
      <c r="BE285" s="110"/>
      <c r="BF285" s="110"/>
      <c r="BG285" s="110"/>
      <c r="BH285" s="110"/>
      <c r="BI285" s="110"/>
      <c r="BJ285" s="110"/>
      <c r="BK285" s="110"/>
      <c r="BL285" s="110"/>
      <c r="BM285" s="110"/>
      <c r="BN285" s="110"/>
      <c r="BO285" s="110"/>
      <c r="BP285" s="110"/>
      <c r="BQ285" s="110"/>
      <c r="BR285" s="110"/>
      <c r="BS285" s="110"/>
      <c r="BT285" s="110"/>
      <c r="BU285" s="110"/>
      <c r="BV285" s="110"/>
      <c r="BW285" s="110"/>
      <c r="BX285" s="110"/>
      <c r="BY285" s="110"/>
      <c r="BZ285" s="110"/>
      <c r="CA285" s="110"/>
      <c r="CB285" s="110"/>
      <c r="CC285" s="110"/>
      <c r="CD285" s="110"/>
      <c r="CE285" s="110"/>
      <c r="CF285" s="110"/>
      <c r="CG285" s="110"/>
      <c r="CH285" s="110"/>
      <c r="CI285" s="110"/>
      <c r="CJ285" s="110"/>
      <c r="CK285" s="110"/>
      <c r="CL285" s="110"/>
      <c r="CM285" s="110"/>
      <c r="CN285" s="110"/>
      <c r="CO285" s="110"/>
      <c r="CP285" s="110"/>
      <c r="CQ285" s="110"/>
      <c r="CR285" s="110"/>
      <c r="CS285" s="110"/>
      <c r="CT285" s="110"/>
      <c r="CU285" s="110"/>
      <c r="CV285" s="110"/>
      <c r="CW285" s="110"/>
      <c r="CX285" s="110"/>
      <c r="CY285" s="110"/>
      <c r="CZ285" s="110"/>
      <c r="DA285" s="110"/>
      <c r="DB285" s="110"/>
      <c r="DC285" s="110"/>
      <c r="DD285" s="110"/>
      <c r="DE285" s="110"/>
      <c r="DF285" s="110"/>
      <c r="DG285" s="110"/>
      <c r="DH285" s="110"/>
      <c r="DI285" s="110"/>
      <c r="DJ285" s="110"/>
      <c r="DK285" s="110"/>
      <c r="DL285" s="110"/>
      <c r="DM285" s="110"/>
      <c r="DN285" s="110"/>
      <c r="DO285" s="110"/>
      <c r="DP285" s="110"/>
      <c r="DQ285" s="110"/>
      <c r="DR285" s="110"/>
      <c r="DS285" s="110"/>
      <c r="DT285" s="110"/>
      <c r="DU285" s="110"/>
      <c r="DV285" s="110"/>
      <c r="DW285" s="110"/>
      <c r="DX285" s="110"/>
      <c r="DY285" s="110"/>
      <c r="DZ285" s="110"/>
      <c r="EA285" s="110"/>
      <c r="EB285" s="110"/>
      <c r="EC285" s="110"/>
      <c r="ED285" s="110"/>
      <c r="EE285" s="110"/>
      <c r="EF285" s="110"/>
      <c r="EG285" s="110"/>
      <c r="EH285" s="110"/>
      <c r="EI285" s="110"/>
      <c r="EJ285" s="110"/>
      <c r="EK285" s="110"/>
      <c r="EL285" s="110"/>
      <c r="EM285" s="110"/>
      <c r="EN285" s="110"/>
      <c r="EO285" s="110"/>
      <c r="EP285" s="110"/>
      <c r="EQ285" s="110"/>
      <c r="ER285" s="110"/>
      <c r="ES285" s="110"/>
      <c r="ET285" s="110"/>
      <c r="EU285" s="110"/>
      <c r="EV285" s="110"/>
      <c r="EW285" s="110"/>
      <c r="EX285" s="110"/>
      <c r="EY285" s="110"/>
      <c r="EZ285" s="110"/>
      <c r="FA285" s="110"/>
      <c r="FB285" s="110"/>
      <c r="FC285" s="110"/>
      <c r="FD285" s="110"/>
      <c r="FE285" s="110"/>
      <c r="FF285" s="110"/>
      <c r="FG285" s="110"/>
      <c r="FH285" s="110"/>
      <c r="FI285" s="110"/>
      <c r="FJ285" s="110"/>
      <c r="FK285" s="110"/>
      <c r="FL285" s="110"/>
      <c r="FM285" s="110"/>
      <c r="FN285" s="110"/>
      <c r="FO285" s="110"/>
      <c r="FP285" s="110"/>
      <c r="FQ285" s="110"/>
      <c r="FR285" s="110"/>
      <c r="FS285" s="110"/>
      <c r="FT285" s="110"/>
      <c r="FU285" s="110"/>
      <c r="FV285" s="110"/>
      <c r="FW285" s="110"/>
      <c r="FX285" s="110"/>
      <c r="FY285" s="110"/>
      <c r="FZ285" s="110"/>
      <c r="GA285" s="110"/>
      <c r="GB285" s="110"/>
      <c r="GC285" s="110"/>
      <c r="GD285" s="110"/>
      <c r="GE285" s="110"/>
      <c r="GF285" s="110"/>
      <c r="GG285" s="110"/>
      <c r="GH285" s="110"/>
      <c r="GI285" s="110"/>
      <c r="GJ285" s="110"/>
      <c r="GK285" s="110"/>
      <c r="GL285" s="110"/>
      <c r="GM285" s="110"/>
      <c r="GN285" s="110"/>
      <c r="GO285" s="110"/>
      <c r="GP285" s="110"/>
      <c r="GQ285" s="110"/>
      <c r="GR285" s="110"/>
      <c r="GS285" s="110"/>
      <c r="GT285" s="110"/>
      <c r="GU285" s="110"/>
      <c r="GV285" s="110"/>
      <c r="GW285" s="110"/>
      <c r="GX285" s="110"/>
      <c r="GY285" s="110"/>
      <c r="GZ285" s="110"/>
      <c r="HA285" s="110"/>
      <c r="HB285" s="110"/>
      <c r="HC285" s="110"/>
      <c r="HD285" s="110"/>
      <c r="HE285" s="110"/>
      <c r="HF285" s="110"/>
      <c r="HG285" s="110"/>
      <c r="HH285" s="110"/>
      <c r="HI285" s="110"/>
      <c r="HJ285" s="110"/>
      <c r="HK285" s="110"/>
    </row>
    <row r="286" ht="15.75" customHeight="1">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0"/>
      <c r="AC286" s="110"/>
      <c r="AD286" s="110"/>
      <c r="AE286" s="110"/>
      <c r="AF286" s="110"/>
      <c r="AG286" s="110"/>
      <c r="AH286" s="110"/>
      <c r="AI286" s="110"/>
      <c r="AJ286" s="110"/>
      <c r="AK286" s="110"/>
      <c r="AL286" s="110"/>
      <c r="AM286" s="110"/>
      <c r="AN286" s="110"/>
      <c r="AO286" s="110"/>
      <c r="AP286" s="110"/>
      <c r="AQ286" s="110"/>
      <c r="AR286" s="110"/>
      <c r="AS286" s="110"/>
      <c r="AT286" s="110"/>
      <c r="AU286" s="110"/>
      <c r="AV286" s="110"/>
      <c r="AW286" s="110"/>
      <c r="AX286" s="110"/>
      <c r="AY286" s="110"/>
      <c r="AZ286" s="110"/>
      <c r="BA286" s="110"/>
      <c r="BB286" s="110"/>
      <c r="BC286" s="110"/>
      <c r="BD286" s="110"/>
      <c r="BE286" s="110"/>
      <c r="BF286" s="110"/>
      <c r="BG286" s="110"/>
      <c r="BH286" s="110"/>
      <c r="BI286" s="110"/>
      <c r="BJ286" s="110"/>
      <c r="BK286" s="110"/>
      <c r="BL286" s="110"/>
      <c r="BM286" s="110"/>
      <c r="BN286" s="110"/>
      <c r="BO286" s="110"/>
      <c r="BP286" s="110"/>
      <c r="BQ286" s="110"/>
      <c r="BR286" s="110"/>
      <c r="BS286" s="110"/>
      <c r="BT286" s="110"/>
      <c r="BU286" s="110"/>
      <c r="BV286" s="110"/>
      <c r="BW286" s="110"/>
      <c r="BX286" s="110"/>
      <c r="BY286" s="110"/>
      <c r="BZ286" s="110"/>
      <c r="CA286" s="110"/>
      <c r="CB286" s="110"/>
      <c r="CC286" s="110"/>
      <c r="CD286" s="110"/>
      <c r="CE286" s="110"/>
      <c r="CF286" s="110"/>
      <c r="CG286" s="110"/>
      <c r="CH286" s="110"/>
      <c r="CI286" s="110"/>
      <c r="CJ286" s="110"/>
      <c r="CK286" s="110"/>
      <c r="CL286" s="110"/>
      <c r="CM286" s="110"/>
      <c r="CN286" s="110"/>
      <c r="CO286" s="110"/>
      <c r="CP286" s="110"/>
      <c r="CQ286" s="110"/>
      <c r="CR286" s="110"/>
      <c r="CS286" s="110"/>
      <c r="CT286" s="110"/>
      <c r="CU286" s="110"/>
      <c r="CV286" s="110"/>
      <c r="CW286" s="110"/>
      <c r="CX286" s="110"/>
      <c r="CY286" s="110"/>
      <c r="CZ286" s="110"/>
      <c r="DA286" s="110"/>
      <c r="DB286" s="110"/>
      <c r="DC286" s="110"/>
      <c r="DD286" s="110"/>
      <c r="DE286" s="110"/>
      <c r="DF286" s="110"/>
      <c r="DG286" s="110"/>
      <c r="DH286" s="110"/>
      <c r="DI286" s="110"/>
      <c r="DJ286" s="110"/>
      <c r="DK286" s="110"/>
      <c r="DL286" s="110"/>
      <c r="DM286" s="110"/>
      <c r="DN286" s="110"/>
      <c r="DO286" s="110"/>
      <c r="DP286" s="110"/>
      <c r="DQ286" s="110"/>
      <c r="DR286" s="110"/>
      <c r="DS286" s="110"/>
      <c r="DT286" s="110"/>
      <c r="DU286" s="110"/>
      <c r="DV286" s="110"/>
      <c r="DW286" s="110"/>
      <c r="DX286" s="110"/>
      <c r="DY286" s="110"/>
      <c r="DZ286" s="110"/>
      <c r="EA286" s="110"/>
      <c r="EB286" s="110"/>
      <c r="EC286" s="110"/>
      <c r="ED286" s="110"/>
      <c r="EE286" s="110"/>
      <c r="EF286" s="110"/>
      <c r="EG286" s="110"/>
      <c r="EH286" s="110"/>
      <c r="EI286" s="110"/>
      <c r="EJ286" s="110"/>
      <c r="EK286" s="110"/>
      <c r="EL286" s="110"/>
      <c r="EM286" s="110"/>
      <c r="EN286" s="110"/>
      <c r="EO286" s="110"/>
      <c r="EP286" s="110"/>
      <c r="EQ286" s="110"/>
      <c r="ER286" s="110"/>
      <c r="ES286" s="110"/>
      <c r="ET286" s="110"/>
      <c r="EU286" s="110"/>
      <c r="EV286" s="110"/>
      <c r="EW286" s="110"/>
      <c r="EX286" s="110"/>
      <c r="EY286" s="110"/>
      <c r="EZ286" s="110"/>
      <c r="FA286" s="110"/>
      <c r="FB286" s="110"/>
      <c r="FC286" s="110"/>
      <c r="FD286" s="110"/>
      <c r="FE286" s="110"/>
      <c r="FF286" s="110"/>
      <c r="FG286" s="110"/>
      <c r="FH286" s="110"/>
      <c r="FI286" s="110"/>
      <c r="FJ286" s="110"/>
      <c r="FK286" s="110"/>
      <c r="FL286" s="110"/>
      <c r="FM286" s="110"/>
      <c r="FN286" s="110"/>
      <c r="FO286" s="110"/>
      <c r="FP286" s="110"/>
      <c r="FQ286" s="110"/>
      <c r="FR286" s="110"/>
      <c r="FS286" s="110"/>
      <c r="FT286" s="110"/>
      <c r="FU286" s="110"/>
      <c r="FV286" s="110"/>
      <c r="FW286" s="110"/>
      <c r="FX286" s="110"/>
      <c r="FY286" s="110"/>
      <c r="FZ286" s="110"/>
      <c r="GA286" s="110"/>
      <c r="GB286" s="110"/>
      <c r="GC286" s="110"/>
      <c r="GD286" s="110"/>
      <c r="GE286" s="110"/>
      <c r="GF286" s="110"/>
      <c r="GG286" s="110"/>
      <c r="GH286" s="110"/>
      <c r="GI286" s="110"/>
      <c r="GJ286" s="110"/>
      <c r="GK286" s="110"/>
      <c r="GL286" s="110"/>
      <c r="GM286" s="110"/>
      <c r="GN286" s="110"/>
      <c r="GO286" s="110"/>
      <c r="GP286" s="110"/>
      <c r="GQ286" s="110"/>
      <c r="GR286" s="110"/>
      <c r="GS286" s="110"/>
      <c r="GT286" s="110"/>
      <c r="GU286" s="110"/>
      <c r="GV286" s="110"/>
      <c r="GW286" s="110"/>
      <c r="GX286" s="110"/>
      <c r="GY286" s="110"/>
      <c r="GZ286" s="110"/>
      <c r="HA286" s="110"/>
      <c r="HB286" s="110"/>
      <c r="HC286" s="110"/>
      <c r="HD286" s="110"/>
      <c r="HE286" s="110"/>
      <c r="HF286" s="110"/>
      <c r="HG286" s="110"/>
      <c r="HH286" s="110"/>
      <c r="HI286" s="110"/>
      <c r="HJ286" s="110"/>
      <c r="HK286" s="110"/>
    </row>
    <row r="287" ht="15.75" customHeight="1">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c r="AB287" s="110"/>
      <c r="AC287" s="110"/>
      <c r="AD287" s="110"/>
      <c r="AE287" s="110"/>
      <c r="AF287" s="110"/>
      <c r="AG287" s="110"/>
      <c r="AH287" s="110"/>
      <c r="AI287" s="110"/>
      <c r="AJ287" s="110"/>
      <c r="AK287" s="110"/>
      <c r="AL287" s="110"/>
      <c r="AM287" s="110"/>
      <c r="AN287" s="110"/>
      <c r="AO287" s="110"/>
      <c r="AP287" s="110"/>
      <c r="AQ287" s="110"/>
      <c r="AR287" s="110"/>
      <c r="AS287" s="110"/>
      <c r="AT287" s="110"/>
      <c r="AU287" s="110"/>
      <c r="AV287" s="110"/>
      <c r="AW287" s="110"/>
      <c r="AX287" s="110"/>
      <c r="AY287" s="110"/>
      <c r="AZ287" s="110"/>
      <c r="BA287" s="110"/>
      <c r="BB287" s="110"/>
      <c r="BC287" s="110"/>
      <c r="BD287" s="110"/>
      <c r="BE287" s="110"/>
      <c r="BF287" s="110"/>
      <c r="BG287" s="110"/>
      <c r="BH287" s="110"/>
      <c r="BI287" s="110"/>
      <c r="BJ287" s="110"/>
      <c r="BK287" s="110"/>
      <c r="BL287" s="110"/>
      <c r="BM287" s="110"/>
      <c r="BN287" s="110"/>
      <c r="BO287" s="110"/>
      <c r="BP287" s="110"/>
      <c r="BQ287" s="110"/>
      <c r="BR287" s="110"/>
      <c r="BS287" s="110"/>
      <c r="BT287" s="110"/>
      <c r="BU287" s="110"/>
      <c r="BV287" s="110"/>
      <c r="BW287" s="110"/>
      <c r="BX287" s="110"/>
      <c r="BY287" s="110"/>
      <c r="BZ287" s="110"/>
      <c r="CA287" s="110"/>
      <c r="CB287" s="110"/>
      <c r="CC287" s="110"/>
      <c r="CD287" s="110"/>
      <c r="CE287" s="110"/>
      <c r="CF287" s="110"/>
      <c r="CG287" s="110"/>
      <c r="CH287" s="110"/>
      <c r="CI287" s="110"/>
      <c r="CJ287" s="110"/>
      <c r="CK287" s="110"/>
      <c r="CL287" s="110"/>
      <c r="CM287" s="110"/>
      <c r="CN287" s="110"/>
      <c r="CO287" s="110"/>
      <c r="CP287" s="110"/>
      <c r="CQ287" s="110"/>
      <c r="CR287" s="110"/>
      <c r="CS287" s="110"/>
      <c r="CT287" s="110"/>
      <c r="CU287" s="110"/>
      <c r="CV287" s="110"/>
      <c r="CW287" s="110"/>
      <c r="CX287" s="110"/>
      <c r="CY287" s="110"/>
      <c r="CZ287" s="110"/>
      <c r="DA287" s="110"/>
      <c r="DB287" s="110"/>
      <c r="DC287" s="110"/>
      <c r="DD287" s="110"/>
      <c r="DE287" s="110"/>
      <c r="DF287" s="110"/>
      <c r="DG287" s="110"/>
      <c r="DH287" s="110"/>
      <c r="DI287" s="110"/>
      <c r="DJ287" s="110"/>
      <c r="DK287" s="110"/>
      <c r="DL287" s="110"/>
      <c r="DM287" s="110"/>
      <c r="DN287" s="110"/>
      <c r="DO287" s="110"/>
      <c r="DP287" s="110"/>
      <c r="DQ287" s="110"/>
      <c r="DR287" s="110"/>
      <c r="DS287" s="110"/>
      <c r="DT287" s="110"/>
      <c r="DU287" s="110"/>
      <c r="DV287" s="110"/>
      <c r="DW287" s="110"/>
      <c r="DX287" s="110"/>
      <c r="DY287" s="110"/>
      <c r="DZ287" s="110"/>
      <c r="EA287" s="110"/>
      <c r="EB287" s="110"/>
      <c r="EC287" s="110"/>
      <c r="ED287" s="110"/>
      <c r="EE287" s="110"/>
      <c r="EF287" s="110"/>
      <c r="EG287" s="110"/>
      <c r="EH287" s="110"/>
      <c r="EI287" s="110"/>
      <c r="EJ287" s="110"/>
      <c r="EK287" s="110"/>
      <c r="EL287" s="110"/>
      <c r="EM287" s="110"/>
      <c r="EN287" s="110"/>
      <c r="EO287" s="110"/>
      <c r="EP287" s="110"/>
      <c r="EQ287" s="110"/>
      <c r="ER287" s="110"/>
      <c r="ES287" s="110"/>
      <c r="ET287" s="110"/>
      <c r="EU287" s="110"/>
      <c r="EV287" s="110"/>
      <c r="EW287" s="110"/>
      <c r="EX287" s="110"/>
      <c r="EY287" s="110"/>
      <c r="EZ287" s="110"/>
      <c r="FA287" s="110"/>
      <c r="FB287" s="110"/>
      <c r="FC287" s="110"/>
      <c r="FD287" s="110"/>
      <c r="FE287" s="110"/>
      <c r="FF287" s="110"/>
      <c r="FG287" s="110"/>
      <c r="FH287" s="110"/>
      <c r="FI287" s="110"/>
      <c r="FJ287" s="110"/>
      <c r="FK287" s="110"/>
      <c r="FL287" s="110"/>
      <c r="FM287" s="110"/>
      <c r="FN287" s="110"/>
      <c r="FO287" s="110"/>
      <c r="FP287" s="110"/>
      <c r="FQ287" s="110"/>
      <c r="FR287" s="110"/>
      <c r="FS287" s="110"/>
      <c r="FT287" s="110"/>
      <c r="FU287" s="110"/>
      <c r="FV287" s="110"/>
      <c r="FW287" s="110"/>
      <c r="FX287" s="110"/>
      <c r="FY287" s="110"/>
      <c r="FZ287" s="110"/>
      <c r="GA287" s="110"/>
      <c r="GB287" s="110"/>
      <c r="GC287" s="110"/>
      <c r="GD287" s="110"/>
      <c r="GE287" s="110"/>
      <c r="GF287" s="110"/>
      <c r="GG287" s="110"/>
      <c r="GH287" s="110"/>
      <c r="GI287" s="110"/>
      <c r="GJ287" s="110"/>
      <c r="GK287" s="110"/>
      <c r="GL287" s="110"/>
      <c r="GM287" s="110"/>
      <c r="GN287" s="110"/>
      <c r="GO287" s="110"/>
      <c r="GP287" s="110"/>
      <c r="GQ287" s="110"/>
      <c r="GR287" s="110"/>
      <c r="GS287" s="110"/>
      <c r="GT287" s="110"/>
      <c r="GU287" s="110"/>
      <c r="GV287" s="110"/>
      <c r="GW287" s="110"/>
      <c r="GX287" s="110"/>
      <c r="GY287" s="110"/>
      <c r="GZ287" s="110"/>
      <c r="HA287" s="110"/>
      <c r="HB287" s="110"/>
      <c r="HC287" s="110"/>
      <c r="HD287" s="110"/>
      <c r="HE287" s="110"/>
      <c r="HF287" s="110"/>
      <c r="HG287" s="110"/>
      <c r="HH287" s="110"/>
      <c r="HI287" s="110"/>
      <c r="HJ287" s="110"/>
      <c r="HK287" s="110"/>
    </row>
  </sheetData>
  <mergeCells count="43">
    <mergeCell ref="E36:I36"/>
    <mergeCell ref="J36:N36"/>
    <mergeCell ref="O36:S36"/>
    <mergeCell ref="T36:X36"/>
    <mergeCell ref="Y36:AC36"/>
    <mergeCell ref="AD36:AH36"/>
    <mergeCell ref="AI36:AM36"/>
    <mergeCell ref="AN36:AR36"/>
    <mergeCell ref="AS36:AW36"/>
    <mergeCell ref="AX36:BB36"/>
    <mergeCell ref="BC36:BG36"/>
    <mergeCell ref="BH36:BL36"/>
    <mergeCell ref="BM36:BQ36"/>
    <mergeCell ref="BR36:BV36"/>
    <mergeCell ref="BW36:CA36"/>
    <mergeCell ref="CB36:CF36"/>
    <mergeCell ref="CG36:CK36"/>
    <mergeCell ref="CL36:CP36"/>
    <mergeCell ref="CQ36:CU36"/>
    <mergeCell ref="CV36:CZ36"/>
    <mergeCell ref="DA36:DE36"/>
    <mergeCell ref="DF36:DJ36"/>
    <mergeCell ref="DK36:DO36"/>
    <mergeCell ref="DP36:DT36"/>
    <mergeCell ref="DU36:DY36"/>
    <mergeCell ref="DZ36:ED36"/>
    <mergeCell ref="EE36:EI36"/>
    <mergeCell ref="EJ36:EN36"/>
    <mergeCell ref="FX36:GB36"/>
    <mergeCell ref="GC36:GG36"/>
    <mergeCell ref="GH36:GL36"/>
    <mergeCell ref="GM36:GQ36"/>
    <mergeCell ref="GR36:GV36"/>
    <mergeCell ref="GW36:HA36"/>
    <mergeCell ref="HB36:HF36"/>
    <mergeCell ref="HG36:HK36"/>
    <mergeCell ref="EO36:ES36"/>
    <mergeCell ref="ET36:EX36"/>
    <mergeCell ref="EY36:FC36"/>
    <mergeCell ref="FD36:FH36"/>
    <mergeCell ref="FI36:FM36"/>
    <mergeCell ref="FN36:FR36"/>
    <mergeCell ref="FS36:FW36"/>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0"/>
  <cols>
    <col customWidth="1" min="1" max="1" width="2.13"/>
    <col customWidth="1" min="2" max="2" width="13.13"/>
    <col customWidth="1" min="3" max="3" width="47.13"/>
    <col customWidth="1" min="4" max="8" width="19.25"/>
    <col customWidth="1" min="9" max="9" width="23.63"/>
    <col customWidth="1" min="10" max="30" width="19.25"/>
  </cols>
  <sheetData>
    <row r="1">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row>
    <row r="2">
      <c r="A2" s="110"/>
      <c r="B2" s="33"/>
      <c r="C2" s="34" t="s">
        <v>331</v>
      </c>
      <c r="D2" s="33"/>
      <c r="E2" s="35"/>
      <c r="F2" s="35"/>
      <c r="G2" s="35"/>
      <c r="H2" s="33"/>
      <c r="I2" s="33"/>
      <c r="J2" s="110"/>
      <c r="K2" s="110"/>
      <c r="L2" s="110"/>
      <c r="M2" s="110"/>
      <c r="N2" s="110"/>
      <c r="O2" s="110"/>
      <c r="P2" s="110"/>
      <c r="Q2" s="110"/>
      <c r="R2" s="110"/>
      <c r="S2" s="110"/>
      <c r="T2" s="110"/>
      <c r="U2" s="110"/>
      <c r="V2" s="110"/>
      <c r="W2" s="110"/>
      <c r="X2" s="110"/>
      <c r="Y2" s="110"/>
      <c r="Z2" s="110"/>
      <c r="AA2" s="110"/>
      <c r="AB2" s="110"/>
      <c r="AC2" s="110"/>
      <c r="AD2" s="110"/>
    </row>
    <row r="3">
      <c r="A3" s="110"/>
      <c r="B3" s="112" t="s">
        <v>31</v>
      </c>
      <c r="C3" s="34"/>
      <c r="D3" s="33"/>
      <c r="E3" s="37" t="s">
        <v>92</v>
      </c>
      <c r="F3" s="35"/>
      <c r="G3" s="113"/>
      <c r="H3" s="33"/>
      <c r="I3" s="33"/>
      <c r="J3" s="110"/>
      <c r="K3" s="110"/>
      <c r="L3" s="110"/>
      <c r="M3" s="110"/>
      <c r="N3" s="110"/>
      <c r="O3" s="110"/>
      <c r="P3" s="110"/>
      <c r="Q3" s="110"/>
      <c r="R3" s="110"/>
      <c r="S3" s="110"/>
      <c r="T3" s="110"/>
      <c r="U3" s="110"/>
      <c r="V3" s="110"/>
      <c r="W3" s="110"/>
      <c r="X3" s="110"/>
      <c r="Y3" s="110"/>
      <c r="Z3" s="110"/>
      <c r="AA3" s="110"/>
      <c r="AB3" s="110"/>
      <c r="AC3" s="110"/>
      <c r="AD3" s="110"/>
    </row>
    <row r="4">
      <c r="A4" s="110"/>
      <c r="B4" s="1" t="s">
        <v>33</v>
      </c>
      <c r="C4" s="38" t="s">
        <v>332</v>
      </c>
      <c r="D4" s="39"/>
      <c r="E4" s="37"/>
      <c r="F4" s="114"/>
      <c r="G4" s="114"/>
      <c r="H4" s="33"/>
      <c r="I4" s="33"/>
      <c r="J4" s="110"/>
      <c r="K4" s="110"/>
      <c r="L4" s="110"/>
      <c r="M4" s="110"/>
      <c r="N4" s="110"/>
      <c r="O4" s="110"/>
      <c r="P4" s="110"/>
      <c r="Q4" s="110"/>
      <c r="R4" s="110"/>
      <c r="S4" s="110"/>
      <c r="T4" s="110"/>
      <c r="U4" s="110"/>
      <c r="V4" s="110"/>
      <c r="W4" s="110"/>
      <c r="X4" s="110"/>
      <c r="Y4" s="110"/>
      <c r="Z4" s="110"/>
      <c r="AA4" s="110"/>
      <c r="AB4" s="110"/>
      <c r="AC4" s="110"/>
      <c r="AD4" s="110"/>
    </row>
    <row r="5">
      <c r="A5" s="110"/>
      <c r="B5" s="1"/>
      <c r="C5" s="41" t="s">
        <v>35</v>
      </c>
      <c r="D5" s="42">
        <v>15.0</v>
      </c>
      <c r="E5" s="37" t="s">
        <v>333</v>
      </c>
      <c r="F5" s="114"/>
      <c r="G5" s="114"/>
      <c r="H5" s="115"/>
      <c r="I5" s="33"/>
      <c r="J5" s="110"/>
      <c r="K5" s="110"/>
      <c r="L5" s="110"/>
      <c r="M5" s="110"/>
      <c r="N5" s="110"/>
      <c r="O5" s="110"/>
      <c r="P5" s="110"/>
      <c r="Q5" s="110"/>
      <c r="R5" s="110"/>
      <c r="S5" s="110"/>
      <c r="T5" s="110"/>
      <c r="U5" s="110"/>
      <c r="V5" s="110"/>
      <c r="W5" s="110"/>
      <c r="X5" s="110"/>
      <c r="Y5" s="110"/>
      <c r="Z5" s="110"/>
      <c r="AA5" s="110"/>
      <c r="AB5" s="110"/>
      <c r="AC5" s="110"/>
      <c r="AD5" s="110"/>
    </row>
    <row r="6">
      <c r="A6" s="110"/>
      <c r="B6" s="1"/>
      <c r="C6" s="41" t="s">
        <v>37</v>
      </c>
      <c r="D6" s="45">
        <v>1.5E7</v>
      </c>
      <c r="E6" s="37" t="s">
        <v>334</v>
      </c>
      <c r="F6" s="116"/>
      <c r="G6" s="110"/>
      <c r="H6" s="26"/>
      <c r="I6" s="196"/>
      <c r="J6" s="110"/>
      <c r="K6" s="110"/>
      <c r="L6" s="110"/>
      <c r="M6" s="110"/>
      <c r="N6" s="110"/>
      <c r="O6" s="110"/>
      <c r="P6" s="110"/>
      <c r="Q6" s="110"/>
      <c r="R6" s="110"/>
      <c r="S6" s="110"/>
      <c r="T6" s="110"/>
      <c r="U6" s="110"/>
      <c r="V6" s="110"/>
      <c r="W6" s="110"/>
      <c r="X6" s="110"/>
      <c r="Y6" s="110"/>
      <c r="Z6" s="110"/>
      <c r="AA6" s="110"/>
      <c r="AB6" s="110"/>
      <c r="AC6" s="110"/>
      <c r="AD6" s="110"/>
    </row>
    <row r="7">
      <c r="A7" s="110"/>
      <c r="B7" s="1"/>
      <c r="C7" s="41" t="s">
        <v>40</v>
      </c>
      <c r="D7" s="47">
        <f>D5*(D6/1000)</f>
        <v>225000</v>
      </c>
      <c r="E7" s="37"/>
      <c r="F7" s="114"/>
      <c r="G7" s="110"/>
      <c r="H7" s="26"/>
      <c r="I7" s="197"/>
      <c r="J7" s="110"/>
      <c r="K7" s="110"/>
      <c r="L7" s="110"/>
      <c r="M7" s="110"/>
      <c r="N7" s="110"/>
      <c r="O7" s="110"/>
      <c r="P7" s="110"/>
      <c r="Q7" s="110"/>
      <c r="R7" s="110"/>
      <c r="S7" s="110"/>
      <c r="T7" s="110"/>
      <c r="U7" s="110"/>
      <c r="V7" s="110"/>
      <c r="W7" s="110"/>
      <c r="X7" s="110"/>
      <c r="Y7" s="110"/>
      <c r="Z7" s="110"/>
      <c r="AA7" s="110"/>
      <c r="AB7" s="110"/>
      <c r="AC7" s="110"/>
      <c r="AD7" s="110"/>
    </row>
    <row r="8">
      <c r="A8" s="110"/>
      <c r="B8" s="1"/>
      <c r="C8" s="33"/>
      <c r="D8" s="33"/>
      <c r="E8" s="37"/>
      <c r="F8" s="35"/>
      <c r="G8" s="110"/>
      <c r="H8" s="26"/>
      <c r="I8" s="196"/>
      <c r="J8" s="110"/>
      <c r="K8" s="110"/>
      <c r="L8" s="110"/>
      <c r="M8" s="110"/>
      <c r="N8" s="110"/>
      <c r="O8" s="110"/>
      <c r="P8" s="110"/>
      <c r="Q8" s="110"/>
      <c r="R8" s="110"/>
      <c r="S8" s="110"/>
      <c r="T8" s="110"/>
      <c r="U8" s="110"/>
      <c r="V8" s="110"/>
      <c r="W8" s="110"/>
      <c r="X8" s="110"/>
      <c r="Y8" s="110"/>
      <c r="Z8" s="110"/>
      <c r="AA8" s="110"/>
      <c r="AB8" s="110"/>
      <c r="AC8" s="110"/>
      <c r="AD8" s="110"/>
    </row>
    <row r="9" ht="16.5" customHeight="1">
      <c r="A9" s="110"/>
      <c r="B9" s="1" t="s">
        <v>33</v>
      </c>
      <c r="C9" s="38" t="s">
        <v>335</v>
      </c>
      <c r="D9" s="49"/>
      <c r="E9" s="37"/>
      <c r="F9" s="114"/>
      <c r="G9" s="110"/>
      <c r="H9" s="199"/>
      <c r="I9" s="199"/>
      <c r="J9" s="110"/>
      <c r="K9" s="110"/>
      <c r="L9" s="110"/>
      <c r="M9" s="110"/>
      <c r="N9" s="110"/>
      <c r="O9" s="110"/>
      <c r="P9" s="110"/>
      <c r="Q9" s="110"/>
      <c r="R9" s="110"/>
      <c r="S9" s="110"/>
      <c r="T9" s="110"/>
      <c r="U9" s="110"/>
      <c r="V9" s="110"/>
      <c r="W9" s="110"/>
      <c r="X9" s="110"/>
      <c r="Y9" s="110"/>
      <c r="Z9" s="110"/>
      <c r="AA9" s="110"/>
      <c r="AB9" s="110"/>
      <c r="AC9" s="110"/>
      <c r="AD9" s="110"/>
    </row>
    <row r="10">
      <c r="A10" s="110"/>
      <c r="B10" s="1"/>
      <c r="C10" s="41" t="s">
        <v>35</v>
      </c>
      <c r="D10" s="42">
        <v>13.0</v>
      </c>
      <c r="E10" s="37" t="s">
        <v>336</v>
      </c>
      <c r="F10" s="114"/>
      <c r="G10" s="110"/>
      <c r="H10" s="201"/>
      <c r="I10" s="200"/>
      <c r="J10" s="110"/>
      <c r="K10" s="110"/>
      <c r="L10" s="110"/>
      <c r="M10" s="110"/>
      <c r="N10" s="110"/>
      <c r="O10" s="110"/>
      <c r="P10" s="110"/>
      <c r="Q10" s="110"/>
      <c r="R10" s="110"/>
      <c r="S10" s="110"/>
      <c r="T10" s="110"/>
      <c r="U10" s="110"/>
      <c r="V10" s="110"/>
      <c r="W10" s="110"/>
      <c r="X10" s="110"/>
      <c r="Y10" s="110"/>
      <c r="Z10" s="110"/>
      <c r="AA10" s="110"/>
      <c r="AB10" s="110"/>
      <c r="AC10" s="110"/>
      <c r="AD10" s="110"/>
    </row>
    <row r="11">
      <c r="A11" s="110"/>
      <c r="B11" s="1"/>
      <c r="C11" s="41" t="s">
        <v>37</v>
      </c>
      <c r="D11" s="45">
        <v>5000000.0</v>
      </c>
      <c r="E11" s="37" t="s">
        <v>334</v>
      </c>
      <c r="F11" s="116"/>
      <c r="G11" s="114"/>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row>
    <row r="12">
      <c r="A12" s="110"/>
      <c r="B12" s="1"/>
      <c r="C12" s="41" t="s">
        <v>40</v>
      </c>
      <c r="D12" s="47">
        <f>D10*(D11/1000)</f>
        <v>65000</v>
      </c>
      <c r="E12" s="37"/>
      <c r="F12" s="114"/>
      <c r="G12" s="114"/>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row>
    <row r="13" ht="12.0" customHeight="1">
      <c r="A13" s="110"/>
      <c r="B13" s="1"/>
      <c r="C13" s="33"/>
      <c r="D13" s="52"/>
      <c r="E13" s="37"/>
      <c r="F13" s="114"/>
      <c r="G13" s="114"/>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row>
    <row r="14">
      <c r="A14" s="110"/>
      <c r="B14" s="1" t="s">
        <v>33</v>
      </c>
      <c r="C14" s="38" t="s">
        <v>337</v>
      </c>
      <c r="D14" s="39"/>
      <c r="E14" s="37"/>
      <c r="F14" s="114"/>
      <c r="G14" s="114"/>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row>
    <row r="15">
      <c r="A15" s="110"/>
      <c r="B15" s="1"/>
      <c r="C15" s="41" t="s">
        <v>35</v>
      </c>
      <c r="D15" s="42">
        <v>10.0</v>
      </c>
      <c r="E15" s="37" t="s">
        <v>338</v>
      </c>
      <c r="F15" s="114"/>
      <c r="G15" s="114"/>
      <c r="H15" s="33"/>
      <c r="I15" s="118"/>
      <c r="J15" s="110"/>
      <c r="K15" s="110"/>
      <c r="L15" s="110"/>
      <c r="M15" s="110"/>
      <c r="N15" s="110"/>
      <c r="O15" s="110"/>
      <c r="P15" s="110"/>
      <c r="Q15" s="110"/>
      <c r="R15" s="110"/>
      <c r="S15" s="110"/>
      <c r="T15" s="110"/>
      <c r="U15" s="110"/>
      <c r="V15" s="110"/>
      <c r="W15" s="110"/>
      <c r="X15" s="110"/>
      <c r="Y15" s="110"/>
      <c r="Z15" s="110"/>
      <c r="AA15" s="110"/>
      <c r="AB15" s="110"/>
      <c r="AC15" s="110"/>
      <c r="AD15" s="110"/>
    </row>
    <row r="16">
      <c r="A16" s="110"/>
      <c r="B16" s="1"/>
      <c r="C16" s="41" t="s">
        <v>37</v>
      </c>
      <c r="D16" s="45">
        <f>1500000*0.25</f>
        <v>375000</v>
      </c>
      <c r="E16" s="37" t="s">
        <v>334</v>
      </c>
      <c r="F16" s="116"/>
      <c r="G16" s="114"/>
      <c r="H16" s="33"/>
      <c r="I16" s="33"/>
      <c r="J16" s="110"/>
      <c r="K16" s="110"/>
      <c r="L16" s="110"/>
      <c r="M16" s="110"/>
      <c r="N16" s="110"/>
      <c r="O16" s="110"/>
      <c r="P16" s="110"/>
      <c r="Q16" s="110"/>
      <c r="R16" s="110"/>
      <c r="S16" s="110"/>
      <c r="T16" s="110"/>
      <c r="U16" s="110"/>
      <c r="V16" s="110"/>
      <c r="W16" s="110"/>
      <c r="X16" s="110"/>
      <c r="Y16" s="110"/>
      <c r="Z16" s="110"/>
      <c r="AA16" s="110"/>
      <c r="AB16" s="110"/>
      <c r="AC16" s="110"/>
      <c r="AD16" s="110"/>
    </row>
    <row r="17">
      <c r="A17" s="110"/>
      <c r="B17" s="1"/>
      <c r="C17" s="41" t="s">
        <v>40</v>
      </c>
      <c r="D17" s="47">
        <f>D15*(D16/1000)</f>
        <v>3750</v>
      </c>
      <c r="E17" s="37"/>
      <c r="F17" s="114"/>
      <c r="G17" s="114"/>
      <c r="H17" s="33"/>
      <c r="I17" s="33"/>
      <c r="J17" s="110"/>
      <c r="K17" s="110"/>
      <c r="L17" s="110"/>
      <c r="M17" s="110"/>
      <c r="N17" s="110"/>
      <c r="O17" s="110"/>
      <c r="P17" s="110"/>
      <c r="Q17" s="110"/>
      <c r="R17" s="110"/>
      <c r="S17" s="110"/>
      <c r="T17" s="110"/>
      <c r="U17" s="110"/>
      <c r="V17" s="110"/>
      <c r="W17" s="110"/>
      <c r="X17" s="110"/>
      <c r="Y17" s="110"/>
      <c r="Z17" s="110"/>
      <c r="AA17" s="110"/>
      <c r="AB17" s="110"/>
      <c r="AC17" s="110"/>
      <c r="AD17" s="110"/>
    </row>
    <row r="18">
      <c r="A18" s="110"/>
      <c r="B18" s="1"/>
      <c r="C18" s="33"/>
      <c r="D18" s="52"/>
      <c r="E18" s="37"/>
      <c r="F18" s="114"/>
      <c r="G18" s="114"/>
      <c r="H18" s="33"/>
      <c r="I18" s="33"/>
      <c r="J18" s="110"/>
      <c r="K18" s="110"/>
      <c r="L18" s="110"/>
      <c r="M18" s="110"/>
      <c r="N18" s="110"/>
      <c r="O18" s="110"/>
      <c r="P18" s="110"/>
      <c r="Q18" s="110"/>
      <c r="R18" s="110"/>
      <c r="S18" s="110"/>
      <c r="T18" s="110"/>
      <c r="U18" s="110"/>
      <c r="V18" s="110"/>
      <c r="W18" s="110"/>
      <c r="X18" s="110"/>
      <c r="Y18" s="110"/>
      <c r="Z18" s="110"/>
      <c r="AA18" s="110"/>
      <c r="AB18" s="110"/>
      <c r="AC18" s="110"/>
      <c r="AD18" s="110"/>
    </row>
    <row r="19">
      <c r="A19" s="110"/>
      <c r="B19" s="1" t="s">
        <v>33</v>
      </c>
      <c r="C19" s="38" t="s">
        <v>339</v>
      </c>
      <c r="D19" s="39"/>
      <c r="E19" s="37"/>
      <c r="F19" s="114"/>
      <c r="G19" s="114"/>
      <c r="H19" s="33"/>
      <c r="I19" s="33"/>
      <c r="J19" s="110"/>
      <c r="K19" s="110"/>
      <c r="L19" s="110"/>
      <c r="M19" s="110"/>
      <c r="N19" s="110"/>
      <c r="O19" s="110"/>
      <c r="P19" s="110"/>
      <c r="Q19" s="110"/>
      <c r="R19" s="110"/>
      <c r="S19" s="110"/>
      <c r="T19" s="110"/>
      <c r="U19" s="110"/>
      <c r="V19" s="110"/>
      <c r="W19" s="110"/>
      <c r="X19" s="110"/>
      <c r="Y19" s="110"/>
      <c r="Z19" s="110"/>
      <c r="AA19" s="110"/>
      <c r="AB19" s="110"/>
      <c r="AC19" s="110"/>
      <c r="AD19" s="110"/>
    </row>
    <row r="20">
      <c r="A20" s="110"/>
      <c r="B20" s="1"/>
      <c r="C20" s="41" t="s">
        <v>35</v>
      </c>
      <c r="D20" s="42">
        <v>7.0</v>
      </c>
      <c r="E20" s="37" t="s">
        <v>340</v>
      </c>
      <c r="F20" s="114"/>
      <c r="G20" s="114"/>
      <c r="H20" s="33"/>
      <c r="I20" s="33"/>
      <c r="J20" s="110"/>
      <c r="K20" s="110"/>
      <c r="L20" s="110"/>
      <c r="M20" s="110"/>
      <c r="N20" s="110"/>
      <c r="O20" s="110"/>
      <c r="P20" s="110"/>
      <c r="Q20" s="110"/>
      <c r="R20" s="110"/>
      <c r="S20" s="110"/>
      <c r="T20" s="110"/>
      <c r="U20" s="110"/>
      <c r="V20" s="110"/>
      <c r="W20" s="110"/>
      <c r="X20" s="110"/>
      <c r="Y20" s="110"/>
      <c r="Z20" s="110"/>
      <c r="AA20" s="110"/>
      <c r="AB20" s="110"/>
      <c r="AC20" s="110"/>
      <c r="AD20" s="110"/>
    </row>
    <row r="21" ht="15.75" customHeight="1">
      <c r="A21" s="110"/>
      <c r="B21" s="1"/>
      <c r="C21" s="41" t="s">
        <v>37</v>
      </c>
      <c r="D21" s="45">
        <f>1500000*0.25</f>
        <v>375000</v>
      </c>
      <c r="E21" s="37" t="s">
        <v>334</v>
      </c>
      <c r="F21" s="116"/>
      <c r="G21" s="114"/>
      <c r="H21" s="33"/>
      <c r="I21" s="33"/>
      <c r="J21" s="110"/>
      <c r="K21" s="110"/>
      <c r="L21" s="110"/>
      <c r="M21" s="110"/>
      <c r="N21" s="110"/>
      <c r="O21" s="110"/>
      <c r="P21" s="110"/>
      <c r="Q21" s="110"/>
      <c r="R21" s="110"/>
      <c r="S21" s="110"/>
      <c r="T21" s="110"/>
      <c r="U21" s="110"/>
      <c r="V21" s="110"/>
      <c r="W21" s="110"/>
      <c r="X21" s="110"/>
      <c r="Y21" s="110"/>
      <c r="Z21" s="110"/>
      <c r="AA21" s="110"/>
      <c r="AB21" s="110"/>
      <c r="AC21" s="110"/>
      <c r="AD21" s="110"/>
    </row>
    <row r="22" ht="15.75" customHeight="1">
      <c r="A22" s="110"/>
      <c r="B22" s="1"/>
      <c r="C22" s="41" t="s">
        <v>40</v>
      </c>
      <c r="D22" s="47">
        <f>D20*(D21/1000)</f>
        <v>2625</v>
      </c>
      <c r="E22" s="37"/>
      <c r="F22" s="114"/>
      <c r="G22" s="114"/>
      <c r="H22" s="33"/>
      <c r="I22" s="33"/>
      <c r="J22" s="110"/>
      <c r="K22" s="110"/>
      <c r="L22" s="110"/>
      <c r="M22" s="110"/>
      <c r="N22" s="110"/>
      <c r="O22" s="110"/>
      <c r="P22" s="110"/>
      <c r="Q22" s="110"/>
      <c r="R22" s="110"/>
      <c r="S22" s="110"/>
      <c r="T22" s="110"/>
      <c r="U22" s="110"/>
      <c r="V22" s="110"/>
      <c r="W22" s="110"/>
      <c r="X22" s="110"/>
      <c r="Y22" s="110"/>
      <c r="Z22" s="110"/>
      <c r="AA22" s="110"/>
      <c r="AB22" s="110"/>
      <c r="AC22" s="110"/>
      <c r="AD22" s="110"/>
    </row>
    <row r="23" ht="15.75" customHeight="1">
      <c r="A23" s="110"/>
      <c r="B23" s="1"/>
      <c r="C23" s="33"/>
      <c r="D23" s="52"/>
      <c r="E23" s="37"/>
      <c r="F23" s="114"/>
      <c r="G23" s="114"/>
      <c r="H23" s="119"/>
      <c r="I23" s="33"/>
      <c r="J23" s="110"/>
      <c r="K23" s="110"/>
      <c r="L23" s="110"/>
      <c r="M23" s="110"/>
      <c r="N23" s="110"/>
      <c r="O23" s="110"/>
      <c r="P23" s="110"/>
      <c r="Q23" s="110"/>
      <c r="R23" s="110"/>
      <c r="S23" s="110"/>
      <c r="T23" s="110"/>
      <c r="U23" s="110"/>
      <c r="V23" s="110"/>
      <c r="W23" s="110"/>
      <c r="X23" s="110"/>
      <c r="Y23" s="110"/>
      <c r="Z23" s="110"/>
      <c r="AA23" s="110"/>
      <c r="AB23" s="110"/>
      <c r="AC23" s="110"/>
      <c r="AD23" s="110"/>
    </row>
    <row r="24" ht="15.75" customHeight="1">
      <c r="A24" s="110"/>
      <c r="B24" s="1" t="s">
        <v>33</v>
      </c>
      <c r="C24" s="56" t="s">
        <v>341</v>
      </c>
      <c r="D24" s="57"/>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row>
    <row r="25" ht="15.75" customHeight="1">
      <c r="A25" s="110"/>
      <c r="B25" s="1"/>
      <c r="C25" s="58" t="s">
        <v>35</v>
      </c>
      <c r="D25" s="59">
        <v>7.0</v>
      </c>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row>
    <row r="26" ht="15.75" customHeight="1">
      <c r="A26" s="110"/>
      <c r="B26" s="110"/>
      <c r="C26" s="58" t="s">
        <v>60</v>
      </c>
      <c r="D26" s="205">
        <v>1.59673468E8</v>
      </c>
      <c r="E26" s="206" t="s">
        <v>342</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row>
    <row r="27" ht="15.75" customHeight="1">
      <c r="A27" s="110"/>
      <c r="B27" s="110"/>
      <c r="C27" s="58" t="s">
        <v>62</v>
      </c>
      <c r="D27" s="47">
        <f>(D25)*(D26/1000)</f>
        <v>1117714.276</v>
      </c>
      <c r="E27" s="13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row>
    <row r="28" ht="15.75" customHeight="1">
      <c r="A28" s="110"/>
      <c r="B28" s="110"/>
      <c r="C28" s="33"/>
      <c r="D28" s="52"/>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row>
    <row r="29" ht="15.75" customHeight="1">
      <c r="A29" s="110"/>
      <c r="B29" s="1" t="s">
        <v>33</v>
      </c>
      <c r="C29" s="56" t="s">
        <v>343</v>
      </c>
      <c r="D29" s="57"/>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row>
    <row r="30" ht="15.75" customHeight="1">
      <c r="A30" s="110"/>
      <c r="B30" s="1"/>
      <c r="C30" s="58" t="s">
        <v>35</v>
      </c>
      <c r="D30" s="59">
        <v>7.0</v>
      </c>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row>
    <row r="31" ht="15.75" customHeight="1">
      <c r="A31" s="110"/>
      <c r="B31" s="110"/>
      <c r="C31" s="58" t="s">
        <v>60</v>
      </c>
      <c r="D31" s="136">
        <v>171000.0</v>
      </c>
      <c r="E31" s="206"/>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row>
    <row r="32" ht="15.75" customHeight="1">
      <c r="A32" s="110"/>
      <c r="B32" s="110"/>
      <c r="C32" s="58" t="s">
        <v>62</v>
      </c>
      <c r="D32" s="62">
        <f>(D30)*(D31/1000)</f>
        <v>1197</v>
      </c>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row>
    <row r="33" ht="15.75" customHeight="1">
      <c r="A33" s="110"/>
      <c r="B33" s="110"/>
      <c r="C33" s="33"/>
      <c r="D33" s="52"/>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row>
    <row r="34" ht="15.75" customHeight="1">
      <c r="A34" s="110"/>
      <c r="B34" s="1" t="s">
        <v>33</v>
      </c>
      <c r="C34" s="56" t="s">
        <v>344</v>
      </c>
      <c r="D34" s="57"/>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row>
    <row r="35" ht="15.75" customHeight="1">
      <c r="A35" s="110"/>
      <c r="B35" s="1"/>
      <c r="C35" s="58" t="s">
        <v>35</v>
      </c>
      <c r="D35" s="59">
        <v>7.0</v>
      </c>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row>
    <row r="36" ht="15.75" customHeight="1">
      <c r="A36" s="110"/>
      <c r="B36" s="110"/>
      <c r="C36" s="58" t="s">
        <v>60</v>
      </c>
      <c r="D36" s="136">
        <v>133642.0</v>
      </c>
      <c r="E36" s="206"/>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row>
    <row r="37" ht="15.75" customHeight="1">
      <c r="A37" s="110"/>
      <c r="B37" s="110"/>
      <c r="C37" s="58" t="s">
        <v>62</v>
      </c>
      <c r="D37" s="62">
        <f>(D35)*(D36/1000)</f>
        <v>935.494</v>
      </c>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row>
    <row r="38" ht="15.75" customHeight="1">
      <c r="A38" s="110"/>
      <c r="B38" s="110"/>
      <c r="C38" s="5"/>
      <c r="D38" s="5"/>
      <c r="E38" s="5"/>
      <c r="F38" s="5"/>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row>
    <row r="39" ht="15.75" customHeight="1">
      <c r="A39" s="110"/>
      <c r="B39" s="1" t="s">
        <v>33</v>
      </c>
      <c r="C39" s="56" t="s">
        <v>345</v>
      </c>
      <c r="D39" s="57"/>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row>
    <row r="40" ht="15.75" customHeight="1">
      <c r="A40" s="110"/>
      <c r="B40" s="1"/>
      <c r="C40" s="58" t="s">
        <v>35</v>
      </c>
      <c r="D40" s="126">
        <v>100.0</v>
      </c>
      <c r="E40" s="37" t="s">
        <v>130</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row>
    <row r="41" ht="15.75" customHeight="1">
      <c r="A41" s="110"/>
      <c r="B41" s="110"/>
      <c r="C41" s="58" t="s">
        <v>60</v>
      </c>
      <c r="D41" s="60">
        <v>1.39154E7</v>
      </c>
      <c r="E41" s="206" t="s">
        <v>342</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row>
    <row r="42" ht="15.75" customHeight="1">
      <c r="A42" s="110"/>
      <c r="B42" s="110"/>
      <c r="C42" s="58" t="s">
        <v>62</v>
      </c>
      <c r="D42" s="62">
        <f>(D40)*(D41/1000)</f>
        <v>1391540</v>
      </c>
      <c r="E42" s="37"/>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row>
    <row r="43" ht="15.75" customHeight="1">
      <c r="A43" s="110"/>
      <c r="B43" s="110"/>
      <c r="C43" s="33"/>
      <c r="D43" s="52"/>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row>
    <row r="44" ht="15.75" customHeight="1">
      <c r="A44" s="110"/>
      <c r="B44" s="1" t="s">
        <v>33</v>
      </c>
      <c r="C44" s="56" t="s">
        <v>132</v>
      </c>
      <c r="D44" s="57"/>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row>
    <row r="45" ht="15.75" customHeight="1">
      <c r="A45" s="110"/>
      <c r="B45" s="110"/>
      <c r="C45" s="58" t="s">
        <v>35</v>
      </c>
      <c r="D45" s="59">
        <v>15.0</v>
      </c>
      <c r="E45" s="37"/>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row>
    <row r="46" ht="15.75" customHeight="1">
      <c r="A46" s="110"/>
      <c r="B46" s="110"/>
      <c r="C46" s="58" t="s">
        <v>37</v>
      </c>
      <c r="D46" s="207">
        <f>((60000000/7)/4)*0.1</f>
        <v>214285.7143</v>
      </c>
      <c r="E46" s="147" t="s">
        <v>346</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row>
    <row r="47" ht="15.75" customHeight="1">
      <c r="A47" s="110"/>
      <c r="B47" s="110"/>
      <c r="C47" s="58" t="s">
        <v>40</v>
      </c>
      <c r="D47" s="62">
        <f>(D45)*(D46/1000)</f>
        <v>3214.285714</v>
      </c>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row>
    <row r="48" ht="15.75" customHeight="1">
      <c r="A48" s="110"/>
      <c r="B48" s="110"/>
      <c r="C48" s="5"/>
      <c r="D48" s="5"/>
      <c r="E48" s="5"/>
      <c r="F48" s="5"/>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row>
    <row r="49" ht="15.75" customHeight="1">
      <c r="A49" s="110"/>
      <c r="B49" s="110"/>
      <c r="C49" s="2" t="s">
        <v>347</v>
      </c>
      <c r="D49" s="5"/>
      <c r="E49" s="66"/>
      <c r="F49" s="8"/>
      <c r="G49" s="8"/>
      <c r="H49" s="8"/>
      <c r="I49" s="8"/>
      <c r="J49" s="66"/>
      <c r="K49" s="8"/>
      <c r="L49" s="8"/>
      <c r="M49" s="8"/>
      <c r="N49" s="8"/>
      <c r="O49" s="66"/>
      <c r="P49" s="8"/>
      <c r="Q49" s="8"/>
      <c r="R49" s="8"/>
      <c r="S49" s="8"/>
      <c r="T49" s="66"/>
      <c r="U49" s="8"/>
      <c r="V49" s="8"/>
      <c r="W49" s="8"/>
      <c r="X49" s="8"/>
      <c r="Y49" s="66"/>
      <c r="Z49" s="8"/>
      <c r="AA49" s="8"/>
      <c r="AB49" s="8"/>
      <c r="AC49" s="8"/>
      <c r="AD49" s="110"/>
    </row>
    <row r="50" ht="15.75" customHeight="1">
      <c r="A50" s="110"/>
      <c r="B50" s="110"/>
      <c r="C50" s="5"/>
      <c r="D50" s="5"/>
      <c r="E50" s="66"/>
      <c r="F50" s="8"/>
      <c r="G50" s="8"/>
      <c r="H50" s="8"/>
      <c r="I50" s="8"/>
      <c r="J50" s="66"/>
      <c r="K50" s="8"/>
      <c r="L50" s="8"/>
      <c r="M50" s="8"/>
      <c r="N50" s="8"/>
      <c r="O50" s="66"/>
      <c r="P50" s="8"/>
      <c r="Q50" s="8"/>
      <c r="R50" s="8"/>
      <c r="S50" s="8"/>
      <c r="T50" s="66"/>
      <c r="U50" s="8"/>
      <c r="V50" s="8"/>
      <c r="W50" s="8"/>
      <c r="X50" s="8"/>
      <c r="Y50" s="66"/>
      <c r="Z50" s="8"/>
      <c r="AA50" s="8"/>
      <c r="AB50" s="8"/>
      <c r="AC50" s="8"/>
      <c r="AD50" s="110"/>
    </row>
    <row r="51" ht="15.75" customHeight="1">
      <c r="A51" s="110"/>
      <c r="B51" s="110"/>
      <c r="C51" s="67" t="s">
        <v>72</v>
      </c>
      <c r="D51" s="67" t="s">
        <v>73</v>
      </c>
      <c r="E51" s="127">
        <v>44354.0</v>
      </c>
      <c r="F51" s="128"/>
      <c r="G51" s="128"/>
      <c r="H51" s="128"/>
      <c r="I51" s="129"/>
      <c r="J51" s="100"/>
      <c r="K51" s="100"/>
      <c r="L51" s="100"/>
      <c r="M51" s="100"/>
      <c r="N51" s="8"/>
      <c r="O51" s="100"/>
      <c r="P51" s="100"/>
      <c r="Q51" s="100"/>
      <c r="R51" s="100"/>
      <c r="S51" s="8"/>
      <c r="T51" s="100"/>
      <c r="U51" s="100"/>
      <c r="V51" s="100"/>
      <c r="W51" s="100"/>
      <c r="X51" s="8"/>
      <c r="Y51" s="100"/>
      <c r="Z51" s="100"/>
      <c r="AA51" s="100"/>
      <c r="AB51" s="100"/>
      <c r="AC51" s="8"/>
      <c r="AD51" s="110"/>
    </row>
    <row r="52" ht="15.0" customHeight="1">
      <c r="A52" s="110"/>
      <c r="B52" s="110"/>
      <c r="C52" s="67"/>
      <c r="D52" s="67"/>
      <c r="E52" s="71" t="s">
        <v>74</v>
      </c>
      <c r="F52" s="71" t="s">
        <v>11</v>
      </c>
      <c r="G52" s="71" t="s">
        <v>75</v>
      </c>
      <c r="H52" s="71" t="s">
        <v>12</v>
      </c>
      <c r="I52" s="208" t="s">
        <v>76</v>
      </c>
      <c r="J52" s="131"/>
      <c r="K52" s="131"/>
      <c r="L52" s="131"/>
      <c r="M52" s="131"/>
      <c r="N52" s="100"/>
      <c r="O52" s="131"/>
      <c r="P52" s="131"/>
      <c r="Q52" s="131"/>
      <c r="R52" s="131"/>
      <c r="S52" s="100"/>
      <c r="T52" s="131"/>
      <c r="U52" s="131"/>
      <c r="V52" s="131"/>
      <c r="W52" s="131"/>
      <c r="X52" s="100"/>
      <c r="Y52" s="131"/>
      <c r="Z52" s="131"/>
      <c r="AA52" s="131"/>
      <c r="AB52" s="131"/>
      <c r="AC52" s="100"/>
      <c r="AD52" s="110"/>
    </row>
    <row r="53" ht="15.0" customHeight="1">
      <c r="A53" s="110"/>
      <c r="B53" s="110"/>
      <c r="C53" s="73" t="str">
        <f>$C$4</f>
        <v>Apps Store Hero Banner (1st Postition)</v>
      </c>
      <c r="D53" s="74">
        <f>$D$7/7</f>
        <v>32142.85714</v>
      </c>
      <c r="E53" s="75"/>
      <c r="F53" s="74">
        <f t="shared" ref="F53:F61" si="1">$D53*E53</f>
        <v>0</v>
      </c>
      <c r="G53" s="75"/>
      <c r="H53" s="74">
        <f t="shared" ref="H53:H61" si="2">$D53*G53</f>
        <v>0</v>
      </c>
      <c r="I53" s="74">
        <f t="shared" ref="I53:I61" si="3">F53+H53</f>
        <v>0</v>
      </c>
      <c r="J53" s="101"/>
      <c r="K53" s="92"/>
      <c r="L53" s="101"/>
      <c r="M53" s="92"/>
      <c r="N53" s="92"/>
      <c r="O53" s="101"/>
      <c r="P53" s="92"/>
      <c r="Q53" s="101"/>
      <c r="R53" s="92"/>
      <c r="S53" s="92"/>
      <c r="T53" s="101"/>
      <c r="U53" s="92"/>
      <c r="V53" s="101"/>
      <c r="W53" s="92"/>
      <c r="X53" s="92"/>
      <c r="Y53" s="101"/>
      <c r="Z53" s="92"/>
      <c r="AA53" s="101"/>
      <c r="AB53" s="92"/>
      <c r="AC53" s="92"/>
      <c r="AD53" s="110"/>
    </row>
    <row r="54" ht="15.0" customHeight="1">
      <c r="A54" s="110"/>
      <c r="B54" s="110"/>
      <c r="C54" s="73" t="str">
        <f>$C$9</f>
        <v>App Store Hero Banner (2nd - 3rd Postition)</v>
      </c>
      <c r="D54" s="74">
        <f>$D$12/7</f>
        <v>9285.714286</v>
      </c>
      <c r="E54" s="75"/>
      <c r="F54" s="74">
        <f t="shared" si="1"/>
        <v>0</v>
      </c>
      <c r="G54" s="75"/>
      <c r="H54" s="74">
        <f t="shared" si="2"/>
        <v>0</v>
      </c>
      <c r="I54" s="74">
        <f t="shared" si="3"/>
        <v>0</v>
      </c>
      <c r="J54" s="101"/>
      <c r="K54" s="92"/>
      <c r="L54" s="101"/>
      <c r="M54" s="92"/>
      <c r="N54" s="92"/>
      <c r="O54" s="101"/>
      <c r="P54" s="92"/>
      <c r="Q54" s="101"/>
      <c r="R54" s="92"/>
      <c r="S54" s="92"/>
      <c r="T54" s="101"/>
      <c r="U54" s="92"/>
      <c r="V54" s="101"/>
      <c r="W54" s="92"/>
      <c r="X54" s="92"/>
      <c r="Y54" s="101"/>
      <c r="Z54" s="92"/>
      <c r="AA54" s="101"/>
      <c r="AB54" s="92"/>
      <c r="AC54" s="92"/>
      <c r="AD54" s="110"/>
    </row>
    <row r="55" ht="15.0" customHeight="1">
      <c r="A55" s="110"/>
      <c r="B55" s="110"/>
      <c r="C55" s="73" t="str">
        <f>$C$14</f>
        <v>App Store Editors Choice (1 -5)</v>
      </c>
      <c r="D55" s="74">
        <f>($D$17/7)</f>
        <v>535.7142857</v>
      </c>
      <c r="E55" s="75"/>
      <c r="F55" s="74">
        <f t="shared" si="1"/>
        <v>0</v>
      </c>
      <c r="G55" s="75"/>
      <c r="H55" s="74">
        <f t="shared" si="2"/>
        <v>0</v>
      </c>
      <c r="I55" s="74">
        <f t="shared" si="3"/>
        <v>0</v>
      </c>
      <c r="J55" s="101"/>
      <c r="K55" s="92"/>
      <c r="L55" s="101"/>
      <c r="M55" s="92"/>
      <c r="N55" s="92"/>
      <c r="O55" s="101"/>
      <c r="P55" s="92"/>
      <c r="Q55" s="101"/>
      <c r="R55" s="92"/>
      <c r="S55" s="92"/>
      <c r="T55" s="101"/>
      <c r="U55" s="92"/>
      <c r="V55" s="101"/>
      <c r="W55" s="92"/>
      <c r="X55" s="92"/>
      <c r="Y55" s="101"/>
      <c r="Z55" s="92"/>
      <c r="AA55" s="101"/>
      <c r="AB55" s="92"/>
      <c r="AC55" s="92"/>
      <c r="AD55" s="110"/>
    </row>
    <row r="56" ht="15.75" customHeight="1">
      <c r="A56" s="110"/>
      <c r="B56" s="110"/>
      <c r="C56" s="73" t="str">
        <f>$C$19</f>
        <v>App Tab Editors Choice (6 -11)</v>
      </c>
      <c r="D56" s="74">
        <f>($D$22/7)</f>
        <v>375</v>
      </c>
      <c r="E56" s="75"/>
      <c r="F56" s="74">
        <f t="shared" si="1"/>
        <v>0</v>
      </c>
      <c r="G56" s="75"/>
      <c r="H56" s="74">
        <f t="shared" si="2"/>
        <v>0</v>
      </c>
      <c r="I56" s="74">
        <f t="shared" si="3"/>
        <v>0</v>
      </c>
      <c r="J56" s="101"/>
      <c r="K56" s="92"/>
      <c r="L56" s="101"/>
      <c r="M56" s="92"/>
      <c r="N56" s="92"/>
      <c r="O56" s="101"/>
      <c r="P56" s="92"/>
      <c r="Q56" s="101"/>
      <c r="R56" s="92"/>
      <c r="S56" s="92"/>
      <c r="T56" s="101"/>
      <c r="U56" s="92"/>
      <c r="V56" s="101"/>
      <c r="W56" s="92"/>
      <c r="X56" s="92"/>
      <c r="Y56" s="101"/>
      <c r="Z56" s="92"/>
      <c r="AA56" s="101"/>
      <c r="AB56" s="92"/>
      <c r="AC56" s="92"/>
      <c r="AD56" s="110"/>
    </row>
    <row r="57" ht="15.75" customHeight="1">
      <c r="A57" s="110"/>
      <c r="B57" s="110"/>
      <c r="C57" s="76" t="str">
        <f>$C$24</f>
        <v>Samsung Social Post (Facebook)</v>
      </c>
      <c r="D57" s="74">
        <f>($D$27)</f>
        <v>1117714.276</v>
      </c>
      <c r="E57" s="77"/>
      <c r="F57" s="74">
        <f t="shared" si="1"/>
        <v>0</v>
      </c>
      <c r="G57" s="77"/>
      <c r="H57" s="74">
        <f t="shared" si="2"/>
        <v>0</v>
      </c>
      <c r="I57" s="74">
        <f t="shared" si="3"/>
        <v>0</v>
      </c>
      <c r="J57" s="101"/>
      <c r="K57" s="92"/>
      <c r="L57" s="101"/>
      <c r="M57" s="92"/>
      <c r="N57" s="92"/>
      <c r="O57" s="101"/>
      <c r="P57" s="92"/>
      <c r="Q57" s="101"/>
      <c r="R57" s="92"/>
      <c r="S57" s="92"/>
      <c r="T57" s="101"/>
      <c r="U57" s="92"/>
      <c r="V57" s="101"/>
      <c r="W57" s="92"/>
      <c r="X57" s="92"/>
      <c r="Y57" s="101"/>
      <c r="Z57" s="92"/>
      <c r="AA57" s="101"/>
      <c r="AB57" s="92"/>
      <c r="AC57" s="92"/>
      <c r="AD57" s="110"/>
    </row>
    <row r="58" ht="15.75" customHeight="1">
      <c r="A58" s="110"/>
      <c r="B58" s="110"/>
      <c r="C58" s="76" t="str">
        <f>$C$29</f>
        <v>Samsung Social Post (Instagram)</v>
      </c>
      <c r="D58" s="78">
        <f>$D$32</f>
        <v>1197</v>
      </c>
      <c r="E58" s="77"/>
      <c r="F58" s="74">
        <f t="shared" si="1"/>
        <v>0</v>
      </c>
      <c r="G58" s="77"/>
      <c r="H58" s="74">
        <f t="shared" si="2"/>
        <v>0</v>
      </c>
      <c r="I58" s="74">
        <f t="shared" si="3"/>
        <v>0</v>
      </c>
      <c r="J58" s="101"/>
      <c r="K58" s="92"/>
      <c r="L58" s="101"/>
      <c r="M58" s="92"/>
      <c r="N58" s="92"/>
      <c r="O58" s="101"/>
      <c r="P58" s="92"/>
      <c r="Q58" s="101"/>
      <c r="R58" s="92"/>
      <c r="S58" s="92"/>
      <c r="T58" s="101"/>
      <c r="U58" s="92"/>
      <c r="V58" s="101"/>
      <c r="W58" s="92"/>
      <c r="X58" s="92"/>
      <c r="Y58" s="101"/>
      <c r="Z58" s="92"/>
      <c r="AA58" s="101"/>
      <c r="AB58" s="92"/>
      <c r="AC58" s="92"/>
      <c r="AD58" s="110"/>
    </row>
    <row r="59" ht="15.75" customHeight="1">
      <c r="A59" s="110"/>
      <c r="B59" s="110"/>
      <c r="C59" s="76" t="str">
        <f>$C$34</f>
        <v>Samsung Social Post (Twitter)</v>
      </c>
      <c r="D59" s="78">
        <f>$D$37</f>
        <v>935.494</v>
      </c>
      <c r="E59" s="77"/>
      <c r="F59" s="74">
        <f t="shared" si="1"/>
        <v>0</v>
      </c>
      <c r="G59" s="77"/>
      <c r="H59" s="74">
        <f t="shared" si="2"/>
        <v>0</v>
      </c>
      <c r="I59" s="74">
        <f t="shared" si="3"/>
        <v>0</v>
      </c>
      <c r="J59" s="101"/>
      <c r="K59" s="92"/>
      <c r="L59" s="101"/>
      <c r="M59" s="92"/>
      <c r="N59" s="92"/>
      <c r="O59" s="101"/>
      <c r="P59" s="92"/>
      <c r="Q59" s="101"/>
      <c r="R59" s="92"/>
      <c r="S59" s="92"/>
      <c r="T59" s="101"/>
      <c r="U59" s="92"/>
      <c r="V59" s="101"/>
      <c r="W59" s="92"/>
      <c r="X59" s="92"/>
      <c r="Y59" s="101"/>
      <c r="Z59" s="92"/>
      <c r="AA59" s="101"/>
      <c r="AB59" s="92"/>
      <c r="AC59" s="92"/>
      <c r="AD59" s="110"/>
    </row>
    <row r="60" ht="15.75" customHeight="1">
      <c r="A60" s="110"/>
      <c r="B60" s="110"/>
      <c r="C60" s="76" t="str">
        <f>$C$39</f>
        <v>Samsung Email / Newsletter</v>
      </c>
      <c r="D60" s="78">
        <f>$D$42</f>
        <v>1391540</v>
      </c>
      <c r="E60" s="77"/>
      <c r="F60" s="74">
        <f t="shared" si="1"/>
        <v>0</v>
      </c>
      <c r="G60" s="77"/>
      <c r="H60" s="74">
        <f t="shared" si="2"/>
        <v>0</v>
      </c>
      <c r="I60" s="74">
        <f t="shared" si="3"/>
        <v>0</v>
      </c>
      <c r="J60" s="101"/>
      <c r="K60" s="92"/>
      <c r="L60" s="101"/>
      <c r="M60" s="92"/>
      <c r="N60" s="92"/>
      <c r="O60" s="101"/>
      <c r="P60" s="92"/>
      <c r="Q60" s="101"/>
      <c r="R60" s="92"/>
      <c r="S60" s="92"/>
      <c r="T60" s="101"/>
      <c r="U60" s="92"/>
      <c r="V60" s="101"/>
      <c r="W60" s="92"/>
      <c r="X60" s="92"/>
      <c r="Y60" s="101"/>
      <c r="Z60" s="92"/>
      <c r="AA60" s="101"/>
      <c r="AB60" s="92"/>
      <c r="AC60" s="92"/>
      <c r="AD60" s="110"/>
    </row>
    <row r="61" ht="15.75" customHeight="1">
      <c r="A61" s="110"/>
      <c r="B61" s="110"/>
      <c r="C61" s="76" t="str">
        <f>$C$44</f>
        <v>.com Feature</v>
      </c>
      <c r="D61" s="78">
        <f>$D$47/7</f>
        <v>459.1836735</v>
      </c>
      <c r="E61" s="77"/>
      <c r="F61" s="74">
        <f t="shared" si="1"/>
        <v>0</v>
      </c>
      <c r="G61" s="77"/>
      <c r="H61" s="74">
        <f t="shared" si="2"/>
        <v>0</v>
      </c>
      <c r="I61" s="74">
        <f t="shared" si="3"/>
        <v>0</v>
      </c>
      <c r="J61" s="101"/>
      <c r="K61" s="92"/>
      <c r="L61" s="101"/>
      <c r="M61" s="92"/>
      <c r="N61" s="92"/>
      <c r="O61" s="101"/>
      <c r="P61" s="92"/>
      <c r="Q61" s="101"/>
      <c r="R61" s="92"/>
      <c r="S61" s="92"/>
      <c r="T61" s="101"/>
      <c r="U61" s="92"/>
      <c r="V61" s="101"/>
      <c r="W61" s="92"/>
      <c r="X61" s="92"/>
      <c r="Y61" s="101"/>
      <c r="Z61" s="92"/>
      <c r="AA61" s="101"/>
      <c r="AB61" s="92"/>
      <c r="AC61" s="92"/>
      <c r="AD61" s="110"/>
    </row>
    <row r="62" ht="15.75" customHeight="1">
      <c r="A62" s="110"/>
      <c r="B62" s="110"/>
      <c r="C62" s="80" t="s">
        <v>78</v>
      </c>
      <c r="D62" s="81" t="s">
        <v>79</v>
      </c>
      <c r="E62" s="81" t="s">
        <v>79</v>
      </c>
      <c r="F62" s="82">
        <f>SUM(F53:F61)</f>
        <v>0</v>
      </c>
      <c r="G62" s="81" t="s">
        <v>79</v>
      </c>
      <c r="H62" s="82">
        <f t="shared" ref="H62:I62" si="4">SUM(H53:H61)</f>
        <v>0</v>
      </c>
      <c r="I62" s="82">
        <f t="shared" si="4"/>
        <v>0</v>
      </c>
      <c r="J62" s="85"/>
      <c r="K62" s="86"/>
      <c r="L62" s="85"/>
      <c r="M62" s="86"/>
      <c r="N62" s="86"/>
      <c r="O62" s="85"/>
      <c r="P62" s="86"/>
      <c r="Q62" s="85"/>
      <c r="R62" s="86"/>
      <c r="S62" s="86"/>
      <c r="T62" s="85"/>
      <c r="U62" s="86"/>
      <c r="V62" s="85"/>
      <c r="W62" s="86"/>
      <c r="X62" s="86"/>
      <c r="Y62" s="85"/>
      <c r="Z62" s="86"/>
      <c r="AA62" s="85"/>
      <c r="AB62" s="86"/>
      <c r="AC62" s="86"/>
      <c r="AD62" s="110"/>
    </row>
    <row r="63" ht="15.75" customHeight="1">
      <c r="A63" s="110"/>
      <c r="B63" s="110"/>
      <c r="C63" s="16" t="s">
        <v>348</v>
      </c>
      <c r="D63" s="84">
        <f>F62+K62+P62+U62+Z62+AE62+AJ62+AO62+AT62+AY62+BD62+BI62+BN62+BS62+BX62+CC62+CH62+CM62+CR62+CW62+DB62+DG62+DL62+DQ62+DV62</f>
        <v>0</v>
      </c>
      <c r="E63" s="85"/>
      <c r="F63" s="85"/>
      <c r="G63" s="85"/>
      <c r="H63" s="85"/>
      <c r="I63" s="86"/>
      <c r="J63" s="85"/>
      <c r="K63" s="85"/>
      <c r="L63" s="85"/>
      <c r="M63" s="85"/>
      <c r="N63" s="86"/>
      <c r="O63" s="85"/>
      <c r="P63" s="85"/>
      <c r="Q63" s="85"/>
      <c r="R63" s="85"/>
      <c r="S63" s="86"/>
      <c r="T63" s="85"/>
      <c r="U63" s="85"/>
      <c r="V63" s="85"/>
      <c r="W63" s="85"/>
      <c r="X63" s="86"/>
      <c r="Y63" s="85"/>
      <c r="Z63" s="85"/>
      <c r="AA63" s="85"/>
      <c r="AB63" s="85"/>
      <c r="AC63" s="86"/>
      <c r="AD63" s="85"/>
    </row>
    <row r="64" ht="15.75" customHeight="1">
      <c r="A64" s="110"/>
      <c r="B64" s="110"/>
      <c r="C64" s="87" t="s">
        <v>349</v>
      </c>
      <c r="D64" s="88">
        <f>H62+M62+R62+W62+AB62+AG62+AL62+AQ62+AV62+BA62+BF62+BK62+BP62+BU62+BZ62+CE62+CJ62+CO62+CT62+CY62+DD62+DI62+DN62+DS62+DX62</f>
        <v>0</v>
      </c>
      <c r="E64" s="85"/>
      <c r="F64" s="85"/>
      <c r="G64" s="85"/>
      <c r="H64" s="85"/>
      <c r="I64" s="86"/>
      <c r="J64" s="85"/>
      <c r="K64" s="85"/>
      <c r="L64" s="85"/>
      <c r="M64" s="85"/>
      <c r="N64" s="86"/>
      <c r="O64" s="85"/>
      <c r="P64" s="85"/>
      <c r="Q64" s="85"/>
      <c r="R64" s="85"/>
      <c r="S64" s="86"/>
      <c r="T64" s="85"/>
      <c r="U64" s="85"/>
      <c r="V64" s="85"/>
      <c r="W64" s="85"/>
      <c r="X64" s="86"/>
      <c r="Y64" s="85"/>
      <c r="Z64" s="85"/>
      <c r="AA64" s="85"/>
      <c r="AB64" s="85"/>
      <c r="AC64" s="86"/>
      <c r="AD64" s="85"/>
    </row>
    <row r="65" ht="15.75" customHeight="1">
      <c r="A65" s="110"/>
      <c r="B65" s="110"/>
      <c r="C65" s="5" t="s">
        <v>350</v>
      </c>
      <c r="D65" s="85">
        <f>SUM(D63:D64)</f>
        <v>0</v>
      </c>
      <c r="E65" s="85"/>
      <c r="F65" s="85"/>
      <c r="G65" s="85"/>
      <c r="H65" s="85"/>
      <c r="I65" s="86"/>
      <c r="J65" s="85"/>
      <c r="K65" s="85"/>
      <c r="L65" s="85"/>
      <c r="M65" s="85"/>
      <c r="N65" s="86"/>
      <c r="O65" s="85"/>
      <c r="P65" s="85"/>
      <c r="Q65" s="85"/>
      <c r="R65" s="85"/>
      <c r="S65" s="86"/>
      <c r="T65" s="85"/>
      <c r="U65" s="85"/>
      <c r="V65" s="85"/>
      <c r="W65" s="85"/>
      <c r="X65" s="86"/>
      <c r="Y65" s="85"/>
      <c r="Z65" s="85"/>
      <c r="AA65" s="85"/>
      <c r="AB65" s="85"/>
      <c r="AC65" s="86"/>
      <c r="AD65" s="85"/>
    </row>
    <row r="66" ht="15.75" customHeight="1">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row>
    <row r="67" ht="15.75" customHeight="1">
      <c r="A67" s="110"/>
      <c r="B67" s="110"/>
      <c r="C67" s="89"/>
      <c r="D67" s="90" t="s">
        <v>83</v>
      </c>
      <c r="E67" s="91" t="s">
        <v>84</v>
      </c>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row>
    <row r="68" ht="15.75" customHeight="1">
      <c r="A68" s="110"/>
      <c r="B68" s="110"/>
      <c r="C68" s="93" t="s">
        <v>8</v>
      </c>
      <c r="D68" s="94">
        <f>F62+K62+P62</f>
        <v>0</v>
      </c>
      <c r="E68" s="95">
        <f>H62+M62+R62</f>
        <v>0</v>
      </c>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row>
    <row r="69" ht="15.75" customHeight="1">
      <c r="A69" s="110"/>
      <c r="B69" s="110"/>
      <c r="C69" s="93" t="s">
        <v>9</v>
      </c>
      <c r="D69" s="94">
        <f>U62+Z62+AE62+AJ62</f>
        <v>0</v>
      </c>
      <c r="E69" s="95">
        <f>W62+AB62+AG62+AL62</f>
        <v>0</v>
      </c>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row>
    <row r="70" ht="15.75" customHeight="1">
      <c r="A70" s="110"/>
      <c r="B70" s="110"/>
      <c r="C70" s="93" t="s">
        <v>351</v>
      </c>
      <c r="D70" s="94">
        <f>AO62+AT62+AY62+BD62</f>
        <v>0</v>
      </c>
      <c r="E70" s="95">
        <f>AQ62+AV62+BA62+BF62</f>
        <v>0</v>
      </c>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row>
    <row r="71" ht="15.75" customHeight="1">
      <c r="A71" s="110"/>
      <c r="B71" s="110"/>
      <c r="C71" s="93" t="s">
        <v>352</v>
      </c>
      <c r="D71" s="94">
        <f>BI62+BN62+BS62+BX62+CC62</f>
        <v>0</v>
      </c>
      <c r="E71" s="95">
        <f>BK62+BP62+BU62+BZ62+CE62</f>
        <v>0</v>
      </c>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row>
    <row r="72" ht="15.75" customHeight="1">
      <c r="A72" s="110"/>
      <c r="B72" s="110"/>
      <c r="C72" s="93" t="s">
        <v>353</v>
      </c>
      <c r="D72" s="94">
        <f>CH62+CM62+CR62+CW62</f>
        <v>0</v>
      </c>
      <c r="E72" s="95">
        <f>CJ62+CO62+CT62+CY62</f>
        <v>0</v>
      </c>
      <c r="F72" s="110"/>
      <c r="G72" s="110"/>
      <c r="H72" s="110"/>
      <c r="I72" s="110"/>
      <c r="J72" s="110"/>
      <c r="K72" s="110"/>
      <c r="L72" s="110"/>
      <c r="M72" s="110"/>
      <c r="N72" s="110"/>
      <c r="O72" s="110"/>
      <c r="P72" s="110"/>
      <c r="Q72" s="110"/>
      <c r="R72" s="110"/>
      <c r="S72" s="110"/>
      <c r="T72" s="110"/>
      <c r="U72" s="110"/>
      <c r="V72" s="110"/>
      <c r="W72" s="110"/>
      <c r="X72" s="110"/>
      <c r="Y72" s="110"/>
      <c r="Z72" s="110"/>
      <c r="AA72" s="110"/>
      <c r="AB72" s="110"/>
      <c r="AC72" s="110"/>
      <c r="AD72" s="110"/>
    </row>
    <row r="73" ht="15.75" customHeight="1">
      <c r="A73" s="110"/>
      <c r="B73" s="110"/>
      <c r="C73" s="96" t="s">
        <v>354</v>
      </c>
      <c r="D73" s="97">
        <f>DB62+DG62+DL62+DQ62+DV62</f>
        <v>0</v>
      </c>
      <c r="E73" s="98">
        <f>DD62+DI62+DN62+DS62+DX62</f>
        <v>0</v>
      </c>
      <c r="F73" s="110"/>
      <c r="G73" s="110"/>
      <c r="H73" s="110"/>
      <c r="I73" s="110"/>
      <c r="J73" s="110"/>
      <c r="K73" s="110"/>
      <c r="L73" s="110"/>
      <c r="M73" s="110"/>
      <c r="N73" s="110"/>
      <c r="O73" s="110"/>
      <c r="P73" s="110"/>
      <c r="Q73" s="110"/>
      <c r="R73" s="110"/>
      <c r="S73" s="110"/>
      <c r="T73" s="110"/>
      <c r="U73" s="110"/>
      <c r="V73" s="110"/>
      <c r="W73" s="110"/>
      <c r="X73" s="110"/>
      <c r="Y73" s="110"/>
      <c r="Z73" s="110"/>
      <c r="AA73" s="110"/>
      <c r="AB73" s="110"/>
      <c r="AC73" s="110"/>
      <c r="AD73" s="110"/>
    </row>
    <row r="74" ht="15.75" customHeight="1">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c r="AA74" s="110"/>
      <c r="AB74" s="110"/>
      <c r="AC74" s="110"/>
      <c r="AD74" s="110"/>
    </row>
    <row r="75" ht="15.75" customHeight="1">
      <c r="A75" s="110"/>
      <c r="B75" s="110"/>
      <c r="C75" s="2" t="s">
        <v>26</v>
      </c>
      <c r="D75" s="110"/>
      <c r="E75" s="110"/>
      <c r="F75" s="110"/>
      <c r="G75" s="110"/>
      <c r="H75" s="110"/>
      <c r="I75" s="110"/>
      <c r="J75" s="110"/>
      <c r="K75" s="110"/>
      <c r="L75" s="110"/>
      <c r="M75" s="110"/>
      <c r="N75" s="110"/>
      <c r="O75" s="110"/>
      <c r="P75" s="110"/>
      <c r="Q75" s="110"/>
      <c r="R75" s="110"/>
      <c r="S75" s="110"/>
      <c r="T75" s="110"/>
      <c r="U75" s="110"/>
      <c r="V75" s="110"/>
      <c r="W75" s="110"/>
      <c r="X75" s="110"/>
      <c r="Y75" s="110"/>
      <c r="Z75" s="110"/>
      <c r="AA75" s="110"/>
      <c r="AB75" s="110"/>
      <c r="AC75" s="110"/>
      <c r="AD75" s="110"/>
    </row>
    <row r="76" ht="15.75" customHeight="1">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c r="AA76" s="110"/>
      <c r="AB76" s="110"/>
      <c r="AC76" s="110"/>
      <c r="AD76" s="110"/>
    </row>
    <row r="77" ht="15.75" customHeight="1">
      <c r="A77" s="110"/>
      <c r="B77" s="110"/>
      <c r="C77" s="67" t="s">
        <v>72</v>
      </c>
      <c r="D77" s="67" t="s">
        <v>73</v>
      </c>
      <c r="E77" s="71" t="s">
        <v>135</v>
      </c>
      <c r="F77" s="71"/>
      <c r="G77" s="71" t="s">
        <v>136</v>
      </c>
      <c r="H77" s="71"/>
      <c r="I77" s="71" t="s">
        <v>137</v>
      </c>
      <c r="J77" s="71"/>
      <c r="K77" s="110"/>
      <c r="L77" s="110"/>
      <c r="M77" s="110"/>
      <c r="N77" s="110"/>
      <c r="O77" s="110"/>
      <c r="P77" s="110"/>
      <c r="Q77" s="110"/>
      <c r="R77" s="110"/>
      <c r="S77" s="110"/>
      <c r="T77" s="110"/>
      <c r="U77" s="110"/>
      <c r="V77" s="110"/>
      <c r="W77" s="110"/>
      <c r="X77" s="110"/>
      <c r="Y77" s="110"/>
      <c r="Z77" s="110"/>
      <c r="AA77" s="110"/>
      <c r="AB77" s="110"/>
      <c r="AC77" s="110"/>
      <c r="AD77" s="110"/>
    </row>
    <row r="78" ht="15.75" customHeight="1">
      <c r="A78" s="110"/>
      <c r="B78" s="110"/>
      <c r="C78" s="67"/>
      <c r="D78" s="67"/>
      <c r="E78" s="71" t="s">
        <v>75</v>
      </c>
      <c r="F78" s="71" t="s">
        <v>12</v>
      </c>
      <c r="G78" s="71" t="s">
        <v>75</v>
      </c>
      <c r="H78" s="71" t="s">
        <v>12</v>
      </c>
      <c r="I78" s="71" t="s">
        <v>75</v>
      </c>
      <c r="J78" s="71" t="s">
        <v>12</v>
      </c>
      <c r="K78" s="110"/>
      <c r="L78" s="110"/>
      <c r="M78" s="110"/>
      <c r="N78" s="110"/>
      <c r="O78" s="110"/>
      <c r="P78" s="110"/>
      <c r="Q78" s="110"/>
      <c r="R78" s="110"/>
      <c r="S78" s="110"/>
      <c r="T78" s="110"/>
      <c r="U78" s="110"/>
      <c r="V78" s="110"/>
      <c r="W78" s="110"/>
      <c r="X78" s="110"/>
      <c r="Y78" s="110"/>
      <c r="Z78" s="110"/>
      <c r="AA78" s="110"/>
      <c r="AB78" s="110"/>
      <c r="AC78" s="110"/>
      <c r="AD78" s="110"/>
    </row>
    <row r="79" ht="15.75" customHeight="1">
      <c r="A79" s="110"/>
      <c r="B79" s="110"/>
      <c r="C79" s="73" t="str">
        <f>$C$4</f>
        <v>Apps Store Hero Banner (1st Postition)</v>
      </c>
      <c r="D79" s="74">
        <f>$D$7/7</f>
        <v>32142.85714</v>
      </c>
      <c r="E79" s="75"/>
      <c r="F79" s="74">
        <f t="shared" ref="F79:F87" si="5">$D79*E79</f>
        <v>0</v>
      </c>
      <c r="G79" s="75"/>
      <c r="H79" s="74">
        <f t="shared" ref="H79:H87" si="6">$D79*G79</f>
        <v>0</v>
      </c>
      <c r="I79" s="75"/>
      <c r="J79" s="74">
        <f t="shared" ref="J79:J87" si="7">$D79*I79</f>
        <v>0</v>
      </c>
      <c r="K79" s="130"/>
      <c r="L79" s="110"/>
      <c r="M79" s="110"/>
      <c r="N79" s="110"/>
      <c r="O79" s="110"/>
      <c r="P79" s="110"/>
      <c r="Q79" s="110"/>
      <c r="R79" s="110"/>
      <c r="S79" s="110"/>
      <c r="T79" s="110"/>
      <c r="U79" s="110"/>
      <c r="V79" s="110"/>
      <c r="W79" s="110"/>
      <c r="X79" s="110"/>
      <c r="Y79" s="110"/>
      <c r="Z79" s="110"/>
      <c r="AA79" s="110"/>
      <c r="AB79" s="110"/>
      <c r="AC79" s="110"/>
      <c r="AD79" s="110"/>
    </row>
    <row r="80" ht="15.75" customHeight="1">
      <c r="A80" s="110"/>
      <c r="B80" s="110"/>
      <c r="C80" s="73" t="str">
        <f>$C$9</f>
        <v>App Store Hero Banner (2nd - 3rd Postition)</v>
      </c>
      <c r="D80" s="74">
        <f>$D$12/7</f>
        <v>9285.714286</v>
      </c>
      <c r="E80" s="75"/>
      <c r="F80" s="74">
        <f t="shared" si="5"/>
        <v>0</v>
      </c>
      <c r="G80" s="75"/>
      <c r="H80" s="74">
        <f t="shared" si="6"/>
        <v>0</v>
      </c>
      <c r="I80" s="75"/>
      <c r="J80" s="74">
        <f t="shared" si="7"/>
        <v>0</v>
      </c>
      <c r="K80" s="130"/>
      <c r="L80" s="110"/>
      <c r="M80" s="110"/>
      <c r="N80" s="110"/>
      <c r="O80" s="110"/>
      <c r="P80" s="110"/>
      <c r="Q80" s="110"/>
      <c r="R80" s="110"/>
      <c r="S80" s="110"/>
      <c r="T80" s="110"/>
      <c r="U80" s="110"/>
      <c r="V80" s="110"/>
      <c r="W80" s="110"/>
      <c r="X80" s="110"/>
      <c r="Y80" s="110"/>
      <c r="Z80" s="110"/>
      <c r="AA80" s="110"/>
      <c r="AB80" s="110"/>
      <c r="AC80" s="110"/>
      <c r="AD80" s="110"/>
    </row>
    <row r="81" ht="15.75" customHeight="1">
      <c r="A81" s="110"/>
      <c r="B81" s="110"/>
      <c r="C81" s="73" t="str">
        <f>$C$14</f>
        <v>App Store Editors Choice (1 -5)</v>
      </c>
      <c r="D81" s="74">
        <f>($D$17/7)</f>
        <v>535.7142857</v>
      </c>
      <c r="E81" s="75"/>
      <c r="F81" s="74">
        <f t="shared" si="5"/>
        <v>0</v>
      </c>
      <c r="G81" s="75"/>
      <c r="H81" s="74">
        <f t="shared" si="6"/>
        <v>0</v>
      </c>
      <c r="I81" s="75"/>
      <c r="J81" s="74">
        <f t="shared" si="7"/>
        <v>0</v>
      </c>
      <c r="K81" s="130"/>
      <c r="L81" s="110"/>
      <c r="M81" s="110"/>
      <c r="N81" s="110"/>
      <c r="O81" s="110"/>
      <c r="P81" s="110"/>
      <c r="Q81" s="110"/>
      <c r="R81" s="110"/>
      <c r="S81" s="110"/>
      <c r="T81" s="110"/>
      <c r="U81" s="110"/>
      <c r="V81" s="110"/>
      <c r="W81" s="110"/>
      <c r="X81" s="110"/>
      <c r="Y81" s="110"/>
      <c r="Z81" s="110"/>
      <c r="AA81" s="110"/>
      <c r="AB81" s="110"/>
      <c r="AC81" s="110"/>
      <c r="AD81" s="110"/>
    </row>
    <row r="82" ht="15.75" customHeight="1">
      <c r="A82" s="110"/>
      <c r="B82" s="110"/>
      <c r="C82" s="73" t="str">
        <f>$C$19</f>
        <v>App Tab Editors Choice (6 -11)</v>
      </c>
      <c r="D82" s="74">
        <f>($D$22/7)</f>
        <v>375</v>
      </c>
      <c r="E82" s="75"/>
      <c r="F82" s="74">
        <f t="shared" si="5"/>
        <v>0</v>
      </c>
      <c r="G82" s="75"/>
      <c r="H82" s="74">
        <f t="shared" si="6"/>
        <v>0</v>
      </c>
      <c r="I82" s="75"/>
      <c r="J82" s="74">
        <f t="shared" si="7"/>
        <v>0</v>
      </c>
      <c r="K82" s="110"/>
      <c r="L82" s="110"/>
      <c r="M82" s="110"/>
      <c r="N82" s="110"/>
      <c r="O82" s="110"/>
      <c r="P82" s="110"/>
      <c r="Q82" s="110"/>
      <c r="R82" s="110"/>
      <c r="S82" s="110"/>
      <c r="T82" s="110"/>
      <c r="U82" s="110"/>
      <c r="V82" s="110"/>
      <c r="W82" s="110"/>
      <c r="X82" s="110"/>
      <c r="Y82" s="110"/>
      <c r="Z82" s="110"/>
      <c r="AA82" s="110"/>
      <c r="AB82" s="110"/>
      <c r="AC82" s="110"/>
      <c r="AD82" s="110"/>
    </row>
    <row r="83" ht="15.75" customHeight="1">
      <c r="A83" s="110"/>
      <c r="B83" s="110"/>
      <c r="C83" s="76" t="str">
        <f>$C$24</f>
        <v>Samsung Social Post (Facebook)</v>
      </c>
      <c r="D83" s="74">
        <f>($D$27)</f>
        <v>1117714.276</v>
      </c>
      <c r="E83" s="77"/>
      <c r="F83" s="74">
        <f t="shared" si="5"/>
        <v>0</v>
      </c>
      <c r="G83" s="77"/>
      <c r="H83" s="74">
        <f t="shared" si="6"/>
        <v>0</v>
      </c>
      <c r="I83" s="77"/>
      <c r="J83" s="74">
        <f t="shared" si="7"/>
        <v>0</v>
      </c>
      <c r="K83" s="110"/>
      <c r="L83" s="110"/>
      <c r="M83" s="110"/>
      <c r="N83" s="110"/>
      <c r="O83" s="110"/>
      <c r="P83" s="110"/>
      <c r="Q83" s="110"/>
      <c r="R83" s="110"/>
      <c r="S83" s="110"/>
      <c r="T83" s="110"/>
      <c r="U83" s="110"/>
      <c r="V83" s="110"/>
      <c r="W83" s="110"/>
      <c r="X83" s="110"/>
      <c r="Y83" s="110"/>
      <c r="Z83" s="110"/>
      <c r="AA83" s="110"/>
      <c r="AB83" s="110"/>
      <c r="AC83" s="110"/>
      <c r="AD83" s="110"/>
    </row>
    <row r="84" ht="15.75" customHeight="1">
      <c r="A84" s="110"/>
      <c r="B84" s="110"/>
      <c r="C84" s="76" t="str">
        <f>$C$29</f>
        <v>Samsung Social Post (Instagram)</v>
      </c>
      <c r="D84" s="78">
        <f>$D$32</f>
        <v>1197</v>
      </c>
      <c r="E84" s="77"/>
      <c r="F84" s="74">
        <f t="shared" si="5"/>
        <v>0</v>
      </c>
      <c r="G84" s="77"/>
      <c r="H84" s="74">
        <f t="shared" si="6"/>
        <v>0</v>
      </c>
      <c r="I84" s="77"/>
      <c r="J84" s="74">
        <f t="shared" si="7"/>
        <v>0</v>
      </c>
      <c r="K84" s="110"/>
      <c r="L84" s="110"/>
      <c r="M84" s="110"/>
      <c r="N84" s="110"/>
      <c r="O84" s="110"/>
      <c r="P84" s="110"/>
      <c r="Q84" s="110"/>
      <c r="R84" s="110"/>
      <c r="S84" s="110"/>
      <c r="T84" s="110"/>
      <c r="U84" s="110"/>
      <c r="V84" s="110"/>
      <c r="W84" s="110"/>
      <c r="X84" s="110"/>
      <c r="Y84" s="110"/>
      <c r="Z84" s="110"/>
      <c r="AA84" s="110"/>
      <c r="AB84" s="110"/>
      <c r="AC84" s="110"/>
      <c r="AD84" s="110"/>
    </row>
    <row r="85" ht="15.75" customHeight="1">
      <c r="A85" s="110"/>
      <c r="B85" s="110"/>
      <c r="C85" s="76" t="str">
        <f>$C$34</f>
        <v>Samsung Social Post (Twitter)</v>
      </c>
      <c r="D85" s="78">
        <f>$D$37</f>
        <v>935.494</v>
      </c>
      <c r="E85" s="77"/>
      <c r="F85" s="74">
        <f t="shared" si="5"/>
        <v>0</v>
      </c>
      <c r="G85" s="77"/>
      <c r="H85" s="74">
        <f t="shared" si="6"/>
        <v>0</v>
      </c>
      <c r="I85" s="77"/>
      <c r="J85" s="74">
        <f t="shared" si="7"/>
        <v>0</v>
      </c>
      <c r="K85" s="110"/>
      <c r="L85" s="110"/>
      <c r="M85" s="110"/>
      <c r="N85" s="110"/>
      <c r="O85" s="110"/>
      <c r="P85" s="110"/>
      <c r="Q85" s="110"/>
      <c r="R85" s="110"/>
      <c r="S85" s="110"/>
      <c r="T85" s="110"/>
      <c r="U85" s="110"/>
      <c r="V85" s="110"/>
      <c r="W85" s="110"/>
      <c r="X85" s="110"/>
      <c r="Y85" s="110"/>
      <c r="Z85" s="110"/>
      <c r="AA85" s="110"/>
      <c r="AB85" s="110"/>
      <c r="AC85" s="110"/>
      <c r="AD85" s="110"/>
    </row>
    <row r="86" ht="15.75" customHeight="1">
      <c r="A86" s="110"/>
      <c r="B86" s="110"/>
      <c r="C86" s="76" t="str">
        <f>$C$39</f>
        <v>Samsung Email / Newsletter</v>
      </c>
      <c r="D86" s="78">
        <f>$D$42</f>
        <v>1391540</v>
      </c>
      <c r="E86" s="77"/>
      <c r="F86" s="74">
        <f t="shared" si="5"/>
        <v>0</v>
      </c>
      <c r="G86" s="77"/>
      <c r="H86" s="74">
        <f t="shared" si="6"/>
        <v>0</v>
      </c>
      <c r="I86" s="77"/>
      <c r="J86" s="74">
        <f t="shared" si="7"/>
        <v>0</v>
      </c>
      <c r="K86" s="110"/>
      <c r="L86" s="110"/>
      <c r="M86" s="110"/>
      <c r="N86" s="110"/>
      <c r="O86" s="110"/>
      <c r="P86" s="110"/>
      <c r="Q86" s="110"/>
      <c r="R86" s="110"/>
      <c r="S86" s="110"/>
      <c r="T86" s="110"/>
      <c r="U86" s="110"/>
      <c r="V86" s="110"/>
      <c r="W86" s="110"/>
      <c r="X86" s="110"/>
      <c r="Y86" s="110"/>
      <c r="Z86" s="110"/>
      <c r="AA86" s="110"/>
      <c r="AB86" s="110"/>
      <c r="AC86" s="110"/>
      <c r="AD86" s="110"/>
    </row>
    <row r="87" ht="15.75" customHeight="1">
      <c r="A87" s="110"/>
      <c r="B87" s="110"/>
      <c r="C87" s="76" t="str">
        <f>$C$44</f>
        <v>.com Feature</v>
      </c>
      <c r="D87" s="78">
        <f>$D$47</f>
        <v>3214.285714</v>
      </c>
      <c r="E87" s="77"/>
      <c r="F87" s="74">
        <f t="shared" si="5"/>
        <v>0</v>
      </c>
      <c r="G87" s="77"/>
      <c r="H87" s="74">
        <f t="shared" si="6"/>
        <v>0</v>
      </c>
      <c r="I87" s="77"/>
      <c r="J87" s="74">
        <f t="shared" si="7"/>
        <v>0</v>
      </c>
      <c r="K87" s="110"/>
      <c r="L87" s="110"/>
      <c r="M87" s="110"/>
      <c r="N87" s="110"/>
      <c r="O87" s="110"/>
      <c r="P87" s="110"/>
      <c r="Q87" s="110"/>
      <c r="R87" s="110"/>
      <c r="S87" s="110"/>
      <c r="T87" s="110"/>
      <c r="U87" s="110"/>
      <c r="V87" s="110"/>
      <c r="W87" s="110"/>
      <c r="X87" s="110"/>
      <c r="Y87" s="110"/>
      <c r="Z87" s="110"/>
      <c r="AA87" s="110"/>
      <c r="AB87" s="110"/>
      <c r="AC87" s="110"/>
      <c r="AD87" s="110"/>
    </row>
    <row r="88" ht="15.75" customHeight="1">
      <c r="A88" s="110"/>
      <c r="B88" s="110"/>
      <c r="C88" s="80" t="s">
        <v>85</v>
      </c>
      <c r="D88" s="81" t="s">
        <v>79</v>
      </c>
      <c r="E88" s="81" t="s">
        <v>79</v>
      </c>
      <c r="F88" s="82">
        <f>SUM(F79:F87)</f>
        <v>0</v>
      </c>
      <c r="G88" s="81" t="s">
        <v>79</v>
      </c>
      <c r="H88" s="82">
        <f>SUM(H79:H87)</f>
        <v>0</v>
      </c>
      <c r="I88" s="81" t="s">
        <v>79</v>
      </c>
      <c r="J88" s="82">
        <f>SUM(J79:J87)</f>
        <v>0</v>
      </c>
      <c r="K88" s="110"/>
      <c r="L88" s="110"/>
      <c r="M88" s="110"/>
      <c r="N88" s="110"/>
      <c r="O88" s="110"/>
      <c r="P88" s="110"/>
      <c r="Q88" s="110"/>
      <c r="R88" s="110"/>
      <c r="S88" s="110"/>
      <c r="T88" s="110"/>
      <c r="U88" s="110"/>
      <c r="V88" s="110"/>
      <c r="W88" s="110"/>
      <c r="X88" s="110"/>
      <c r="Y88" s="110"/>
      <c r="Z88" s="110"/>
      <c r="AA88" s="110"/>
      <c r="AB88" s="110"/>
      <c r="AC88" s="110"/>
      <c r="AD88" s="110"/>
    </row>
    <row r="89" ht="15.75" customHeight="1">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c r="AA89" s="110"/>
      <c r="AB89" s="110"/>
      <c r="AC89" s="110"/>
      <c r="AD89" s="110"/>
    </row>
    <row r="90" ht="15.75" customHeight="1">
      <c r="A90" s="110"/>
      <c r="B90" s="110"/>
      <c r="C90" s="102" t="s">
        <v>86</v>
      </c>
      <c r="D90" s="103">
        <f>F88*0.5</f>
        <v>0</v>
      </c>
      <c r="E90" s="110"/>
      <c r="F90" s="110"/>
      <c r="G90" s="110"/>
      <c r="H90" s="110"/>
      <c r="I90" s="110"/>
      <c r="J90" s="110"/>
      <c r="K90" s="110"/>
      <c r="L90" s="110"/>
      <c r="M90" s="110"/>
      <c r="N90" s="110"/>
      <c r="O90" s="110"/>
      <c r="P90" s="110"/>
      <c r="Q90" s="110"/>
      <c r="R90" s="110"/>
      <c r="S90" s="110"/>
      <c r="T90" s="110"/>
      <c r="U90" s="110"/>
      <c r="V90" s="110"/>
      <c r="W90" s="110"/>
      <c r="X90" s="110"/>
      <c r="Y90" s="110"/>
      <c r="Z90" s="110"/>
      <c r="AA90" s="110"/>
      <c r="AB90" s="110"/>
      <c r="AC90" s="110"/>
      <c r="AD90" s="110"/>
    </row>
    <row r="91" ht="15.75" customHeight="1">
      <c r="A91" s="110"/>
      <c r="B91" s="110"/>
      <c r="C91" s="105" t="s">
        <v>88</v>
      </c>
      <c r="D91" s="106">
        <f>F88*0.5+H88*0.5</f>
        <v>0</v>
      </c>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row>
    <row r="92" ht="15.75" customHeight="1">
      <c r="A92" s="110"/>
      <c r="B92" s="110"/>
      <c r="C92" s="107" t="s">
        <v>89</v>
      </c>
      <c r="D92" s="108">
        <f>H88*0.5+J88</f>
        <v>0</v>
      </c>
      <c r="E92" s="110"/>
      <c r="F92" s="110"/>
      <c r="G92" s="110"/>
      <c r="H92" s="110"/>
      <c r="I92" s="110"/>
      <c r="J92" s="110"/>
      <c r="K92" s="110"/>
      <c r="L92" s="110"/>
      <c r="M92" s="110"/>
      <c r="N92" s="110"/>
      <c r="O92" s="110"/>
      <c r="P92" s="110"/>
      <c r="Q92" s="110"/>
      <c r="R92" s="110"/>
      <c r="S92" s="110"/>
      <c r="T92" s="110"/>
      <c r="U92" s="110"/>
      <c r="V92" s="110"/>
      <c r="W92" s="110"/>
      <c r="X92" s="110"/>
      <c r="Y92" s="110"/>
      <c r="Z92" s="110"/>
      <c r="AA92" s="110"/>
      <c r="AB92" s="110"/>
      <c r="AC92" s="110"/>
      <c r="AD92" s="110"/>
    </row>
    <row r="93" ht="15.75" customHeight="1">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c r="AA93" s="110"/>
      <c r="AB93" s="110"/>
      <c r="AC93" s="110"/>
      <c r="AD93" s="110"/>
    </row>
    <row r="94" ht="15.75" customHeight="1">
      <c r="A94" s="110"/>
      <c r="B94" s="110"/>
      <c r="C94" s="2" t="s">
        <v>90</v>
      </c>
      <c r="D94" s="110"/>
      <c r="E94" s="110"/>
      <c r="F94" s="110"/>
      <c r="G94" s="110"/>
      <c r="H94" s="110"/>
      <c r="I94" s="110"/>
      <c r="J94" s="110"/>
      <c r="K94" s="110"/>
      <c r="L94" s="110"/>
      <c r="M94" s="110"/>
      <c r="N94" s="110"/>
      <c r="O94" s="110"/>
      <c r="P94" s="110"/>
      <c r="Q94" s="110"/>
      <c r="R94" s="110"/>
      <c r="S94" s="110"/>
      <c r="T94" s="110"/>
      <c r="U94" s="110"/>
      <c r="V94" s="110"/>
      <c r="W94" s="110"/>
      <c r="X94" s="110"/>
      <c r="Y94" s="110"/>
      <c r="Z94" s="110"/>
      <c r="AA94" s="110"/>
      <c r="AB94" s="110"/>
      <c r="AC94" s="110"/>
      <c r="AD94" s="110"/>
    </row>
    <row r="95" ht="15.75" customHeight="1">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c r="AA95" s="110"/>
      <c r="AB95" s="110"/>
      <c r="AC95" s="110"/>
      <c r="AD95" s="110"/>
    </row>
    <row r="96" ht="15.75" customHeight="1">
      <c r="A96" s="110"/>
      <c r="B96" s="110"/>
      <c r="C96" s="67" t="s">
        <v>72</v>
      </c>
      <c r="D96" s="67" t="s">
        <v>73</v>
      </c>
      <c r="E96" s="71" t="s">
        <v>74</v>
      </c>
      <c r="F96" s="71" t="s">
        <v>11</v>
      </c>
      <c r="G96" s="71" t="s">
        <v>75</v>
      </c>
      <c r="H96" s="71" t="s">
        <v>12</v>
      </c>
      <c r="I96" s="110"/>
      <c r="J96" s="110"/>
      <c r="K96" s="110"/>
      <c r="L96" s="110"/>
      <c r="M96" s="110"/>
      <c r="N96" s="110"/>
      <c r="O96" s="110"/>
      <c r="P96" s="110"/>
      <c r="Q96" s="110"/>
      <c r="R96" s="110"/>
      <c r="S96" s="110"/>
      <c r="T96" s="110"/>
      <c r="U96" s="110"/>
      <c r="V96" s="110"/>
      <c r="W96" s="110"/>
      <c r="X96" s="110"/>
      <c r="Y96" s="110"/>
      <c r="Z96" s="110"/>
      <c r="AA96" s="110"/>
      <c r="AB96" s="110"/>
      <c r="AC96" s="110"/>
      <c r="AD96" s="110"/>
    </row>
    <row r="97" ht="15.75" customHeight="1">
      <c r="A97" s="110"/>
      <c r="B97" s="110"/>
      <c r="C97" s="73" t="str">
        <f>$C$4</f>
        <v>Apps Store Hero Banner (1st Postition)</v>
      </c>
      <c r="D97" s="74">
        <f>$D$7/7</f>
        <v>32142.85714</v>
      </c>
      <c r="E97" s="75">
        <v>0.0</v>
      </c>
      <c r="F97" s="74">
        <f t="shared" ref="F97:F105" si="8">$D97*E97</f>
        <v>0</v>
      </c>
      <c r="G97" s="75">
        <v>4.0</v>
      </c>
      <c r="H97" s="74">
        <f t="shared" ref="H97:H105" si="9">$D97*G97</f>
        <v>128571.4286</v>
      </c>
      <c r="I97" s="130"/>
      <c r="J97" s="110"/>
      <c r="K97" s="110"/>
      <c r="L97" s="110"/>
      <c r="M97" s="110"/>
      <c r="N97" s="110"/>
      <c r="O97" s="110"/>
      <c r="P97" s="110"/>
      <c r="Q97" s="110"/>
      <c r="R97" s="110"/>
      <c r="S97" s="110"/>
      <c r="T97" s="110"/>
      <c r="U97" s="110"/>
      <c r="V97" s="110"/>
      <c r="W97" s="110"/>
      <c r="X97" s="110"/>
      <c r="Y97" s="110"/>
      <c r="Z97" s="110"/>
      <c r="AA97" s="110"/>
      <c r="AB97" s="110"/>
      <c r="AC97" s="110"/>
      <c r="AD97" s="110"/>
    </row>
    <row r="98" ht="15.75" customHeight="1">
      <c r="A98" s="110"/>
      <c r="B98" s="110"/>
      <c r="C98" s="73" t="str">
        <f>$C$9</f>
        <v>App Store Hero Banner (2nd - 3rd Postition)</v>
      </c>
      <c r="D98" s="74">
        <f>$D$12/7</f>
        <v>9285.714286</v>
      </c>
      <c r="E98" s="75">
        <v>0.0</v>
      </c>
      <c r="F98" s="74">
        <f t="shared" si="8"/>
        <v>0</v>
      </c>
      <c r="G98" s="77">
        <v>7.0</v>
      </c>
      <c r="H98" s="74">
        <f t="shared" si="9"/>
        <v>65000</v>
      </c>
      <c r="I98" s="110"/>
      <c r="J98" s="110"/>
      <c r="K98" s="110"/>
      <c r="L98" s="110"/>
      <c r="M98" s="110"/>
      <c r="N98" s="110"/>
      <c r="O98" s="110"/>
      <c r="P98" s="110"/>
      <c r="Q98" s="110"/>
      <c r="R98" s="110"/>
      <c r="S98" s="110"/>
      <c r="T98" s="110"/>
      <c r="U98" s="110"/>
      <c r="V98" s="110"/>
      <c r="W98" s="110"/>
      <c r="X98" s="110"/>
      <c r="Y98" s="110"/>
      <c r="Z98" s="110"/>
      <c r="AA98" s="110"/>
      <c r="AB98" s="110"/>
      <c r="AC98" s="110"/>
      <c r="AD98" s="110"/>
    </row>
    <row r="99" ht="15.75" customHeight="1">
      <c r="A99" s="110"/>
      <c r="B99" s="110"/>
      <c r="C99" s="73" t="str">
        <f>$C$14</f>
        <v>App Store Editors Choice (1 -5)</v>
      </c>
      <c r="D99" s="74">
        <f>($D$17/7)</f>
        <v>535.7142857</v>
      </c>
      <c r="E99" s="75">
        <v>0.0</v>
      </c>
      <c r="F99" s="74">
        <f t="shared" si="8"/>
        <v>0</v>
      </c>
      <c r="G99" s="77">
        <v>0.0</v>
      </c>
      <c r="H99" s="74">
        <f t="shared" si="9"/>
        <v>0</v>
      </c>
      <c r="I99" s="110"/>
      <c r="J99" s="110"/>
      <c r="K99" s="110"/>
      <c r="L99" s="110"/>
      <c r="M99" s="110"/>
      <c r="N99" s="110"/>
      <c r="O99" s="110"/>
      <c r="P99" s="110"/>
      <c r="Q99" s="110"/>
      <c r="R99" s="110"/>
      <c r="S99" s="110"/>
      <c r="T99" s="110"/>
      <c r="U99" s="110"/>
      <c r="V99" s="110"/>
      <c r="W99" s="110"/>
      <c r="X99" s="110"/>
      <c r="Y99" s="110"/>
      <c r="Z99" s="110"/>
      <c r="AA99" s="110"/>
      <c r="AB99" s="110"/>
      <c r="AC99" s="110"/>
      <c r="AD99" s="110"/>
    </row>
    <row r="100" ht="15.75" customHeight="1">
      <c r="A100" s="110"/>
      <c r="B100" s="110"/>
      <c r="C100" s="73" t="str">
        <f>$C$19</f>
        <v>App Tab Editors Choice (6 -11)</v>
      </c>
      <c r="D100" s="74">
        <f>($D$22/7)</f>
        <v>375</v>
      </c>
      <c r="E100" s="75">
        <v>0.0</v>
      </c>
      <c r="F100" s="74">
        <f t="shared" si="8"/>
        <v>0</v>
      </c>
      <c r="G100" s="77">
        <v>0.0</v>
      </c>
      <c r="H100" s="74">
        <f t="shared" si="9"/>
        <v>0</v>
      </c>
      <c r="I100" s="110"/>
      <c r="J100" s="110"/>
      <c r="K100" s="110"/>
      <c r="L100" s="110"/>
      <c r="M100" s="110"/>
      <c r="N100" s="110"/>
      <c r="O100" s="110"/>
      <c r="P100" s="110"/>
      <c r="Q100" s="110"/>
      <c r="R100" s="110"/>
      <c r="S100" s="110"/>
      <c r="T100" s="110"/>
      <c r="U100" s="110"/>
      <c r="V100" s="110"/>
      <c r="W100" s="110"/>
      <c r="X100" s="110"/>
      <c r="Y100" s="110"/>
      <c r="Z100" s="110"/>
      <c r="AA100" s="110"/>
      <c r="AB100" s="110"/>
      <c r="AC100" s="110"/>
      <c r="AD100" s="110"/>
    </row>
    <row r="101" ht="15.75" customHeight="1">
      <c r="A101" s="110"/>
      <c r="B101" s="110"/>
      <c r="C101" s="76" t="str">
        <f>$C$24</f>
        <v>Samsung Social Post (Facebook)</v>
      </c>
      <c r="D101" s="74">
        <f>($D$27)</f>
        <v>1117714.276</v>
      </c>
      <c r="E101" s="77">
        <v>0.0</v>
      </c>
      <c r="F101" s="74">
        <f t="shared" si="8"/>
        <v>0</v>
      </c>
      <c r="G101" s="77">
        <v>0.0</v>
      </c>
      <c r="H101" s="74">
        <f t="shared" si="9"/>
        <v>0</v>
      </c>
      <c r="I101" s="110"/>
      <c r="J101" s="110"/>
      <c r="K101" s="110"/>
      <c r="L101" s="110"/>
      <c r="M101" s="110"/>
      <c r="N101" s="110"/>
      <c r="O101" s="110"/>
      <c r="P101" s="110"/>
      <c r="Q101" s="110"/>
      <c r="R101" s="110"/>
      <c r="S101" s="110"/>
      <c r="T101" s="110"/>
      <c r="U101" s="110"/>
      <c r="V101" s="110"/>
      <c r="W101" s="110"/>
      <c r="X101" s="110"/>
      <c r="Y101" s="110"/>
      <c r="Z101" s="110"/>
      <c r="AA101" s="110"/>
      <c r="AB101" s="110"/>
      <c r="AC101" s="110"/>
      <c r="AD101" s="110"/>
    </row>
    <row r="102" ht="15.75" customHeight="1">
      <c r="A102" s="110"/>
      <c r="B102" s="110"/>
      <c r="C102" s="76" t="str">
        <f>$C$29</f>
        <v>Samsung Social Post (Instagram)</v>
      </c>
      <c r="D102" s="78">
        <f>$D$32</f>
        <v>1197</v>
      </c>
      <c r="E102" s="77">
        <v>0.0</v>
      </c>
      <c r="F102" s="74">
        <f t="shared" si="8"/>
        <v>0</v>
      </c>
      <c r="G102" s="77">
        <v>0.0</v>
      </c>
      <c r="H102" s="74">
        <f t="shared" si="9"/>
        <v>0</v>
      </c>
      <c r="I102" s="110"/>
      <c r="J102" s="110"/>
      <c r="K102" s="110"/>
      <c r="L102" s="110"/>
      <c r="M102" s="110"/>
      <c r="N102" s="110"/>
      <c r="O102" s="110"/>
      <c r="P102" s="110"/>
      <c r="Q102" s="110"/>
      <c r="R102" s="110"/>
      <c r="S102" s="110"/>
      <c r="T102" s="110"/>
      <c r="U102" s="110"/>
      <c r="V102" s="110"/>
      <c r="W102" s="110"/>
      <c r="X102" s="110"/>
      <c r="Y102" s="110"/>
      <c r="Z102" s="110"/>
      <c r="AA102" s="110"/>
      <c r="AB102" s="110"/>
      <c r="AC102" s="110"/>
      <c r="AD102" s="110"/>
    </row>
    <row r="103" ht="15.75" customHeight="1">
      <c r="A103" s="110"/>
      <c r="B103" s="110"/>
      <c r="C103" s="76" t="str">
        <f>$C$34</f>
        <v>Samsung Social Post (Twitter)</v>
      </c>
      <c r="D103" s="78">
        <f>$D$37</f>
        <v>935.494</v>
      </c>
      <c r="E103" s="77">
        <v>0.0</v>
      </c>
      <c r="F103" s="74">
        <f t="shared" si="8"/>
        <v>0</v>
      </c>
      <c r="G103" s="77">
        <v>0.0</v>
      </c>
      <c r="H103" s="74">
        <f t="shared" si="9"/>
        <v>0</v>
      </c>
      <c r="I103" s="110"/>
      <c r="J103" s="110"/>
      <c r="K103" s="110"/>
      <c r="L103" s="110"/>
      <c r="M103" s="110"/>
      <c r="N103" s="110"/>
      <c r="O103" s="110"/>
      <c r="P103" s="110"/>
      <c r="Q103" s="110"/>
      <c r="R103" s="110"/>
      <c r="S103" s="110"/>
      <c r="T103" s="110"/>
      <c r="U103" s="110"/>
      <c r="V103" s="110"/>
      <c r="W103" s="110"/>
      <c r="X103" s="110"/>
      <c r="Y103" s="110"/>
      <c r="Z103" s="110"/>
      <c r="AA103" s="110"/>
      <c r="AB103" s="110"/>
      <c r="AC103" s="110"/>
      <c r="AD103" s="110"/>
    </row>
    <row r="104" ht="15.75" customHeight="1">
      <c r="A104" s="110"/>
      <c r="B104" s="110"/>
      <c r="C104" s="76" t="str">
        <f>$C$39</f>
        <v>Samsung Email / Newsletter</v>
      </c>
      <c r="D104" s="78">
        <f>$D$42</f>
        <v>1391540</v>
      </c>
      <c r="E104" s="77">
        <v>0.0</v>
      </c>
      <c r="F104" s="74">
        <f t="shared" si="8"/>
        <v>0</v>
      </c>
      <c r="G104" s="77">
        <v>0.0</v>
      </c>
      <c r="H104" s="74">
        <f t="shared" si="9"/>
        <v>0</v>
      </c>
      <c r="I104" s="110"/>
      <c r="J104" s="110"/>
      <c r="K104" s="110"/>
      <c r="L104" s="110"/>
      <c r="M104" s="110"/>
      <c r="N104" s="110"/>
      <c r="O104" s="110"/>
      <c r="P104" s="110"/>
      <c r="Q104" s="110"/>
      <c r="R104" s="110"/>
      <c r="S104" s="110"/>
      <c r="T104" s="110"/>
      <c r="U104" s="110"/>
      <c r="V104" s="110"/>
      <c r="W104" s="110"/>
      <c r="X104" s="110"/>
      <c r="Y104" s="110"/>
      <c r="Z104" s="110"/>
      <c r="AA104" s="110"/>
      <c r="AB104" s="110"/>
      <c r="AC104" s="110"/>
      <c r="AD104" s="110"/>
    </row>
    <row r="105" ht="15.75" customHeight="1">
      <c r="A105" s="110"/>
      <c r="B105" s="110"/>
      <c r="C105" s="76" t="str">
        <f>$C$44</f>
        <v>.com Feature</v>
      </c>
      <c r="D105" s="78">
        <f>$D$47</f>
        <v>3214.285714</v>
      </c>
      <c r="E105" s="77">
        <v>0.0</v>
      </c>
      <c r="F105" s="74">
        <f t="shared" si="8"/>
        <v>0</v>
      </c>
      <c r="G105" s="77">
        <v>0.0</v>
      </c>
      <c r="H105" s="74">
        <f t="shared" si="9"/>
        <v>0</v>
      </c>
      <c r="I105" s="110"/>
      <c r="J105" s="110"/>
      <c r="K105" s="110"/>
      <c r="L105" s="110"/>
      <c r="M105" s="110"/>
      <c r="N105" s="110"/>
      <c r="O105" s="110"/>
      <c r="P105" s="110"/>
      <c r="Q105" s="110"/>
      <c r="R105" s="110"/>
      <c r="S105" s="110"/>
      <c r="T105" s="110"/>
      <c r="U105" s="110"/>
      <c r="V105" s="110"/>
      <c r="W105" s="110"/>
      <c r="X105" s="110"/>
      <c r="Y105" s="110"/>
      <c r="Z105" s="110"/>
      <c r="AA105" s="110"/>
      <c r="AB105" s="110"/>
      <c r="AC105" s="110"/>
      <c r="AD105" s="110"/>
    </row>
    <row r="106" ht="15.75" customHeight="1">
      <c r="A106" s="110"/>
      <c r="B106" s="110"/>
      <c r="C106" s="80" t="s">
        <v>85</v>
      </c>
      <c r="D106" s="81" t="s">
        <v>79</v>
      </c>
      <c r="E106" s="81" t="s">
        <v>79</v>
      </c>
      <c r="F106" s="82">
        <f>SUM(F97:F105)</f>
        <v>0</v>
      </c>
      <c r="G106" s="81" t="s">
        <v>79</v>
      </c>
      <c r="H106" s="82">
        <f>SUM(H97:H105)</f>
        <v>193571.4286</v>
      </c>
      <c r="I106" s="110"/>
      <c r="J106" s="110"/>
      <c r="K106" s="110"/>
      <c r="L106" s="110"/>
      <c r="M106" s="110"/>
      <c r="N106" s="110"/>
      <c r="O106" s="110"/>
      <c r="P106" s="110"/>
      <c r="Q106" s="110"/>
      <c r="R106" s="110"/>
      <c r="S106" s="110"/>
      <c r="T106" s="110"/>
      <c r="U106" s="110"/>
      <c r="V106" s="110"/>
      <c r="W106" s="110"/>
      <c r="X106" s="110"/>
      <c r="Y106" s="110"/>
      <c r="Z106" s="110"/>
      <c r="AA106" s="110"/>
      <c r="AB106" s="110"/>
      <c r="AC106" s="110"/>
      <c r="AD106" s="110"/>
    </row>
    <row r="107" ht="15.75" customHeight="1">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c r="AA107" s="110"/>
      <c r="AB107" s="110"/>
      <c r="AC107" s="110"/>
      <c r="AD107" s="110"/>
    </row>
    <row r="108" ht="15.75" customHeight="1">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c r="AA108" s="110"/>
      <c r="AB108" s="110"/>
      <c r="AC108" s="110"/>
      <c r="AD108" s="110"/>
    </row>
    <row r="109" ht="15.75" customHeight="1">
      <c r="A109" s="110"/>
      <c r="B109" s="110"/>
      <c r="C109" s="4"/>
      <c r="D109" s="4"/>
      <c r="E109" s="4"/>
      <c r="F109" s="4"/>
      <c r="G109" s="4"/>
      <c r="H109" s="4"/>
      <c r="I109" s="110"/>
      <c r="J109" s="110"/>
      <c r="K109" s="110"/>
      <c r="L109" s="110"/>
      <c r="M109" s="110"/>
      <c r="N109" s="110"/>
      <c r="O109" s="110"/>
      <c r="P109" s="110"/>
      <c r="Q109" s="110"/>
      <c r="R109" s="110"/>
      <c r="S109" s="110"/>
      <c r="T109" s="110"/>
      <c r="U109" s="110"/>
      <c r="V109" s="110"/>
      <c r="W109" s="110"/>
      <c r="X109" s="110"/>
      <c r="Y109" s="110"/>
      <c r="Z109" s="110"/>
      <c r="AA109" s="110"/>
      <c r="AB109" s="110"/>
      <c r="AC109" s="110"/>
      <c r="AD109" s="110"/>
    </row>
    <row r="110" ht="15.75" customHeight="1">
      <c r="A110" s="110"/>
      <c r="B110" s="110"/>
      <c r="C110" s="4"/>
      <c r="D110" s="4"/>
      <c r="E110" s="4"/>
      <c r="F110" s="4"/>
      <c r="G110" s="4"/>
      <c r="H110" s="4"/>
      <c r="I110" s="110"/>
      <c r="J110" s="110"/>
      <c r="K110" s="110"/>
      <c r="L110" s="110"/>
      <c r="M110" s="110"/>
      <c r="N110" s="110"/>
      <c r="O110" s="110"/>
      <c r="P110" s="110"/>
      <c r="Q110" s="110"/>
      <c r="R110" s="110"/>
      <c r="S110" s="110"/>
      <c r="T110" s="110"/>
      <c r="U110" s="110"/>
      <c r="V110" s="110"/>
      <c r="W110" s="110"/>
      <c r="X110" s="110"/>
      <c r="Y110" s="110"/>
      <c r="Z110" s="110"/>
      <c r="AA110" s="110"/>
      <c r="AB110" s="110"/>
      <c r="AC110" s="110"/>
      <c r="AD110" s="110"/>
    </row>
    <row r="111" ht="15.75" customHeight="1">
      <c r="A111" s="110"/>
      <c r="B111" s="110"/>
      <c r="C111" s="4"/>
      <c r="D111" s="4"/>
      <c r="E111" s="4"/>
      <c r="F111" s="4"/>
      <c r="G111" s="4"/>
      <c r="H111" s="4"/>
      <c r="I111" s="110"/>
      <c r="J111" s="110"/>
      <c r="K111" s="110"/>
      <c r="L111" s="110"/>
      <c r="M111" s="110"/>
      <c r="N111" s="110"/>
      <c r="O111" s="110"/>
      <c r="P111" s="110"/>
      <c r="Q111" s="110"/>
      <c r="R111" s="110"/>
      <c r="S111" s="110"/>
      <c r="T111" s="110"/>
      <c r="U111" s="110"/>
      <c r="V111" s="110"/>
      <c r="W111" s="110"/>
      <c r="X111" s="110"/>
      <c r="Y111" s="110"/>
      <c r="Z111" s="110"/>
      <c r="AA111" s="110"/>
      <c r="AB111" s="110"/>
      <c r="AC111" s="110"/>
      <c r="AD111" s="110"/>
    </row>
    <row r="112" ht="15.75" customHeight="1">
      <c r="A112" s="110"/>
      <c r="B112" s="110"/>
      <c r="C112" s="4"/>
      <c r="D112" s="4"/>
      <c r="E112" s="4"/>
      <c r="F112" s="4"/>
      <c r="G112" s="4"/>
      <c r="H112" s="4"/>
      <c r="I112" s="110"/>
      <c r="J112" s="110"/>
      <c r="K112" s="110"/>
      <c r="L112" s="110"/>
      <c r="M112" s="110"/>
      <c r="N112" s="110"/>
      <c r="O112" s="110"/>
      <c r="P112" s="110"/>
      <c r="Q112" s="110"/>
      <c r="R112" s="110"/>
      <c r="S112" s="110"/>
      <c r="T112" s="110"/>
      <c r="U112" s="110"/>
      <c r="V112" s="110"/>
      <c r="W112" s="110"/>
      <c r="X112" s="110"/>
      <c r="Y112" s="110"/>
      <c r="Z112" s="110"/>
      <c r="AA112" s="110"/>
      <c r="AB112" s="110"/>
      <c r="AC112" s="110"/>
      <c r="AD112" s="110"/>
    </row>
    <row r="113" ht="15.75" customHeight="1">
      <c r="A113" s="110"/>
      <c r="B113" s="110"/>
      <c r="C113" s="4"/>
      <c r="D113" s="4"/>
      <c r="E113" s="4"/>
      <c r="F113" s="4"/>
      <c r="G113" s="4"/>
      <c r="H113" s="4"/>
      <c r="I113" s="110"/>
      <c r="J113" s="110"/>
      <c r="K113" s="110"/>
      <c r="L113" s="110"/>
      <c r="M113" s="110"/>
      <c r="N113" s="110"/>
      <c r="O113" s="110"/>
      <c r="P113" s="110"/>
      <c r="Q113" s="110"/>
      <c r="R113" s="110"/>
      <c r="S113" s="110"/>
      <c r="T113" s="110"/>
      <c r="U113" s="110"/>
      <c r="V113" s="110"/>
      <c r="W113" s="110"/>
      <c r="X113" s="110"/>
      <c r="Y113" s="110"/>
      <c r="Z113" s="110"/>
      <c r="AA113" s="110"/>
      <c r="AB113" s="110"/>
      <c r="AC113" s="110"/>
      <c r="AD113" s="110"/>
    </row>
    <row r="114" ht="15.75"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c r="AB114" s="110"/>
      <c r="AC114" s="110"/>
      <c r="AD114" s="110"/>
    </row>
    <row r="115" ht="15.75" customHeight="1">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c r="AB115" s="110"/>
      <c r="AC115" s="110"/>
      <c r="AD115" s="110"/>
    </row>
    <row r="116" ht="15.75" customHeight="1">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c r="AB116" s="110"/>
      <c r="AC116" s="110"/>
      <c r="AD116" s="110"/>
    </row>
    <row r="117" ht="15.75" customHeight="1">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c r="AB117" s="110"/>
      <c r="AC117" s="110"/>
      <c r="AD117" s="110"/>
    </row>
    <row r="118" ht="15.75" customHeight="1">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c r="AB118" s="110"/>
      <c r="AC118" s="110"/>
      <c r="AD118" s="110"/>
    </row>
    <row r="119" ht="15.75" customHeight="1">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c r="AA119" s="110"/>
      <c r="AB119" s="110"/>
      <c r="AC119" s="110"/>
      <c r="AD119" s="110"/>
    </row>
    <row r="120" ht="15.75"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row>
    <row r="121" ht="15.75" customHeight="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row>
    <row r="122" ht="15.75" customHeight="1">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c r="AB122" s="110"/>
      <c r="AC122" s="110"/>
      <c r="AD122" s="110"/>
    </row>
    <row r="123" ht="15.75" customHeight="1">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c r="AB123" s="110"/>
      <c r="AC123" s="110"/>
      <c r="AD123" s="110"/>
    </row>
    <row r="124" ht="15.75"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row>
    <row r="125" ht="15.75" customHeight="1">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row>
    <row r="126" ht="15.75"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row>
    <row r="127" ht="15.75"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c r="AA127" s="110"/>
      <c r="AB127" s="110"/>
      <c r="AC127" s="110"/>
      <c r="AD127" s="110"/>
    </row>
    <row r="128" ht="15.75" customHeight="1">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row>
    <row r="129" ht="15.75"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row>
    <row r="130" ht="15.75" customHeight="1">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row>
    <row r="131" ht="15.75" customHeight="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row>
    <row r="132" ht="15.75" customHeight="1">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c r="AB132" s="110"/>
      <c r="AC132" s="110"/>
      <c r="AD132" s="110"/>
    </row>
    <row r="133" ht="15.75" customHeight="1">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row>
    <row r="134" ht="15.75" customHeight="1">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row>
    <row r="135" ht="15.75" customHeight="1">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row>
    <row r="136" ht="15.75" customHeight="1">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c r="AA136" s="110"/>
      <c r="AB136" s="110"/>
      <c r="AC136" s="110"/>
      <c r="AD136" s="110"/>
    </row>
    <row r="137" ht="15.75" customHeight="1">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c r="AA137" s="110"/>
      <c r="AB137" s="110"/>
      <c r="AC137" s="110"/>
      <c r="AD137" s="110"/>
    </row>
    <row r="138" ht="15.75" customHeight="1">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c r="AA138" s="110"/>
      <c r="AB138" s="110"/>
      <c r="AC138" s="110"/>
      <c r="AD138" s="110"/>
    </row>
    <row r="139" ht="15.75" customHeight="1">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row>
    <row r="140" ht="15.75" customHeight="1">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c r="AA140" s="110"/>
      <c r="AB140" s="110"/>
      <c r="AC140" s="110"/>
      <c r="AD140" s="110"/>
    </row>
    <row r="141" ht="15.75"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c r="AB141" s="110"/>
      <c r="AC141" s="110"/>
      <c r="AD141" s="110"/>
    </row>
    <row r="142" ht="15.75"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c r="AA142" s="110"/>
      <c r="AB142" s="110"/>
      <c r="AC142" s="110"/>
      <c r="AD142" s="110"/>
    </row>
    <row r="143" ht="15.75" customHeight="1">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c r="AA143" s="110"/>
      <c r="AB143" s="110"/>
      <c r="AC143" s="110"/>
      <c r="AD143" s="110"/>
    </row>
    <row r="144" ht="15.75" customHeight="1">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row>
    <row r="145" ht="15.75" customHeight="1">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c r="AA145" s="110"/>
      <c r="AB145" s="110"/>
      <c r="AC145" s="110"/>
      <c r="AD145" s="110"/>
    </row>
    <row r="146" ht="15.75" customHeight="1">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c r="AA146" s="110"/>
      <c r="AB146" s="110"/>
      <c r="AC146" s="110"/>
      <c r="AD146" s="110"/>
    </row>
    <row r="147" ht="15.75" customHeight="1">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c r="AA147" s="110"/>
      <c r="AB147" s="110"/>
      <c r="AC147" s="110"/>
      <c r="AD147" s="110"/>
    </row>
    <row r="148" ht="15.75"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c r="AA148" s="110"/>
      <c r="AB148" s="110"/>
      <c r="AC148" s="110"/>
      <c r="AD148" s="110"/>
    </row>
    <row r="149" ht="15.75"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c r="AA149" s="110"/>
      <c r="AB149" s="110"/>
      <c r="AC149" s="110"/>
      <c r="AD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row>
    <row r="151" ht="15.75"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row>
    <row r="152" ht="15.75"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row>
    <row r="153" ht="15.75"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c r="AB153" s="110"/>
      <c r="AC153" s="110"/>
      <c r="AD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row>
    <row r="155"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c r="AB155" s="110"/>
      <c r="AC155" s="110"/>
      <c r="AD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c r="AB156" s="110"/>
      <c r="AC156" s="110"/>
      <c r="AD156" s="110"/>
    </row>
    <row r="157" ht="15.75"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row>
    <row r="158" ht="15.75"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row>
    <row r="159" ht="15.75"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row>
    <row r="160" ht="15.75"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row>
    <row r="161" ht="15.75"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row>
    <row r="162" ht="15.75"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c r="AA162" s="110"/>
      <c r="AB162" s="110"/>
      <c r="AC162" s="110"/>
      <c r="AD162" s="110"/>
    </row>
    <row r="163" ht="15.75"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c r="AA163" s="110"/>
      <c r="AB163" s="110"/>
      <c r="AC163" s="110"/>
      <c r="AD163" s="110"/>
    </row>
    <row r="164" ht="15.75"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row>
    <row r="165" ht="15.75"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c r="AA165" s="110"/>
      <c r="AB165" s="110"/>
      <c r="AC165" s="110"/>
      <c r="AD165" s="110"/>
    </row>
    <row r="166" ht="15.75"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c r="AA166" s="110"/>
      <c r="AB166" s="110"/>
      <c r="AC166" s="110"/>
      <c r="AD166" s="110"/>
    </row>
    <row r="167" ht="15.75"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c r="AA167" s="110"/>
      <c r="AB167" s="110"/>
      <c r="AC167" s="110"/>
      <c r="AD167" s="110"/>
    </row>
    <row r="168" ht="15.75"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c r="AA168" s="110"/>
      <c r="AB168" s="110"/>
      <c r="AC168" s="110"/>
      <c r="AD168" s="110"/>
    </row>
    <row r="169" ht="15.75"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c r="AA169" s="110"/>
      <c r="AB169" s="110"/>
      <c r="AC169" s="110"/>
      <c r="AD169" s="110"/>
    </row>
    <row r="170" ht="15.75"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row>
    <row r="171" ht="15.75"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c r="AA171" s="110"/>
      <c r="AB171" s="110"/>
      <c r="AC171" s="110"/>
      <c r="AD171" s="110"/>
    </row>
    <row r="172" ht="15.75"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c r="AA172" s="110"/>
      <c r="AB172" s="110"/>
      <c r="AC172" s="110"/>
      <c r="AD172" s="110"/>
    </row>
    <row r="173" ht="15.75"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c r="AA173" s="110"/>
      <c r="AB173" s="110"/>
      <c r="AC173" s="110"/>
      <c r="AD173" s="110"/>
    </row>
    <row r="174" ht="15.75"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row>
    <row r="175" ht="15.75"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110"/>
      <c r="AB175" s="110"/>
      <c r="AC175" s="110"/>
      <c r="AD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c r="AB176" s="110"/>
      <c r="AC176" s="110"/>
      <c r="AD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c r="AB177" s="110"/>
      <c r="AC177" s="110"/>
      <c r="AD177" s="110"/>
    </row>
    <row r="178" ht="15.75"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row>
    <row r="179" ht="15.75"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row>
    <row r="180" ht="15.75"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row>
    <row r="181" ht="15.75"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row>
    <row r="182" ht="15.75"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c r="AB185" s="110"/>
      <c r="AC185" s="110"/>
      <c r="AD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c r="AB186" s="110"/>
      <c r="AC186" s="110"/>
      <c r="AD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c r="AB190" s="110"/>
      <c r="AC190" s="110"/>
      <c r="AD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c r="AB191" s="110"/>
      <c r="AC191" s="110"/>
      <c r="AD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c r="AB192" s="110"/>
      <c r="AC192" s="110"/>
      <c r="AD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c r="AA194" s="110"/>
      <c r="AB194" s="110"/>
      <c r="AC194" s="110"/>
      <c r="AD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c r="AA195" s="110"/>
      <c r="AB195" s="110"/>
      <c r="AC195" s="110"/>
      <c r="AD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c r="AA196" s="110"/>
      <c r="AB196" s="110"/>
      <c r="AC196" s="110"/>
      <c r="AD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c r="AA197" s="110"/>
      <c r="AB197" s="110"/>
      <c r="AC197" s="110"/>
      <c r="AD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c r="AA198" s="110"/>
      <c r="AB198" s="110"/>
      <c r="AC198" s="110"/>
      <c r="AD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c r="AA199" s="110"/>
      <c r="AB199" s="110"/>
      <c r="AC199" s="110"/>
      <c r="AD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c r="AA200" s="110"/>
      <c r="AB200" s="110"/>
      <c r="AC200" s="110"/>
      <c r="AD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c r="AA201" s="110"/>
      <c r="AB201" s="110"/>
      <c r="AC201" s="110"/>
      <c r="AD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c r="AA202" s="110"/>
      <c r="AB202" s="110"/>
      <c r="AC202" s="110"/>
      <c r="AD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c r="AA203" s="110"/>
      <c r="AB203" s="110"/>
      <c r="AC203" s="110"/>
      <c r="AD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c r="AA204" s="110"/>
      <c r="AB204" s="110"/>
      <c r="AC204" s="110"/>
      <c r="AD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c r="AA205" s="110"/>
      <c r="AB205" s="110"/>
      <c r="AC205" s="110"/>
      <c r="AD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c r="AA206" s="110"/>
      <c r="AB206" s="110"/>
      <c r="AC206" s="110"/>
      <c r="AD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c r="AA207" s="110"/>
      <c r="AB207" s="110"/>
      <c r="AC207" s="110"/>
      <c r="AD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c r="AA208" s="110"/>
      <c r="AB208" s="110"/>
      <c r="AC208" s="110"/>
      <c r="AD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c r="AA209" s="110"/>
      <c r="AB209" s="110"/>
      <c r="AC209" s="110"/>
      <c r="AD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c r="AA210" s="110"/>
      <c r="AB210" s="110"/>
      <c r="AC210" s="110"/>
      <c r="AD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c r="AA211" s="110"/>
      <c r="AB211" s="110"/>
      <c r="AC211" s="110"/>
      <c r="AD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c r="AA212" s="110"/>
      <c r="AB212" s="110"/>
      <c r="AC212" s="110"/>
      <c r="AD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c r="AA213" s="110"/>
      <c r="AB213" s="110"/>
      <c r="AC213" s="110"/>
      <c r="AD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c r="AA214" s="110"/>
      <c r="AB214" s="110"/>
      <c r="AC214" s="110"/>
      <c r="AD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c r="AB215" s="110"/>
      <c r="AC215" s="110"/>
      <c r="AD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c r="AA216" s="110"/>
      <c r="AB216" s="110"/>
      <c r="AC216" s="110"/>
      <c r="AD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c r="AA217" s="110"/>
      <c r="AB217" s="110"/>
      <c r="AC217" s="110"/>
      <c r="AD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c r="AA218" s="110"/>
      <c r="AB218" s="110"/>
      <c r="AC218" s="110"/>
      <c r="AD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c r="AA219" s="110"/>
      <c r="AB219" s="110"/>
      <c r="AC219" s="110"/>
      <c r="AD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c r="AA220" s="110"/>
      <c r="AB220" s="110"/>
      <c r="AC220" s="110"/>
      <c r="AD220" s="110"/>
    </row>
    <row r="221" ht="15.75"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c r="AA221" s="110"/>
      <c r="AB221" s="110"/>
      <c r="AC221" s="110"/>
      <c r="AD221" s="110"/>
    </row>
    <row r="222" ht="15.75"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c r="AA222" s="110"/>
      <c r="AB222" s="110"/>
      <c r="AC222" s="110"/>
      <c r="AD222" s="110"/>
    </row>
    <row r="223" ht="15.75"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c r="AA223" s="110"/>
      <c r="AB223" s="110"/>
      <c r="AC223" s="110"/>
      <c r="AD223" s="110"/>
    </row>
    <row r="224" ht="15.75"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c r="AA224" s="110"/>
      <c r="AB224" s="110"/>
      <c r="AC224" s="110"/>
      <c r="AD224" s="110"/>
    </row>
    <row r="225" ht="15.75"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c r="AA225" s="110"/>
      <c r="AB225" s="110"/>
      <c r="AC225" s="110"/>
      <c r="AD225" s="110"/>
    </row>
    <row r="226" ht="15.75"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c r="AA226" s="110"/>
      <c r="AB226" s="110"/>
      <c r="AC226" s="110"/>
      <c r="AD226" s="110"/>
    </row>
    <row r="227" ht="15.75"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c r="AA227" s="110"/>
      <c r="AB227" s="110"/>
      <c r="AC227" s="110"/>
      <c r="AD227" s="110"/>
    </row>
    <row r="228" ht="15.75"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c r="AA228" s="110"/>
      <c r="AB228" s="110"/>
      <c r="AC228" s="110"/>
      <c r="AD228" s="110"/>
    </row>
    <row r="229" ht="15.75"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c r="AA229" s="110"/>
      <c r="AB229" s="110"/>
      <c r="AC229" s="110"/>
      <c r="AD229" s="110"/>
    </row>
    <row r="230" ht="15.75"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c r="AA230" s="110"/>
      <c r="AB230" s="110"/>
      <c r="AC230" s="110"/>
      <c r="AD230" s="110"/>
    </row>
    <row r="231" ht="15.75"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c r="AA231" s="110"/>
      <c r="AB231" s="110"/>
      <c r="AC231" s="110"/>
      <c r="AD231" s="110"/>
    </row>
    <row r="232" ht="15.75"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c r="AA232" s="110"/>
      <c r="AB232" s="110"/>
      <c r="AC232" s="110"/>
      <c r="AD232" s="110"/>
    </row>
    <row r="233" ht="15.75"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c r="AA233" s="110"/>
      <c r="AB233" s="110"/>
      <c r="AC233" s="110"/>
      <c r="AD233" s="110"/>
    </row>
    <row r="234" ht="15.75"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c r="AA234" s="110"/>
      <c r="AB234" s="110"/>
      <c r="AC234" s="110"/>
      <c r="AD234" s="110"/>
    </row>
    <row r="235" ht="15.75"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c r="AD235" s="110"/>
    </row>
    <row r="236" ht="15.75"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c r="AA236" s="110"/>
      <c r="AB236" s="110"/>
      <c r="AC236" s="110"/>
      <c r="AD236" s="110"/>
    </row>
    <row r="237" ht="15.75"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c r="AB237" s="110"/>
      <c r="AC237" s="110"/>
      <c r="AD237" s="110"/>
    </row>
    <row r="238" ht="15.75"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c r="AB238" s="110"/>
      <c r="AC238" s="110"/>
      <c r="AD238" s="110"/>
    </row>
    <row r="239" ht="15.75"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c r="AB239" s="110"/>
      <c r="AC239" s="110"/>
      <c r="AD239" s="110"/>
    </row>
    <row r="240" ht="15.75"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c r="AB240" s="110"/>
      <c r="AC240" s="110"/>
      <c r="AD240" s="110"/>
    </row>
    <row r="241" ht="15.75"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row>
    <row r="242" ht="15.75"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c r="AA242" s="110"/>
      <c r="AB242" s="110"/>
      <c r="AC242" s="110"/>
      <c r="AD242" s="110"/>
    </row>
    <row r="243" ht="15.75"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c r="AA243" s="110"/>
      <c r="AB243" s="110"/>
      <c r="AC243" s="110"/>
      <c r="AD243" s="110"/>
    </row>
    <row r="244" ht="15.75"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c r="AA244" s="110"/>
      <c r="AB244" s="110"/>
      <c r="AC244" s="110"/>
      <c r="AD244" s="110"/>
    </row>
    <row r="245" ht="15.75"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c r="AA245" s="110"/>
      <c r="AB245" s="110"/>
      <c r="AC245" s="110"/>
      <c r="AD245" s="110"/>
    </row>
    <row r="246" ht="15.75"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c r="AA246" s="110"/>
      <c r="AB246" s="110"/>
      <c r="AC246" s="110"/>
      <c r="AD246" s="110"/>
    </row>
    <row r="247" ht="15.75"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c r="AA247" s="110"/>
      <c r="AB247" s="110"/>
      <c r="AC247" s="110"/>
      <c r="AD247" s="110"/>
    </row>
    <row r="248" ht="15.75"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c r="AA248" s="110"/>
      <c r="AB248" s="110"/>
      <c r="AC248" s="110"/>
      <c r="AD248" s="110"/>
    </row>
    <row r="249" ht="15.75"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c r="AA249" s="110"/>
      <c r="AB249" s="110"/>
      <c r="AC249" s="110"/>
      <c r="AD249" s="110"/>
    </row>
    <row r="250" ht="15.75"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c r="AA250" s="110"/>
      <c r="AB250" s="110"/>
      <c r="AC250" s="110"/>
      <c r="AD250" s="110"/>
    </row>
    <row r="251" ht="15.75"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c r="AA251" s="110"/>
      <c r="AB251" s="110"/>
      <c r="AC251" s="110"/>
      <c r="AD251" s="110"/>
    </row>
    <row r="252" ht="15.75"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c r="AA252" s="110"/>
      <c r="AB252" s="110"/>
      <c r="AC252" s="110"/>
      <c r="AD252" s="110"/>
    </row>
    <row r="253" ht="15.75"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c r="AA253" s="110"/>
      <c r="AB253" s="110"/>
      <c r="AC253" s="110"/>
      <c r="AD253" s="110"/>
    </row>
    <row r="254" ht="15.75"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c r="AB254" s="110"/>
      <c r="AC254" s="110"/>
      <c r="AD254" s="110"/>
    </row>
    <row r="255" ht="15.75"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c r="AB255" s="110"/>
      <c r="AC255" s="110"/>
      <c r="AD255" s="110"/>
    </row>
    <row r="256" ht="15.75"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c r="AA256" s="110"/>
      <c r="AB256" s="110"/>
      <c r="AC256" s="110"/>
      <c r="AD256" s="110"/>
    </row>
    <row r="257" ht="15.75"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c r="AB257" s="110"/>
      <c r="AC257" s="110"/>
      <c r="AD257" s="110"/>
    </row>
    <row r="258" ht="15.75"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0"/>
      <c r="AC258" s="110"/>
      <c r="AD258" s="110"/>
    </row>
    <row r="259" ht="15.75"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c r="AB259" s="110"/>
      <c r="AC259" s="110"/>
      <c r="AD259" s="110"/>
    </row>
    <row r="260" ht="15.75"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c r="AA260" s="110"/>
      <c r="AB260" s="110"/>
      <c r="AC260" s="110"/>
      <c r="AD260" s="110"/>
    </row>
    <row r="261" ht="15.75"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c r="AA261" s="110"/>
      <c r="AB261" s="110"/>
      <c r="AC261" s="110"/>
      <c r="AD261" s="110"/>
    </row>
    <row r="262" ht="15.75"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c r="AA262" s="110"/>
      <c r="AB262" s="110"/>
      <c r="AC262" s="110"/>
      <c r="AD262" s="110"/>
    </row>
    <row r="263" ht="15.75"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c r="AB263" s="110"/>
      <c r="AC263" s="110"/>
      <c r="AD263" s="110"/>
    </row>
    <row r="264" ht="15.75"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c r="AA264" s="110"/>
      <c r="AB264" s="110"/>
      <c r="AC264" s="110"/>
      <c r="AD264" s="110"/>
    </row>
    <row r="265" ht="15.75"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c r="AA265" s="110"/>
      <c r="AB265" s="110"/>
      <c r="AC265" s="110"/>
      <c r="AD265" s="110"/>
    </row>
    <row r="266" ht="15.75"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c r="AA266" s="110"/>
      <c r="AB266" s="110"/>
      <c r="AC266" s="110"/>
      <c r="AD266" s="110"/>
    </row>
    <row r="267" ht="15.75"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c r="AA267" s="110"/>
      <c r="AB267" s="110"/>
      <c r="AC267" s="110"/>
      <c r="AD267" s="110"/>
    </row>
    <row r="268" ht="15.75"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c r="AA268" s="110"/>
      <c r="AB268" s="110"/>
      <c r="AC268" s="110"/>
      <c r="AD268" s="110"/>
    </row>
    <row r="269" ht="15.75"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c r="AA269" s="110"/>
      <c r="AB269" s="110"/>
      <c r="AC269" s="110"/>
      <c r="AD269" s="110"/>
    </row>
    <row r="270" ht="15.75"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c r="AA270" s="110"/>
      <c r="AB270" s="110"/>
      <c r="AC270" s="110"/>
      <c r="AD270" s="110"/>
    </row>
    <row r="271" ht="15.75"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c r="AA271" s="110"/>
      <c r="AB271" s="110"/>
      <c r="AC271" s="110"/>
      <c r="AD271" s="110"/>
    </row>
    <row r="272" ht="15.75"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c r="AB272" s="110"/>
      <c r="AC272" s="110"/>
      <c r="AD272" s="110"/>
    </row>
    <row r="273" ht="15.75"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c r="AB273" s="110"/>
      <c r="AC273" s="110"/>
      <c r="AD273" s="110"/>
    </row>
    <row r="274" ht="15.75"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c r="AA274" s="110"/>
      <c r="AB274" s="110"/>
      <c r="AC274" s="110"/>
      <c r="AD274" s="110"/>
    </row>
    <row r="275" ht="15.75"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c r="AB275" s="110"/>
      <c r="AC275" s="110"/>
      <c r="AD275" s="110"/>
    </row>
    <row r="276" ht="15.75"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c r="AB276" s="110"/>
      <c r="AC276" s="110"/>
      <c r="AD276" s="110"/>
    </row>
    <row r="277" ht="15.75"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c r="AA277" s="110"/>
      <c r="AB277" s="110"/>
      <c r="AC277" s="110"/>
      <c r="AD277" s="110"/>
    </row>
    <row r="278" ht="15.75"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c r="AA278" s="110"/>
      <c r="AB278" s="110"/>
      <c r="AC278" s="110"/>
      <c r="AD278" s="110"/>
    </row>
    <row r="279" ht="15.75"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c r="AA279" s="110"/>
      <c r="AB279" s="110"/>
      <c r="AC279" s="110"/>
      <c r="AD279" s="110"/>
    </row>
    <row r="280" ht="15.75"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c r="AB280" s="110"/>
      <c r="AC280" s="110"/>
      <c r="AD280" s="110"/>
    </row>
    <row r="281" ht="15.75"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c r="AA281" s="110"/>
      <c r="AB281" s="110"/>
      <c r="AC281" s="110"/>
      <c r="AD281" s="110"/>
    </row>
    <row r="282" ht="15.75"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c r="AA282" s="110"/>
      <c r="AB282" s="110"/>
      <c r="AC282" s="110"/>
      <c r="AD282" s="110"/>
    </row>
    <row r="283" ht="15.75"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c r="AA283" s="110"/>
      <c r="AB283" s="110"/>
      <c r="AC283" s="110"/>
      <c r="AD283" s="110"/>
    </row>
    <row r="284" ht="15.75"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c r="AA284" s="110"/>
      <c r="AB284" s="110"/>
      <c r="AC284" s="110"/>
      <c r="AD284" s="110"/>
    </row>
    <row r="285" ht="15.75"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c r="AB285" s="110"/>
      <c r="AC285" s="110"/>
      <c r="AD285" s="110"/>
    </row>
    <row r="286" ht="15.75" customHeight="1">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0"/>
      <c r="AC286" s="110"/>
      <c r="AD286" s="110"/>
    </row>
    <row r="287" ht="15.75" customHeight="1">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c r="AA287" s="110"/>
      <c r="AB287" s="110"/>
      <c r="AC287" s="110"/>
      <c r="AD287" s="110"/>
    </row>
    <row r="288" ht="15.75" customHeight="1">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c r="AA288" s="110"/>
      <c r="AB288" s="110"/>
      <c r="AC288" s="110"/>
      <c r="AD288" s="110"/>
    </row>
    <row r="289" ht="15.75" customHeight="1">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c r="AA289" s="110"/>
      <c r="AB289" s="110"/>
      <c r="AC289" s="110"/>
      <c r="AD289" s="110"/>
    </row>
    <row r="290" ht="15.75" customHeight="1">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c r="AA290" s="110"/>
      <c r="AB290" s="110"/>
      <c r="AC290" s="110"/>
      <c r="AD290" s="110"/>
    </row>
    <row r="291" ht="15.75" customHeight="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c r="AA291" s="110"/>
      <c r="AB291" s="110"/>
      <c r="AC291" s="110"/>
      <c r="AD291" s="110"/>
    </row>
    <row r="292" ht="15.75" customHeight="1">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c r="AA292" s="110"/>
      <c r="AB292" s="110"/>
      <c r="AC292" s="110"/>
      <c r="AD292" s="110"/>
    </row>
    <row r="293" ht="15.75" customHeight="1">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c r="AA293" s="110"/>
      <c r="AB293" s="110"/>
      <c r="AC293" s="110"/>
      <c r="AD293" s="110"/>
    </row>
    <row r="294" ht="15.75" customHeight="1">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c r="AA294" s="110"/>
      <c r="AB294" s="110"/>
      <c r="AC294" s="110"/>
      <c r="AD294" s="110"/>
    </row>
    <row r="295" ht="15.75" customHeight="1">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c r="AA295" s="110"/>
      <c r="AB295" s="110"/>
      <c r="AC295" s="110"/>
      <c r="AD295" s="110"/>
    </row>
    <row r="296" ht="15.75" customHeight="1">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c r="AA296" s="110"/>
      <c r="AB296" s="110"/>
      <c r="AC296" s="110"/>
      <c r="AD296" s="110"/>
    </row>
    <row r="297" ht="15.75" customHeight="1">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c r="AA297" s="110"/>
      <c r="AB297" s="110"/>
      <c r="AC297" s="110"/>
      <c r="AD297" s="110"/>
    </row>
    <row r="298" ht="15.75" customHeight="1">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c r="AA298" s="110"/>
      <c r="AB298" s="110"/>
      <c r="AC298" s="110"/>
      <c r="AD298" s="110"/>
    </row>
    <row r="299" ht="15.75" customHeight="1">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c r="AA299" s="110"/>
      <c r="AB299" s="110"/>
      <c r="AC299" s="110"/>
      <c r="AD299" s="110"/>
    </row>
    <row r="300" ht="15.75" customHeight="1">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c r="AA300" s="110"/>
      <c r="AB300" s="110"/>
      <c r="AC300" s="110"/>
      <c r="AD300" s="110"/>
    </row>
    <row r="301" ht="15.75" customHeight="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c r="AA301" s="110"/>
      <c r="AB301" s="110"/>
      <c r="AC301" s="110"/>
      <c r="AD301" s="110"/>
    </row>
    <row r="302" ht="15.75" customHeight="1">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c r="AA302" s="110"/>
      <c r="AB302" s="110"/>
      <c r="AC302" s="110"/>
      <c r="AD302" s="110"/>
    </row>
    <row r="303" ht="15.75" customHeight="1">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c r="AA303" s="110"/>
      <c r="AB303" s="110"/>
      <c r="AC303" s="110"/>
      <c r="AD303" s="110"/>
    </row>
    <row r="304" ht="15.75" customHeight="1">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c r="AA304" s="110"/>
      <c r="AB304" s="110"/>
      <c r="AC304" s="110"/>
      <c r="AD304" s="110"/>
    </row>
    <row r="305" ht="15.75" customHeight="1">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c r="AA305" s="110"/>
      <c r="AB305" s="110"/>
      <c r="AC305" s="110"/>
      <c r="AD305" s="110"/>
    </row>
    <row r="306" ht="15.75" customHeight="1">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c r="AA306" s="110"/>
      <c r="AB306" s="110"/>
      <c r="AC306" s="110"/>
      <c r="AD306" s="110"/>
    </row>
    <row r="307" ht="15.75" customHeight="1">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c r="AA307" s="110"/>
      <c r="AB307" s="110"/>
      <c r="AC307" s="110"/>
      <c r="AD307" s="110"/>
    </row>
    <row r="308" ht="15.75" customHeight="1">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c r="AA308" s="110"/>
      <c r="AB308" s="110"/>
      <c r="AC308" s="110"/>
      <c r="AD308" s="110"/>
    </row>
    <row r="309" ht="15.75" customHeight="1">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c r="AA309" s="110"/>
      <c r="AB309" s="110"/>
      <c r="AC309" s="110"/>
      <c r="AD309" s="110"/>
    </row>
    <row r="310" ht="15.75" customHeight="1">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c r="AA310" s="110"/>
      <c r="AB310" s="110"/>
      <c r="AC310" s="110"/>
      <c r="AD310" s="110"/>
    </row>
    <row r="311" ht="15.75" customHeight="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c r="AA311" s="110"/>
      <c r="AB311" s="110"/>
      <c r="AC311" s="110"/>
      <c r="AD311" s="110"/>
    </row>
    <row r="312" ht="15.75" customHeight="1">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c r="AA312" s="110"/>
      <c r="AB312" s="110"/>
      <c r="AC312" s="110"/>
      <c r="AD312" s="110"/>
    </row>
    <row r="313" ht="15.75" customHeight="1">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c r="AA313" s="110"/>
      <c r="AB313" s="110"/>
      <c r="AC313" s="110"/>
      <c r="AD313" s="110"/>
    </row>
    <row r="314" ht="15.75" customHeight="1">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c r="AA314" s="110"/>
      <c r="AB314" s="110"/>
      <c r="AC314" s="110"/>
      <c r="AD314" s="110"/>
    </row>
    <row r="315" ht="15.75" customHeight="1">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c r="AA315" s="110"/>
      <c r="AB315" s="110"/>
      <c r="AC315" s="110"/>
      <c r="AD315" s="110"/>
    </row>
    <row r="316" ht="15.75" customHeight="1">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c r="AA316" s="110"/>
      <c r="AB316" s="110"/>
      <c r="AC316" s="110"/>
      <c r="AD316" s="110"/>
    </row>
    <row r="317" ht="15.75" customHeight="1">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c r="AA317" s="110"/>
      <c r="AB317" s="110"/>
      <c r="AC317" s="110"/>
      <c r="AD317" s="110"/>
    </row>
    <row r="318" ht="15.75" customHeight="1">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c r="AA318" s="110"/>
      <c r="AB318" s="110"/>
      <c r="AC318" s="110"/>
      <c r="AD318" s="110"/>
    </row>
    <row r="319" ht="15.75" customHeight="1">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c r="AA319" s="110"/>
      <c r="AB319" s="110"/>
      <c r="AC319" s="110"/>
      <c r="AD319" s="110"/>
    </row>
    <row r="320" ht="15.75" customHeight="1">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c r="AA320" s="110"/>
      <c r="AB320" s="110"/>
      <c r="AC320" s="110"/>
      <c r="AD320" s="110"/>
    </row>
    <row r="321" ht="15.75" customHeight="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c r="AA321" s="110"/>
      <c r="AB321" s="110"/>
      <c r="AC321" s="110"/>
      <c r="AD321" s="110"/>
    </row>
    <row r="322" ht="15.75" customHeight="1">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c r="AA322" s="110"/>
      <c r="AB322" s="110"/>
      <c r="AC322" s="110"/>
      <c r="AD322" s="110"/>
    </row>
    <row r="323" ht="15.75" customHeight="1">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c r="AA323" s="110"/>
      <c r="AB323" s="110"/>
      <c r="AC323" s="110"/>
      <c r="AD323" s="110"/>
    </row>
    <row r="324" ht="15.75" customHeight="1">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c r="AA324" s="110"/>
      <c r="AB324" s="110"/>
      <c r="AC324" s="110"/>
      <c r="AD324" s="110"/>
    </row>
    <row r="325" ht="15.75" customHeight="1">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c r="AA325" s="110"/>
      <c r="AB325" s="110"/>
      <c r="AC325" s="110"/>
      <c r="AD325" s="110"/>
    </row>
    <row r="326" ht="15.75" customHeight="1">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c r="AA326" s="110"/>
      <c r="AB326" s="110"/>
      <c r="AC326" s="110"/>
      <c r="AD326" s="110"/>
    </row>
    <row r="327" ht="15.75" customHeight="1">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c r="AA327" s="110"/>
      <c r="AB327" s="110"/>
      <c r="AC327" s="110"/>
      <c r="AD327" s="110"/>
    </row>
    <row r="328" ht="15.75" customHeight="1">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c r="AA328" s="110"/>
      <c r="AB328" s="110"/>
      <c r="AC328" s="110"/>
      <c r="AD328" s="110"/>
    </row>
    <row r="329" ht="15.75" customHeight="1">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c r="AA329" s="110"/>
      <c r="AB329" s="110"/>
      <c r="AC329" s="110"/>
      <c r="AD329" s="110"/>
    </row>
    <row r="330" ht="15.75" customHeight="1">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c r="AA330" s="110"/>
      <c r="AB330" s="110"/>
      <c r="AC330" s="110"/>
      <c r="AD330" s="110"/>
    </row>
    <row r="331" ht="15.75" customHeight="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c r="AA331" s="110"/>
      <c r="AB331" s="110"/>
      <c r="AC331" s="110"/>
      <c r="AD331" s="110"/>
    </row>
    <row r="332" ht="15.75" customHeight="1">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c r="AA332" s="110"/>
      <c r="AB332" s="110"/>
      <c r="AC332" s="110"/>
      <c r="AD332" s="110"/>
    </row>
    <row r="333" ht="15.75" customHeight="1">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c r="AB333" s="110"/>
      <c r="AC333" s="110"/>
      <c r="AD333" s="110"/>
    </row>
    <row r="334" ht="15.75" customHeight="1">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c r="AB334" s="110"/>
      <c r="AC334" s="110"/>
      <c r="AD334" s="110"/>
    </row>
    <row r="335" ht="15.75" customHeight="1">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c r="AA335" s="110"/>
      <c r="AB335" s="110"/>
      <c r="AC335" s="110"/>
      <c r="AD335" s="110"/>
    </row>
    <row r="336" ht="15.75" customHeight="1">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c r="AA336" s="110"/>
      <c r="AB336" s="110"/>
      <c r="AC336" s="110"/>
      <c r="AD336" s="110"/>
    </row>
    <row r="337" ht="15.75" customHeight="1">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c r="AA337" s="110"/>
      <c r="AB337" s="110"/>
      <c r="AC337" s="110"/>
      <c r="AD337" s="110"/>
    </row>
    <row r="338" ht="15.75" customHeight="1">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c r="AA338" s="110"/>
      <c r="AB338" s="110"/>
      <c r="AC338" s="110"/>
      <c r="AD338" s="110"/>
    </row>
    <row r="339" ht="15.75" customHeight="1">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c r="AA339" s="110"/>
      <c r="AB339" s="110"/>
      <c r="AC339" s="110"/>
      <c r="AD339" s="110"/>
    </row>
    <row r="340" ht="15.75" customHeight="1">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c r="AA340" s="110"/>
      <c r="AB340" s="110"/>
      <c r="AC340" s="110"/>
      <c r="AD340" s="110"/>
    </row>
    <row r="341" ht="15.75" customHeight="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c r="AA341" s="110"/>
      <c r="AB341" s="110"/>
      <c r="AC341" s="110"/>
      <c r="AD341" s="110"/>
    </row>
    <row r="342" ht="15.75" customHeight="1">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c r="AA342" s="110"/>
      <c r="AB342" s="110"/>
      <c r="AC342" s="110"/>
      <c r="AD342" s="110"/>
    </row>
    <row r="343" ht="15.75" customHeight="1">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c r="AA343" s="110"/>
      <c r="AB343" s="110"/>
      <c r="AC343" s="110"/>
      <c r="AD343" s="110"/>
    </row>
    <row r="344" ht="15.75" customHeight="1">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c r="AA344" s="110"/>
      <c r="AB344" s="110"/>
      <c r="AC344" s="110"/>
      <c r="AD344" s="110"/>
    </row>
    <row r="345" ht="15.75" customHeight="1">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c r="AA345" s="110"/>
      <c r="AB345" s="110"/>
      <c r="AC345" s="110"/>
      <c r="AD345" s="110"/>
    </row>
    <row r="346" ht="15.75" customHeight="1">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c r="AA346" s="110"/>
      <c r="AB346" s="110"/>
      <c r="AC346" s="110"/>
      <c r="AD346" s="110"/>
    </row>
    <row r="347" ht="15.75" customHeight="1">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c r="AA347" s="110"/>
      <c r="AB347" s="110"/>
      <c r="AC347" s="110"/>
      <c r="AD347" s="110"/>
    </row>
    <row r="348" ht="15.75" customHeight="1">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c r="AA348" s="110"/>
      <c r="AB348" s="110"/>
      <c r="AC348" s="110"/>
      <c r="AD348" s="110"/>
    </row>
    <row r="349" ht="15.75" customHeight="1">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c r="AA349" s="110"/>
      <c r="AB349" s="110"/>
      <c r="AC349" s="110"/>
      <c r="AD349" s="110"/>
    </row>
    <row r="350" ht="15.75" customHeight="1">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c r="AA350" s="110"/>
      <c r="AB350" s="110"/>
      <c r="AC350" s="110"/>
      <c r="AD350" s="110"/>
    </row>
    <row r="351" ht="15.75" customHeight="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c r="AA351" s="110"/>
      <c r="AB351" s="110"/>
      <c r="AC351" s="110"/>
      <c r="AD351" s="110"/>
    </row>
    <row r="352" ht="15.75" customHeight="1">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c r="AA352" s="110"/>
      <c r="AB352" s="110"/>
      <c r="AC352" s="110"/>
      <c r="AD352" s="110"/>
    </row>
    <row r="353" ht="15.75" customHeight="1">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c r="AA353" s="110"/>
      <c r="AB353" s="110"/>
      <c r="AC353" s="110"/>
      <c r="AD353" s="110"/>
    </row>
    <row r="354" ht="15.75" customHeight="1">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c r="AA354" s="110"/>
      <c r="AB354" s="110"/>
      <c r="AC354" s="110"/>
      <c r="AD354" s="110"/>
    </row>
    <row r="355" ht="15.75" customHeight="1">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c r="AA355" s="110"/>
      <c r="AB355" s="110"/>
      <c r="AC355" s="110"/>
      <c r="AD355" s="110"/>
    </row>
    <row r="356" ht="15.75" customHeight="1">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c r="AA356" s="110"/>
      <c r="AB356" s="110"/>
      <c r="AC356" s="110"/>
      <c r="AD356" s="110"/>
    </row>
    <row r="357" ht="15.75" customHeight="1">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c r="AA357" s="110"/>
      <c r="AB357" s="110"/>
      <c r="AC357" s="110"/>
      <c r="AD357" s="110"/>
    </row>
    <row r="358" ht="15.75" customHeight="1">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c r="AA358" s="110"/>
      <c r="AB358" s="110"/>
      <c r="AC358" s="110"/>
      <c r="AD358" s="110"/>
    </row>
    <row r="359" ht="15.75" customHeight="1">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c r="AA359" s="110"/>
      <c r="AB359" s="110"/>
      <c r="AC359" s="110"/>
      <c r="AD359" s="110"/>
    </row>
    <row r="360" ht="15.75" customHeight="1">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c r="AA360" s="110"/>
      <c r="AB360" s="110"/>
      <c r="AC360" s="110"/>
      <c r="AD360" s="110"/>
    </row>
    <row r="361" ht="15.75" customHeight="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c r="AA361" s="110"/>
      <c r="AB361" s="110"/>
      <c r="AC361" s="110"/>
      <c r="AD361" s="110"/>
    </row>
    <row r="362" ht="15.75" customHeight="1">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c r="AA362" s="110"/>
      <c r="AB362" s="110"/>
      <c r="AC362" s="110"/>
      <c r="AD362" s="110"/>
    </row>
    <row r="363" ht="15.75" customHeight="1">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c r="AA363" s="110"/>
      <c r="AB363" s="110"/>
      <c r="AC363" s="110"/>
      <c r="AD363" s="110"/>
    </row>
    <row r="364" ht="15.75" customHeight="1">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c r="AA364" s="110"/>
      <c r="AB364" s="110"/>
      <c r="AC364" s="110"/>
      <c r="AD364" s="110"/>
    </row>
    <row r="365" ht="15.75" customHeight="1">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c r="AA365" s="110"/>
      <c r="AB365" s="110"/>
      <c r="AC365" s="110"/>
      <c r="AD365" s="110"/>
    </row>
    <row r="366" ht="15.75" customHeight="1">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c r="AA366" s="110"/>
      <c r="AB366" s="110"/>
      <c r="AC366" s="110"/>
      <c r="AD366" s="110"/>
    </row>
    <row r="367" ht="15.75" customHeight="1">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c r="AA367" s="110"/>
      <c r="AB367" s="110"/>
      <c r="AC367" s="110"/>
      <c r="AD367" s="110"/>
    </row>
    <row r="368" ht="15.75" customHeight="1">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c r="AA368" s="110"/>
      <c r="AB368" s="110"/>
      <c r="AC368" s="110"/>
      <c r="AD368" s="110"/>
    </row>
    <row r="369" ht="15.75" customHeight="1">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c r="AA369" s="110"/>
      <c r="AB369" s="110"/>
      <c r="AC369" s="110"/>
      <c r="AD369" s="110"/>
    </row>
    <row r="370" ht="15.75" customHeight="1">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c r="AA370" s="110"/>
      <c r="AB370" s="110"/>
      <c r="AC370" s="110"/>
      <c r="AD370" s="110"/>
    </row>
    <row r="371" ht="15.75" customHeight="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c r="AA371" s="110"/>
      <c r="AB371" s="110"/>
      <c r="AC371" s="110"/>
      <c r="AD371" s="110"/>
    </row>
    <row r="372" ht="15.75" customHeight="1">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c r="AA372" s="110"/>
      <c r="AB372" s="110"/>
      <c r="AC372" s="110"/>
      <c r="AD372" s="110"/>
    </row>
    <row r="373" ht="15.75" customHeight="1">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c r="AA373" s="110"/>
      <c r="AB373" s="110"/>
      <c r="AC373" s="110"/>
      <c r="AD373" s="110"/>
    </row>
    <row r="374" ht="15.75" customHeight="1">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c r="AA374" s="110"/>
      <c r="AB374" s="110"/>
      <c r="AC374" s="110"/>
      <c r="AD374" s="110"/>
    </row>
    <row r="375" ht="15.75" customHeight="1">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c r="AA375" s="110"/>
      <c r="AB375" s="110"/>
      <c r="AC375" s="110"/>
      <c r="AD375" s="110"/>
    </row>
    <row r="376" ht="15.75" customHeight="1">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c r="AA376" s="110"/>
      <c r="AB376" s="110"/>
      <c r="AC376" s="110"/>
      <c r="AD376" s="110"/>
    </row>
    <row r="377" ht="15.75" customHeight="1">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c r="AA377" s="110"/>
      <c r="AB377" s="110"/>
      <c r="AC377" s="110"/>
      <c r="AD377" s="110"/>
    </row>
    <row r="378" ht="15.75" customHeight="1">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c r="AA378" s="110"/>
      <c r="AB378" s="110"/>
      <c r="AC378" s="110"/>
      <c r="AD378" s="110"/>
    </row>
    <row r="379" ht="15.75" customHeight="1">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c r="AA379" s="110"/>
      <c r="AB379" s="110"/>
      <c r="AC379" s="110"/>
      <c r="AD379" s="110"/>
    </row>
    <row r="380" ht="15.75" customHeight="1">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c r="AA380" s="110"/>
      <c r="AB380" s="110"/>
      <c r="AC380" s="110"/>
      <c r="AD380" s="110"/>
    </row>
    <row r="381" ht="15.75" customHeight="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c r="AA381" s="110"/>
      <c r="AB381" s="110"/>
      <c r="AC381" s="110"/>
      <c r="AD381" s="110"/>
    </row>
    <row r="382" ht="15.75" customHeight="1">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c r="AA382" s="110"/>
      <c r="AB382" s="110"/>
      <c r="AC382" s="110"/>
      <c r="AD382" s="110"/>
    </row>
    <row r="383" ht="15.75" customHeight="1">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c r="AA383" s="110"/>
      <c r="AB383" s="110"/>
      <c r="AC383" s="110"/>
      <c r="AD383" s="110"/>
    </row>
    <row r="384" ht="15.75" customHeight="1">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c r="AA384" s="110"/>
      <c r="AB384" s="110"/>
      <c r="AC384" s="110"/>
      <c r="AD384" s="110"/>
    </row>
    <row r="385" ht="15.75" customHeight="1">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c r="AA385" s="110"/>
      <c r="AB385" s="110"/>
      <c r="AC385" s="110"/>
      <c r="AD385" s="110"/>
    </row>
    <row r="386" ht="15.75" customHeight="1">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c r="AA386" s="110"/>
      <c r="AB386" s="110"/>
      <c r="AC386" s="110"/>
      <c r="AD386" s="110"/>
    </row>
    <row r="387" ht="15.75" customHeight="1">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c r="AA387" s="110"/>
      <c r="AB387" s="110"/>
      <c r="AC387" s="110"/>
      <c r="AD387" s="110"/>
    </row>
    <row r="388" ht="15.75" customHeight="1">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c r="AA388" s="110"/>
      <c r="AB388" s="110"/>
      <c r="AC388" s="110"/>
      <c r="AD388" s="110"/>
    </row>
    <row r="389" ht="15.75" customHeight="1">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c r="AA389" s="110"/>
      <c r="AB389" s="110"/>
      <c r="AC389" s="110"/>
      <c r="AD389" s="110"/>
    </row>
    <row r="390" ht="15.75" customHeight="1">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c r="AA390" s="110"/>
      <c r="AB390" s="110"/>
      <c r="AC390" s="110"/>
      <c r="AD390" s="110"/>
    </row>
    <row r="391" ht="15.75" customHeight="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c r="AA391" s="110"/>
      <c r="AB391" s="110"/>
      <c r="AC391" s="110"/>
      <c r="AD391" s="110"/>
    </row>
    <row r="392" ht="15.75" customHeight="1">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c r="AA392" s="110"/>
      <c r="AB392" s="110"/>
      <c r="AC392" s="110"/>
      <c r="AD392" s="110"/>
    </row>
    <row r="393" ht="15.75" customHeight="1">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c r="AA393" s="110"/>
      <c r="AB393" s="110"/>
      <c r="AC393" s="110"/>
      <c r="AD393" s="110"/>
    </row>
    <row r="394" ht="15.75" customHeight="1">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c r="AA394" s="110"/>
      <c r="AB394" s="110"/>
      <c r="AC394" s="110"/>
      <c r="AD394" s="110"/>
    </row>
    <row r="395" ht="15.75" customHeight="1">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c r="AA395" s="110"/>
      <c r="AB395" s="110"/>
      <c r="AC395" s="110"/>
      <c r="AD395" s="110"/>
    </row>
    <row r="396" ht="15.75" customHeight="1">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c r="AA396" s="110"/>
      <c r="AB396" s="110"/>
      <c r="AC396" s="110"/>
      <c r="AD396" s="110"/>
    </row>
    <row r="397" ht="15.75" customHeight="1">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c r="AA397" s="110"/>
      <c r="AB397" s="110"/>
      <c r="AC397" s="110"/>
      <c r="AD397" s="110"/>
    </row>
    <row r="398" ht="15.75" customHeight="1">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c r="AA398" s="110"/>
      <c r="AB398" s="110"/>
      <c r="AC398" s="110"/>
      <c r="AD398" s="110"/>
    </row>
    <row r="399" ht="15.75" customHeight="1">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c r="AA399" s="110"/>
      <c r="AB399" s="110"/>
      <c r="AC399" s="110"/>
      <c r="AD399" s="110"/>
    </row>
    <row r="400" ht="15.75" customHeight="1">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c r="AA400" s="110"/>
      <c r="AB400" s="110"/>
      <c r="AC400" s="110"/>
      <c r="AD400" s="110"/>
    </row>
    <row r="401" ht="15.75" customHeight="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c r="AA401" s="110"/>
      <c r="AB401" s="110"/>
      <c r="AC401" s="110"/>
      <c r="AD401" s="110"/>
    </row>
    <row r="402" ht="15.75" customHeight="1">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c r="AA402" s="110"/>
      <c r="AB402" s="110"/>
      <c r="AC402" s="110"/>
      <c r="AD402" s="110"/>
    </row>
    <row r="403" ht="15.75" customHeight="1">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c r="AA403" s="110"/>
      <c r="AB403" s="110"/>
      <c r="AC403" s="110"/>
      <c r="AD403" s="110"/>
    </row>
    <row r="404" ht="15.75" customHeight="1">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c r="AA404" s="110"/>
      <c r="AB404" s="110"/>
      <c r="AC404" s="110"/>
      <c r="AD404" s="110"/>
    </row>
    <row r="405" ht="15.75" customHeight="1">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c r="AA405" s="110"/>
      <c r="AB405" s="110"/>
      <c r="AC405" s="110"/>
      <c r="AD405" s="110"/>
    </row>
    <row r="406" ht="15.75" customHeight="1">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c r="AA406" s="110"/>
      <c r="AB406" s="110"/>
      <c r="AC406" s="110"/>
      <c r="AD406" s="110"/>
    </row>
    <row r="407" ht="15.75" customHeight="1">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c r="AA407" s="110"/>
      <c r="AB407" s="110"/>
      <c r="AC407" s="110"/>
      <c r="AD407" s="110"/>
    </row>
    <row r="408" ht="15.75" customHeight="1">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c r="AA408" s="110"/>
      <c r="AB408" s="110"/>
      <c r="AC408" s="110"/>
      <c r="AD408" s="110"/>
    </row>
    <row r="409" ht="15.75" customHeight="1">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c r="AA409" s="110"/>
      <c r="AB409" s="110"/>
      <c r="AC409" s="110"/>
      <c r="AD409" s="110"/>
    </row>
    <row r="410" ht="15.75" customHeight="1">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c r="AA410" s="110"/>
      <c r="AB410" s="110"/>
      <c r="AC410" s="110"/>
      <c r="AD410" s="110"/>
    </row>
    <row r="411" ht="15.75" customHeight="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c r="AA411" s="110"/>
      <c r="AB411" s="110"/>
      <c r="AC411" s="110"/>
      <c r="AD411" s="110"/>
    </row>
    <row r="412" ht="15.75" customHeight="1">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c r="AA412" s="110"/>
      <c r="AB412" s="110"/>
      <c r="AC412" s="110"/>
      <c r="AD412" s="110"/>
    </row>
    <row r="413" ht="15.75" customHeight="1">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c r="AA413" s="110"/>
      <c r="AB413" s="110"/>
      <c r="AC413" s="110"/>
      <c r="AD413" s="110"/>
    </row>
    <row r="414" ht="15.75" customHeight="1">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c r="AA414" s="110"/>
      <c r="AB414" s="110"/>
      <c r="AC414" s="110"/>
      <c r="AD414" s="110"/>
    </row>
    <row r="415" ht="15.75" customHeight="1">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c r="AA415" s="110"/>
      <c r="AB415" s="110"/>
      <c r="AC415" s="110"/>
      <c r="AD415" s="110"/>
    </row>
    <row r="416" ht="15.75" customHeight="1">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c r="AA416" s="110"/>
      <c r="AB416" s="110"/>
      <c r="AC416" s="110"/>
      <c r="AD416" s="110"/>
    </row>
    <row r="417" ht="15.75" customHeight="1">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c r="AA417" s="110"/>
      <c r="AB417" s="110"/>
      <c r="AC417" s="110"/>
      <c r="AD417" s="110"/>
    </row>
    <row r="418" ht="15.75" customHeight="1">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c r="AA418" s="110"/>
      <c r="AB418" s="110"/>
      <c r="AC418" s="110"/>
      <c r="AD418" s="110"/>
    </row>
    <row r="419" ht="15.75" customHeight="1">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c r="AA419" s="110"/>
      <c r="AB419" s="110"/>
      <c r="AC419" s="110"/>
      <c r="AD419" s="110"/>
    </row>
    <row r="420" ht="15.75" customHeight="1">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c r="AA420" s="110"/>
      <c r="AB420" s="110"/>
      <c r="AC420" s="110"/>
      <c r="AD420" s="110"/>
    </row>
    <row r="421" ht="15.75" customHeight="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c r="AA421" s="110"/>
      <c r="AB421" s="110"/>
      <c r="AC421" s="110"/>
      <c r="AD421" s="110"/>
    </row>
    <row r="422" ht="15.75" customHeight="1">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c r="AA422" s="110"/>
      <c r="AB422" s="110"/>
      <c r="AC422" s="110"/>
      <c r="AD422" s="110"/>
    </row>
    <row r="423" ht="15.75" customHeight="1">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c r="AA423" s="110"/>
      <c r="AB423" s="110"/>
      <c r="AC423" s="110"/>
      <c r="AD423" s="110"/>
    </row>
    <row r="424" ht="15.75" customHeight="1">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c r="AA424" s="110"/>
      <c r="AB424" s="110"/>
      <c r="AC424" s="110"/>
      <c r="AD424" s="110"/>
    </row>
    <row r="425" ht="15.75" customHeight="1">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c r="AA425" s="110"/>
      <c r="AB425" s="110"/>
      <c r="AC425" s="110"/>
      <c r="AD425" s="110"/>
    </row>
    <row r="426" ht="15.75" customHeight="1">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c r="AA426" s="110"/>
      <c r="AB426" s="110"/>
      <c r="AC426" s="110"/>
      <c r="AD426" s="110"/>
    </row>
    <row r="427" ht="15.75" customHeight="1">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c r="AA427" s="110"/>
      <c r="AB427" s="110"/>
      <c r="AC427" s="110"/>
      <c r="AD427" s="110"/>
    </row>
    <row r="428" ht="15.75" customHeight="1">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c r="AA428" s="110"/>
      <c r="AB428" s="110"/>
      <c r="AC428" s="110"/>
      <c r="AD428" s="110"/>
    </row>
    <row r="429" ht="15.75" customHeight="1">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c r="AA429" s="110"/>
      <c r="AB429" s="110"/>
      <c r="AC429" s="110"/>
      <c r="AD429" s="110"/>
    </row>
    <row r="430" ht="15.75" customHeight="1">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c r="AA430" s="110"/>
      <c r="AB430" s="110"/>
      <c r="AC430" s="110"/>
      <c r="AD430" s="110"/>
    </row>
    <row r="431" ht="15.75" customHeight="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c r="AA431" s="110"/>
      <c r="AB431" s="110"/>
      <c r="AC431" s="110"/>
      <c r="AD431" s="110"/>
    </row>
    <row r="432" ht="15.75" customHeight="1">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c r="AA432" s="110"/>
      <c r="AB432" s="110"/>
      <c r="AC432" s="110"/>
      <c r="AD432" s="110"/>
    </row>
    <row r="433" ht="15.75" customHeight="1">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c r="AA433" s="110"/>
      <c r="AB433" s="110"/>
      <c r="AC433" s="110"/>
      <c r="AD433" s="110"/>
    </row>
    <row r="434" ht="15.75" customHeight="1">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c r="AA434" s="110"/>
      <c r="AB434" s="110"/>
      <c r="AC434" s="110"/>
      <c r="AD434" s="110"/>
    </row>
    <row r="435" ht="15.75" customHeight="1">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c r="AA435" s="110"/>
      <c r="AB435" s="110"/>
      <c r="AC435" s="110"/>
      <c r="AD435" s="110"/>
    </row>
    <row r="436" ht="15.75" customHeight="1">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c r="AA436" s="110"/>
      <c r="AB436" s="110"/>
      <c r="AC436" s="110"/>
      <c r="AD436" s="110"/>
    </row>
    <row r="437" ht="15.75" customHeight="1">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c r="AA437" s="110"/>
      <c r="AB437" s="110"/>
      <c r="AC437" s="110"/>
      <c r="AD437" s="110"/>
    </row>
    <row r="438" ht="15.75" customHeight="1">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c r="AA438" s="110"/>
      <c r="AB438" s="110"/>
      <c r="AC438" s="110"/>
      <c r="AD438" s="110"/>
    </row>
    <row r="439" ht="15.75" customHeight="1">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c r="AA439" s="110"/>
      <c r="AB439" s="110"/>
      <c r="AC439" s="110"/>
      <c r="AD439" s="110"/>
    </row>
    <row r="440" ht="15.75" customHeight="1">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c r="AA440" s="110"/>
      <c r="AB440" s="110"/>
      <c r="AC440" s="110"/>
      <c r="AD440" s="110"/>
    </row>
    <row r="441" ht="15.75" customHeight="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c r="AA441" s="110"/>
      <c r="AB441" s="110"/>
      <c r="AC441" s="110"/>
      <c r="AD441" s="110"/>
    </row>
    <row r="442" ht="15.75" customHeight="1">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c r="AA442" s="110"/>
      <c r="AB442" s="110"/>
      <c r="AC442" s="110"/>
      <c r="AD442" s="110"/>
    </row>
    <row r="443" ht="15.75" customHeight="1">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c r="AA443" s="110"/>
      <c r="AB443" s="110"/>
      <c r="AC443" s="110"/>
      <c r="AD443" s="110"/>
    </row>
    <row r="444" ht="15.75" customHeight="1">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c r="AA444" s="110"/>
      <c r="AB444" s="110"/>
      <c r="AC444" s="110"/>
      <c r="AD444" s="110"/>
    </row>
    <row r="445" ht="15.75" customHeight="1">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c r="AA445" s="110"/>
      <c r="AB445" s="110"/>
      <c r="AC445" s="110"/>
      <c r="AD445" s="110"/>
    </row>
    <row r="446" ht="15.75" customHeight="1">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c r="AA446" s="110"/>
      <c r="AB446" s="110"/>
      <c r="AC446" s="110"/>
      <c r="AD446" s="110"/>
    </row>
    <row r="447" ht="15.75" customHeight="1">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c r="AA447" s="110"/>
      <c r="AB447" s="110"/>
      <c r="AC447" s="110"/>
      <c r="AD447" s="110"/>
    </row>
    <row r="448" ht="15.75" customHeight="1">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c r="AA448" s="110"/>
      <c r="AB448" s="110"/>
      <c r="AC448" s="110"/>
      <c r="AD448" s="110"/>
    </row>
    <row r="449" ht="15.75" customHeight="1">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c r="AA449" s="110"/>
      <c r="AB449" s="110"/>
      <c r="AC449" s="110"/>
      <c r="AD449" s="110"/>
    </row>
    <row r="450" ht="15.75" customHeight="1">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c r="AA450" s="110"/>
      <c r="AB450" s="110"/>
      <c r="AC450" s="110"/>
      <c r="AD450" s="110"/>
    </row>
    <row r="451" ht="15.75" customHeight="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c r="AA451" s="110"/>
      <c r="AB451" s="110"/>
      <c r="AC451" s="110"/>
      <c r="AD451" s="110"/>
    </row>
    <row r="452" ht="15.75" customHeight="1">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c r="AA452" s="110"/>
      <c r="AB452" s="110"/>
      <c r="AC452" s="110"/>
      <c r="AD452" s="110"/>
    </row>
    <row r="453" ht="15.75" customHeight="1">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c r="AA453" s="110"/>
      <c r="AB453" s="110"/>
      <c r="AC453" s="110"/>
      <c r="AD453" s="110"/>
    </row>
    <row r="454" ht="15.75" customHeight="1">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c r="AA454" s="110"/>
      <c r="AB454" s="110"/>
      <c r="AC454" s="110"/>
      <c r="AD454" s="110"/>
    </row>
    <row r="455" ht="15.75" customHeight="1">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c r="AA455" s="110"/>
      <c r="AB455" s="110"/>
      <c r="AC455" s="110"/>
      <c r="AD455" s="110"/>
    </row>
    <row r="456" ht="15.75" customHeight="1">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c r="AA456" s="110"/>
      <c r="AB456" s="110"/>
      <c r="AC456" s="110"/>
      <c r="AD456" s="110"/>
    </row>
    <row r="457" ht="15.75" customHeight="1">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c r="AA457" s="110"/>
      <c r="AB457" s="110"/>
      <c r="AC457" s="110"/>
      <c r="AD457" s="110"/>
    </row>
    <row r="458" ht="15.75" customHeight="1">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c r="AA458" s="110"/>
      <c r="AB458" s="110"/>
      <c r="AC458" s="110"/>
      <c r="AD458" s="110"/>
    </row>
    <row r="459" ht="15.75" customHeight="1">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c r="AA459" s="110"/>
      <c r="AB459" s="110"/>
      <c r="AC459" s="110"/>
      <c r="AD459" s="110"/>
    </row>
    <row r="460" ht="15.75" customHeight="1">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c r="AA460" s="110"/>
      <c r="AB460" s="110"/>
      <c r="AC460" s="110"/>
      <c r="AD460" s="110"/>
    </row>
    <row r="461" ht="15.75" customHeight="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c r="AA461" s="110"/>
      <c r="AB461" s="110"/>
      <c r="AC461" s="110"/>
      <c r="AD461" s="110"/>
    </row>
    <row r="462" ht="15.75" customHeight="1">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c r="AA462" s="110"/>
      <c r="AB462" s="110"/>
      <c r="AC462" s="110"/>
      <c r="AD462" s="110"/>
    </row>
    <row r="463" ht="15.75" customHeight="1">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c r="AA463" s="110"/>
      <c r="AB463" s="110"/>
      <c r="AC463" s="110"/>
      <c r="AD463" s="110"/>
    </row>
    <row r="464" ht="15.75" customHeight="1">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c r="AA464" s="110"/>
      <c r="AB464" s="110"/>
      <c r="AC464" s="110"/>
      <c r="AD464" s="110"/>
    </row>
    <row r="465" ht="15.75" customHeight="1">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c r="AA465" s="110"/>
      <c r="AB465" s="110"/>
      <c r="AC465" s="110"/>
      <c r="AD465" s="110"/>
    </row>
    <row r="466" ht="15.75" customHeight="1">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c r="AA466" s="110"/>
      <c r="AB466" s="110"/>
      <c r="AC466" s="110"/>
      <c r="AD466" s="110"/>
    </row>
    <row r="467" ht="15.75" customHeight="1">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c r="AA467" s="110"/>
      <c r="AB467" s="110"/>
      <c r="AC467" s="110"/>
      <c r="AD467" s="110"/>
    </row>
    <row r="468" ht="15.75" customHeight="1">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c r="AA468" s="110"/>
      <c r="AB468" s="110"/>
      <c r="AC468" s="110"/>
      <c r="AD468" s="110"/>
    </row>
    <row r="469" ht="15.75" customHeight="1">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c r="AA469" s="110"/>
      <c r="AB469" s="110"/>
      <c r="AC469" s="110"/>
      <c r="AD469" s="110"/>
    </row>
    <row r="470" ht="15.75" customHeight="1">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c r="AA470" s="110"/>
      <c r="AB470" s="110"/>
      <c r="AC470" s="110"/>
      <c r="AD470" s="110"/>
    </row>
    <row r="471" ht="15.75" customHeight="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c r="AA471" s="110"/>
      <c r="AB471" s="110"/>
      <c r="AC471" s="110"/>
      <c r="AD471" s="110"/>
    </row>
    <row r="472" ht="15.75" customHeight="1">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c r="AA472" s="110"/>
      <c r="AB472" s="110"/>
      <c r="AC472" s="110"/>
      <c r="AD472" s="110"/>
    </row>
    <row r="473" ht="15.75" customHeight="1">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c r="AA473" s="110"/>
      <c r="AB473" s="110"/>
      <c r="AC473" s="110"/>
      <c r="AD473" s="110"/>
    </row>
    <row r="474" ht="15.75" customHeight="1">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c r="AA474" s="110"/>
      <c r="AB474" s="110"/>
      <c r="AC474" s="110"/>
      <c r="AD474" s="110"/>
    </row>
    <row r="475" ht="15.75" customHeight="1">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c r="AA475" s="110"/>
      <c r="AB475" s="110"/>
      <c r="AC475" s="110"/>
      <c r="AD475" s="110"/>
    </row>
    <row r="476" ht="15.75" customHeight="1">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c r="AA476" s="110"/>
      <c r="AB476" s="110"/>
      <c r="AC476" s="110"/>
      <c r="AD476" s="110"/>
    </row>
    <row r="477" ht="15.75" customHeight="1">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c r="AA477" s="110"/>
      <c r="AB477" s="110"/>
      <c r="AC477" s="110"/>
      <c r="AD477" s="110"/>
    </row>
    <row r="478" ht="15.75" customHeight="1">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c r="AA478" s="110"/>
      <c r="AB478" s="110"/>
      <c r="AC478" s="110"/>
      <c r="AD478" s="110"/>
    </row>
    <row r="479" ht="15.75" customHeight="1">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c r="AA479" s="110"/>
      <c r="AB479" s="110"/>
      <c r="AC479" s="110"/>
      <c r="AD479" s="110"/>
    </row>
    <row r="480" ht="15.75" customHeight="1">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c r="AA480" s="110"/>
      <c r="AB480" s="110"/>
      <c r="AC480" s="110"/>
      <c r="AD480" s="110"/>
    </row>
    <row r="481" ht="15.75" customHeight="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c r="AA481" s="110"/>
      <c r="AB481" s="110"/>
      <c r="AC481" s="110"/>
      <c r="AD481" s="110"/>
    </row>
    <row r="482" ht="15.75" customHeight="1">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c r="AA482" s="110"/>
      <c r="AB482" s="110"/>
      <c r="AC482" s="110"/>
      <c r="AD482" s="110"/>
    </row>
    <row r="483" ht="15.75" customHeight="1">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c r="AA483" s="110"/>
      <c r="AB483" s="110"/>
      <c r="AC483" s="110"/>
      <c r="AD483" s="110"/>
    </row>
    <row r="484" ht="15.75" customHeight="1">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c r="AA484" s="110"/>
      <c r="AB484" s="110"/>
      <c r="AC484" s="110"/>
      <c r="AD484" s="110"/>
    </row>
    <row r="485" ht="15.75" customHeight="1">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c r="AA485" s="110"/>
      <c r="AB485" s="110"/>
      <c r="AC485" s="110"/>
      <c r="AD485" s="110"/>
    </row>
    <row r="486" ht="15.75" customHeight="1">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c r="AA486" s="110"/>
      <c r="AB486" s="110"/>
      <c r="AC486" s="110"/>
      <c r="AD486" s="110"/>
    </row>
    <row r="487" ht="15.75" customHeight="1">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c r="AA487" s="110"/>
      <c r="AB487" s="110"/>
      <c r="AC487" s="110"/>
      <c r="AD487" s="110"/>
    </row>
    <row r="488" ht="15.75" customHeight="1">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c r="AA488" s="110"/>
      <c r="AB488" s="110"/>
      <c r="AC488" s="110"/>
      <c r="AD488" s="110"/>
    </row>
    <row r="489" ht="15.75" customHeight="1">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c r="AA489" s="110"/>
      <c r="AB489" s="110"/>
      <c r="AC489" s="110"/>
      <c r="AD489" s="110"/>
    </row>
    <row r="490" ht="15.75" customHeight="1">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c r="AA490" s="110"/>
      <c r="AB490" s="110"/>
      <c r="AC490" s="110"/>
      <c r="AD490" s="110"/>
    </row>
    <row r="491" ht="15.75" customHeight="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c r="AA491" s="110"/>
      <c r="AB491" s="110"/>
      <c r="AC491" s="110"/>
      <c r="AD491" s="110"/>
    </row>
    <row r="492" ht="15.75" customHeight="1">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c r="AA492" s="110"/>
      <c r="AB492" s="110"/>
      <c r="AC492" s="110"/>
      <c r="AD492" s="110"/>
    </row>
    <row r="493" ht="15.75" customHeight="1">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c r="AA493" s="110"/>
      <c r="AB493" s="110"/>
      <c r="AC493" s="110"/>
      <c r="AD493" s="110"/>
    </row>
    <row r="494" ht="15.75" customHeight="1">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c r="AA494" s="110"/>
      <c r="AB494" s="110"/>
      <c r="AC494" s="110"/>
      <c r="AD494" s="110"/>
    </row>
    <row r="495" ht="15.75" customHeight="1">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c r="AA495" s="110"/>
      <c r="AB495" s="110"/>
      <c r="AC495" s="110"/>
      <c r="AD495" s="110"/>
    </row>
    <row r="496" ht="15.75" customHeight="1">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c r="AA496" s="110"/>
      <c r="AB496" s="110"/>
      <c r="AC496" s="110"/>
      <c r="AD496" s="110"/>
    </row>
    <row r="497" ht="15.75" customHeight="1">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c r="AA497" s="110"/>
      <c r="AB497" s="110"/>
      <c r="AC497" s="110"/>
      <c r="AD497" s="110"/>
    </row>
    <row r="498" ht="15.75" customHeight="1">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c r="AA498" s="110"/>
      <c r="AB498" s="110"/>
      <c r="AC498" s="110"/>
      <c r="AD498" s="110"/>
    </row>
    <row r="499" ht="15.75" customHeight="1">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c r="AA499" s="110"/>
      <c r="AB499" s="110"/>
      <c r="AC499" s="110"/>
      <c r="AD499" s="110"/>
    </row>
    <row r="500" ht="15.75" customHeight="1">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c r="AA500" s="110"/>
      <c r="AB500" s="110"/>
      <c r="AC500" s="110"/>
      <c r="AD500" s="110"/>
    </row>
    <row r="501" ht="15.75" customHeight="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c r="AA501" s="110"/>
      <c r="AB501" s="110"/>
      <c r="AC501" s="110"/>
      <c r="AD501" s="110"/>
    </row>
    <row r="502" ht="15.75" customHeight="1">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c r="AA502" s="110"/>
      <c r="AB502" s="110"/>
      <c r="AC502" s="110"/>
      <c r="AD502" s="110"/>
    </row>
    <row r="503" ht="15.75" customHeight="1">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c r="AA503" s="110"/>
      <c r="AB503" s="110"/>
      <c r="AC503" s="110"/>
      <c r="AD503" s="110"/>
    </row>
    <row r="504" ht="15.75" customHeight="1">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c r="AA504" s="110"/>
      <c r="AB504" s="110"/>
      <c r="AC504" s="110"/>
      <c r="AD504" s="110"/>
    </row>
    <row r="505" ht="15.75" customHeight="1">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c r="AA505" s="110"/>
      <c r="AB505" s="110"/>
      <c r="AC505" s="110"/>
      <c r="AD505" s="110"/>
    </row>
    <row r="506" ht="15.75" customHeight="1">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c r="AA506" s="110"/>
      <c r="AB506" s="110"/>
      <c r="AC506" s="110"/>
      <c r="AD506" s="110"/>
    </row>
    <row r="507" ht="15.75" customHeight="1">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c r="AA507" s="110"/>
      <c r="AB507" s="110"/>
      <c r="AC507" s="110"/>
      <c r="AD507" s="110"/>
    </row>
    <row r="508" ht="15.75" customHeight="1">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c r="AA508" s="110"/>
      <c r="AB508" s="110"/>
      <c r="AC508" s="110"/>
      <c r="AD508" s="110"/>
    </row>
    <row r="509" ht="15.75" customHeight="1">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c r="AA509" s="110"/>
      <c r="AB509" s="110"/>
      <c r="AC509" s="110"/>
      <c r="AD509" s="110"/>
    </row>
    <row r="510" ht="15.75" customHeight="1">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c r="AA510" s="110"/>
      <c r="AB510" s="110"/>
      <c r="AC510" s="110"/>
      <c r="AD510" s="110"/>
    </row>
    <row r="511" ht="15.75" customHeight="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c r="AA511" s="110"/>
      <c r="AB511" s="110"/>
      <c r="AC511" s="110"/>
      <c r="AD511" s="110"/>
    </row>
    <row r="512" ht="15.75" customHeight="1">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c r="AA512" s="110"/>
      <c r="AB512" s="110"/>
      <c r="AC512" s="110"/>
      <c r="AD512" s="110"/>
    </row>
    <row r="513" ht="15.75" customHeight="1">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c r="AA513" s="110"/>
      <c r="AB513" s="110"/>
      <c r="AC513" s="110"/>
      <c r="AD513" s="110"/>
    </row>
    <row r="514" ht="15.75" customHeight="1">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c r="AA514" s="110"/>
      <c r="AB514" s="110"/>
      <c r="AC514" s="110"/>
      <c r="AD514" s="110"/>
    </row>
    <row r="515" ht="15.75" customHeight="1">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c r="AA515" s="110"/>
      <c r="AB515" s="110"/>
      <c r="AC515" s="110"/>
      <c r="AD515" s="110"/>
    </row>
    <row r="516" ht="15.75" customHeight="1">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c r="AA516" s="110"/>
      <c r="AB516" s="110"/>
      <c r="AC516" s="110"/>
      <c r="AD516" s="110"/>
    </row>
    <row r="517" ht="15.75" customHeight="1">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c r="AA517" s="110"/>
      <c r="AB517" s="110"/>
      <c r="AC517" s="110"/>
      <c r="AD517" s="110"/>
    </row>
    <row r="518" ht="15.75" customHeight="1">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c r="AA518" s="110"/>
      <c r="AB518" s="110"/>
      <c r="AC518" s="110"/>
      <c r="AD518" s="110"/>
    </row>
    <row r="519" ht="15.75" customHeight="1">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c r="AA519" s="110"/>
      <c r="AB519" s="110"/>
      <c r="AC519" s="110"/>
      <c r="AD519" s="110"/>
    </row>
    <row r="520" ht="15.75" customHeight="1">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c r="AA520" s="110"/>
      <c r="AB520" s="110"/>
      <c r="AC520" s="110"/>
      <c r="AD520" s="110"/>
    </row>
    <row r="521" ht="15.75" customHeight="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c r="AA521" s="110"/>
      <c r="AB521" s="110"/>
      <c r="AC521" s="110"/>
      <c r="AD521" s="110"/>
    </row>
    <row r="522" ht="15.75" customHeight="1">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c r="AA522" s="110"/>
      <c r="AB522" s="110"/>
      <c r="AC522" s="110"/>
      <c r="AD522" s="110"/>
    </row>
    <row r="523" ht="15.75" customHeight="1">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c r="AA523" s="110"/>
      <c r="AB523" s="110"/>
      <c r="AC523" s="110"/>
      <c r="AD523" s="110"/>
    </row>
    <row r="524" ht="15.75" customHeight="1">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c r="AA524" s="110"/>
      <c r="AB524" s="110"/>
      <c r="AC524" s="110"/>
      <c r="AD524" s="110"/>
    </row>
    <row r="525" ht="15.75" customHeight="1">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c r="AA525" s="110"/>
      <c r="AB525" s="110"/>
      <c r="AC525" s="110"/>
      <c r="AD525" s="110"/>
    </row>
    <row r="526" ht="15.75" customHeight="1">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c r="AA526" s="110"/>
      <c r="AB526" s="110"/>
      <c r="AC526" s="110"/>
      <c r="AD526" s="110"/>
    </row>
    <row r="527" ht="15.75" customHeight="1">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c r="AA527" s="110"/>
      <c r="AB527" s="110"/>
      <c r="AC527" s="110"/>
      <c r="AD527" s="110"/>
    </row>
    <row r="528" ht="15.75" customHeight="1">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c r="AA528" s="110"/>
      <c r="AB528" s="110"/>
      <c r="AC528" s="110"/>
      <c r="AD528" s="110"/>
    </row>
    <row r="529" ht="15.75" customHeight="1">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c r="AA529" s="110"/>
      <c r="AB529" s="110"/>
      <c r="AC529" s="110"/>
      <c r="AD529" s="110"/>
    </row>
    <row r="530" ht="15.75" customHeight="1">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c r="AA530" s="110"/>
      <c r="AB530" s="110"/>
      <c r="AC530" s="110"/>
      <c r="AD530" s="110"/>
    </row>
    <row r="531" ht="15.75" customHeight="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c r="AA531" s="110"/>
      <c r="AB531" s="110"/>
      <c r="AC531" s="110"/>
      <c r="AD531" s="110"/>
    </row>
    <row r="532" ht="15.75" customHeight="1">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c r="AA532" s="110"/>
      <c r="AB532" s="110"/>
      <c r="AC532" s="110"/>
      <c r="AD532" s="110"/>
    </row>
    <row r="533" ht="15.75" customHeight="1">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c r="AA533" s="110"/>
      <c r="AB533" s="110"/>
      <c r="AC533" s="110"/>
      <c r="AD533" s="110"/>
    </row>
    <row r="534" ht="15.75" customHeight="1">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c r="AA534" s="110"/>
      <c r="AB534" s="110"/>
      <c r="AC534" s="110"/>
      <c r="AD534" s="110"/>
    </row>
    <row r="535" ht="15.75" customHeight="1">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c r="AA535" s="110"/>
      <c r="AB535" s="110"/>
      <c r="AC535" s="110"/>
      <c r="AD535" s="110"/>
    </row>
    <row r="536" ht="15.75" customHeight="1">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c r="AA536" s="110"/>
      <c r="AB536" s="110"/>
      <c r="AC536" s="110"/>
      <c r="AD536" s="110"/>
    </row>
    <row r="537" ht="15.75" customHeight="1">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c r="AA537" s="110"/>
      <c r="AB537" s="110"/>
      <c r="AC537" s="110"/>
      <c r="AD537" s="110"/>
    </row>
    <row r="538" ht="15.75" customHeight="1">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c r="AA538" s="110"/>
      <c r="AB538" s="110"/>
      <c r="AC538" s="110"/>
      <c r="AD538" s="110"/>
    </row>
    <row r="539" ht="15.75" customHeight="1">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c r="AA539" s="110"/>
      <c r="AB539" s="110"/>
      <c r="AC539" s="110"/>
      <c r="AD539" s="110"/>
    </row>
    <row r="540" ht="15.75" customHeight="1">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c r="AA540" s="110"/>
      <c r="AB540" s="110"/>
      <c r="AC540" s="110"/>
      <c r="AD540" s="110"/>
    </row>
    <row r="541" ht="15.75" customHeight="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c r="AA541" s="110"/>
      <c r="AB541" s="110"/>
      <c r="AC541" s="110"/>
      <c r="AD541" s="110"/>
    </row>
    <row r="542" ht="15.75" customHeight="1">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c r="AA542" s="110"/>
      <c r="AB542" s="110"/>
      <c r="AC542" s="110"/>
      <c r="AD542" s="110"/>
    </row>
    <row r="543" ht="15.75" customHeight="1">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c r="AA543" s="110"/>
      <c r="AB543" s="110"/>
      <c r="AC543" s="110"/>
      <c r="AD543" s="110"/>
    </row>
    <row r="544" ht="15.75" customHeight="1">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c r="AA544" s="110"/>
      <c r="AB544" s="110"/>
      <c r="AC544" s="110"/>
      <c r="AD544" s="110"/>
    </row>
    <row r="545" ht="15.75" customHeight="1">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c r="AA545" s="110"/>
      <c r="AB545" s="110"/>
      <c r="AC545" s="110"/>
      <c r="AD545" s="110"/>
    </row>
    <row r="546" ht="15.75" customHeight="1">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c r="AA546" s="110"/>
      <c r="AB546" s="110"/>
      <c r="AC546" s="110"/>
      <c r="AD546" s="110"/>
    </row>
    <row r="547" ht="15.75" customHeight="1">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c r="AA547" s="110"/>
      <c r="AB547" s="110"/>
      <c r="AC547" s="110"/>
      <c r="AD547" s="110"/>
    </row>
    <row r="548" ht="15.75" customHeight="1">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c r="AA548" s="110"/>
      <c r="AB548" s="110"/>
      <c r="AC548" s="110"/>
      <c r="AD548" s="110"/>
    </row>
    <row r="549" ht="15.75" customHeight="1">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c r="AA549" s="110"/>
      <c r="AB549" s="110"/>
      <c r="AC549" s="110"/>
      <c r="AD549" s="110"/>
    </row>
    <row r="550" ht="15.75" customHeight="1">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c r="AA550" s="110"/>
      <c r="AB550" s="110"/>
      <c r="AC550" s="110"/>
      <c r="AD550" s="110"/>
    </row>
    <row r="551" ht="15.75" customHeight="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c r="AA551" s="110"/>
      <c r="AB551" s="110"/>
      <c r="AC551" s="110"/>
      <c r="AD551" s="110"/>
    </row>
    <row r="552" ht="15.75" customHeight="1">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c r="AA552" s="110"/>
      <c r="AB552" s="110"/>
      <c r="AC552" s="110"/>
      <c r="AD552" s="110"/>
    </row>
    <row r="553" ht="15.75" customHeight="1">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c r="AA553" s="110"/>
      <c r="AB553" s="110"/>
      <c r="AC553" s="110"/>
      <c r="AD553" s="110"/>
    </row>
    <row r="554" ht="15.75" customHeight="1">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c r="AA554" s="110"/>
      <c r="AB554" s="110"/>
      <c r="AC554" s="110"/>
      <c r="AD554" s="110"/>
    </row>
    <row r="555" ht="15.75" customHeight="1">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c r="AA555" s="110"/>
      <c r="AB555" s="110"/>
      <c r="AC555" s="110"/>
      <c r="AD555" s="110"/>
    </row>
    <row r="556" ht="15.75" customHeight="1">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c r="AA556" s="110"/>
      <c r="AB556" s="110"/>
      <c r="AC556" s="110"/>
      <c r="AD556" s="110"/>
    </row>
    <row r="557" ht="15.75" customHeight="1">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c r="AA557" s="110"/>
      <c r="AB557" s="110"/>
      <c r="AC557" s="110"/>
      <c r="AD557" s="110"/>
    </row>
    <row r="558" ht="15.75" customHeight="1">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c r="AA558" s="110"/>
      <c r="AB558" s="110"/>
      <c r="AC558" s="110"/>
      <c r="AD558" s="110"/>
    </row>
    <row r="559" ht="15.75" customHeight="1">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c r="AA559" s="110"/>
      <c r="AB559" s="110"/>
      <c r="AC559" s="110"/>
      <c r="AD559" s="110"/>
    </row>
    <row r="560" ht="15.75" customHeight="1">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c r="AA560" s="110"/>
      <c r="AB560" s="110"/>
      <c r="AC560" s="110"/>
      <c r="AD560" s="110"/>
    </row>
    <row r="561" ht="15.75" customHeight="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c r="AA561" s="110"/>
      <c r="AB561" s="110"/>
      <c r="AC561" s="110"/>
      <c r="AD561" s="110"/>
    </row>
    <row r="562" ht="15.75" customHeight="1">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c r="AA562" s="110"/>
      <c r="AB562" s="110"/>
      <c r="AC562" s="110"/>
      <c r="AD562" s="110"/>
    </row>
    <row r="563" ht="15.75" customHeight="1">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c r="AA563" s="110"/>
      <c r="AB563" s="110"/>
      <c r="AC563" s="110"/>
      <c r="AD563" s="110"/>
    </row>
    <row r="564" ht="15.75" customHeight="1">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c r="AA564" s="110"/>
      <c r="AB564" s="110"/>
      <c r="AC564" s="110"/>
      <c r="AD564" s="110"/>
    </row>
    <row r="565" ht="15.75" customHeight="1">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c r="AA565" s="110"/>
      <c r="AB565" s="110"/>
      <c r="AC565" s="110"/>
      <c r="AD565" s="110"/>
    </row>
    <row r="566" ht="15.75" customHeight="1">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c r="AA566" s="110"/>
      <c r="AB566" s="110"/>
      <c r="AC566" s="110"/>
      <c r="AD566" s="110"/>
    </row>
    <row r="567" ht="15.75" customHeight="1">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c r="AA567" s="110"/>
      <c r="AB567" s="110"/>
      <c r="AC567" s="110"/>
      <c r="AD567" s="110"/>
    </row>
    <row r="568" ht="15.75" customHeight="1">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c r="AA568" s="110"/>
      <c r="AB568" s="110"/>
      <c r="AC568" s="110"/>
      <c r="AD568" s="110"/>
    </row>
    <row r="569" ht="15.75" customHeight="1">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c r="AA569" s="110"/>
      <c r="AB569" s="110"/>
      <c r="AC569" s="110"/>
      <c r="AD569" s="110"/>
    </row>
    <row r="570" ht="15.75" customHeight="1">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c r="AA570" s="110"/>
      <c r="AB570" s="110"/>
      <c r="AC570" s="110"/>
      <c r="AD570" s="110"/>
    </row>
    <row r="571" ht="15.75" customHeight="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c r="AA571" s="110"/>
      <c r="AB571" s="110"/>
      <c r="AC571" s="110"/>
      <c r="AD571" s="110"/>
    </row>
    <row r="572" ht="15.75" customHeight="1">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c r="AA572" s="110"/>
      <c r="AB572" s="110"/>
      <c r="AC572" s="110"/>
      <c r="AD572" s="110"/>
    </row>
    <row r="573" ht="15.75" customHeight="1">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c r="AA573" s="110"/>
      <c r="AB573" s="110"/>
      <c r="AC573" s="110"/>
      <c r="AD573" s="110"/>
    </row>
    <row r="574" ht="15.75" customHeight="1">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c r="AA574" s="110"/>
      <c r="AB574" s="110"/>
      <c r="AC574" s="110"/>
      <c r="AD574" s="110"/>
    </row>
    <row r="575" ht="15.75" customHeight="1">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c r="AA575" s="110"/>
      <c r="AB575" s="110"/>
      <c r="AC575" s="110"/>
      <c r="AD575" s="110"/>
    </row>
    <row r="576" ht="15.75" customHeight="1">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c r="AA576" s="110"/>
      <c r="AB576" s="110"/>
      <c r="AC576" s="110"/>
      <c r="AD576" s="110"/>
    </row>
    <row r="577" ht="15.75" customHeight="1">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c r="AA577" s="110"/>
      <c r="AB577" s="110"/>
      <c r="AC577" s="110"/>
      <c r="AD577" s="110"/>
    </row>
    <row r="578" ht="15.75" customHeight="1">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c r="AA578" s="110"/>
      <c r="AB578" s="110"/>
      <c r="AC578" s="110"/>
      <c r="AD578" s="110"/>
    </row>
    <row r="579" ht="15.75" customHeight="1">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c r="AA579" s="110"/>
      <c r="AB579" s="110"/>
      <c r="AC579" s="110"/>
      <c r="AD579" s="110"/>
    </row>
    <row r="580" ht="15.75" customHeight="1">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c r="AA580" s="110"/>
      <c r="AB580" s="110"/>
      <c r="AC580" s="110"/>
      <c r="AD580" s="110"/>
    </row>
    <row r="581" ht="15.75" customHeight="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c r="AA581" s="110"/>
      <c r="AB581" s="110"/>
      <c r="AC581" s="110"/>
      <c r="AD581" s="110"/>
    </row>
    <row r="582" ht="15.75" customHeight="1">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c r="AA582" s="110"/>
      <c r="AB582" s="110"/>
      <c r="AC582" s="110"/>
      <c r="AD582" s="110"/>
    </row>
    <row r="583" ht="15.75" customHeight="1">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c r="AA583" s="110"/>
      <c r="AB583" s="110"/>
      <c r="AC583" s="110"/>
      <c r="AD583" s="110"/>
    </row>
    <row r="584" ht="15.75" customHeight="1">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c r="AA584" s="110"/>
      <c r="AB584" s="110"/>
      <c r="AC584" s="110"/>
      <c r="AD584" s="110"/>
    </row>
    <row r="585" ht="15.75" customHeight="1">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c r="AA585" s="110"/>
      <c r="AB585" s="110"/>
      <c r="AC585" s="110"/>
      <c r="AD585" s="110"/>
    </row>
    <row r="586" ht="15.75" customHeight="1">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c r="AA586" s="110"/>
      <c r="AB586" s="110"/>
      <c r="AC586" s="110"/>
      <c r="AD586" s="110"/>
    </row>
    <row r="587" ht="15.75" customHeight="1">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c r="AA587" s="110"/>
      <c r="AB587" s="110"/>
      <c r="AC587" s="110"/>
      <c r="AD587" s="110"/>
    </row>
    <row r="588" ht="15.75" customHeight="1">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c r="AA588" s="110"/>
      <c r="AB588" s="110"/>
      <c r="AC588" s="110"/>
      <c r="AD588" s="110"/>
    </row>
    <row r="589" ht="15.75" customHeight="1">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c r="AA589" s="110"/>
      <c r="AB589" s="110"/>
      <c r="AC589" s="110"/>
      <c r="AD589" s="110"/>
    </row>
    <row r="590" ht="15.75" customHeight="1">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c r="AA590" s="110"/>
      <c r="AB590" s="110"/>
      <c r="AC590" s="110"/>
      <c r="AD590" s="110"/>
    </row>
    <row r="591" ht="15.75" customHeight="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c r="AA591" s="110"/>
      <c r="AB591" s="110"/>
      <c r="AC591" s="110"/>
      <c r="AD591" s="110"/>
    </row>
    <row r="592" ht="15.75" customHeight="1">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c r="AA592" s="110"/>
      <c r="AB592" s="110"/>
      <c r="AC592" s="110"/>
      <c r="AD592" s="110"/>
    </row>
    <row r="593" ht="15.75" customHeight="1">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c r="AA593" s="110"/>
      <c r="AB593" s="110"/>
      <c r="AC593" s="110"/>
      <c r="AD593" s="110"/>
    </row>
    <row r="594" ht="15.75" customHeight="1">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c r="AA594" s="110"/>
      <c r="AB594" s="110"/>
      <c r="AC594" s="110"/>
      <c r="AD594" s="110"/>
    </row>
    <row r="595" ht="15.75" customHeight="1">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c r="AA595" s="110"/>
      <c r="AB595" s="110"/>
      <c r="AC595" s="110"/>
      <c r="AD595" s="110"/>
    </row>
    <row r="596" ht="15.75" customHeight="1">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c r="AA596" s="110"/>
      <c r="AB596" s="110"/>
      <c r="AC596" s="110"/>
      <c r="AD596" s="110"/>
    </row>
    <row r="597" ht="15.75" customHeight="1">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c r="AA597" s="110"/>
      <c r="AB597" s="110"/>
      <c r="AC597" s="110"/>
      <c r="AD597" s="110"/>
    </row>
    <row r="598" ht="15.75" customHeight="1">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c r="AA598" s="110"/>
      <c r="AB598" s="110"/>
      <c r="AC598" s="110"/>
      <c r="AD598" s="110"/>
    </row>
    <row r="599" ht="15.75" customHeight="1">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c r="AA599" s="110"/>
      <c r="AB599" s="110"/>
      <c r="AC599" s="110"/>
      <c r="AD599" s="110"/>
    </row>
    <row r="600" ht="15.75" customHeight="1">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c r="AA600" s="110"/>
      <c r="AB600" s="110"/>
      <c r="AC600" s="110"/>
      <c r="AD600" s="110"/>
    </row>
    <row r="601" ht="15.75" customHeight="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c r="AA601" s="110"/>
      <c r="AB601" s="110"/>
      <c r="AC601" s="110"/>
      <c r="AD601" s="110"/>
    </row>
    <row r="602" ht="15.75" customHeight="1">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c r="AA602" s="110"/>
      <c r="AB602" s="110"/>
      <c r="AC602" s="110"/>
      <c r="AD602" s="110"/>
    </row>
    <row r="603" ht="15.75" customHeight="1">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c r="AA603" s="110"/>
      <c r="AB603" s="110"/>
      <c r="AC603" s="110"/>
      <c r="AD603" s="110"/>
    </row>
    <row r="604" ht="15.75" customHeight="1">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c r="AA604" s="110"/>
      <c r="AB604" s="110"/>
      <c r="AC604" s="110"/>
      <c r="AD604" s="110"/>
    </row>
    <row r="605" ht="15.75" customHeight="1">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c r="AA605" s="110"/>
      <c r="AB605" s="110"/>
      <c r="AC605" s="110"/>
      <c r="AD605" s="110"/>
    </row>
    <row r="606" ht="15.75" customHeight="1">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c r="AA606" s="110"/>
      <c r="AB606" s="110"/>
      <c r="AC606" s="110"/>
      <c r="AD606" s="110"/>
    </row>
    <row r="607" ht="15.75" customHeight="1">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c r="AA607" s="110"/>
      <c r="AB607" s="110"/>
      <c r="AC607" s="110"/>
      <c r="AD607" s="110"/>
    </row>
    <row r="608" ht="15.75" customHeight="1">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c r="AA608" s="110"/>
      <c r="AB608" s="110"/>
      <c r="AC608" s="110"/>
      <c r="AD608" s="110"/>
    </row>
    <row r="609" ht="15.75" customHeight="1">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c r="AA609" s="110"/>
      <c r="AB609" s="110"/>
      <c r="AC609" s="110"/>
      <c r="AD609" s="110"/>
    </row>
    <row r="610" ht="15.75" customHeight="1">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c r="AA610" s="110"/>
      <c r="AB610" s="110"/>
      <c r="AC610" s="110"/>
      <c r="AD610" s="110"/>
    </row>
    <row r="611" ht="15.75" customHeight="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c r="AA611" s="110"/>
      <c r="AB611" s="110"/>
      <c r="AC611" s="110"/>
      <c r="AD611" s="110"/>
    </row>
    <row r="612" ht="15.75" customHeight="1">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c r="AA612" s="110"/>
      <c r="AB612" s="110"/>
      <c r="AC612" s="110"/>
      <c r="AD612" s="110"/>
    </row>
    <row r="613" ht="15.75" customHeight="1">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c r="AA613" s="110"/>
      <c r="AB613" s="110"/>
      <c r="AC613" s="110"/>
      <c r="AD613" s="110"/>
    </row>
    <row r="614" ht="15.75" customHeight="1">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c r="AA614" s="110"/>
      <c r="AB614" s="110"/>
      <c r="AC614" s="110"/>
      <c r="AD614" s="110"/>
    </row>
    <row r="615" ht="15.75" customHeight="1">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c r="AA615" s="110"/>
      <c r="AB615" s="110"/>
      <c r="AC615" s="110"/>
      <c r="AD615" s="110"/>
    </row>
    <row r="616" ht="15.75" customHeight="1">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c r="AA616" s="110"/>
      <c r="AB616" s="110"/>
      <c r="AC616" s="110"/>
      <c r="AD616" s="110"/>
    </row>
    <row r="617" ht="15.75" customHeight="1">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c r="AA617" s="110"/>
      <c r="AB617" s="110"/>
      <c r="AC617" s="110"/>
      <c r="AD617" s="110"/>
    </row>
    <row r="618" ht="15.75" customHeight="1">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c r="AA618" s="110"/>
      <c r="AB618" s="110"/>
      <c r="AC618" s="110"/>
      <c r="AD618" s="110"/>
    </row>
    <row r="619" ht="15.75" customHeight="1">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c r="AA619" s="110"/>
      <c r="AB619" s="110"/>
      <c r="AC619" s="110"/>
      <c r="AD619" s="110"/>
    </row>
    <row r="620" ht="15.75" customHeight="1">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c r="AA620" s="110"/>
      <c r="AB620" s="110"/>
      <c r="AC620" s="110"/>
      <c r="AD620" s="110"/>
    </row>
    <row r="621" ht="15.75" customHeight="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c r="AA621" s="110"/>
      <c r="AB621" s="110"/>
      <c r="AC621" s="110"/>
      <c r="AD621" s="110"/>
    </row>
    <row r="622" ht="15.75" customHeight="1">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c r="AA622" s="110"/>
      <c r="AB622" s="110"/>
      <c r="AC622" s="110"/>
      <c r="AD622" s="110"/>
    </row>
    <row r="623" ht="15.75" customHeight="1">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c r="AA623" s="110"/>
      <c r="AB623" s="110"/>
      <c r="AC623" s="110"/>
      <c r="AD623" s="110"/>
    </row>
    <row r="624" ht="15.75" customHeight="1">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c r="AA624" s="110"/>
      <c r="AB624" s="110"/>
      <c r="AC624" s="110"/>
      <c r="AD624" s="110"/>
    </row>
    <row r="625" ht="15.75" customHeight="1">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c r="AA625" s="110"/>
      <c r="AB625" s="110"/>
      <c r="AC625" s="110"/>
      <c r="AD625" s="110"/>
    </row>
    <row r="626" ht="15.75" customHeight="1">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c r="AA626" s="110"/>
      <c r="AB626" s="110"/>
      <c r="AC626" s="110"/>
      <c r="AD626" s="110"/>
    </row>
    <row r="627" ht="15.75" customHeight="1">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c r="AA627" s="110"/>
      <c r="AB627" s="110"/>
      <c r="AC627" s="110"/>
      <c r="AD627" s="110"/>
    </row>
    <row r="628" ht="15.75" customHeight="1">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c r="AA628" s="110"/>
      <c r="AB628" s="110"/>
      <c r="AC628" s="110"/>
      <c r="AD628" s="110"/>
    </row>
    <row r="629" ht="15.75" customHeight="1">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c r="AA629" s="110"/>
      <c r="AB629" s="110"/>
      <c r="AC629" s="110"/>
      <c r="AD629" s="110"/>
    </row>
    <row r="630" ht="15.75" customHeight="1">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c r="AA630" s="110"/>
      <c r="AB630" s="110"/>
      <c r="AC630" s="110"/>
      <c r="AD630" s="110"/>
    </row>
    <row r="631" ht="15.75" customHeight="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c r="AA631" s="110"/>
      <c r="AB631" s="110"/>
      <c r="AC631" s="110"/>
      <c r="AD631" s="110"/>
    </row>
    <row r="632" ht="15.75" customHeight="1">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c r="AA632" s="110"/>
      <c r="AB632" s="110"/>
      <c r="AC632" s="110"/>
      <c r="AD632" s="110"/>
    </row>
    <row r="633" ht="15.75" customHeight="1">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c r="AA633" s="110"/>
      <c r="AB633" s="110"/>
      <c r="AC633" s="110"/>
      <c r="AD633" s="110"/>
    </row>
    <row r="634" ht="15.75" customHeight="1">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c r="AA634" s="110"/>
      <c r="AB634" s="110"/>
      <c r="AC634" s="110"/>
      <c r="AD634" s="110"/>
    </row>
    <row r="635" ht="15.75" customHeight="1">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c r="AA635" s="110"/>
      <c r="AB635" s="110"/>
      <c r="AC635" s="110"/>
      <c r="AD635" s="110"/>
    </row>
    <row r="636" ht="15.75" customHeight="1">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c r="AA636" s="110"/>
      <c r="AB636" s="110"/>
      <c r="AC636" s="110"/>
      <c r="AD636" s="110"/>
    </row>
    <row r="637" ht="15.75" customHeight="1">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c r="AA637" s="110"/>
      <c r="AB637" s="110"/>
      <c r="AC637" s="110"/>
      <c r="AD637" s="110"/>
    </row>
    <row r="638" ht="15.75" customHeight="1">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c r="AA638" s="110"/>
      <c r="AB638" s="110"/>
      <c r="AC638" s="110"/>
      <c r="AD638" s="110"/>
    </row>
    <row r="639" ht="15.75" customHeight="1">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c r="AA639" s="110"/>
      <c r="AB639" s="110"/>
      <c r="AC639" s="110"/>
      <c r="AD639" s="110"/>
    </row>
    <row r="640" ht="15.75" customHeight="1">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c r="AA640" s="110"/>
      <c r="AB640" s="110"/>
      <c r="AC640" s="110"/>
      <c r="AD640" s="110"/>
    </row>
    <row r="641" ht="15.75" customHeight="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c r="AA641" s="110"/>
      <c r="AB641" s="110"/>
      <c r="AC641" s="110"/>
      <c r="AD641" s="110"/>
    </row>
    <row r="642" ht="15.75" customHeight="1">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c r="AA642" s="110"/>
      <c r="AB642" s="110"/>
      <c r="AC642" s="110"/>
      <c r="AD642" s="110"/>
    </row>
    <row r="643" ht="15.75" customHeight="1">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c r="AA643" s="110"/>
      <c r="AB643" s="110"/>
      <c r="AC643" s="110"/>
      <c r="AD643" s="110"/>
    </row>
    <row r="644" ht="15.75" customHeight="1">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c r="AA644" s="110"/>
      <c r="AB644" s="110"/>
      <c r="AC644" s="110"/>
      <c r="AD644" s="110"/>
    </row>
    <row r="645" ht="15.75" customHeight="1">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c r="AA645" s="110"/>
      <c r="AB645" s="110"/>
      <c r="AC645" s="110"/>
      <c r="AD645" s="110"/>
    </row>
    <row r="646" ht="15.75" customHeight="1">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c r="AA646" s="110"/>
      <c r="AB646" s="110"/>
      <c r="AC646" s="110"/>
      <c r="AD646" s="110"/>
    </row>
    <row r="647" ht="15.75" customHeight="1">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c r="AA647" s="110"/>
      <c r="AB647" s="110"/>
      <c r="AC647" s="110"/>
      <c r="AD647" s="110"/>
    </row>
    <row r="648" ht="15.75" customHeight="1">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c r="AA648" s="110"/>
      <c r="AB648" s="110"/>
      <c r="AC648" s="110"/>
      <c r="AD648" s="110"/>
    </row>
    <row r="649" ht="15.75" customHeight="1">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c r="AA649" s="110"/>
      <c r="AB649" s="110"/>
      <c r="AC649" s="110"/>
      <c r="AD649" s="110"/>
    </row>
    <row r="650" ht="15.75" customHeight="1">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c r="AA650" s="110"/>
      <c r="AB650" s="110"/>
      <c r="AC650" s="110"/>
      <c r="AD650" s="110"/>
    </row>
    <row r="651" ht="15.75" customHeight="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c r="AA651" s="110"/>
      <c r="AB651" s="110"/>
      <c r="AC651" s="110"/>
      <c r="AD651" s="110"/>
    </row>
    <row r="652" ht="15.75" customHeight="1">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c r="AA652" s="110"/>
      <c r="AB652" s="110"/>
      <c r="AC652" s="110"/>
      <c r="AD652" s="110"/>
    </row>
    <row r="653" ht="15.75" customHeight="1">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c r="AA653" s="110"/>
      <c r="AB653" s="110"/>
      <c r="AC653" s="110"/>
      <c r="AD653" s="110"/>
    </row>
    <row r="654" ht="15.75" customHeight="1">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c r="AA654" s="110"/>
      <c r="AB654" s="110"/>
      <c r="AC654" s="110"/>
      <c r="AD654" s="110"/>
    </row>
    <row r="655" ht="15.75" customHeight="1">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c r="AA655" s="110"/>
      <c r="AB655" s="110"/>
      <c r="AC655" s="110"/>
      <c r="AD655" s="110"/>
    </row>
    <row r="656" ht="15.75" customHeight="1">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c r="AA656" s="110"/>
      <c r="AB656" s="110"/>
      <c r="AC656" s="110"/>
      <c r="AD656" s="110"/>
    </row>
    <row r="657" ht="15.75" customHeight="1">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c r="AA657" s="110"/>
      <c r="AB657" s="110"/>
      <c r="AC657" s="110"/>
      <c r="AD657" s="110"/>
    </row>
    <row r="658" ht="15.75" customHeight="1">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c r="AA658" s="110"/>
      <c r="AB658" s="110"/>
      <c r="AC658" s="110"/>
      <c r="AD658" s="110"/>
    </row>
    <row r="659" ht="15.75" customHeight="1">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c r="AA659" s="110"/>
      <c r="AB659" s="110"/>
      <c r="AC659" s="110"/>
      <c r="AD659" s="110"/>
    </row>
    <row r="660" ht="15.75" customHeight="1">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c r="AA660" s="110"/>
      <c r="AB660" s="110"/>
      <c r="AC660" s="110"/>
      <c r="AD660" s="110"/>
    </row>
    <row r="661" ht="15.75" customHeight="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c r="AA661" s="110"/>
      <c r="AB661" s="110"/>
      <c r="AC661" s="110"/>
      <c r="AD661" s="110"/>
    </row>
    <row r="662" ht="15.75" customHeight="1">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c r="AA662" s="110"/>
      <c r="AB662" s="110"/>
      <c r="AC662" s="110"/>
      <c r="AD662" s="110"/>
    </row>
    <row r="663" ht="15.75" customHeight="1">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c r="AA663" s="110"/>
      <c r="AB663" s="110"/>
      <c r="AC663" s="110"/>
      <c r="AD663" s="110"/>
    </row>
    <row r="664" ht="15.75" customHeight="1">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c r="AA664" s="110"/>
      <c r="AB664" s="110"/>
      <c r="AC664" s="110"/>
      <c r="AD664" s="110"/>
    </row>
    <row r="665" ht="15.75" customHeight="1">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c r="AA665" s="110"/>
      <c r="AB665" s="110"/>
      <c r="AC665" s="110"/>
      <c r="AD665" s="110"/>
    </row>
    <row r="666" ht="15.75" customHeight="1">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c r="AA666" s="110"/>
      <c r="AB666" s="110"/>
      <c r="AC666" s="110"/>
      <c r="AD666" s="110"/>
    </row>
    <row r="667" ht="15.75" customHeight="1">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c r="AA667" s="110"/>
      <c r="AB667" s="110"/>
      <c r="AC667" s="110"/>
      <c r="AD667" s="110"/>
    </row>
    <row r="668" ht="15.75" customHeight="1">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c r="AA668" s="110"/>
      <c r="AB668" s="110"/>
      <c r="AC668" s="110"/>
      <c r="AD668" s="110"/>
    </row>
    <row r="669" ht="15.75" customHeight="1">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c r="AA669" s="110"/>
      <c r="AB669" s="110"/>
      <c r="AC669" s="110"/>
      <c r="AD669" s="110"/>
    </row>
    <row r="670" ht="15.75" customHeight="1">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c r="AA670" s="110"/>
      <c r="AB670" s="110"/>
      <c r="AC670" s="110"/>
      <c r="AD670" s="110"/>
    </row>
    <row r="671" ht="15.75" customHeight="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c r="AA671" s="110"/>
      <c r="AB671" s="110"/>
      <c r="AC671" s="110"/>
      <c r="AD671" s="110"/>
    </row>
    <row r="672" ht="15.75" customHeight="1">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c r="AA672" s="110"/>
      <c r="AB672" s="110"/>
      <c r="AC672" s="110"/>
      <c r="AD672" s="110"/>
    </row>
    <row r="673" ht="15.75" customHeight="1">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c r="AA673" s="110"/>
      <c r="AB673" s="110"/>
      <c r="AC673" s="110"/>
      <c r="AD673" s="110"/>
    </row>
    <row r="674" ht="15.75" customHeight="1">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c r="AA674" s="110"/>
      <c r="AB674" s="110"/>
      <c r="AC674" s="110"/>
      <c r="AD674" s="110"/>
    </row>
    <row r="675" ht="15.75" customHeight="1">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c r="AA675" s="110"/>
      <c r="AB675" s="110"/>
      <c r="AC675" s="110"/>
      <c r="AD675" s="110"/>
    </row>
    <row r="676" ht="15.75" customHeight="1">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c r="AA676" s="110"/>
      <c r="AB676" s="110"/>
      <c r="AC676" s="110"/>
      <c r="AD676" s="110"/>
    </row>
    <row r="677" ht="15.75" customHeight="1">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c r="AA677" s="110"/>
      <c r="AB677" s="110"/>
      <c r="AC677" s="110"/>
      <c r="AD677" s="110"/>
    </row>
    <row r="678" ht="15.75" customHeight="1">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c r="AA678" s="110"/>
      <c r="AB678" s="110"/>
      <c r="AC678" s="110"/>
      <c r="AD678" s="110"/>
    </row>
    <row r="679" ht="15.75" customHeight="1">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c r="AA679" s="110"/>
      <c r="AB679" s="110"/>
      <c r="AC679" s="110"/>
      <c r="AD679" s="110"/>
    </row>
    <row r="680" ht="15.75" customHeight="1">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c r="AA680" s="110"/>
      <c r="AB680" s="110"/>
      <c r="AC680" s="110"/>
      <c r="AD680" s="110"/>
    </row>
    <row r="681" ht="15.75" customHeight="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c r="AA681" s="110"/>
      <c r="AB681" s="110"/>
      <c r="AC681" s="110"/>
      <c r="AD681" s="110"/>
    </row>
    <row r="682" ht="15.75" customHeight="1">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c r="AA682" s="110"/>
      <c r="AB682" s="110"/>
      <c r="AC682" s="110"/>
      <c r="AD682" s="110"/>
    </row>
    <row r="683" ht="15.75" customHeight="1">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c r="AA683" s="110"/>
      <c r="AB683" s="110"/>
      <c r="AC683" s="110"/>
      <c r="AD683" s="110"/>
    </row>
    <row r="684" ht="15.75" customHeight="1">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c r="AA684" s="110"/>
      <c r="AB684" s="110"/>
      <c r="AC684" s="110"/>
      <c r="AD684" s="110"/>
    </row>
    <row r="685" ht="15.75" customHeight="1">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c r="AA685" s="110"/>
      <c r="AB685" s="110"/>
      <c r="AC685" s="110"/>
      <c r="AD685" s="110"/>
    </row>
    <row r="686" ht="15.75" customHeight="1">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c r="AA686" s="110"/>
      <c r="AB686" s="110"/>
      <c r="AC686" s="110"/>
      <c r="AD686" s="110"/>
    </row>
    <row r="687" ht="15.75" customHeight="1">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c r="AA687" s="110"/>
      <c r="AB687" s="110"/>
      <c r="AC687" s="110"/>
      <c r="AD687" s="110"/>
    </row>
    <row r="688" ht="15.75" customHeight="1">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c r="AA688" s="110"/>
      <c r="AB688" s="110"/>
      <c r="AC688" s="110"/>
      <c r="AD688" s="110"/>
    </row>
    <row r="689" ht="15.75" customHeight="1">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c r="AA689" s="110"/>
      <c r="AB689" s="110"/>
      <c r="AC689" s="110"/>
      <c r="AD689" s="110"/>
    </row>
    <row r="690" ht="15.75" customHeight="1">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c r="AA690" s="110"/>
      <c r="AB690" s="110"/>
      <c r="AC690" s="110"/>
      <c r="AD690" s="110"/>
    </row>
    <row r="691" ht="15.75" customHeight="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c r="AA691" s="110"/>
      <c r="AB691" s="110"/>
      <c r="AC691" s="110"/>
      <c r="AD691" s="110"/>
    </row>
    <row r="692" ht="15.75" customHeight="1">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c r="AA692" s="110"/>
      <c r="AB692" s="110"/>
      <c r="AC692" s="110"/>
      <c r="AD692" s="110"/>
    </row>
    <row r="693" ht="15.75" customHeight="1">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c r="AA693" s="110"/>
      <c r="AB693" s="110"/>
      <c r="AC693" s="110"/>
      <c r="AD693" s="110"/>
    </row>
    <row r="694" ht="15.75" customHeight="1">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c r="AA694" s="110"/>
      <c r="AB694" s="110"/>
      <c r="AC694" s="110"/>
      <c r="AD694" s="110"/>
    </row>
    <row r="695" ht="15.75" customHeight="1">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c r="AA695" s="110"/>
      <c r="AB695" s="110"/>
      <c r="AC695" s="110"/>
      <c r="AD695" s="110"/>
    </row>
    <row r="696" ht="15.75" customHeight="1">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c r="AA696" s="110"/>
      <c r="AB696" s="110"/>
      <c r="AC696" s="110"/>
      <c r="AD696" s="110"/>
    </row>
    <row r="697" ht="15.75" customHeight="1">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c r="AA697" s="110"/>
      <c r="AB697" s="110"/>
      <c r="AC697" s="110"/>
      <c r="AD697" s="110"/>
    </row>
    <row r="698" ht="15.75" customHeight="1">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c r="AA698" s="110"/>
      <c r="AB698" s="110"/>
      <c r="AC698" s="110"/>
      <c r="AD698" s="110"/>
    </row>
    <row r="699" ht="15.75" customHeight="1">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c r="AA699" s="110"/>
      <c r="AB699" s="110"/>
      <c r="AC699" s="110"/>
      <c r="AD699" s="110"/>
    </row>
    <row r="700" ht="15.75" customHeight="1">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c r="AA700" s="110"/>
      <c r="AB700" s="110"/>
      <c r="AC700" s="110"/>
      <c r="AD700" s="110"/>
    </row>
    <row r="701" ht="15.75" customHeight="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c r="AA701" s="110"/>
      <c r="AB701" s="110"/>
      <c r="AC701" s="110"/>
      <c r="AD701" s="110"/>
    </row>
    <row r="702" ht="15.75" customHeight="1">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c r="AA702" s="110"/>
      <c r="AB702" s="110"/>
      <c r="AC702" s="110"/>
      <c r="AD702" s="110"/>
    </row>
    <row r="703" ht="15.75" customHeight="1">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c r="AA703" s="110"/>
      <c r="AB703" s="110"/>
      <c r="AC703" s="110"/>
      <c r="AD703" s="110"/>
    </row>
    <row r="704" ht="15.75" customHeight="1">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c r="AA704" s="110"/>
      <c r="AB704" s="110"/>
      <c r="AC704" s="110"/>
      <c r="AD704" s="110"/>
    </row>
    <row r="705" ht="15.75" customHeight="1">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c r="AA705" s="110"/>
      <c r="AB705" s="110"/>
      <c r="AC705" s="110"/>
      <c r="AD705" s="110"/>
    </row>
    <row r="706" ht="15.75" customHeight="1">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c r="AA706" s="110"/>
      <c r="AB706" s="110"/>
      <c r="AC706" s="110"/>
      <c r="AD706" s="110"/>
    </row>
    <row r="707" ht="15.75" customHeight="1">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c r="AA707" s="110"/>
      <c r="AB707" s="110"/>
      <c r="AC707" s="110"/>
      <c r="AD707" s="110"/>
    </row>
    <row r="708" ht="15.75" customHeight="1">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c r="AA708" s="110"/>
      <c r="AB708" s="110"/>
      <c r="AC708" s="110"/>
      <c r="AD708" s="110"/>
    </row>
    <row r="709" ht="15.75" customHeight="1">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c r="AA709" s="110"/>
      <c r="AB709" s="110"/>
      <c r="AC709" s="110"/>
      <c r="AD709" s="110"/>
    </row>
    <row r="710" ht="15.75" customHeight="1">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c r="AA710" s="110"/>
      <c r="AB710" s="110"/>
      <c r="AC710" s="110"/>
      <c r="AD710" s="110"/>
    </row>
    <row r="711" ht="15.75" customHeight="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c r="AA711" s="110"/>
      <c r="AB711" s="110"/>
      <c r="AC711" s="110"/>
      <c r="AD711" s="110"/>
    </row>
    <row r="712" ht="15.75" customHeight="1">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c r="AA712" s="110"/>
      <c r="AB712" s="110"/>
      <c r="AC712" s="110"/>
      <c r="AD712" s="110"/>
    </row>
    <row r="713" ht="15.75" customHeight="1">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c r="AA713" s="110"/>
      <c r="AB713" s="110"/>
      <c r="AC713" s="110"/>
      <c r="AD713" s="110"/>
    </row>
    <row r="714" ht="15.75" customHeight="1">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c r="AA714" s="110"/>
      <c r="AB714" s="110"/>
      <c r="AC714" s="110"/>
      <c r="AD714" s="110"/>
    </row>
    <row r="715" ht="15.75" customHeight="1">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c r="AA715" s="110"/>
      <c r="AB715" s="110"/>
      <c r="AC715" s="110"/>
      <c r="AD715" s="110"/>
    </row>
    <row r="716" ht="15.75" customHeight="1">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c r="AA716" s="110"/>
      <c r="AB716" s="110"/>
      <c r="AC716" s="110"/>
      <c r="AD716" s="110"/>
    </row>
    <row r="717" ht="15.75" customHeight="1">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c r="AA717" s="110"/>
      <c r="AB717" s="110"/>
      <c r="AC717" s="110"/>
      <c r="AD717" s="110"/>
    </row>
    <row r="718" ht="15.75" customHeight="1">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c r="AA718" s="110"/>
      <c r="AB718" s="110"/>
      <c r="AC718" s="110"/>
      <c r="AD718" s="110"/>
    </row>
    <row r="719" ht="15.75" customHeight="1">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c r="AA719" s="110"/>
      <c r="AB719" s="110"/>
      <c r="AC719" s="110"/>
      <c r="AD719" s="110"/>
    </row>
    <row r="720" ht="15.75" customHeight="1">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c r="AA720" s="110"/>
      <c r="AB720" s="110"/>
      <c r="AC720" s="110"/>
      <c r="AD720" s="110"/>
    </row>
    <row r="721" ht="15.75" customHeight="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c r="AA721" s="110"/>
      <c r="AB721" s="110"/>
      <c r="AC721" s="110"/>
      <c r="AD721" s="110"/>
    </row>
    <row r="722" ht="15.75" customHeight="1">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c r="AA722" s="110"/>
      <c r="AB722" s="110"/>
      <c r="AC722" s="110"/>
      <c r="AD722" s="110"/>
    </row>
    <row r="723" ht="15.75" customHeight="1">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c r="AA723" s="110"/>
      <c r="AB723" s="110"/>
      <c r="AC723" s="110"/>
      <c r="AD723" s="110"/>
    </row>
    <row r="724" ht="15.75" customHeight="1">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c r="AA724" s="110"/>
      <c r="AB724" s="110"/>
      <c r="AC724" s="110"/>
      <c r="AD724" s="110"/>
    </row>
    <row r="725" ht="15.75" customHeight="1">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c r="AA725" s="110"/>
      <c r="AB725" s="110"/>
      <c r="AC725" s="110"/>
      <c r="AD725" s="110"/>
    </row>
    <row r="726" ht="15.75" customHeight="1">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c r="AA726" s="110"/>
      <c r="AB726" s="110"/>
      <c r="AC726" s="110"/>
      <c r="AD726" s="110"/>
    </row>
    <row r="727" ht="15.75" customHeight="1">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c r="AA727" s="110"/>
      <c r="AB727" s="110"/>
      <c r="AC727" s="110"/>
      <c r="AD727" s="110"/>
    </row>
    <row r="728" ht="15.75" customHeight="1">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c r="AA728" s="110"/>
      <c r="AB728" s="110"/>
      <c r="AC728" s="110"/>
      <c r="AD728" s="110"/>
    </row>
    <row r="729" ht="15.75" customHeight="1">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c r="AA729" s="110"/>
      <c r="AB729" s="110"/>
      <c r="AC729" s="110"/>
      <c r="AD729" s="110"/>
    </row>
    <row r="730" ht="15.75" customHeight="1">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c r="AA730" s="110"/>
      <c r="AB730" s="110"/>
      <c r="AC730" s="110"/>
      <c r="AD730" s="110"/>
    </row>
    <row r="731" ht="15.75" customHeight="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c r="AA731" s="110"/>
      <c r="AB731" s="110"/>
      <c r="AC731" s="110"/>
      <c r="AD731" s="110"/>
    </row>
    <row r="732" ht="15.75" customHeight="1">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c r="AA732" s="110"/>
      <c r="AB732" s="110"/>
      <c r="AC732" s="110"/>
      <c r="AD732" s="110"/>
    </row>
    <row r="733" ht="15.75" customHeight="1">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c r="AA733" s="110"/>
      <c r="AB733" s="110"/>
      <c r="AC733" s="110"/>
      <c r="AD733" s="110"/>
    </row>
    <row r="734" ht="15.75" customHeight="1">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c r="AA734" s="110"/>
      <c r="AB734" s="110"/>
      <c r="AC734" s="110"/>
      <c r="AD734" s="110"/>
    </row>
    <row r="735" ht="15.75" customHeight="1">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c r="AA735" s="110"/>
      <c r="AB735" s="110"/>
      <c r="AC735" s="110"/>
      <c r="AD735" s="110"/>
    </row>
    <row r="736" ht="15.75" customHeight="1">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c r="AA736" s="110"/>
      <c r="AB736" s="110"/>
      <c r="AC736" s="110"/>
      <c r="AD736" s="110"/>
    </row>
    <row r="737" ht="15.75" customHeight="1">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c r="AA737" s="110"/>
      <c r="AB737" s="110"/>
      <c r="AC737" s="110"/>
      <c r="AD737" s="110"/>
    </row>
    <row r="738" ht="15.75" customHeight="1">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c r="AA738" s="110"/>
      <c r="AB738" s="110"/>
      <c r="AC738" s="110"/>
      <c r="AD738" s="110"/>
    </row>
    <row r="739" ht="15.75" customHeight="1">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c r="AA739" s="110"/>
      <c r="AB739" s="110"/>
      <c r="AC739" s="110"/>
      <c r="AD739" s="110"/>
    </row>
    <row r="740" ht="15.75" customHeight="1">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c r="AA740" s="110"/>
      <c r="AB740" s="110"/>
      <c r="AC740" s="110"/>
      <c r="AD740" s="110"/>
    </row>
    <row r="741" ht="15.75" customHeight="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c r="AA741" s="110"/>
      <c r="AB741" s="110"/>
      <c r="AC741" s="110"/>
      <c r="AD741" s="110"/>
    </row>
    <row r="742" ht="15.75" customHeight="1">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c r="AA742" s="110"/>
      <c r="AB742" s="110"/>
      <c r="AC742" s="110"/>
      <c r="AD742" s="110"/>
    </row>
    <row r="743" ht="15.75" customHeight="1">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c r="AA743" s="110"/>
      <c r="AB743" s="110"/>
      <c r="AC743" s="110"/>
      <c r="AD743" s="110"/>
    </row>
    <row r="744" ht="15.75" customHeight="1">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c r="AA744" s="110"/>
      <c r="AB744" s="110"/>
      <c r="AC744" s="110"/>
      <c r="AD744" s="110"/>
    </row>
    <row r="745" ht="15.75" customHeight="1">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c r="AA745" s="110"/>
      <c r="AB745" s="110"/>
      <c r="AC745" s="110"/>
      <c r="AD745" s="110"/>
    </row>
    <row r="746" ht="15.75" customHeight="1">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c r="AA746" s="110"/>
      <c r="AB746" s="110"/>
      <c r="AC746" s="110"/>
      <c r="AD746" s="110"/>
    </row>
    <row r="747" ht="15.75" customHeight="1">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c r="AA747" s="110"/>
      <c r="AB747" s="110"/>
      <c r="AC747" s="110"/>
      <c r="AD747" s="110"/>
    </row>
    <row r="748" ht="15.75" customHeight="1">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c r="AA748" s="110"/>
      <c r="AB748" s="110"/>
      <c r="AC748" s="110"/>
      <c r="AD748" s="110"/>
    </row>
    <row r="749" ht="15.75" customHeight="1">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c r="AA749" s="110"/>
      <c r="AB749" s="110"/>
      <c r="AC749" s="110"/>
      <c r="AD749" s="110"/>
    </row>
    <row r="750" ht="15.75" customHeight="1">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c r="AA750" s="110"/>
      <c r="AB750" s="110"/>
      <c r="AC750" s="110"/>
      <c r="AD750" s="110"/>
    </row>
    <row r="751" ht="15.75" customHeight="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c r="AA751" s="110"/>
      <c r="AB751" s="110"/>
      <c r="AC751" s="110"/>
      <c r="AD751" s="110"/>
    </row>
    <row r="752" ht="15.75" customHeight="1">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c r="AA752" s="110"/>
      <c r="AB752" s="110"/>
      <c r="AC752" s="110"/>
      <c r="AD752" s="110"/>
    </row>
    <row r="753" ht="15.75" customHeight="1">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c r="AA753" s="110"/>
      <c r="AB753" s="110"/>
      <c r="AC753" s="110"/>
      <c r="AD753" s="110"/>
    </row>
    <row r="754" ht="15.75" customHeight="1">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c r="AA754" s="110"/>
      <c r="AB754" s="110"/>
      <c r="AC754" s="110"/>
      <c r="AD754" s="110"/>
    </row>
    <row r="755" ht="15.75" customHeight="1">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c r="AA755" s="110"/>
      <c r="AB755" s="110"/>
      <c r="AC755" s="110"/>
      <c r="AD755" s="110"/>
    </row>
    <row r="756" ht="15.75" customHeight="1">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c r="AA756" s="110"/>
      <c r="AB756" s="110"/>
      <c r="AC756" s="110"/>
      <c r="AD756" s="110"/>
    </row>
    <row r="757" ht="15.75" customHeight="1">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c r="AA757" s="110"/>
      <c r="AB757" s="110"/>
      <c r="AC757" s="110"/>
      <c r="AD757" s="110"/>
    </row>
    <row r="758" ht="15.75" customHeight="1">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c r="AA758" s="110"/>
      <c r="AB758" s="110"/>
      <c r="AC758" s="110"/>
      <c r="AD758" s="110"/>
    </row>
    <row r="759" ht="15.75" customHeight="1">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c r="AA759" s="110"/>
      <c r="AB759" s="110"/>
      <c r="AC759" s="110"/>
      <c r="AD759" s="110"/>
    </row>
    <row r="760" ht="15.75" customHeight="1">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c r="AA760" s="110"/>
      <c r="AB760" s="110"/>
      <c r="AC760" s="110"/>
      <c r="AD760" s="110"/>
    </row>
    <row r="761" ht="15.75" customHeight="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c r="AA761" s="110"/>
      <c r="AB761" s="110"/>
      <c r="AC761" s="110"/>
      <c r="AD761" s="110"/>
    </row>
    <row r="762" ht="15.75" customHeight="1">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c r="AA762" s="110"/>
      <c r="AB762" s="110"/>
      <c r="AC762" s="110"/>
      <c r="AD762" s="110"/>
    </row>
    <row r="763" ht="15.75" customHeight="1">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c r="AA763" s="110"/>
      <c r="AB763" s="110"/>
      <c r="AC763" s="110"/>
      <c r="AD763" s="110"/>
    </row>
    <row r="764" ht="15.75" customHeight="1">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c r="AA764" s="110"/>
      <c r="AB764" s="110"/>
      <c r="AC764" s="110"/>
      <c r="AD764" s="110"/>
    </row>
    <row r="765" ht="15.75" customHeight="1">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c r="AA765" s="110"/>
      <c r="AB765" s="110"/>
      <c r="AC765" s="110"/>
      <c r="AD765" s="110"/>
    </row>
    <row r="766" ht="15.75" customHeight="1">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c r="AA766" s="110"/>
      <c r="AB766" s="110"/>
      <c r="AC766" s="110"/>
      <c r="AD766" s="110"/>
    </row>
    <row r="767" ht="15.75" customHeight="1">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c r="AA767" s="110"/>
      <c r="AB767" s="110"/>
      <c r="AC767" s="110"/>
      <c r="AD767" s="110"/>
    </row>
    <row r="768" ht="15.75" customHeight="1">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c r="AA768" s="110"/>
      <c r="AB768" s="110"/>
      <c r="AC768" s="110"/>
      <c r="AD768" s="110"/>
    </row>
    <row r="769" ht="15.75" customHeight="1">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c r="AA769" s="110"/>
      <c r="AB769" s="110"/>
      <c r="AC769" s="110"/>
      <c r="AD769" s="110"/>
    </row>
    <row r="770" ht="15.75" customHeight="1">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c r="AA770" s="110"/>
      <c r="AB770" s="110"/>
      <c r="AC770" s="110"/>
      <c r="AD770" s="110"/>
    </row>
    <row r="771" ht="15.75" customHeight="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c r="AA771" s="110"/>
      <c r="AB771" s="110"/>
      <c r="AC771" s="110"/>
      <c r="AD771" s="110"/>
    </row>
    <row r="772" ht="15.75" customHeight="1">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c r="AA772" s="110"/>
      <c r="AB772" s="110"/>
      <c r="AC772" s="110"/>
      <c r="AD772" s="110"/>
    </row>
    <row r="773" ht="15.75" customHeight="1">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c r="AA773" s="110"/>
      <c r="AB773" s="110"/>
      <c r="AC773" s="110"/>
      <c r="AD773" s="110"/>
    </row>
    <row r="774" ht="15.75" customHeight="1">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c r="AA774" s="110"/>
      <c r="AB774" s="110"/>
      <c r="AC774" s="110"/>
      <c r="AD774" s="110"/>
    </row>
    <row r="775" ht="15.75" customHeight="1">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c r="AA775" s="110"/>
      <c r="AB775" s="110"/>
      <c r="AC775" s="110"/>
      <c r="AD775" s="110"/>
    </row>
    <row r="776" ht="15.75" customHeight="1">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c r="AA776" s="110"/>
      <c r="AB776" s="110"/>
      <c r="AC776" s="110"/>
      <c r="AD776" s="110"/>
    </row>
    <row r="777" ht="15.75" customHeight="1">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c r="AA777" s="110"/>
      <c r="AB777" s="110"/>
      <c r="AC777" s="110"/>
      <c r="AD777" s="110"/>
    </row>
    <row r="778" ht="15.75" customHeight="1">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c r="AA778" s="110"/>
      <c r="AB778" s="110"/>
      <c r="AC778" s="110"/>
      <c r="AD778" s="110"/>
    </row>
    <row r="779" ht="15.75" customHeight="1">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c r="AA779" s="110"/>
      <c r="AB779" s="110"/>
      <c r="AC779" s="110"/>
      <c r="AD779" s="110"/>
    </row>
    <row r="780" ht="15.75" customHeight="1">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c r="AA780" s="110"/>
      <c r="AB780" s="110"/>
      <c r="AC780" s="110"/>
      <c r="AD780" s="110"/>
    </row>
    <row r="781" ht="15.75" customHeight="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c r="AA781" s="110"/>
      <c r="AB781" s="110"/>
      <c r="AC781" s="110"/>
      <c r="AD781" s="110"/>
    </row>
    <row r="782" ht="15.75" customHeight="1">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c r="AA782" s="110"/>
      <c r="AB782" s="110"/>
      <c r="AC782" s="110"/>
      <c r="AD782" s="110"/>
    </row>
    <row r="783" ht="15.75" customHeight="1">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c r="AA783" s="110"/>
      <c r="AB783" s="110"/>
      <c r="AC783" s="110"/>
      <c r="AD783" s="110"/>
    </row>
    <row r="784" ht="15.75" customHeight="1">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c r="AA784" s="110"/>
      <c r="AB784" s="110"/>
      <c r="AC784" s="110"/>
      <c r="AD784" s="110"/>
    </row>
    <row r="785" ht="15.75" customHeight="1">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c r="AA785" s="110"/>
      <c r="AB785" s="110"/>
      <c r="AC785" s="110"/>
      <c r="AD785" s="110"/>
    </row>
    <row r="786" ht="15.75" customHeight="1">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c r="AA786" s="110"/>
      <c r="AB786" s="110"/>
      <c r="AC786" s="110"/>
      <c r="AD786" s="110"/>
    </row>
    <row r="787" ht="15.75" customHeight="1">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c r="AA787" s="110"/>
      <c r="AB787" s="110"/>
      <c r="AC787" s="110"/>
      <c r="AD787" s="110"/>
    </row>
    <row r="788" ht="15.75" customHeight="1">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c r="AA788" s="110"/>
      <c r="AB788" s="110"/>
      <c r="AC788" s="110"/>
      <c r="AD788" s="110"/>
    </row>
    <row r="789" ht="15.75" customHeight="1">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c r="AA789" s="110"/>
      <c r="AB789" s="110"/>
      <c r="AC789" s="110"/>
      <c r="AD789" s="110"/>
    </row>
    <row r="790" ht="15.75" customHeight="1">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c r="AA790" s="110"/>
      <c r="AB790" s="110"/>
      <c r="AC790" s="110"/>
      <c r="AD790" s="110"/>
    </row>
    <row r="791" ht="15.75" customHeight="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c r="AA791" s="110"/>
      <c r="AB791" s="110"/>
      <c r="AC791" s="110"/>
      <c r="AD791" s="110"/>
    </row>
    <row r="792" ht="15.75" customHeight="1">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c r="AA792" s="110"/>
      <c r="AB792" s="110"/>
      <c r="AC792" s="110"/>
      <c r="AD792" s="110"/>
    </row>
    <row r="793" ht="15.75" customHeight="1">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c r="AA793" s="110"/>
      <c r="AB793" s="110"/>
      <c r="AC793" s="110"/>
      <c r="AD793" s="110"/>
    </row>
    <row r="794" ht="15.75" customHeight="1">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c r="AA794" s="110"/>
      <c r="AB794" s="110"/>
      <c r="AC794" s="110"/>
      <c r="AD794" s="110"/>
    </row>
    <row r="795" ht="15.75" customHeight="1">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c r="AA795" s="110"/>
      <c r="AB795" s="110"/>
      <c r="AC795" s="110"/>
      <c r="AD795" s="110"/>
    </row>
    <row r="796" ht="15.75" customHeight="1">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c r="AA796" s="110"/>
      <c r="AB796" s="110"/>
      <c r="AC796" s="110"/>
      <c r="AD796" s="110"/>
    </row>
    <row r="797" ht="15.75" customHeight="1">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c r="AA797" s="110"/>
      <c r="AB797" s="110"/>
      <c r="AC797" s="110"/>
      <c r="AD797" s="110"/>
    </row>
    <row r="798" ht="15.75" customHeight="1">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c r="AA798" s="110"/>
      <c r="AB798" s="110"/>
      <c r="AC798" s="110"/>
      <c r="AD798" s="110"/>
    </row>
    <row r="799" ht="15.75" customHeight="1">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c r="AA799" s="110"/>
      <c r="AB799" s="110"/>
      <c r="AC799" s="110"/>
      <c r="AD799" s="110"/>
    </row>
    <row r="800" ht="15.75" customHeight="1">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c r="AA800" s="110"/>
      <c r="AB800" s="110"/>
      <c r="AC800" s="110"/>
      <c r="AD800" s="110"/>
    </row>
    <row r="801" ht="15.75" customHeight="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c r="AA801" s="110"/>
      <c r="AB801" s="110"/>
      <c r="AC801" s="110"/>
      <c r="AD801" s="110"/>
    </row>
    <row r="802" ht="15.75" customHeight="1">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c r="AA802" s="110"/>
      <c r="AB802" s="110"/>
      <c r="AC802" s="110"/>
      <c r="AD802" s="110"/>
    </row>
    <row r="803" ht="15.75" customHeight="1">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c r="AA803" s="110"/>
      <c r="AB803" s="110"/>
      <c r="AC803" s="110"/>
      <c r="AD803" s="110"/>
    </row>
    <row r="804" ht="15.75" customHeight="1">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c r="AA804" s="110"/>
      <c r="AB804" s="110"/>
      <c r="AC804" s="110"/>
      <c r="AD804" s="110"/>
    </row>
    <row r="805" ht="15.75" customHeight="1">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c r="AA805" s="110"/>
      <c r="AB805" s="110"/>
      <c r="AC805" s="110"/>
      <c r="AD805" s="110"/>
    </row>
    <row r="806" ht="15.75" customHeight="1">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c r="AA806" s="110"/>
      <c r="AB806" s="110"/>
      <c r="AC806" s="110"/>
      <c r="AD806" s="110"/>
    </row>
    <row r="807" ht="15.75" customHeight="1">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c r="AA807" s="110"/>
      <c r="AB807" s="110"/>
      <c r="AC807" s="110"/>
      <c r="AD807" s="110"/>
    </row>
    <row r="808" ht="15.75" customHeight="1">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c r="AA808" s="110"/>
      <c r="AB808" s="110"/>
      <c r="AC808" s="110"/>
      <c r="AD808" s="110"/>
    </row>
    <row r="809" ht="15.75" customHeight="1">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c r="AA809" s="110"/>
      <c r="AB809" s="110"/>
      <c r="AC809" s="110"/>
      <c r="AD809" s="110"/>
    </row>
    <row r="810" ht="15.75" customHeight="1">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c r="AA810" s="110"/>
      <c r="AB810" s="110"/>
      <c r="AC810" s="110"/>
      <c r="AD810" s="110"/>
    </row>
    <row r="811" ht="15.75" customHeight="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c r="AA811" s="110"/>
      <c r="AB811" s="110"/>
      <c r="AC811" s="110"/>
      <c r="AD811" s="110"/>
    </row>
    <row r="812" ht="15.75" customHeight="1">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c r="AA812" s="110"/>
      <c r="AB812" s="110"/>
      <c r="AC812" s="110"/>
      <c r="AD812" s="110"/>
    </row>
    <row r="813" ht="15.75" customHeight="1">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c r="AA813" s="110"/>
      <c r="AB813" s="110"/>
      <c r="AC813" s="110"/>
      <c r="AD813" s="110"/>
    </row>
    <row r="814" ht="15.75" customHeight="1">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c r="AA814" s="110"/>
      <c r="AB814" s="110"/>
      <c r="AC814" s="110"/>
      <c r="AD814" s="110"/>
    </row>
    <row r="815" ht="15.75" customHeight="1">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c r="AA815" s="110"/>
      <c r="AB815" s="110"/>
      <c r="AC815" s="110"/>
      <c r="AD815" s="110"/>
    </row>
    <row r="816" ht="15.75" customHeight="1">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c r="AA816" s="110"/>
      <c r="AB816" s="110"/>
      <c r="AC816" s="110"/>
      <c r="AD816" s="110"/>
    </row>
    <row r="817" ht="15.75" customHeight="1">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c r="AA817" s="110"/>
      <c r="AB817" s="110"/>
      <c r="AC817" s="110"/>
      <c r="AD817" s="110"/>
    </row>
    <row r="818" ht="15.75" customHeight="1">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c r="AA818" s="110"/>
      <c r="AB818" s="110"/>
      <c r="AC818" s="110"/>
      <c r="AD818" s="110"/>
    </row>
    <row r="819" ht="15.75" customHeight="1">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c r="AA819" s="110"/>
      <c r="AB819" s="110"/>
      <c r="AC819" s="110"/>
      <c r="AD819" s="110"/>
    </row>
    <row r="820" ht="15.75" customHeight="1">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c r="AA820" s="110"/>
      <c r="AB820" s="110"/>
      <c r="AC820" s="110"/>
      <c r="AD820" s="110"/>
    </row>
    <row r="821" ht="15.75" customHeight="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c r="AA821" s="110"/>
      <c r="AB821" s="110"/>
      <c r="AC821" s="110"/>
      <c r="AD821" s="110"/>
    </row>
    <row r="822" ht="15.75" customHeight="1">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c r="AA822" s="110"/>
      <c r="AB822" s="110"/>
      <c r="AC822" s="110"/>
      <c r="AD822" s="110"/>
    </row>
    <row r="823" ht="15.75" customHeight="1">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c r="AA823" s="110"/>
      <c r="AB823" s="110"/>
      <c r="AC823" s="110"/>
      <c r="AD823" s="110"/>
    </row>
    <row r="824" ht="15.75" customHeight="1">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c r="AA824" s="110"/>
      <c r="AB824" s="110"/>
      <c r="AC824" s="110"/>
      <c r="AD824" s="110"/>
    </row>
    <row r="825" ht="15.75" customHeight="1">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c r="AA825" s="110"/>
      <c r="AB825" s="110"/>
      <c r="AC825" s="110"/>
      <c r="AD825" s="110"/>
    </row>
    <row r="826" ht="15.75" customHeight="1">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c r="AA826" s="110"/>
      <c r="AB826" s="110"/>
      <c r="AC826" s="110"/>
      <c r="AD826" s="110"/>
    </row>
    <row r="827" ht="15.75" customHeight="1">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c r="AA827" s="110"/>
      <c r="AB827" s="110"/>
      <c r="AC827" s="110"/>
      <c r="AD827" s="110"/>
    </row>
    <row r="828" ht="15.75" customHeight="1">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c r="AA828" s="110"/>
      <c r="AB828" s="110"/>
      <c r="AC828" s="110"/>
      <c r="AD828" s="110"/>
    </row>
    <row r="829" ht="15.75" customHeight="1">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c r="AA829" s="110"/>
      <c r="AB829" s="110"/>
      <c r="AC829" s="110"/>
      <c r="AD829" s="110"/>
    </row>
    <row r="830" ht="15.75" customHeight="1">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c r="AA830" s="110"/>
      <c r="AB830" s="110"/>
      <c r="AC830" s="110"/>
      <c r="AD830" s="110"/>
    </row>
    <row r="831" ht="15.75" customHeight="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c r="AA831" s="110"/>
      <c r="AB831" s="110"/>
      <c r="AC831" s="110"/>
      <c r="AD831" s="110"/>
    </row>
    <row r="832" ht="15.75" customHeight="1">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c r="AA832" s="110"/>
      <c r="AB832" s="110"/>
      <c r="AC832" s="110"/>
      <c r="AD832" s="110"/>
    </row>
    <row r="833" ht="15.75" customHeight="1">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c r="AA833" s="110"/>
      <c r="AB833" s="110"/>
      <c r="AC833" s="110"/>
      <c r="AD833" s="110"/>
    </row>
    <row r="834" ht="15.75" customHeight="1">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c r="AA834" s="110"/>
      <c r="AB834" s="110"/>
      <c r="AC834" s="110"/>
      <c r="AD834" s="110"/>
    </row>
    <row r="835" ht="15.75" customHeight="1">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c r="AA835" s="110"/>
      <c r="AB835" s="110"/>
      <c r="AC835" s="110"/>
      <c r="AD835" s="110"/>
    </row>
    <row r="836" ht="15.75" customHeight="1">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c r="AA836" s="110"/>
      <c r="AB836" s="110"/>
      <c r="AC836" s="110"/>
      <c r="AD836" s="110"/>
    </row>
    <row r="837" ht="15.75" customHeight="1">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c r="AA837" s="110"/>
      <c r="AB837" s="110"/>
      <c r="AC837" s="110"/>
      <c r="AD837" s="110"/>
    </row>
    <row r="838" ht="15.75" customHeight="1">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c r="AA838" s="110"/>
      <c r="AB838" s="110"/>
      <c r="AC838" s="110"/>
      <c r="AD838" s="110"/>
    </row>
    <row r="839" ht="15.75" customHeight="1">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c r="AA839" s="110"/>
      <c r="AB839" s="110"/>
      <c r="AC839" s="110"/>
      <c r="AD839" s="110"/>
    </row>
    <row r="840" ht="15.75" customHeight="1">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c r="AA840" s="110"/>
      <c r="AB840" s="110"/>
      <c r="AC840" s="110"/>
      <c r="AD840" s="110"/>
    </row>
    <row r="841" ht="15.75" customHeight="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c r="AA841" s="110"/>
      <c r="AB841" s="110"/>
      <c r="AC841" s="110"/>
      <c r="AD841" s="110"/>
    </row>
    <row r="842" ht="15.75" customHeight="1">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c r="AA842" s="110"/>
      <c r="AB842" s="110"/>
      <c r="AC842" s="110"/>
      <c r="AD842" s="110"/>
    </row>
    <row r="843" ht="15.75" customHeight="1">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c r="AA843" s="110"/>
      <c r="AB843" s="110"/>
      <c r="AC843" s="110"/>
      <c r="AD843" s="110"/>
    </row>
    <row r="844" ht="15.75" customHeight="1">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c r="AA844" s="110"/>
      <c r="AB844" s="110"/>
      <c r="AC844" s="110"/>
      <c r="AD844" s="110"/>
    </row>
    <row r="845" ht="15.75" customHeight="1">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c r="AA845" s="110"/>
      <c r="AB845" s="110"/>
      <c r="AC845" s="110"/>
      <c r="AD845" s="110"/>
    </row>
    <row r="846" ht="15.75" customHeight="1">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c r="AA846" s="110"/>
      <c r="AB846" s="110"/>
      <c r="AC846" s="110"/>
      <c r="AD846" s="110"/>
    </row>
    <row r="847" ht="15.75" customHeight="1">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c r="AA847" s="110"/>
      <c r="AB847" s="110"/>
      <c r="AC847" s="110"/>
      <c r="AD847" s="110"/>
    </row>
    <row r="848" ht="15.75" customHeight="1">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c r="AA848" s="110"/>
      <c r="AB848" s="110"/>
      <c r="AC848" s="110"/>
      <c r="AD848" s="110"/>
    </row>
    <row r="849" ht="15.75" customHeight="1">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c r="AA849" s="110"/>
      <c r="AB849" s="110"/>
      <c r="AC849" s="110"/>
      <c r="AD849" s="110"/>
    </row>
    <row r="850" ht="15.75" customHeight="1">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c r="AA850" s="110"/>
      <c r="AB850" s="110"/>
      <c r="AC850" s="110"/>
      <c r="AD850" s="110"/>
    </row>
    <row r="851" ht="15.75" customHeight="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c r="AA851" s="110"/>
      <c r="AB851" s="110"/>
      <c r="AC851" s="110"/>
      <c r="AD851" s="110"/>
    </row>
    <row r="852" ht="15.75" customHeight="1">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c r="AA852" s="110"/>
      <c r="AB852" s="110"/>
      <c r="AC852" s="110"/>
      <c r="AD852" s="110"/>
    </row>
    <row r="853" ht="15.75" customHeight="1">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c r="AA853" s="110"/>
      <c r="AB853" s="110"/>
      <c r="AC853" s="110"/>
      <c r="AD853" s="110"/>
    </row>
    <row r="854" ht="15.75" customHeight="1">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c r="AA854" s="110"/>
      <c r="AB854" s="110"/>
      <c r="AC854" s="110"/>
      <c r="AD854" s="110"/>
    </row>
    <row r="855" ht="15.75" customHeight="1">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c r="AA855" s="110"/>
      <c r="AB855" s="110"/>
      <c r="AC855" s="110"/>
      <c r="AD855" s="110"/>
    </row>
    <row r="856" ht="15.75" customHeight="1">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c r="AA856" s="110"/>
      <c r="AB856" s="110"/>
      <c r="AC856" s="110"/>
      <c r="AD856" s="110"/>
    </row>
    <row r="857" ht="15.75" customHeight="1">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c r="AA857" s="110"/>
      <c r="AB857" s="110"/>
      <c r="AC857" s="110"/>
      <c r="AD857" s="110"/>
    </row>
    <row r="858" ht="15.75" customHeight="1">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c r="AA858" s="110"/>
      <c r="AB858" s="110"/>
      <c r="AC858" s="110"/>
      <c r="AD858" s="110"/>
    </row>
    <row r="859" ht="15.75" customHeight="1">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c r="AA859" s="110"/>
      <c r="AB859" s="110"/>
      <c r="AC859" s="110"/>
      <c r="AD859" s="110"/>
    </row>
    <row r="860" ht="15.75" customHeight="1">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c r="AA860" s="110"/>
      <c r="AB860" s="110"/>
      <c r="AC860" s="110"/>
      <c r="AD860" s="110"/>
    </row>
    <row r="861" ht="15.75" customHeight="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c r="AA861" s="110"/>
      <c r="AB861" s="110"/>
      <c r="AC861" s="110"/>
      <c r="AD861" s="110"/>
    </row>
    <row r="862" ht="15.75" customHeight="1">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c r="AA862" s="110"/>
      <c r="AB862" s="110"/>
      <c r="AC862" s="110"/>
      <c r="AD862" s="110"/>
    </row>
    <row r="863" ht="15.75" customHeight="1">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c r="AA863" s="110"/>
      <c r="AB863" s="110"/>
      <c r="AC863" s="110"/>
      <c r="AD863" s="110"/>
    </row>
    <row r="864" ht="15.75" customHeight="1">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c r="AA864" s="110"/>
      <c r="AB864" s="110"/>
      <c r="AC864" s="110"/>
      <c r="AD864" s="110"/>
    </row>
    <row r="865" ht="15.75" customHeight="1">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c r="AA865" s="110"/>
      <c r="AB865" s="110"/>
      <c r="AC865" s="110"/>
      <c r="AD865" s="110"/>
    </row>
    <row r="866" ht="15.75" customHeight="1">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c r="AA866" s="110"/>
      <c r="AB866" s="110"/>
      <c r="AC866" s="110"/>
      <c r="AD866" s="110"/>
    </row>
    <row r="867" ht="15.75" customHeight="1">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c r="AA867" s="110"/>
      <c r="AB867" s="110"/>
      <c r="AC867" s="110"/>
      <c r="AD867" s="110"/>
    </row>
    <row r="868" ht="15.75" customHeight="1">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c r="AA868" s="110"/>
      <c r="AB868" s="110"/>
      <c r="AC868" s="110"/>
      <c r="AD868" s="110"/>
    </row>
    <row r="869" ht="15.75" customHeight="1">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c r="AA869" s="110"/>
      <c r="AB869" s="110"/>
      <c r="AC869" s="110"/>
      <c r="AD869" s="110"/>
    </row>
    <row r="870" ht="15.75" customHeight="1">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c r="AA870" s="110"/>
      <c r="AB870" s="110"/>
      <c r="AC870" s="110"/>
      <c r="AD870" s="110"/>
    </row>
    <row r="871" ht="15.75" customHeight="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c r="AA871" s="110"/>
      <c r="AB871" s="110"/>
      <c r="AC871" s="110"/>
      <c r="AD871" s="110"/>
    </row>
    <row r="872" ht="15.75" customHeight="1">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c r="AA872" s="110"/>
      <c r="AB872" s="110"/>
      <c r="AC872" s="110"/>
      <c r="AD872" s="110"/>
    </row>
    <row r="873" ht="15.75" customHeight="1">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c r="AA873" s="110"/>
      <c r="AB873" s="110"/>
      <c r="AC873" s="110"/>
      <c r="AD873" s="110"/>
    </row>
    <row r="874" ht="15.75" customHeight="1">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c r="AA874" s="110"/>
      <c r="AB874" s="110"/>
      <c r="AC874" s="110"/>
      <c r="AD874" s="110"/>
    </row>
    <row r="875" ht="15.75" customHeight="1">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c r="AA875" s="110"/>
      <c r="AB875" s="110"/>
      <c r="AC875" s="110"/>
      <c r="AD875" s="110"/>
    </row>
    <row r="876" ht="15.75" customHeight="1">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c r="AA876" s="110"/>
      <c r="AB876" s="110"/>
      <c r="AC876" s="110"/>
      <c r="AD876" s="110"/>
    </row>
    <row r="877" ht="15.75" customHeight="1">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c r="AA877" s="110"/>
      <c r="AB877" s="110"/>
      <c r="AC877" s="110"/>
      <c r="AD877" s="110"/>
    </row>
    <row r="878" ht="15.75" customHeight="1">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c r="AA878" s="110"/>
      <c r="AB878" s="110"/>
      <c r="AC878" s="110"/>
      <c r="AD878" s="110"/>
    </row>
    <row r="879" ht="15.75" customHeight="1">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c r="AA879" s="110"/>
      <c r="AB879" s="110"/>
      <c r="AC879" s="110"/>
      <c r="AD879" s="110"/>
    </row>
    <row r="880" ht="15.75" customHeight="1">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c r="AA880" s="110"/>
      <c r="AB880" s="110"/>
      <c r="AC880" s="110"/>
      <c r="AD880" s="110"/>
    </row>
    <row r="881" ht="15.75" customHeight="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c r="AA881" s="110"/>
      <c r="AB881" s="110"/>
      <c r="AC881" s="110"/>
      <c r="AD881" s="110"/>
    </row>
    <row r="882" ht="15.75" customHeight="1">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c r="AA882" s="110"/>
      <c r="AB882" s="110"/>
      <c r="AC882" s="110"/>
      <c r="AD882" s="110"/>
    </row>
    <row r="883" ht="15.75" customHeight="1">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c r="AA883" s="110"/>
      <c r="AB883" s="110"/>
      <c r="AC883" s="110"/>
      <c r="AD883" s="110"/>
    </row>
    <row r="884" ht="15.75" customHeight="1">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c r="AA884" s="110"/>
      <c r="AB884" s="110"/>
      <c r="AC884" s="110"/>
      <c r="AD884" s="110"/>
    </row>
    <row r="885" ht="15.75" customHeight="1">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c r="AA885" s="110"/>
      <c r="AB885" s="110"/>
      <c r="AC885" s="110"/>
      <c r="AD885" s="110"/>
    </row>
    <row r="886" ht="15.75" customHeight="1">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c r="AA886" s="110"/>
      <c r="AB886" s="110"/>
      <c r="AC886" s="110"/>
      <c r="AD886" s="110"/>
    </row>
    <row r="887" ht="15.75" customHeight="1">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c r="AA887" s="110"/>
      <c r="AB887" s="110"/>
      <c r="AC887" s="110"/>
      <c r="AD887" s="110"/>
    </row>
    <row r="888" ht="15.75" customHeight="1">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c r="AA888" s="110"/>
      <c r="AB888" s="110"/>
      <c r="AC888" s="110"/>
      <c r="AD888" s="110"/>
    </row>
    <row r="889" ht="15.75" customHeight="1">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c r="AA889" s="110"/>
      <c r="AB889" s="110"/>
      <c r="AC889" s="110"/>
      <c r="AD889" s="110"/>
    </row>
    <row r="890" ht="15.75" customHeight="1">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c r="AA890" s="110"/>
      <c r="AB890" s="110"/>
      <c r="AC890" s="110"/>
      <c r="AD890" s="110"/>
    </row>
    <row r="891" ht="15.75" customHeight="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c r="AA891" s="110"/>
      <c r="AB891" s="110"/>
      <c r="AC891" s="110"/>
      <c r="AD891" s="110"/>
    </row>
    <row r="892" ht="15.75" customHeight="1">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c r="AA892" s="110"/>
      <c r="AB892" s="110"/>
      <c r="AC892" s="110"/>
      <c r="AD892" s="110"/>
    </row>
    <row r="893" ht="15.75" customHeight="1">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c r="AA893" s="110"/>
      <c r="AB893" s="110"/>
      <c r="AC893" s="110"/>
      <c r="AD893" s="110"/>
    </row>
    <row r="894" ht="15.75" customHeight="1">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c r="AA894" s="110"/>
      <c r="AB894" s="110"/>
      <c r="AC894" s="110"/>
      <c r="AD894" s="110"/>
    </row>
    <row r="895" ht="15.75" customHeight="1">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c r="AA895" s="110"/>
      <c r="AB895" s="110"/>
      <c r="AC895" s="110"/>
      <c r="AD895" s="110"/>
    </row>
    <row r="896" ht="15.75" customHeight="1">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c r="AA896" s="110"/>
      <c r="AB896" s="110"/>
      <c r="AC896" s="110"/>
      <c r="AD896" s="110"/>
    </row>
    <row r="897" ht="15.75" customHeight="1">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c r="AA897" s="110"/>
      <c r="AB897" s="110"/>
      <c r="AC897" s="110"/>
      <c r="AD897" s="110"/>
    </row>
    <row r="898" ht="15.75" customHeight="1">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c r="AA898" s="110"/>
      <c r="AB898" s="110"/>
      <c r="AC898" s="110"/>
      <c r="AD898" s="110"/>
    </row>
    <row r="899" ht="15.75" customHeight="1">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c r="AA899" s="110"/>
      <c r="AB899" s="110"/>
      <c r="AC899" s="110"/>
      <c r="AD899" s="110"/>
    </row>
    <row r="900" ht="15.75" customHeight="1">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c r="AA900" s="110"/>
      <c r="AB900" s="110"/>
      <c r="AC900" s="110"/>
      <c r="AD900" s="110"/>
    </row>
    <row r="901" ht="15.75" customHeight="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c r="AA901" s="110"/>
      <c r="AB901" s="110"/>
      <c r="AC901" s="110"/>
      <c r="AD901" s="110"/>
    </row>
    <row r="902" ht="15.75" customHeight="1">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c r="AA902" s="110"/>
      <c r="AB902" s="110"/>
      <c r="AC902" s="110"/>
      <c r="AD902" s="110"/>
    </row>
    <row r="903" ht="15.75" customHeight="1">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c r="AA903" s="110"/>
      <c r="AB903" s="110"/>
      <c r="AC903" s="110"/>
      <c r="AD903" s="110"/>
    </row>
    <row r="904" ht="15.75" customHeight="1">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c r="AA904" s="110"/>
      <c r="AB904" s="110"/>
      <c r="AC904" s="110"/>
      <c r="AD904" s="110"/>
    </row>
    <row r="905" ht="15.75" customHeight="1">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c r="AA905" s="110"/>
      <c r="AB905" s="110"/>
      <c r="AC905" s="110"/>
      <c r="AD905" s="110"/>
    </row>
    <row r="906" ht="15.75" customHeight="1">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c r="AA906" s="110"/>
      <c r="AB906" s="110"/>
      <c r="AC906" s="110"/>
      <c r="AD906" s="110"/>
    </row>
    <row r="907" ht="15.75" customHeight="1">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c r="AA907" s="110"/>
      <c r="AB907" s="110"/>
      <c r="AC907" s="110"/>
      <c r="AD907" s="110"/>
    </row>
    <row r="908" ht="15.75" customHeight="1">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c r="AA908" s="110"/>
      <c r="AB908" s="110"/>
      <c r="AC908" s="110"/>
      <c r="AD908" s="110"/>
    </row>
    <row r="909" ht="15.75" customHeight="1">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c r="AA909" s="110"/>
      <c r="AB909" s="110"/>
      <c r="AC909" s="110"/>
      <c r="AD909" s="110"/>
    </row>
    <row r="910" ht="15.75" customHeight="1">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c r="AA910" s="110"/>
      <c r="AB910" s="110"/>
      <c r="AC910" s="110"/>
      <c r="AD910" s="110"/>
    </row>
    <row r="911" ht="15.75" customHeight="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c r="AA911" s="110"/>
      <c r="AB911" s="110"/>
      <c r="AC911" s="110"/>
      <c r="AD911" s="110"/>
    </row>
    <row r="912" ht="15.75" customHeight="1">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c r="AA912" s="110"/>
      <c r="AB912" s="110"/>
      <c r="AC912" s="110"/>
      <c r="AD912" s="110"/>
    </row>
    <row r="913" ht="15.75" customHeight="1">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c r="AA913" s="110"/>
      <c r="AB913" s="110"/>
      <c r="AC913" s="110"/>
      <c r="AD913" s="110"/>
    </row>
    <row r="914" ht="15.75" customHeight="1">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c r="AA914" s="110"/>
      <c r="AB914" s="110"/>
      <c r="AC914" s="110"/>
      <c r="AD914" s="110"/>
    </row>
    <row r="915" ht="15.75" customHeight="1">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c r="AA915" s="110"/>
      <c r="AB915" s="110"/>
      <c r="AC915" s="110"/>
      <c r="AD915" s="110"/>
    </row>
    <row r="916" ht="15.75" customHeight="1">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c r="AA916" s="110"/>
      <c r="AB916" s="110"/>
      <c r="AC916" s="110"/>
      <c r="AD916" s="110"/>
    </row>
    <row r="917" ht="15.75" customHeight="1">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c r="AA917" s="110"/>
      <c r="AB917" s="110"/>
      <c r="AC917" s="110"/>
      <c r="AD917" s="110"/>
    </row>
    <row r="918" ht="15.75" customHeight="1">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c r="AA918" s="110"/>
      <c r="AB918" s="110"/>
      <c r="AC918" s="110"/>
      <c r="AD918" s="110"/>
    </row>
    <row r="919" ht="15.75" customHeight="1">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c r="AA919" s="110"/>
      <c r="AB919" s="110"/>
      <c r="AC919" s="110"/>
      <c r="AD919" s="110"/>
    </row>
    <row r="920" ht="15.75" customHeight="1">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c r="AA920" s="110"/>
      <c r="AB920" s="110"/>
      <c r="AC920" s="110"/>
      <c r="AD920" s="110"/>
    </row>
    <row r="921" ht="15.75" customHeight="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c r="AA921" s="110"/>
      <c r="AB921" s="110"/>
      <c r="AC921" s="110"/>
      <c r="AD921" s="110"/>
    </row>
    <row r="922" ht="15.75" customHeight="1">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c r="AA922" s="110"/>
      <c r="AB922" s="110"/>
      <c r="AC922" s="110"/>
      <c r="AD922" s="110"/>
    </row>
    <row r="923" ht="15.75" customHeight="1">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c r="AA923" s="110"/>
      <c r="AB923" s="110"/>
      <c r="AC923" s="110"/>
      <c r="AD923" s="110"/>
    </row>
    <row r="924" ht="15.75" customHeight="1">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c r="AA924" s="110"/>
      <c r="AB924" s="110"/>
      <c r="AC924" s="110"/>
      <c r="AD924" s="110"/>
    </row>
    <row r="925" ht="15.75" customHeight="1">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c r="AA925" s="110"/>
      <c r="AB925" s="110"/>
      <c r="AC925" s="110"/>
      <c r="AD925" s="110"/>
    </row>
    <row r="926" ht="15.75" customHeight="1">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c r="AA926" s="110"/>
      <c r="AB926" s="110"/>
      <c r="AC926" s="110"/>
      <c r="AD926" s="110"/>
    </row>
    <row r="927" ht="15.75" customHeight="1">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c r="AA927" s="110"/>
      <c r="AB927" s="110"/>
      <c r="AC927" s="110"/>
      <c r="AD927" s="110"/>
    </row>
    <row r="928" ht="15.75" customHeight="1">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c r="AA928" s="110"/>
      <c r="AB928" s="110"/>
      <c r="AC928" s="110"/>
      <c r="AD928" s="110"/>
    </row>
    <row r="929" ht="15.75" customHeight="1">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c r="AA929" s="110"/>
      <c r="AB929" s="110"/>
      <c r="AC929" s="110"/>
      <c r="AD929" s="110"/>
    </row>
    <row r="930" ht="15.75" customHeight="1">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c r="AA930" s="110"/>
      <c r="AB930" s="110"/>
      <c r="AC930" s="110"/>
      <c r="AD930" s="110"/>
    </row>
    <row r="931" ht="15.75" customHeight="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c r="AA931" s="110"/>
      <c r="AB931" s="110"/>
      <c r="AC931" s="110"/>
      <c r="AD931" s="110"/>
    </row>
    <row r="932" ht="15.75" customHeight="1">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c r="AA932" s="110"/>
      <c r="AB932" s="110"/>
      <c r="AC932" s="110"/>
      <c r="AD932" s="110"/>
    </row>
    <row r="933" ht="15.75" customHeight="1">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c r="AA933" s="110"/>
      <c r="AB933" s="110"/>
      <c r="AC933" s="110"/>
      <c r="AD933" s="110"/>
    </row>
    <row r="934" ht="15.75" customHeight="1">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c r="AA934" s="110"/>
      <c r="AB934" s="110"/>
      <c r="AC934" s="110"/>
      <c r="AD934" s="110"/>
    </row>
    <row r="935" ht="15.75" customHeight="1">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c r="AA935" s="110"/>
      <c r="AB935" s="110"/>
      <c r="AC935" s="110"/>
      <c r="AD935" s="110"/>
    </row>
    <row r="936" ht="15.75" customHeight="1">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c r="AA936" s="110"/>
      <c r="AB936" s="110"/>
      <c r="AC936" s="110"/>
      <c r="AD936" s="110"/>
    </row>
    <row r="937" ht="15.75" customHeight="1">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c r="AA937" s="110"/>
      <c r="AB937" s="110"/>
      <c r="AC937" s="110"/>
      <c r="AD937" s="110"/>
    </row>
    <row r="938" ht="15.75" customHeight="1">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c r="AA938" s="110"/>
      <c r="AB938" s="110"/>
      <c r="AC938" s="110"/>
      <c r="AD938" s="110"/>
    </row>
    <row r="939" ht="15.75" customHeight="1">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c r="AA939" s="110"/>
      <c r="AB939" s="110"/>
      <c r="AC939" s="110"/>
      <c r="AD939" s="110"/>
    </row>
    <row r="940" ht="15.75" customHeight="1">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c r="AA940" s="110"/>
      <c r="AB940" s="110"/>
      <c r="AC940" s="110"/>
      <c r="AD940" s="110"/>
    </row>
    <row r="941" ht="15.75" customHeight="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c r="AA941" s="110"/>
      <c r="AB941" s="110"/>
      <c r="AC941" s="110"/>
      <c r="AD941" s="110"/>
    </row>
    <row r="942" ht="15.75" customHeight="1">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c r="AA942" s="110"/>
      <c r="AB942" s="110"/>
      <c r="AC942" s="110"/>
      <c r="AD942" s="110"/>
    </row>
    <row r="943" ht="15.75" customHeight="1">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c r="AA943" s="110"/>
      <c r="AB943" s="110"/>
      <c r="AC943" s="110"/>
      <c r="AD943" s="110"/>
    </row>
    <row r="944" ht="15.75" customHeight="1">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c r="AA944" s="110"/>
      <c r="AB944" s="110"/>
      <c r="AC944" s="110"/>
      <c r="AD944" s="110"/>
    </row>
    <row r="945" ht="15.75" customHeight="1">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c r="AA945" s="110"/>
      <c r="AB945" s="110"/>
      <c r="AC945" s="110"/>
      <c r="AD945" s="110"/>
    </row>
    <row r="946" ht="15.75" customHeight="1">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c r="AA946" s="110"/>
      <c r="AB946" s="110"/>
      <c r="AC946" s="110"/>
      <c r="AD946" s="110"/>
    </row>
    <row r="947" ht="15.75" customHeight="1">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c r="AA947" s="110"/>
      <c r="AB947" s="110"/>
      <c r="AC947" s="110"/>
      <c r="AD947" s="110"/>
    </row>
    <row r="948" ht="15.75" customHeight="1">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c r="AA948" s="110"/>
      <c r="AB948" s="110"/>
      <c r="AC948" s="110"/>
      <c r="AD948" s="110"/>
    </row>
    <row r="949" ht="15.75" customHeight="1">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c r="AA949" s="110"/>
      <c r="AB949" s="110"/>
      <c r="AC949" s="110"/>
      <c r="AD949" s="110"/>
    </row>
    <row r="950" ht="15.75" customHeight="1">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c r="AA950" s="110"/>
      <c r="AB950" s="110"/>
      <c r="AC950" s="110"/>
      <c r="AD950" s="110"/>
    </row>
    <row r="951" ht="15.75" customHeight="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c r="AA951" s="110"/>
      <c r="AB951" s="110"/>
      <c r="AC951" s="110"/>
      <c r="AD951" s="110"/>
    </row>
    <row r="952" ht="15.75" customHeight="1">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c r="AA952" s="110"/>
      <c r="AB952" s="110"/>
      <c r="AC952" s="110"/>
      <c r="AD952" s="110"/>
    </row>
    <row r="953" ht="15.75" customHeight="1">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c r="AA953" s="110"/>
      <c r="AB953" s="110"/>
      <c r="AC953" s="110"/>
      <c r="AD953" s="110"/>
    </row>
    <row r="954" ht="15.75" customHeight="1">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c r="AA954" s="110"/>
      <c r="AB954" s="110"/>
      <c r="AC954" s="110"/>
      <c r="AD954" s="110"/>
    </row>
    <row r="955" ht="15.75" customHeight="1">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c r="AA955" s="110"/>
      <c r="AB955" s="110"/>
      <c r="AC955" s="110"/>
      <c r="AD955" s="110"/>
    </row>
    <row r="956" ht="15.75" customHeight="1">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c r="AA956" s="110"/>
      <c r="AB956" s="110"/>
      <c r="AC956" s="110"/>
      <c r="AD956" s="110"/>
    </row>
    <row r="957" ht="15.75" customHeight="1">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c r="AA957" s="110"/>
      <c r="AB957" s="110"/>
      <c r="AC957" s="110"/>
      <c r="AD957" s="110"/>
    </row>
    <row r="958" ht="15.75" customHeight="1">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c r="AA958" s="110"/>
      <c r="AB958" s="110"/>
      <c r="AC958" s="110"/>
      <c r="AD958" s="110"/>
    </row>
    <row r="959" ht="15.75" customHeight="1">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c r="AA959" s="110"/>
      <c r="AB959" s="110"/>
      <c r="AC959" s="110"/>
      <c r="AD959" s="110"/>
    </row>
    <row r="960" ht="15.75" customHeight="1">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c r="AA960" s="110"/>
      <c r="AB960" s="110"/>
      <c r="AC960" s="110"/>
      <c r="AD960" s="110"/>
    </row>
    <row r="961" ht="15.75" customHeight="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c r="AA961" s="110"/>
      <c r="AB961" s="110"/>
      <c r="AC961" s="110"/>
      <c r="AD961" s="110"/>
    </row>
    <row r="962" ht="15.75" customHeight="1">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c r="AA962" s="110"/>
      <c r="AB962" s="110"/>
      <c r="AC962" s="110"/>
      <c r="AD962" s="110"/>
    </row>
    <row r="963" ht="15.75" customHeight="1">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c r="AA963" s="110"/>
      <c r="AB963" s="110"/>
      <c r="AC963" s="110"/>
      <c r="AD963" s="110"/>
    </row>
    <row r="964" ht="15.75" customHeight="1">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c r="AA964" s="110"/>
      <c r="AB964" s="110"/>
      <c r="AC964" s="110"/>
      <c r="AD964" s="110"/>
    </row>
    <row r="965" ht="15.75" customHeight="1">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c r="AA965" s="110"/>
      <c r="AB965" s="110"/>
      <c r="AC965" s="110"/>
      <c r="AD965" s="110"/>
    </row>
    <row r="966" ht="15.75" customHeight="1">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c r="AA966" s="110"/>
      <c r="AB966" s="110"/>
      <c r="AC966" s="110"/>
      <c r="AD966" s="110"/>
    </row>
    <row r="967" ht="15.75" customHeight="1">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c r="AA967" s="110"/>
      <c r="AB967" s="110"/>
      <c r="AC967" s="110"/>
      <c r="AD967" s="110"/>
    </row>
    <row r="968" ht="15.75" customHeight="1">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c r="AA968" s="110"/>
      <c r="AB968" s="110"/>
      <c r="AC968" s="110"/>
      <c r="AD968" s="110"/>
    </row>
    <row r="969" ht="15.75" customHeight="1">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c r="AA969" s="110"/>
      <c r="AB969" s="110"/>
      <c r="AC969" s="110"/>
      <c r="AD969" s="110"/>
    </row>
    <row r="970" ht="15.75" customHeight="1">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c r="AA970" s="110"/>
      <c r="AB970" s="110"/>
      <c r="AC970" s="110"/>
      <c r="AD970" s="110"/>
    </row>
    <row r="971" ht="15.75" customHeight="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c r="AA971" s="110"/>
      <c r="AB971" s="110"/>
      <c r="AC971" s="110"/>
      <c r="AD971" s="110"/>
    </row>
    <row r="972" ht="15.75" customHeight="1">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c r="AA972" s="110"/>
      <c r="AB972" s="110"/>
      <c r="AC972" s="110"/>
      <c r="AD972" s="110"/>
    </row>
    <row r="973" ht="15.75" customHeight="1">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c r="AA973" s="110"/>
      <c r="AB973" s="110"/>
      <c r="AC973" s="110"/>
      <c r="AD973" s="110"/>
    </row>
    <row r="974" ht="15.75" customHeight="1">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c r="AA974" s="110"/>
      <c r="AB974" s="110"/>
      <c r="AC974" s="110"/>
      <c r="AD974" s="110"/>
    </row>
    <row r="975" ht="15.75" customHeight="1">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c r="AA975" s="110"/>
      <c r="AB975" s="110"/>
      <c r="AC975" s="110"/>
      <c r="AD975" s="110"/>
    </row>
    <row r="976" ht="15.75" customHeight="1">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c r="AA976" s="110"/>
      <c r="AB976" s="110"/>
      <c r="AC976" s="110"/>
      <c r="AD976" s="110"/>
    </row>
    <row r="977" ht="15.75" customHeight="1">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c r="AA977" s="110"/>
      <c r="AB977" s="110"/>
      <c r="AC977" s="110"/>
      <c r="AD977" s="110"/>
    </row>
    <row r="978" ht="15.75" customHeight="1">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c r="AA978" s="110"/>
      <c r="AB978" s="110"/>
      <c r="AC978" s="110"/>
      <c r="AD978" s="110"/>
    </row>
    <row r="979" ht="15.75" customHeight="1">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c r="AA979" s="110"/>
      <c r="AB979" s="110"/>
      <c r="AC979" s="110"/>
      <c r="AD979" s="110"/>
    </row>
    <row r="980" ht="15.75" customHeight="1">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c r="AA980" s="110"/>
      <c r="AB980" s="110"/>
      <c r="AC980" s="110"/>
      <c r="AD980" s="110"/>
    </row>
    <row r="981" ht="15.75" customHeight="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c r="AA981" s="110"/>
      <c r="AB981" s="110"/>
      <c r="AC981" s="110"/>
      <c r="AD981" s="110"/>
    </row>
    <row r="982" ht="15.75" customHeight="1">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c r="AA982" s="110"/>
      <c r="AB982" s="110"/>
      <c r="AC982" s="110"/>
      <c r="AD982" s="110"/>
    </row>
    <row r="983" ht="15.75" customHeight="1">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c r="AA983" s="110"/>
      <c r="AB983" s="110"/>
      <c r="AC983" s="110"/>
      <c r="AD983" s="110"/>
    </row>
    <row r="984" ht="15.75" customHeight="1">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c r="AA984" s="110"/>
      <c r="AB984" s="110"/>
      <c r="AC984" s="110"/>
      <c r="AD984" s="110"/>
    </row>
    <row r="985" ht="15.75" customHeight="1">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c r="AA985" s="110"/>
      <c r="AB985" s="110"/>
      <c r="AC985" s="110"/>
      <c r="AD985" s="110"/>
    </row>
    <row r="986" ht="15.75" customHeight="1">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c r="AA986" s="110"/>
      <c r="AB986" s="110"/>
      <c r="AC986" s="110"/>
      <c r="AD986" s="110"/>
    </row>
    <row r="987" ht="15.75" customHeight="1">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c r="AA987" s="110"/>
      <c r="AB987" s="110"/>
      <c r="AC987" s="110"/>
      <c r="AD987" s="110"/>
    </row>
    <row r="988" ht="15.75" customHeight="1">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c r="AA988" s="110"/>
      <c r="AB988" s="110"/>
      <c r="AC988" s="110"/>
      <c r="AD988" s="110"/>
    </row>
    <row r="989" ht="15.75" customHeight="1">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c r="AA989" s="110"/>
      <c r="AB989" s="110"/>
      <c r="AC989" s="110"/>
      <c r="AD989" s="110"/>
    </row>
    <row r="990" ht="15.75" customHeight="1">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c r="AA990" s="110"/>
      <c r="AB990" s="110"/>
      <c r="AC990" s="110"/>
      <c r="AD990" s="110"/>
    </row>
    <row r="991" ht="15.75" customHeight="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c r="AA991" s="110"/>
      <c r="AB991" s="110"/>
      <c r="AC991" s="110"/>
      <c r="AD991" s="110"/>
    </row>
    <row r="992" ht="15.75" customHeight="1">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c r="AA992" s="110"/>
      <c r="AB992" s="110"/>
      <c r="AC992" s="110"/>
      <c r="AD992" s="110"/>
    </row>
    <row r="993" ht="15.75" customHeight="1">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c r="AA993" s="110"/>
      <c r="AB993" s="110"/>
      <c r="AC993" s="110"/>
      <c r="AD993" s="110"/>
    </row>
    <row r="994" ht="15.75" customHeight="1">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c r="AA994" s="110"/>
      <c r="AB994" s="110"/>
      <c r="AC994" s="110"/>
      <c r="AD994" s="110"/>
    </row>
    <row r="995" ht="15.75" customHeight="1">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c r="AA995" s="110"/>
      <c r="AB995" s="110"/>
      <c r="AC995" s="110"/>
      <c r="AD995" s="110"/>
    </row>
    <row r="996" ht="15.75" customHeight="1">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c r="AA996" s="110"/>
      <c r="AB996" s="110"/>
      <c r="AC996" s="110"/>
      <c r="AD996" s="110"/>
    </row>
    <row r="997" ht="15.75" customHeight="1">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c r="AA997" s="110"/>
      <c r="AB997" s="110"/>
      <c r="AC997" s="110"/>
      <c r="AD997" s="110"/>
    </row>
    <row r="998" ht="15.75" customHeight="1">
      <c r="A998" s="110"/>
      <c r="B998" s="110"/>
      <c r="C998" s="110"/>
      <c r="D998" s="110"/>
      <c r="E998" s="110"/>
      <c r="F998" s="110"/>
      <c r="G998" s="110"/>
      <c r="H998" s="110"/>
      <c r="I998" s="110"/>
      <c r="J998" s="110"/>
      <c r="K998" s="110"/>
      <c r="L998" s="110"/>
      <c r="M998" s="110"/>
      <c r="N998" s="110"/>
      <c r="O998" s="110"/>
      <c r="P998" s="110"/>
      <c r="Q998" s="110"/>
      <c r="R998" s="110"/>
      <c r="S998" s="110"/>
      <c r="T998" s="110"/>
      <c r="U998" s="110"/>
      <c r="V998" s="110"/>
      <c r="W998" s="110"/>
      <c r="X998" s="110"/>
      <c r="Y998" s="110"/>
      <c r="Z998" s="110"/>
      <c r="AA998" s="110"/>
      <c r="AB998" s="110"/>
      <c r="AC998" s="110"/>
      <c r="AD998" s="110"/>
    </row>
    <row r="999" ht="15.75" customHeight="1">
      <c r="A999" s="110"/>
      <c r="B999" s="110"/>
      <c r="C999" s="110"/>
      <c r="D999" s="110"/>
      <c r="E999" s="110"/>
      <c r="F999" s="110"/>
      <c r="G999" s="110"/>
      <c r="H999" s="110"/>
      <c r="I999" s="110"/>
      <c r="J999" s="110"/>
      <c r="K999" s="110"/>
      <c r="L999" s="110"/>
      <c r="M999" s="110"/>
      <c r="N999" s="110"/>
      <c r="O999" s="110"/>
      <c r="P999" s="110"/>
      <c r="Q999" s="110"/>
      <c r="R999" s="110"/>
      <c r="S999" s="110"/>
      <c r="T999" s="110"/>
      <c r="U999" s="110"/>
      <c r="V999" s="110"/>
      <c r="W999" s="110"/>
      <c r="X999" s="110"/>
      <c r="Y999" s="110"/>
      <c r="Z999" s="110"/>
      <c r="AA999" s="110"/>
      <c r="AB999" s="110"/>
      <c r="AC999" s="110"/>
      <c r="AD999" s="110"/>
    </row>
    <row r="1000" ht="15.75" customHeight="1">
      <c r="A1000" s="110"/>
      <c r="B1000" s="110"/>
      <c r="C1000" s="110"/>
      <c r="D1000" s="110"/>
      <c r="E1000" s="110"/>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c r="AA1000" s="110"/>
      <c r="AB1000" s="110"/>
      <c r="AC1000" s="110"/>
      <c r="AD1000" s="110"/>
    </row>
  </sheetData>
  <mergeCells count="1">
    <mergeCell ref="E51:I5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2.63" defaultRowHeight="15.0"/>
  <cols>
    <col customWidth="1" min="1" max="1" width="13.13"/>
    <col customWidth="1" min="2" max="2" width="21.38"/>
    <col customWidth="1" min="3" max="3" width="22.88"/>
    <col customWidth="1" min="4" max="8" width="7.75"/>
    <col customWidth="1" min="9" max="9" width="54.88"/>
    <col customWidth="1" min="10" max="26" width="7.75"/>
  </cols>
  <sheetData>
    <row r="1">
      <c r="A1" s="1"/>
    </row>
    <row r="2">
      <c r="A2" s="1"/>
      <c r="B2" s="209" t="s">
        <v>355</v>
      </c>
    </row>
    <row r="3" ht="84.0" customHeight="1">
      <c r="A3" s="1"/>
      <c r="B3" s="209"/>
      <c r="D3" s="210" t="s">
        <v>356</v>
      </c>
      <c r="I3" s="211" t="s">
        <v>357</v>
      </c>
    </row>
    <row r="4">
      <c r="A4" s="36" t="s">
        <v>31</v>
      </c>
    </row>
    <row r="5">
      <c r="A5" s="1" t="s">
        <v>33</v>
      </c>
      <c r="B5" s="38" t="s">
        <v>154</v>
      </c>
      <c r="C5" s="38"/>
      <c r="D5" s="114"/>
      <c r="E5" s="33"/>
      <c r="F5" s="212"/>
      <c r="G5" s="33"/>
      <c r="H5" s="33"/>
      <c r="I5" s="33" t="s">
        <v>358</v>
      </c>
    </row>
    <row r="6">
      <c r="A6" s="1"/>
      <c r="B6" s="213" t="s">
        <v>35</v>
      </c>
      <c r="C6" s="214">
        <v>100.0</v>
      </c>
      <c r="D6" s="114" t="s">
        <v>359</v>
      </c>
      <c r="E6" s="33"/>
      <c r="F6" s="212"/>
      <c r="G6" s="33"/>
      <c r="H6" s="33"/>
      <c r="I6" s="33" t="s">
        <v>360</v>
      </c>
    </row>
    <row r="7">
      <c r="A7" s="1"/>
      <c r="B7" s="213" t="s">
        <v>60</v>
      </c>
      <c r="C7" s="215"/>
      <c r="D7" s="114" t="s">
        <v>359</v>
      </c>
      <c r="E7" s="33"/>
      <c r="F7" s="212"/>
      <c r="G7" s="33"/>
      <c r="H7" s="33"/>
      <c r="I7" s="33" t="s">
        <v>361</v>
      </c>
    </row>
    <row r="8">
      <c r="A8" s="1"/>
      <c r="B8" s="41" t="s">
        <v>62</v>
      </c>
      <c r="C8" s="47">
        <f>(C6/1000)*(C7)</f>
        <v>0</v>
      </c>
      <c r="D8" s="33"/>
      <c r="E8" s="33"/>
      <c r="F8" s="212"/>
      <c r="G8" s="33"/>
      <c r="H8" s="33"/>
    </row>
    <row r="9">
      <c r="A9" s="1"/>
    </row>
    <row r="10">
      <c r="A10" s="1" t="s">
        <v>33</v>
      </c>
      <c r="B10" s="38" t="s">
        <v>362</v>
      </c>
      <c r="C10" s="38"/>
      <c r="D10" s="114"/>
      <c r="E10" s="33"/>
      <c r="F10" s="212"/>
      <c r="G10" s="33"/>
      <c r="H10" s="33"/>
      <c r="I10" s="33"/>
    </row>
    <row r="11">
      <c r="A11" s="1"/>
      <c r="B11" s="213" t="s">
        <v>35</v>
      </c>
      <c r="C11" s="214">
        <v>7.0</v>
      </c>
      <c r="D11" s="114" t="s">
        <v>359</v>
      </c>
      <c r="E11" s="33"/>
      <c r="F11" s="212"/>
      <c r="G11" s="33"/>
      <c r="H11" s="33"/>
      <c r="I11" s="33" t="s">
        <v>249</v>
      </c>
    </row>
    <row r="12">
      <c r="A12" s="1"/>
      <c r="B12" s="213" t="s">
        <v>60</v>
      </c>
      <c r="C12" s="215"/>
      <c r="D12" s="114" t="s">
        <v>359</v>
      </c>
      <c r="E12" s="33"/>
      <c r="F12" s="212"/>
      <c r="G12" s="33"/>
      <c r="H12" s="33"/>
    </row>
    <row r="13">
      <c r="A13" s="1"/>
      <c r="B13" s="41" t="s">
        <v>62</v>
      </c>
      <c r="C13" s="47">
        <f>(C11/1000)*(C12)</f>
        <v>0</v>
      </c>
      <c r="D13" s="33"/>
      <c r="E13" s="33"/>
      <c r="F13" s="212"/>
      <c r="G13" s="33"/>
      <c r="H13" s="33"/>
      <c r="I13" s="33" t="s">
        <v>363</v>
      </c>
    </row>
    <row r="14">
      <c r="A14" s="1"/>
    </row>
    <row r="15">
      <c r="A15" s="1" t="s">
        <v>33</v>
      </c>
      <c r="B15" s="38" t="s">
        <v>364</v>
      </c>
      <c r="C15" s="38"/>
      <c r="D15" s="114"/>
      <c r="E15" s="33"/>
      <c r="F15" s="212"/>
      <c r="G15" s="33"/>
      <c r="H15" s="33"/>
      <c r="I15" s="33"/>
    </row>
    <row r="16">
      <c r="A16" s="1"/>
      <c r="B16" s="213" t="s">
        <v>35</v>
      </c>
      <c r="C16" s="214">
        <v>0.0</v>
      </c>
      <c r="D16" s="114" t="s">
        <v>359</v>
      </c>
      <c r="E16" s="33"/>
      <c r="F16" s="212"/>
      <c r="G16" s="33"/>
      <c r="H16" s="33"/>
      <c r="I16" s="33"/>
    </row>
    <row r="17">
      <c r="A17" s="1"/>
      <c r="B17" s="213" t="s">
        <v>60</v>
      </c>
      <c r="C17" s="215"/>
      <c r="D17" s="114" t="s">
        <v>359</v>
      </c>
      <c r="E17" s="33"/>
      <c r="F17" s="212"/>
      <c r="G17" s="33"/>
      <c r="H17" s="33"/>
      <c r="I17" s="33"/>
    </row>
    <row r="18">
      <c r="A18" s="1"/>
      <c r="B18" s="41" t="s">
        <v>62</v>
      </c>
      <c r="C18" s="47">
        <f>(C16/1000)*(C17)</f>
        <v>0</v>
      </c>
      <c r="D18" s="33"/>
      <c r="E18" s="33"/>
      <c r="F18" s="212"/>
      <c r="G18" s="33"/>
      <c r="H18" s="33"/>
      <c r="I18" s="33"/>
    </row>
    <row r="19">
      <c r="A19" s="1"/>
    </row>
    <row r="20">
      <c r="A20" s="1" t="s">
        <v>33</v>
      </c>
      <c r="B20" s="38" t="s">
        <v>159</v>
      </c>
      <c r="C20" s="38"/>
      <c r="D20" s="114"/>
      <c r="E20" s="33"/>
      <c r="F20" s="212"/>
      <c r="G20" s="33"/>
      <c r="H20" s="33"/>
      <c r="I20" s="33"/>
    </row>
    <row r="21" ht="15.75" customHeight="1">
      <c r="A21" s="1"/>
      <c r="B21" s="213" t="s">
        <v>35</v>
      </c>
      <c r="C21" s="214">
        <v>15.0</v>
      </c>
      <c r="D21" s="114" t="s">
        <v>359</v>
      </c>
      <c r="E21" s="33"/>
      <c r="F21" s="212"/>
      <c r="G21" s="33"/>
      <c r="H21" s="33"/>
      <c r="I21" s="33" t="s">
        <v>160</v>
      </c>
    </row>
    <row r="22" ht="15.75" customHeight="1">
      <c r="A22" s="1"/>
      <c r="B22" s="213" t="s">
        <v>60</v>
      </c>
      <c r="C22" s="215"/>
      <c r="D22" s="114" t="s">
        <v>359</v>
      </c>
      <c r="E22" s="33"/>
      <c r="F22" s="212"/>
      <c r="G22" s="33"/>
      <c r="H22" s="33"/>
      <c r="I22" s="33" t="s">
        <v>161</v>
      </c>
    </row>
    <row r="23" ht="15.75" customHeight="1">
      <c r="A23" s="1"/>
      <c r="B23" s="41" t="s">
        <v>62</v>
      </c>
      <c r="C23" s="47">
        <f>(C21/1000)*(C22)</f>
        <v>0</v>
      </c>
      <c r="D23" s="33"/>
      <c r="E23" s="33"/>
      <c r="F23" s="212"/>
      <c r="G23" s="33"/>
      <c r="H23" s="33"/>
      <c r="I23" s="33"/>
    </row>
    <row r="24" ht="15.75" customHeight="1">
      <c r="A24" s="1"/>
    </row>
    <row r="25" ht="15.75" customHeight="1">
      <c r="A25" s="1" t="s">
        <v>33</v>
      </c>
      <c r="B25" s="38" t="s">
        <v>365</v>
      </c>
      <c r="C25" s="38"/>
      <c r="D25" s="114"/>
      <c r="E25" s="33"/>
      <c r="F25" s="212"/>
      <c r="G25" s="33"/>
      <c r="H25" s="33"/>
      <c r="I25" s="33"/>
    </row>
    <row r="26" ht="15.75" customHeight="1">
      <c r="A26" s="1"/>
      <c r="B26" s="213" t="s">
        <v>35</v>
      </c>
      <c r="C26" s="214">
        <v>15.0</v>
      </c>
      <c r="D26" s="114" t="s">
        <v>359</v>
      </c>
      <c r="E26" s="33"/>
      <c r="F26" s="212"/>
      <c r="G26" s="33"/>
      <c r="H26" s="33"/>
      <c r="I26" s="33"/>
    </row>
    <row r="27" ht="15.75" customHeight="1">
      <c r="A27" s="1"/>
      <c r="B27" s="213" t="s">
        <v>60</v>
      </c>
      <c r="C27" s="215"/>
      <c r="D27" s="114" t="s">
        <v>359</v>
      </c>
      <c r="E27" s="33"/>
      <c r="F27" s="212"/>
      <c r="G27" s="33"/>
      <c r="H27" s="33"/>
      <c r="I27" s="33"/>
    </row>
    <row r="28" ht="15.75" customHeight="1">
      <c r="A28" s="1"/>
      <c r="B28" s="41" t="s">
        <v>62</v>
      </c>
      <c r="C28" s="47">
        <f>(C26/1000)*(C27)</f>
        <v>0</v>
      </c>
      <c r="D28" s="33"/>
      <c r="E28" s="33"/>
      <c r="F28" s="212"/>
      <c r="G28" s="33"/>
      <c r="H28" s="33"/>
      <c r="I28" s="33"/>
    </row>
    <row r="29" ht="15.75" customHeight="1">
      <c r="A29" s="1"/>
    </row>
    <row r="30" ht="15.75" customHeight="1">
      <c r="A30" s="1"/>
    </row>
    <row r="31" ht="15.75" customHeight="1">
      <c r="A31" s="1"/>
    </row>
    <row r="32" ht="15.75" customHeight="1">
      <c r="A32" s="1"/>
    </row>
    <row r="33" ht="15.75" customHeight="1">
      <c r="A33" s="1"/>
    </row>
    <row r="34" ht="15.75" customHeight="1">
      <c r="A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showGridLines="0" workbookViewId="0"/>
  </sheetViews>
  <sheetFormatPr customHeight="1" defaultColWidth="12.63" defaultRowHeight="15.0"/>
  <cols>
    <col customWidth="1" min="1" max="1" width="2.13"/>
    <col customWidth="1" min="2" max="2" width="13.13"/>
    <col customWidth="1" min="3" max="3" width="43.25"/>
    <col customWidth="1" min="4" max="8" width="19.25"/>
    <col customWidth="1" min="9" max="9" width="23.63"/>
    <col customWidth="1" min="10" max="29" width="19.25"/>
  </cols>
  <sheetData>
    <row r="1">
      <c r="B1" s="1"/>
      <c r="E1" s="132"/>
      <c r="F1" s="132"/>
      <c r="G1" s="132"/>
    </row>
    <row r="2">
      <c r="B2" s="1"/>
      <c r="C2" s="34" t="s">
        <v>213</v>
      </c>
      <c r="D2" s="33"/>
      <c r="E2" s="133"/>
      <c r="F2" s="133"/>
      <c r="G2" s="133"/>
      <c r="H2" s="33"/>
      <c r="I2" s="33"/>
      <c r="J2" s="33"/>
      <c r="N2" s="4"/>
    </row>
    <row r="3">
      <c r="B3" s="36" t="s">
        <v>31</v>
      </c>
      <c r="C3" s="33"/>
      <c r="D3" s="33"/>
      <c r="E3" s="37" t="s">
        <v>366</v>
      </c>
      <c r="F3" s="132"/>
      <c r="G3" s="132"/>
      <c r="H3" s="33"/>
      <c r="I3" s="33"/>
      <c r="J3" s="33"/>
    </row>
    <row r="4" ht="17.25" customHeight="1">
      <c r="B4" s="1" t="s">
        <v>214</v>
      </c>
      <c r="C4" s="48" t="s">
        <v>215</v>
      </c>
      <c r="D4" s="39"/>
      <c r="E4" s="37" t="s">
        <v>216</v>
      </c>
      <c r="F4" s="132"/>
      <c r="G4" s="132"/>
      <c r="H4" s="159" t="s">
        <v>367</v>
      </c>
      <c r="I4" s="33"/>
      <c r="J4" s="33"/>
    </row>
    <row r="5">
      <c r="B5" s="1"/>
      <c r="C5" s="76" t="s">
        <v>218</v>
      </c>
      <c r="D5" s="160">
        <v>500000.0</v>
      </c>
      <c r="E5" s="37" t="s">
        <v>219</v>
      </c>
      <c r="F5" s="37"/>
      <c r="G5" s="37"/>
      <c r="H5" s="33"/>
      <c r="I5" s="33"/>
      <c r="J5" s="33"/>
    </row>
    <row r="6">
      <c r="B6" s="1"/>
      <c r="C6" s="73" t="s">
        <v>220</v>
      </c>
      <c r="D6" s="74">
        <f>D5*20%</f>
        <v>100000</v>
      </c>
      <c r="E6" s="158" t="s">
        <v>221</v>
      </c>
      <c r="F6" s="37"/>
      <c r="G6" s="37"/>
      <c r="H6" s="33"/>
      <c r="I6" s="33"/>
      <c r="J6" s="33"/>
    </row>
    <row r="7">
      <c r="B7" s="1"/>
      <c r="C7" s="41" t="s">
        <v>222</v>
      </c>
      <c r="D7" s="74">
        <f>D6*12</f>
        <v>1200000</v>
      </c>
      <c r="E7" s="37" t="s">
        <v>223</v>
      </c>
      <c r="F7" s="37"/>
      <c r="G7" s="161"/>
      <c r="H7" s="33"/>
      <c r="I7" s="33"/>
      <c r="J7" s="33"/>
    </row>
    <row r="8">
      <c r="B8" s="1"/>
      <c r="C8" s="41" t="s">
        <v>224</v>
      </c>
      <c r="D8" s="47">
        <f>D7/52</f>
        <v>23076.92308</v>
      </c>
      <c r="E8" s="37"/>
      <c r="F8" s="37"/>
      <c r="G8" s="162"/>
      <c r="H8" s="33"/>
      <c r="I8" s="33"/>
      <c r="J8" s="33"/>
    </row>
    <row r="9">
      <c r="B9" s="1"/>
      <c r="C9" s="33"/>
      <c r="D9" s="33"/>
      <c r="E9" s="37"/>
      <c r="F9" s="37"/>
      <c r="G9" s="37"/>
      <c r="H9" s="33"/>
      <c r="I9" s="33"/>
      <c r="J9" s="33"/>
    </row>
    <row r="10" ht="17.25" customHeight="1">
      <c r="B10" s="1" t="s">
        <v>214</v>
      </c>
      <c r="C10" s="48" t="s">
        <v>225</v>
      </c>
      <c r="D10" s="39"/>
      <c r="E10" s="133" t="s">
        <v>226</v>
      </c>
      <c r="F10" s="37"/>
      <c r="G10" s="132"/>
      <c r="H10" s="33"/>
      <c r="I10" s="33"/>
      <c r="J10" s="33"/>
    </row>
    <row r="11" ht="17.25" customHeight="1">
      <c r="B11" s="1"/>
      <c r="C11" s="41" t="s">
        <v>35</v>
      </c>
      <c r="D11" s="42">
        <v>1.0</v>
      </c>
      <c r="E11" s="37" t="s">
        <v>227</v>
      </c>
      <c r="F11" s="37"/>
      <c r="G11" s="132"/>
      <c r="H11" s="33"/>
      <c r="I11" s="33"/>
      <c r="J11" s="33"/>
    </row>
    <row r="12" ht="17.25" customHeight="1">
      <c r="B12" s="1"/>
      <c r="C12" s="41" t="s">
        <v>60</v>
      </c>
      <c r="D12" s="125">
        <f>6000000*7</f>
        <v>42000000</v>
      </c>
      <c r="E12" s="37" t="s">
        <v>228</v>
      </c>
      <c r="F12" s="37"/>
      <c r="G12" s="132"/>
      <c r="H12" s="33"/>
      <c r="I12" s="33"/>
      <c r="J12" s="33"/>
    </row>
    <row r="13">
      <c r="B13" s="1"/>
      <c r="C13" s="76" t="s">
        <v>229</v>
      </c>
      <c r="D13" s="47">
        <f>(D11/1000)*(D12)</f>
        <v>42000</v>
      </c>
      <c r="E13" s="37"/>
      <c r="F13" s="37"/>
      <c r="G13" s="37"/>
      <c r="H13" s="33"/>
      <c r="I13" s="33"/>
      <c r="J13" s="33"/>
    </row>
    <row r="14">
      <c r="B14" s="1"/>
      <c r="C14" s="73" t="s">
        <v>230</v>
      </c>
      <c r="D14" s="74">
        <f>D13*60%</f>
        <v>25200</v>
      </c>
      <c r="E14" s="133" t="s">
        <v>231</v>
      </c>
      <c r="F14" s="37"/>
      <c r="G14" s="37"/>
      <c r="H14" s="33"/>
      <c r="I14" s="33"/>
      <c r="J14" s="33"/>
    </row>
    <row r="15">
      <c r="B15" s="1"/>
      <c r="C15" s="41" t="s">
        <v>222</v>
      </c>
      <c r="D15" s="74">
        <f>D14*52</f>
        <v>1310400</v>
      </c>
      <c r="E15" s="37"/>
      <c r="F15" s="37"/>
      <c r="G15" s="37"/>
      <c r="H15" s="33"/>
      <c r="I15" s="33"/>
      <c r="J15" s="33"/>
    </row>
    <row r="16">
      <c r="B16" s="1"/>
      <c r="C16" s="33"/>
      <c r="D16" s="33"/>
      <c r="E16" s="37"/>
      <c r="F16" s="37"/>
      <c r="G16" s="37"/>
      <c r="H16" s="33"/>
      <c r="I16" s="33"/>
      <c r="J16" s="33"/>
    </row>
    <row r="17">
      <c r="B17" s="1"/>
      <c r="C17" s="38" t="s">
        <v>232</v>
      </c>
      <c r="D17" s="38"/>
      <c r="E17" s="37"/>
      <c r="F17" s="37"/>
      <c r="G17" s="37"/>
      <c r="H17" s="33"/>
      <c r="I17" s="33"/>
      <c r="J17" s="33"/>
    </row>
    <row r="18">
      <c r="B18" s="1" t="s">
        <v>214</v>
      </c>
      <c r="C18" s="41" t="s">
        <v>35</v>
      </c>
      <c r="D18" s="42">
        <v>15.0</v>
      </c>
      <c r="E18" s="133" t="s">
        <v>368</v>
      </c>
      <c r="F18" s="37"/>
      <c r="G18" s="161"/>
      <c r="H18" s="33"/>
      <c r="I18" s="33"/>
      <c r="J18" s="33"/>
    </row>
    <row r="19">
      <c r="B19" s="1"/>
      <c r="C19" s="41" t="s">
        <v>60</v>
      </c>
      <c r="D19" s="125">
        <f>6000000*7</f>
        <v>42000000</v>
      </c>
      <c r="E19" s="37" t="s">
        <v>369</v>
      </c>
      <c r="F19" s="37"/>
      <c r="G19" s="37"/>
      <c r="H19" s="33"/>
      <c r="I19" s="33"/>
      <c r="J19" s="33"/>
    </row>
    <row r="20">
      <c r="B20" s="1"/>
      <c r="C20" s="41" t="s">
        <v>235</v>
      </c>
      <c r="D20" s="47">
        <f>(D18/1000)*(D19)</f>
        <v>630000</v>
      </c>
      <c r="E20" s="37"/>
      <c r="F20" s="37"/>
      <c r="G20" s="37"/>
      <c r="H20" s="33"/>
      <c r="I20" s="33"/>
      <c r="J20" s="33"/>
    </row>
    <row r="21" ht="15.75" customHeight="1">
      <c r="B21" s="1"/>
      <c r="C21" s="33"/>
      <c r="D21" s="33"/>
      <c r="E21" s="37"/>
      <c r="F21" s="37"/>
      <c r="G21" s="37"/>
      <c r="H21" s="33"/>
      <c r="I21" s="33"/>
      <c r="J21" s="52"/>
    </row>
    <row r="22" ht="15.75" customHeight="1">
      <c r="B22" s="1" t="s">
        <v>214</v>
      </c>
      <c r="C22" s="38" t="s">
        <v>236</v>
      </c>
      <c r="D22" s="38"/>
      <c r="E22" s="133"/>
      <c r="F22" s="37"/>
      <c r="G22" s="37"/>
      <c r="H22" s="33"/>
      <c r="I22" s="33"/>
      <c r="J22" s="33"/>
    </row>
    <row r="23" ht="15.75" customHeight="1">
      <c r="B23" s="1"/>
      <c r="C23" s="41" t="s">
        <v>35</v>
      </c>
      <c r="D23" s="42">
        <v>15.0</v>
      </c>
      <c r="E23" s="37" t="s">
        <v>368</v>
      </c>
      <c r="F23" s="37"/>
      <c r="G23" s="161"/>
      <c r="H23" s="33"/>
      <c r="I23" s="33"/>
      <c r="J23" s="33"/>
    </row>
    <row r="24" ht="15.75" customHeight="1">
      <c r="B24" s="1"/>
      <c r="C24" s="41" t="s">
        <v>60</v>
      </c>
      <c r="D24" s="125">
        <f>(6000000*7)*30%</f>
        <v>12600000</v>
      </c>
      <c r="E24" s="37" t="s">
        <v>370</v>
      </c>
      <c r="F24" s="37"/>
      <c r="G24" s="37"/>
      <c r="H24" s="33"/>
      <c r="I24" s="33"/>
      <c r="J24" s="33"/>
    </row>
    <row r="25" ht="15.75" customHeight="1">
      <c r="B25" s="1"/>
      <c r="C25" s="41" t="s">
        <v>235</v>
      </c>
      <c r="D25" s="47">
        <f>(D23/1000)*(D24)</f>
        <v>189000</v>
      </c>
      <c r="E25" s="37"/>
      <c r="F25" s="37"/>
      <c r="G25" s="37"/>
      <c r="H25" s="33"/>
      <c r="I25" s="33"/>
      <c r="J25" s="33"/>
    </row>
    <row r="26" ht="15.75" customHeight="1">
      <c r="B26" s="1"/>
      <c r="C26" s="33"/>
      <c r="D26" s="33"/>
      <c r="E26" s="133"/>
      <c r="F26" s="37"/>
      <c r="G26" s="37"/>
      <c r="H26" s="33"/>
      <c r="I26" s="33"/>
      <c r="J26" s="33"/>
    </row>
    <row r="27" ht="15.75" customHeight="1">
      <c r="B27" s="1" t="s">
        <v>214</v>
      </c>
      <c r="C27" s="38" t="s">
        <v>238</v>
      </c>
      <c r="D27" s="38"/>
      <c r="E27" s="37"/>
      <c r="F27" s="37"/>
      <c r="G27" s="37"/>
      <c r="H27" s="33"/>
      <c r="I27" s="33"/>
      <c r="J27" s="33"/>
    </row>
    <row r="28" ht="15.75" customHeight="1">
      <c r="B28" s="1"/>
      <c r="C28" s="41" t="s">
        <v>35</v>
      </c>
      <c r="D28" s="42">
        <v>7.0</v>
      </c>
      <c r="E28" s="37" t="s">
        <v>368</v>
      </c>
      <c r="F28" s="37"/>
      <c r="G28" s="161"/>
      <c r="H28" s="33"/>
      <c r="I28" s="33"/>
      <c r="J28" s="33"/>
    </row>
    <row r="29" ht="15.75" customHeight="1">
      <c r="B29" s="1"/>
      <c r="C29" s="41" t="s">
        <v>60</v>
      </c>
      <c r="D29" s="125">
        <f>5000000*3</f>
        <v>15000000</v>
      </c>
      <c r="E29" s="37" t="s">
        <v>240</v>
      </c>
      <c r="F29" s="37"/>
      <c r="G29" s="37"/>
      <c r="H29" s="33"/>
      <c r="I29" s="33"/>
      <c r="J29" s="33"/>
    </row>
    <row r="30" ht="15.75" customHeight="1">
      <c r="B30" s="1"/>
      <c r="C30" s="41" t="s">
        <v>40</v>
      </c>
      <c r="D30" s="47">
        <f>(D28/1000)*(D29)</f>
        <v>105000</v>
      </c>
      <c r="E30" s="37"/>
      <c r="F30" s="37"/>
      <c r="G30" s="132"/>
      <c r="H30" s="114"/>
      <c r="I30" s="33"/>
      <c r="J30" s="33"/>
    </row>
    <row r="31" ht="15.75" customHeight="1">
      <c r="B31" s="1"/>
      <c r="C31" s="33"/>
      <c r="D31" s="52"/>
      <c r="E31" s="37"/>
      <c r="F31" s="37"/>
      <c r="G31" s="132"/>
      <c r="H31" s="114"/>
      <c r="I31" s="33"/>
      <c r="J31" s="33"/>
    </row>
    <row r="32" ht="15.75" customHeight="1">
      <c r="B32" s="1" t="s">
        <v>214</v>
      </c>
      <c r="C32" s="38" t="s">
        <v>241</v>
      </c>
      <c r="D32" s="38"/>
      <c r="E32" s="37"/>
      <c r="F32" s="37"/>
      <c r="G32" s="37"/>
      <c r="H32" s="114"/>
      <c r="I32" s="33"/>
      <c r="J32" s="33"/>
    </row>
    <row r="33" ht="15.75" customHeight="1">
      <c r="B33" s="1"/>
      <c r="C33" s="41" t="s">
        <v>35</v>
      </c>
      <c r="D33" s="42">
        <v>7.0</v>
      </c>
      <c r="E33" s="37" t="s">
        <v>368</v>
      </c>
      <c r="F33" s="37"/>
      <c r="G33" s="161"/>
      <c r="H33" s="114"/>
      <c r="I33" s="33"/>
      <c r="J33" s="33"/>
    </row>
    <row r="34" ht="15.75" customHeight="1">
      <c r="B34" s="1"/>
      <c r="C34" s="41" t="s">
        <v>60</v>
      </c>
      <c r="D34" s="125">
        <f>(6000000*7)*30%</f>
        <v>12600000</v>
      </c>
      <c r="E34" s="37" t="s">
        <v>371</v>
      </c>
      <c r="F34" s="37"/>
      <c r="G34" s="37"/>
      <c r="H34" s="114"/>
      <c r="I34" s="33"/>
      <c r="J34" s="33"/>
    </row>
    <row r="35" ht="15.75" customHeight="1">
      <c r="B35" s="1"/>
      <c r="C35" s="41" t="s">
        <v>243</v>
      </c>
      <c r="D35" s="47">
        <f>(D33/1000)*(D34)/4</f>
        <v>22050</v>
      </c>
      <c r="E35" s="37"/>
      <c r="F35" s="37"/>
      <c r="G35" s="132"/>
      <c r="H35" s="114"/>
      <c r="I35" s="33"/>
      <c r="J35" s="33"/>
    </row>
    <row r="36" ht="15.75" customHeight="1">
      <c r="B36" s="1"/>
      <c r="C36" s="41" t="s">
        <v>40</v>
      </c>
      <c r="D36" s="47">
        <f>(D33/1000)*(D34)</f>
        <v>88200</v>
      </c>
      <c r="E36" s="37"/>
      <c r="F36" s="37"/>
      <c r="G36" s="132"/>
      <c r="H36" s="114"/>
      <c r="I36" s="33"/>
      <c r="J36" s="33"/>
    </row>
    <row r="37" ht="15.75" customHeight="1">
      <c r="B37" s="1"/>
      <c r="E37" s="37"/>
      <c r="F37" s="37"/>
      <c r="G37" s="132"/>
    </row>
    <row r="38" ht="15.75" customHeight="1">
      <c r="B38" s="1" t="s">
        <v>33</v>
      </c>
      <c r="C38" s="38" t="s">
        <v>244</v>
      </c>
      <c r="D38" s="38"/>
      <c r="E38" s="37"/>
      <c r="F38" s="37"/>
      <c r="G38" s="132"/>
    </row>
    <row r="39" ht="15.75" customHeight="1">
      <c r="B39" s="1"/>
      <c r="C39" s="41" t="s">
        <v>35</v>
      </c>
      <c r="D39" s="42">
        <f>D41/(D40/1000)</f>
        <v>41.66666667</v>
      </c>
      <c r="E39" s="37" t="s">
        <v>245</v>
      </c>
      <c r="F39" s="37"/>
      <c r="G39" s="161"/>
    </row>
    <row r="40" ht="15.75" customHeight="1">
      <c r="B40" s="1"/>
      <c r="C40" s="41" t="s">
        <v>246</v>
      </c>
      <c r="D40" s="125">
        <v>1.2E7</v>
      </c>
      <c r="E40" s="37" t="s">
        <v>247</v>
      </c>
      <c r="F40" s="37"/>
      <c r="G40" s="161"/>
    </row>
    <row r="41" ht="15.75" customHeight="1">
      <c r="B41" s="1"/>
      <c r="C41" s="41" t="s">
        <v>62</v>
      </c>
      <c r="D41" s="47">
        <v>500000.0</v>
      </c>
      <c r="E41" s="37" t="s">
        <v>248</v>
      </c>
      <c r="F41" s="37"/>
      <c r="G41" s="161"/>
    </row>
    <row r="42" ht="15.75" customHeight="1">
      <c r="B42" s="1"/>
      <c r="E42" s="37"/>
      <c r="F42" s="37"/>
      <c r="G42" s="132"/>
    </row>
    <row r="43" ht="15.75" customHeight="1">
      <c r="B43" s="1" t="s">
        <v>33</v>
      </c>
      <c r="C43" s="38" t="s">
        <v>186</v>
      </c>
      <c r="D43" s="38"/>
      <c r="E43" s="37"/>
      <c r="F43" s="37"/>
      <c r="G43" s="132"/>
    </row>
    <row r="44" ht="15.75" customHeight="1">
      <c r="B44" s="1"/>
      <c r="C44" s="41" t="s">
        <v>35</v>
      </c>
      <c r="D44" s="42">
        <v>7.0</v>
      </c>
      <c r="E44" s="37" t="s">
        <v>249</v>
      </c>
      <c r="F44" s="37"/>
      <c r="G44" s="132"/>
    </row>
    <row r="45" ht="15.75" customHeight="1">
      <c r="B45" s="1"/>
      <c r="C45" s="41" t="s">
        <v>60</v>
      </c>
      <c r="D45" s="148">
        <f>38500/2</f>
        <v>19250</v>
      </c>
      <c r="E45" s="37"/>
      <c r="F45" s="37"/>
      <c r="G45" s="132"/>
    </row>
    <row r="46" ht="15.75" customHeight="1">
      <c r="B46" s="1"/>
      <c r="C46" s="41" t="s">
        <v>62</v>
      </c>
      <c r="D46" s="47">
        <f>(D44/1000)*(D45)</f>
        <v>134.75</v>
      </c>
      <c r="E46" s="37"/>
      <c r="F46" s="37"/>
      <c r="G46" s="132"/>
    </row>
    <row r="47" ht="15.75" customHeight="1">
      <c r="B47" s="1"/>
      <c r="E47" s="37"/>
      <c r="F47" s="37"/>
      <c r="G47" s="132"/>
    </row>
    <row r="48" ht="15.75" customHeight="1">
      <c r="B48" s="1" t="s">
        <v>33</v>
      </c>
      <c r="C48" s="38" t="s">
        <v>250</v>
      </c>
      <c r="D48" s="38"/>
      <c r="E48" s="37"/>
      <c r="F48" s="37"/>
      <c r="G48" s="132"/>
    </row>
    <row r="49" ht="15.75" customHeight="1">
      <c r="B49" s="1"/>
      <c r="C49" s="41" t="s">
        <v>35</v>
      </c>
      <c r="D49" s="42">
        <v>7.0</v>
      </c>
      <c r="E49" s="37"/>
      <c r="F49" s="37"/>
      <c r="G49" s="132"/>
    </row>
    <row r="50" ht="15.75" customHeight="1">
      <c r="B50" s="1"/>
      <c r="C50" s="41" t="s">
        <v>60</v>
      </c>
      <c r="D50" s="163">
        <f>287675/2</f>
        <v>143837.5</v>
      </c>
      <c r="E50" s="37"/>
      <c r="F50" s="37"/>
      <c r="G50" s="132"/>
    </row>
    <row r="51" ht="15.75" customHeight="1">
      <c r="B51" s="1"/>
      <c r="C51" s="41" t="s">
        <v>62</v>
      </c>
      <c r="D51" s="47">
        <f>(D49/1000)*(D50)</f>
        <v>1006.8625</v>
      </c>
      <c r="E51" s="37"/>
      <c r="F51" s="37"/>
      <c r="G51" s="132"/>
    </row>
    <row r="52" ht="15.75" customHeight="1">
      <c r="B52" s="1"/>
      <c r="C52" s="33"/>
      <c r="D52" s="52"/>
      <c r="E52" s="37"/>
      <c r="F52" s="37"/>
      <c r="G52" s="132"/>
    </row>
    <row r="53" ht="15.75" customHeight="1">
      <c r="B53" s="1" t="s">
        <v>33</v>
      </c>
      <c r="C53" s="38" t="s">
        <v>190</v>
      </c>
      <c r="D53" s="38"/>
      <c r="E53" s="37"/>
      <c r="F53" s="37"/>
      <c r="G53" s="132"/>
    </row>
    <row r="54" ht="15.75" customHeight="1">
      <c r="B54" s="1"/>
      <c r="C54" s="41" t="s">
        <v>35</v>
      </c>
      <c r="D54" s="42">
        <v>7.0</v>
      </c>
      <c r="E54" s="37"/>
      <c r="F54" s="37"/>
      <c r="G54" s="132"/>
    </row>
    <row r="55" ht="15.75" customHeight="1">
      <c r="B55" s="1"/>
      <c r="C55" s="41" t="s">
        <v>60</v>
      </c>
      <c r="D55" s="148">
        <f>25700/2</f>
        <v>12850</v>
      </c>
      <c r="E55" s="37"/>
      <c r="F55" s="37"/>
      <c r="G55" s="132"/>
    </row>
    <row r="56" ht="15.75" customHeight="1">
      <c r="B56" s="1"/>
      <c r="C56" s="41" t="s">
        <v>62</v>
      </c>
      <c r="D56" s="47">
        <f>(D54/1000)*(D55)</f>
        <v>89.95</v>
      </c>
      <c r="E56" s="37"/>
      <c r="F56" s="37"/>
      <c r="G56" s="132"/>
    </row>
    <row r="57" ht="15.75" customHeight="1">
      <c r="B57" s="1"/>
      <c r="E57" s="132"/>
      <c r="F57" s="132"/>
      <c r="G57" s="132"/>
    </row>
    <row r="58" ht="15.75" customHeight="1">
      <c r="B58" s="1" t="s">
        <v>33</v>
      </c>
      <c r="C58" s="38" t="s">
        <v>154</v>
      </c>
      <c r="D58" s="38"/>
      <c r="E58" s="37"/>
      <c r="F58" s="37"/>
      <c r="G58" s="132"/>
    </row>
    <row r="59" ht="15.75" customHeight="1">
      <c r="B59" s="1"/>
      <c r="C59" s="41" t="s">
        <v>35</v>
      </c>
      <c r="D59" s="42">
        <v>100.0</v>
      </c>
      <c r="E59" s="37" t="s">
        <v>130</v>
      </c>
      <c r="F59" s="37"/>
      <c r="G59" s="132"/>
    </row>
    <row r="60" ht="15.75" customHeight="1">
      <c r="B60" s="1"/>
      <c r="C60" s="41" t="s">
        <v>60</v>
      </c>
      <c r="D60" s="148">
        <f>12000000/4/4</f>
        <v>750000</v>
      </c>
      <c r="E60" s="37" t="s">
        <v>251</v>
      </c>
      <c r="F60" s="37"/>
      <c r="G60" s="132"/>
    </row>
    <row r="61" ht="15.75" customHeight="1">
      <c r="B61" s="1"/>
      <c r="C61" s="41" t="s">
        <v>62</v>
      </c>
      <c r="D61" s="47">
        <f>(D59/1000)*(D60)</f>
        <v>75000</v>
      </c>
      <c r="E61" s="37"/>
      <c r="F61" s="37"/>
      <c r="G61" s="132"/>
    </row>
    <row r="62" ht="15.75" customHeight="1">
      <c r="B62" s="1"/>
      <c r="E62" s="132"/>
      <c r="F62" s="132"/>
      <c r="G62" s="132"/>
    </row>
    <row r="63" ht="15.75" customHeight="1">
      <c r="B63" s="1" t="s">
        <v>33</v>
      </c>
      <c r="C63" s="38" t="s">
        <v>252</v>
      </c>
      <c r="D63" s="38"/>
      <c r="E63" s="37"/>
      <c r="F63" s="37"/>
      <c r="G63" s="132"/>
    </row>
    <row r="64" ht="15.75" customHeight="1">
      <c r="B64" s="1"/>
      <c r="C64" s="41" t="s">
        <v>35</v>
      </c>
      <c r="D64" s="42">
        <v>15.0</v>
      </c>
      <c r="E64" s="37" t="s">
        <v>160</v>
      </c>
      <c r="F64" s="37"/>
      <c r="G64" s="132"/>
    </row>
    <row r="65" ht="15.75" customHeight="1">
      <c r="B65" s="1"/>
      <c r="C65" s="41" t="s">
        <v>60</v>
      </c>
      <c r="D65" s="216">
        <v>100000.0</v>
      </c>
      <c r="E65" s="37"/>
      <c r="F65" s="37"/>
      <c r="G65" s="132"/>
    </row>
    <row r="66" ht="15.75" customHeight="1">
      <c r="B66" s="1"/>
      <c r="C66" s="41" t="s">
        <v>62</v>
      </c>
      <c r="D66" s="47">
        <f>(D64/1000)*(D65)</f>
        <v>1500</v>
      </c>
      <c r="E66" s="37"/>
      <c r="F66" s="37"/>
      <c r="G66" s="132"/>
    </row>
    <row r="67" ht="15.75" customHeight="1">
      <c r="B67" s="1"/>
      <c r="E67" s="132"/>
      <c r="F67" s="132"/>
      <c r="G67" s="132"/>
    </row>
    <row r="68" ht="15.75" customHeight="1">
      <c r="B68" s="1" t="s">
        <v>33</v>
      </c>
      <c r="C68" s="38" t="s">
        <v>159</v>
      </c>
      <c r="D68" s="38"/>
      <c r="E68" s="37"/>
      <c r="F68" s="132"/>
      <c r="G68" s="132"/>
    </row>
    <row r="69" ht="15.75" customHeight="1">
      <c r="B69" s="1"/>
      <c r="C69" s="41" t="s">
        <v>35</v>
      </c>
      <c r="D69" s="42">
        <v>15.0</v>
      </c>
      <c r="E69" s="37" t="s">
        <v>160</v>
      </c>
      <c r="F69" s="132"/>
      <c r="G69" s="132"/>
    </row>
    <row r="70" ht="15.75" customHeight="1">
      <c r="B70" s="1"/>
      <c r="C70" s="41" t="s">
        <v>60</v>
      </c>
      <c r="D70" s="216">
        <v>100000.0</v>
      </c>
      <c r="E70" s="37" t="s">
        <v>161</v>
      </c>
      <c r="F70" s="132"/>
      <c r="G70" s="132"/>
    </row>
    <row r="71" ht="15.75" customHeight="1">
      <c r="B71" s="1"/>
      <c r="C71" s="41" t="s">
        <v>62</v>
      </c>
      <c r="D71" s="47">
        <f>(D69/1000)*(D70)</f>
        <v>1500</v>
      </c>
      <c r="E71" s="37"/>
      <c r="F71" s="132"/>
      <c r="G71" s="132"/>
    </row>
    <row r="72" ht="15.75" customHeight="1">
      <c r="B72" s="1"/>
      <c r="E72" s="132"/>
      <c r="F72" s="132"/>
      <c r="G72" s="132"/>
    </row>
    <row r="73" ht="15.75" customHeight="1">
      <c r="B73" s="1" t="s">
        <v>162</v>
      </c>
      <c r="C73" s="38" t="s">
        <v>166</v>
      </c>
      <c r="D73" s="38"/>
      <c r="E73" s="37"/>
      <c r="F73" s="37"/>
      <c r="G73" s="132"/>
      <c r="H73" s="33"/>
      <c r="I73" s="114"/>
      <c r="J73" s="33"/>
      <c r="K73" s="33"/>
      <c r="L73" s="33"/>
    </row>
    <row r="74" ht="15.75" customHeight="1">
      <c r="B74" s="1"/>
      <c r="C74" s="41" t="s">
        <v>35</v>
      </c>
      <c r="D74" s="120">
        <v>0.0</v>
      </c>
      <c r="E74" s="37" t="s">
        <v>167</v>
      </c>
      <c r="F74" s="37"/>
      <c r="G74" s="37"/>
      <c r="H74" s="33"/>
      <c r="I74" s="114"/>
      <c r="J74" s="33"/>
      <c r="K74" s="33"/>
      <c r="L74" s="33"/>
    </row>
    <row r="75" ht="15.75" customHeight="1">
      <c r="B75" s="1"/>
      <c r="C75" s="41" t="s">
        <v>246</v>
      </c>
      <c r="D75" s="122"/>
      <c r="E75" s="37"/>
      <c r="F75" s="37"/>
      <c r="G75" s="37"/>
      <c r="H75" s="33"/>
      <c r="I75" s="114"/>
      <c r="J75" s="33"/>
      <c r="K75" s="33"/>
      <c r="L75" s="33"/>
    </row>
    <row r="76" ht="15.75" customHeight="1">
      <c r="B76" s="1"/>
      <c r="C76" s="41" t="s">
        <v>62</v>
      </c>
      <c r="D76" s="47">
        <f>(D74/1000)*(D75)/4</f>
        <v>0</v>
      </c>
      <c r="E76" s="37"/>
      <c r="F76" s="37"/>
      <c r="G76" s="132"/>
      <c r="H76" s="33"/>
      <c r="I76" s="114"/>
      <c r="J76" s="33"/>
      <c r="K76" s="33"/>
      <c r="L76" s="33"/>
    </row>
    <row r="77" ht="15.75" customHeight="1">
      <c r="B77" s="1"/>
      <c r="C77" s="33"/>
      <c r="D77" s="52"/>
      <c r="E77" s="37"/>
      <c r="F77" s="37"/>
      <c r="G77" s="132"/>
      <c r="H77" s="33"/>
      <c r="I77" s="114"/>
      <c r="J77" s="33"/>
      <c r="K77" s="33"/>
      <c r="L77" s="33"/>
    </row>
    <row r="78" ht="15.75" customHeight="1">
      <c r="B78" s="1"/>
      <c r="E78" s="132"/>
      <c r="F78" s="132"/>
      <c r="G78" s="132"/>
    </row>
    <row r="79" ht="15.75" customHeight="1">
      <c r="A79" s="110"/>
      <c r="B79" s="110"/>
      <c r="C79" s="2" t="s">
        <v>372</v>
      </c>
      <c r="D79" s="5"/>
      <c r="E79" s="66"/>
      <c r="F79" s="8"/>
      <c r="G79" s="8"/>
      <c r="H79" s="8"/>
      <c r="I79" s="8"/>
      <c r="J79" s="66"/>
      <c r="K79" s="8"/>
      <c r="L79" s="8"/>
      <c r="M79" s="8"/>
      <c r="N79" s="8"/>
      <c r="O79" s="66"/>
      <c r="P79" s="8"/>
      <c r="Q79" s="8"/>
      <c r="R79" s="8"/>
      <c r="S79" s="8"/>
      <c r="T79" s="66"/>
      <c r="U79" s="8"/>
      <c r="V79" s="8"/>
      <c r="W79" s="8"/>
      <c r="X79" s="8"/>
      <c r="Y79" s="66"/>
      <c r="Z79" s="8"/>
      <c r="AA79" s="8"/>
      <c r="AB79" s="8"/>
      <c r="AC79" s="8"/>
    </row>
    <row r="80" ht="15.75" customHeight="1">
      <c r="A80" s="110"/>
      <c r="B80" s="110"/>
      <c r="C80" s="5"/>
      <c r="D80" s="137"/>
      <c r="E80" s="66"/>
      <c r="F80" s="8"/>
      <c r="G80" s="8"/>
      <c r="H80" s="8"/>
      <c r="I80" s="8"/>
      <c r="J80" s="66"/>
      <c r="K80" s="8"/>
      <c r="L80" s="8"/>
      <c r="M80" s="8"/>
      <c r="N80" s="8"/>
      <c r="O80" s="66"/>
      <c r="P80" s="8"/>
      <c r="Q80" s="8"/>
      <c r="R80" s="8"/>
      <c r="S80" s="8"/>
      <c r="T80" s="66"/>
      <c r="U80" s="8"/>
      <c r="V80" s="8"/>
      <c r="W80" s="8"/>
      <c r="X80" s="8"/>
      <c r="Y80" s="66"/>
      <c r="Z80" s="8"/>
      <c r="AA80" s="8"/>
      <c r="AB80" s="8"/>
      <c r="AC80" s="8"/>
    </row>
    <row r="81" ht="15.75" customHeight="1">
      <c r="A81" s="4"/>
      <c r="B81" s="1"/>
      <c r="C81" s="67" t="s">
        <v>72</v>
      </c>
      <c r="D81" s="67"/>
      <c r="E81" s="217" t="s">
        <v>373</v>
      </c>
      <c r="F81" s="70"/>
      <c r="G81" s="217" t="s">
        <v>374</v>
      </c>
      <c r="H81" s="70"/>
      <c r="I81" s="8" t="s">
        <v>375</v>
      </c>
    </row>
    <row r="82" ht="15.75" customHeight="1">
      <c r="A82" s="4"/>
      <c r="B82" s="1"/>
      <c r="C82" s="67"/>
      <c r="D82" s="67" t="s">
        <v>211</v>
      </c>
      <c r="E82" s="71" t="s">
        <v>376</v>
      </c>
      <c r="F82" s="71" t="s">
        <v>12</v>
      </c>
      <c r="G82" s="71" t="s">
        <v>376</v>
      </c>
      <c r="H82" s="71" t="s">
        <v>12</v>
      </c>
      <c r="I82" s="100"/>
      <c r="J82" s="131"/>
      <c r="K82" s="131"/>
      <c r="L82" s="131"/>
      <c r="M82" s="131"/>
      <c r="N82" s="100"/>
      <c r="O82" s="131"/>
      <c r="P82" s="131"/>
      <c r="Q82" s="131"/>
      <c r="R82" s="131"/>
      <c r="S82" s="100"/>
      <c r="T82" s="131"/>
      <c r="U82" s="131"/>
      <c r="V82" s="131"/>
      <c r="W82" s="131"/>
      <c r="X82" s="100"/>
      <c r="Y82" s="131"/>
      <c r="Z82" s="131"/>
      <c r="AA82" s="131"/>
      <c r="AB82" s="131"/>
      <c r="AC82" s="100"/>
    </row>
    <row r="83" ht="15.75" customHeight="1">
      <c r="A83" s="4"/>
      <c r="B83" s="1"/>
      <c r="C83" s="73" t="str">
        <f>$C$4</f>
        <v>Featured Apps Row (Position 11-15)</v>
      </c>
      <c r="D83" s="74">
        <f>$D$8</f>
        <v>23076.92308</v>
      </c>
      <c r="E83" s="75">
        <v>52.0</v>
      </c>
      <c r="F83" s="74">
        <f t="shared" ref="F83:F87" si="1">$D83*E83</f>
        <v>1200000</v>
      </c>
      <c r="G83" s="75">
        <v>52.0</v>
      </c>
      <c r="H83" s="74">
        <f t="shared" ref="H83:H87" si="2">$D83*G83</f>
        <v>1200000</v>
      </c>
      <c r="I83" s="92"/>
      <c r="J83" s="101"/>
      <c r="K83" s="92"/>
      <c r="L83" s="101"/>
      <c r="M83" s="92"/>
      <c r="N83" s="92"/>
      <c r="O83" s="101"/>
      <c r="P83" s="92"/>
      <c r="Q83" s="101"/>
      <c r="R83" s="92"/>
      <c r="S83" s="92"/>
      <c r="T83" s="101"/>
      <c r="U83" s="92"/>
      <c r="V83" s="101"/>
      <c r="W83" s="92"/>
      <c r="X83" s="92"/>
      <c r="Y83" s="101"/>
      <c r="Z83" s="92"/>
      <c r="AA83" s="101"/>
      <c r="AB83" s="92"/>
      <c r="AC83" s="92"/>
    </row>
    <row r="84" ht="15.75" customHeight="1">
      <c r="A84" s="4"/>
      <c r="B84" s="1"/>
      <c r="C84" s="73" t="str">
        <f>$C$17</f>
        <v>Hero Placement (Home)</v>
      </c>
      <c r="D84" s="74">
        <f>$D$20</f>
        <v>630000</v>
      </c>
      <c r="E84" s="75">
        <v>2.0</v>
      </c>
      <c r="F84" s="74">
        <f t="shared" si="1"/>
        <v>1260000</v>
      </c>
      <c r="G84" s="75">
        <v>0.5</v>
      </c>
      <c r="H84" s="74">
        <f t="shared" si="2"/>
        <v>315000</v>
      </c>
      <c r="I84" s="92"/>
      <c r="J84" s="101"/>
      <c r="K84" s="92"/>
      <c r="L84" s="101"/>
      <c r="M84" s="92"/>
      <c r="N84" s="92"/>
      <c r="O84" s="101"/>
      <c r="P84" s="92"/>
      <c r="Q84" s="101"/>
      <c r="R84" s="92"/>
      <c r="S84" s="92"/>
      <c r="T84" s="101"/>
      <c r="U84" s="92"/>
      <c r="V84" s="101"/>
      <c r="W84" s="92"/>
      <c r="X84" s="92"/>
      <c r="Y84" s="101"/>
      <c r="Z84" s="92"/>
      <c r="AA84" s="101"/>
      <c r="AB84" s="92"/>
      <c r="AC84" s="92"/>
    </row>
    <row r="85" ht="15.75" customHeight="1">
      <c r="A85" s="4"/>
      <c r="B85" s="1"/>
      <c r="C85" s="73" t="str">
        <f>$C$22</f>
        <v>Hero Placement (Other)</v>
      </c>
      <c r="D85" s="74">
        <f>$D$25</f>
        <v>189000</v>
      </c>
      <c r="E85" s="75">
        <v>0.0</v>
      </c>
      <c r="F85" s="74">
        <f t="shared" si="1"/>
        <v>0</v>
      </c>
      <c r="G85" s="75"/>
      <c r="H85" s="74">
        <f t="shared" si="2"/>
        <v>0</v>
      </c>
      <c r="I85" s="92"/>
      <c r="J85" s="101"/>
      <c r="K85" s="92"/>
      <c r="L85" s="101"/>
      <c r="M85" s="92"/>
      <c r="N85" s="92"/>
      <c r="O85" s="101"/>
      <c r="P85" s="92"/>
      <c r="Q85" s="101"/>
      <c r="R85" s="92"/>
      <c r="S85" s="92"/>
      <c r="T85" s="101"/>
      <c r="U85" s="92"/>
      <c r="V85" s="101"/>
      <c r="W85" s="92"/>
      <c r="X85" s="92"/>
      <c r="Y85" s="101"/>
      <c r="Z85" s="92"/>
      <c r="AA85" s="101"/>
      <c r="AB85" s="92"/>
      <c r="AC85" s="92"/>
    </row>
    <row r="86" ht="15.75" customHeight="1">
      <c r="A86" s="4"/>
      <c r="B86" s="1"/>
      <c r="C86" s="73" t="str">
        <f>$C$27</f>
        <v>Discover Placement (Home)</v>
      </c>
      <c r="D86" s="74">
        <f>$D$30</f>
        <v>105000</v>
      </c>
      <c r="E86" s="75">
        <v>4.0</v>
      </c>
      <c r="F86" s="74">
        <f t="shared" si="1"/>
        <v>420000</v>
      </c>
      <c r="G86" s="75">
        <v>1.5</v>
      </c>
      <c r="H86" s="74">
        <f t="shared" si="2"/>
        <v>157500</v>
      </c>
      <c r="I86" s="92"/>
      <c r="J86" s="101"/>
      <c r="K86" s="92"/>
      <c r="L86" s="101"/>
      <c r="M86" s="92"/>
      <c r="N86" s="92"/>
      <c r="O86" s="101"/>
      <c r="P86" s="92"/>
      <c r="Q86" s="101"/>
      <c r="R86" s="92"/>
      <c r="S86" s="92"/>
      <c r="T86" s="101"/>
      <c r="U86" s="92"/>
      <c r="V86" s="101"/>
      <c r="W86" s="92"/>
      <c r="X86" s="92"/>
      <c r="Y86" s="101"/>
      <c r="Z86" s="92"/>
      <c r="AA86" s="101"/>
      <c r="AB86" s="92"/>
      <c r="AC86" s="92"/>
    </row>
    <row r="87" ht="15.75" customHeight="1">
      <c r="A87" s="4"/>
      <c r="B87" s="1"/>
      <c r="C87" s="73" t="str">
        <f>$C$32</f>
        <v>Discover Placement (Other)</v>
      </c>
      <c r="D87" s="74">
        <f>$D$36</f>
        <v>88200</v>
      </c>
      <c r="E87" s="75">
        <v>0.0</v>
      </c>
      <c r="F87" s="74">
        <f t="shared" si="1"/>
        <v>0</v>
      </c>
      <c r="G87" s="75"/>
      <c r="H87" s="74">
        <f t="shared" si="2"/>
        <v>0</v>
      </c>
      <c r="I87" s="92"/>
      <c r="J87" s="101"/>
      <c r="K87" s="92"/>
      <c r="L87" s="101"/>
      <c r="M87" s="92"/>
      <c r="N87" s="92"/>
      <c r="O87" s="101"/>
      <c r="P87" s="92"/>
      <c r="Q87" s="101"/>
      <c r="R87" s="92"/>
      <c r="S87" s="92"/>
      <c r="T87" s="101"/>
      <c r="U87" s="92"/>
      <c r="V87" s="101"/>
      <c r="W87" s="92"/>
      <c r="X87" s="92"/>
      <c r="Y87" s="101"/>
      <c r="Z87" s="92"/>
      <c r="AA87" s="101"/>
      <c r="AB87" s="92"/>
      <c r="AC87" s="92"/>
    </row>
    <row r="88" ht="15.75" customHeight="1">
      <c r="A88" s="4"/>
      <c r="B88" s="1"/>
      <c r="C88" s="218"/>
      <c r="D88" s="219"/>
      <c r="E88" s="71" t="s">
        <v>377</v>
      </c>
      <c r="F88" s="71" t="s">
        <v>12</v>
      </c>
      <c r="G88" s="71" t="s">
        <v>377</v>
      </c>
      <c r="H88" s="71" t="s">
        <v>12</v>
      </c>
      <c r="I88" s="92"/>
      <c r="J88" s="101"/>
      <c r="K88" s="92"/>
      <c r="L88" s="101"/>
      <c r="M88" s="92"/>
      <c r="N88" s="92"/>
      <c r="O88" s="101"/>
      <c r="P88" s="92"/>
      <c r="Q88" s="101"/>
      <c r="R88" s="92"/>
      <c r="S88" s="92"/>
      <c r="T88" s="101"/>
      <c r="U88" s="92"/>
      <c r="V88" s="101"/>
      <c r="W88" s="92"/>
      <c r="X88" s="92"/>
      <c r="Y88" s="101"/>
      <c r="Z88" s="92"/>
      <c r="AA88" s="101"/>
      <c r="AB88" s="92"/>
      <c r="AC88" s="92"/>
    </row>
    <row r="89" ht="15.75" customHeight="1">
      <c r="A89" s="4"/>
      <c r="B89" s="1"/>
      <c r="C89" s="73" t="str">
        <f>$C$38</f>
        <v>Dedicated On-Device Feature Card</v>
      </c>
      <c r="D89" s="74">
        <f>$D$41</f>
        <v>500000</v>
      </c>
      <c r="E89" s="75">
        <v>1.0</v>
      </c>
      <c r="F89" s="74">
        <f t="shared" ref="F89:F95" si="3">$D89*E89</f>
        <v>500000</v>
      </c>
      <c r="G89" s="75">
        <v>1.0</v>
      </c>
      <c r="H89" s="74">
        <f t="shared" ref="H89:H95" si="4">$D89*G89</f>
        <v>500000</v>
      </c>
      <c r="I89" s="92"/>
      <c r="J89" s="101"/>
      <c r="K89" s="92"/>
      <c r="L89" s="101"/>
      <c r="M89" s="92"/>
      <c r="N89" s="92"/>
      <c r="O89" s="101"/>
      <c r="P89" s="92"/>
      <c r="Q89" s="101"/>
      <c r="R89" s="92"/>
      <c r="S89" s="92"/>
      <c r="T89" s="101"/>
      <c r="U89" s="92"/>
      <c r="V89" s="101"/>
      <c r="W89" s="92"/>
      <c r="X89" s="92"/>
      <c r="Y89" s="101"/>
      <c r="Z89" s="92"/>
      <c r="AA89" s="101"/>
      <c r="AB89" s="92"/>
      <c r="AC89" s="92"/>
    </row>
    <row r="90" ht="15.75" customHeight="1">
      <c r="A90" s="4"/>
      <c r="B90" s="1"/>
      <c r="C90" s="73" t="str">
        <f>$C$43</f>
        <v>Social Post (Twitter)</v>
      </c>
      <c r="D90" s="74">
        <f>$D$46</f>
        <v>134.75</v>
      </c>
      <c r="E90" s="75">
        <v>4.0</v>
      </c>
      <c r="F90" s="74">
        <f t="shared" si="3"/>
        <v>539</v>
      </c>
      <c r="G90" s="75">
        <v>1.0</v>
      </c>
      <c r="H90" s="74">
        <f t="shared" si="4"/>
        <v>134.75</v>
      </c>
      <c r="I90" s="92"/>
      <c r="J90" s="101"/>
      <c r="K90" s="92"/>
      <c r="L90" s="101"/>
      <c r="M90" s="92"/>
      <c r="N90" s="92"/>
      <c r="O90" s="101"/>
      <c r="P90" s="92"/>
      <c r="Q90" s="101"/>
      <c r="R90" s="92"/>
      <c r="S90" s="92"/>
      <c r="T90" s="101"/>
      <c r="U90" s="92"/>
      <c r="V90" s="101"/>
      <c r="W90" s="92"/>
      <c r="X90" s="92"/>
      <c r="Y90" s="101"/>
      <c r="Z90" s="92"/>
      <c r="AA90" s="101"/>
      <c r="AB90" s="92"/>
      <c r="AC90" s="92"/>
    </row>
    <row r="91" ht="15.75" customHeight="1">
      <c r="A91" s="4"/>
      <c r="B91" s="1"/>
      <c r="C91" s="73" t="str">
        <f>$C$48</f>
        <v>Social Post (Facebook)</v>
      </c>
      <c r="D91" s="74">
        <f>$D$51</f>
        <v>1006.8625</v>
      </c>
      <c r="E91" s="75">
        <v>4.0</v>
      </c>
      <c r="F91" s="74">
        <f t="shared" si="3"/>
        <v>4027.45</v>
      </c>
      <c r="G91" s="75">
        <v>1.0</v>
      </c>
      <c r="H91" s="74">
        <f t="shared" si="4"/>
        <v>1006.8625</v>
      </c>
      <c r="I91" s="92"/>
      <c r="J91" s="101"/>
      <c r="K91" s="92"/>
      <c r="L91" s="101"/>
      <c r="M91" s="92"/>
      <c r="N91" s="92"/>
      <c r="O91" s="101"/>
      <c r="P91" s="92"/>
      <c r="Q91" s="101"/>
      <c r="R91" s="92"/>
      <c r="S91" s="92"/>
      <c r="T91" s="101"/>
      <c r="U91" s="92"/>
      <c r="V91" s="101"/>
      <c r="W91" s="92"/>
      <c r="X91" s="92"/>
      <c r="Y91" s="101"/>
      <c r="Z91" s="92"/>
      <c r="AA91" s="101"/>
      <c r="AB91" s="92"/>
      <c r="AC91" s="92"/>
    </row>
    <row r="92" ht="15.75" customHeight="1">
      <c r="A92" s="4"/>
      <c r="B92" s="1"/>
      <c r="C92" s="76" t="str">
        <f>$C$53</f>
        <v>Social Post (Instagram)</v>
      </c>
      <c r="D92" s="74">
        <f>$D$56</f>
        <v>89.95</v>
      </c>
      <c r="E92" s="75">
        <v>4.0</v>
      </c>
      <c r="F92" s="74">
        <f t="shared" si="3"/>
        <v>359.8</v>
      </c>
      <c r="G92" s="77">
        <v>1.0</v>
      </c>
      <c r="H92" s="74">
        <f t="shared" si="4"/>
        <v>89.95</v>
      </c>
      <c r="I92" s="92"/>
      <c r="J92" s="101"/>
      <c r="K92" s="92"/>
      <c r="L92" s="101"/>
      <c r="M92" s="92"/>
      <c r="N92" s="92"/>
      <c r="O92" s="101"/>
      <c r="P92" s="92"/>
      <c r="Q92" s="101"/>
      <c r="R92" s="92"/>
      <c r="S92" s="92"/>
      <c r="T92" s="101"/>
      <c r="U92" s="92"/>
      <c r="V92" s="101"/>
      <c r="W92" s="92"/>
      <c r="X92" s="92"/>
      <c r="Y92" s="101"/>
      <c r="Z92" s="92"/>
      <c r="AA92" s="101"/>
      <c r="AB92" s="92"/>
      <c r="AC92" s="92"/>
    </row>
    <row r="93" ht="15.75" customHeight="1">
      <c r="A93" s="4"/>
      <c r="B93" s="1"/>
      <c r="C93" s="76" t="str">
        <f>$C$58</f>
        <v>Email Newsletter Feature</v>
      </c>
      <c r="D93" s="74">
        <f>($D$61)</f>
        <v>75000</v>
      </c>
      <c r="E93" s="75">
        <v>4.0</v>
      </c>
      <c r="F93" s="74">
        <f t="shared" si="3"/>
        <v>300000</v>
      </c>
      <c r="G93" s="77">
        <v>1.0</v>
      </c>
      <c r="H93" s="74">
        <f t="shared" si="4"/>
        <v>75000</v>
      </c>
      <c r="I93" s="92"/>
      <c r="J93" s="101"/>
      <c r="K93" s="92"/>
      <c r="L93" s="101"/>
      <c r="M93" s="92"/>
      <c r="N93" s="92"/>
      <c r="O93" s="101"/>
      <c r="P93" s="92"/>
      <c r="Q93" s="101"/>
      <c r="R93" s="92"/>
      <c r="S93" s="92"/>
      <c r="T93" s="101"/>
      <c r="U93" s="92"/>
      <c r="V93" s="101"/>
      <c r="W93" s="92"/>
      <c r="X93" s="92"/>
      <c r="Y93" s="101"/>
      <c r="Z93" s="92"/>
      <c r="AA93" s="101"/>
      <c r="AB93" s="92"/>
      <c r="AC93" s="92"/>
    </row>
    <row r="94" ht="15.75" customHeight="1">
      <c r="A94" s="4"/>
      <c r="B94" s="1"/>
      <c r="C94" s="76" t="str">
        <f>$C$63</f>
        <v>VIZIO.com Feature</v>
      </c>
      <c r="D94" s="74">
        <f>$D$66</f>
        <v>1500</v>
      </c>
      <c r="E94" s="75">
        <v>4.0</v>
      </c>
      <c r="F94" s="74">
        <f t="shared" si="3"/>
        <v>6000</v>
      </c>
      <c r="G94" s="77">
        <v>1.0</v>
      </c>
      <c r="H94" s="74">
        <f t="shared" si="4"/>
        <v>1500</v>
      </c>
      <c r="I94" s="92"/>
      <c r="J94" s="101"/>
      <c r="K94" s="92"/>
      <c r="L94" s="101"/>
      <c r="M94" s="92"/>
      <c r="N94" s="92"/>
      <c r="O94" s="101"/>
      <c r="P94" s="92"/>
      <c r="Q94" s="101"/>
      <c r="R94" s="92"/>
      <c r="S94" s="92"/>
      <c r="T94" s="101"/>
      <c r="U94" s="92"/>
      <c r="V94" s="101"/>
      <c r="W94" s="92"/>
      <c r="X94" s="92"/>
      <c r="Y94" s="101"/>
      <c r="Z94" s="92"/>
      <c r="AA94" s="101"/>
      <c r="AB94" s="92"/>
      <c r="AC94" s="92"/>
    </row>
    <row r="95" ht="15.75" customHeight="1">
      <c r="A95" s="4"/>
      <c r="B95" s="1"/>
      <c r="C95" s="76" t="str">
        <f>$C$68</f>
        <v>Partner.com Feature</v>
      </c>
      <c r="D95" s="78">
        <f>$D$71</f>
        <v>1500</v>
      </c>
      <c r="E95" s="77">
        <v>0.0</v>
      </c>
      <c r="F95" s="74">
        <f t="shared" si="3"/>
        <v>0</v>
      </c>
      <c r="G95" s="77"/>
      <c r="H95" s="74">
        <f t="shared" si="4"/>
        <v>0</v>
      </c>
      <c r="I95" s="92"/>
      <c r="J95" s="101"/>
      <c r="K95" s="92"/>
      <c r="L95" s="101"/>
      <c r="M95" s="92"/>
      <c r="N95" s="92"/>
      <c r="O95" s="101"/>
      <c r="P95" s="92"/>
      <c r="Q95" s="101"/>
      <c r="R95" s="92"/>
      <c r="S95" s="92"/>
      <c r="T95" s="101"/>
      <c r="U95" s="92"/>
      <c r="V95" s="101"/>
      <c r="W95" s="92"/>
      <c r="X95" s="92"/>
      <c r="Y95" s="101"/>
      <c r="Z95" s="92"/>
      <c r="AA95" s="101"/>
      <c r="AB95" s="92"/>
      <c r="AC95" s="92"/>
    </row>
    <row r="96" ht="15.75" customHeight="1">
      <c r="A96" s="4"/>
      <c r="B96" s="1"/>
      <c r="C96" s="80" t="s">
        <v>378</v>
      </c>
      <c r="D96" s="81" t="s">
        <v>79</v>
      </c>
      <c r="E96" s="81" t="s">
        <v>79</v>
      </c>
      <c r="F96" s="82">
        <f>SUM(F83:F95)</f>
        <v>3690926.25</v>
      </c>
      <c r="G96" s="81" t="s">
        <v>79</v>
      </c>
      <c r="H96" s="82">
        <f>SUM(H83:H95)</f>
        <v>2250231.563</v>
      </c>
      <c r="I96" s="86"/>
      <c r="J96" s="85"/>
      <c r="K96" s="86"/>
      <c r="L96" s="85"/>
      <c r="M96" s="86"/>
      <c r="N96" s="86"/>
      <c r="O96" s="85"/>
      <c r="P96" s="86"/>
      <c r="Q96" s="85"/>
      <c r="R96" s="86"/>
      <c r="S96" s="86"/>
      <c r="T96" s="85"/>
      <c r="U96" s="86"/>
      <c r="V96" s="85"/>
      <c r="W96" s="86"/>
      <c r="X96" s="86"/>
      <c r="Y96" s="85"/>
      <c r="Z96" s="86"/>
      <c r="AA96" s="85"/>
      <c r="AB96" s="86"/>
      <c r="AC96" s="86"/>
    </row>
    <row r="97" ht="15.75" customHeight="1">
      <c r="A97" s="4"/>
      <c r="B97" s="1"/>
      <c r="C97" s="220" t="s">
        <v>379</v>
      </c>
      <c r="D97" s="221"/>
      <c r="E97" s="222"/>
      <c r="F97" s="221">
        <f>F96</f>
        <v>3690926.25</v>
      </c>
      <c r="G97" s="222"/>
      <c r="H97" s="221">
        <f>H96</f>
        <v>2250231.563</v>
      </c>
      <c r="I97" s="86"/>
      <c r="J97" s="85"/>
      <c r="K97" s="85"/>
      <c r="L97" s="85"/>
      <c r="M97" s="85"/>
      <c r="N97" s="86"/>
      <c r="O97" s="85"/>
      <c r="P97" s="85"/>
      <c r="Q97" s="85"/>
      <c r="R97" s="85"/>
      <c r="S97" s="86"/>
      <c r="T97" s="85"/>
      <c r="U97" s="85"/>
      <c r="V97" s="85"/>
      <c r="W97" s="85"/>
      <c r="X97" s="86"/>
      <c r="Y97" s="85"/>
      <c r="Z97" s="85"/>
      <c r="AA97" s="85"/>
      <c r="AB97" s="85"/>
      <c r="AC97" s="86"/>
    </row>
    <row r="98" ht="15.75" customHeight="1">
      <c r="A98" s="4"/>
      <c r="B98" s="1"/>
      <c r="C98" s="220" t="s">
        <v>380</v>
      </c>
      <c r="D98" s="223"/>
      <c r="E98" s="222"/>
      <c r="F98" s="223">
        <v>-2250000.0</v>
      </c>
      <c r="G98" s="222"/>
      <c r="H98" s="223">
        <v>-2250000.0</v>
      </c>
      <c r="I98" s="86"/>
      <c r="J98" s="85"/>
      <c r="K98" s="85"/>
      <c r="L98" s="85"/>
      <c r="M98" s="85"/>
      <c r="N98" s="86"/>
      <c r="O98" s="85"/>
      <c r="P98" s="85"/>
      <c r="Q98" s="85"/>
      <c r="R98" s="85"/>
      <c r="S98" s="86"/>
      <c r="T98" s="85"/>
      <c r="U98" s="85"/>
      <c r="V98" s="85"/>
      <c r="W98" s="85"/>
      <c r="X98" s="86"/>
      <c r="Y98" s="85"/>
      <c r="Z98" s="85"/>
      <c r="AA98" s="85"/>
      <c r="AB98" s="85"/>
      <c r="AC98" s="86"/>
    </row>
    <row r="99" ht="15.75" customHeight="1">
      <c r="A99" s="4"/>
      <c r="B99" s="1"/>
      <c r="C99" s="5" t="s">
        <v>381</v>
      </c>
      <c r="D99" s="85"/>
      <c r="E99" s="85"/>
      <c r="F99" s="85">
        <f>SUM(F97:F98)</f>
        <v>1440926.25</v>
      </c>
      <c r="G99" s="85"/>
      <c r="H99" s="85">
        <f>SUM(H97:H98)</f>
        <v>231.5625</v>
      </c>
      <c r="I99" s="86"/>
      <c r="J99" s="85"/>
      <c r="K99" s="85"/>
      <c r="L99" s="85"/>
      <c r="M99" s="85"/>
      <c r="N99" s="86"/>
      <c r="O99" s="85"/>
      <c r="P99" s="85"/>
      <c r="Q99" s="85"/>
      <c r="R99" s="85"/>
      <c r="S99" s="86"/>
      <c r="T99" s="85"/>
      <c r="U99" s="85"/>
      <c r="V99" s="85"/>
      <c r="W99" s="85"/>
      <c r="X99" s="86"/>
      <c r="Y99" s="85"/>
      <c r="Z99" s="85"/>
      <c r="AA99" s="85"/>
      <c r="AB99" s="85"/>
      <c r="AC99" s="86"/>
    </row>
    <row r="100" ht="15.75" customHeight="1">
      <c r="B100" s="1"/>
      <c r="E100" s="132"/>
      <c r="F100" s="132"/>
      <c r="G100" s="132"/>
    </row>
    <row r="101" ht="15.75" customHeight="1">
      <c r="B101" s="1"/>
      <c r="C101" s="89"/>
      <c r="D101" s="90" t="s">
        <v>83</v>
      </c>
      <c r="E101" s="91" t="s">
        <v>84</v>
      </c>
      <c r="F101" s="132"/>
      <c r="G101" s="132"/>
    </row>
    <row r="102" ht="15.75" customHeight="1">
      <c r="B102" s="1"/>
      <c r="C102" s="93" t="s">
        <v>8</v>
      </c>
      <c r="D102" s="94">
        <f>F96+K96+P96</f>
        <v>3690926.25</v>
      </c>
      <c r="E102" s="95">
        <f>H96+M96+R96</f>
        <v>2250231.563</v>
      </c>
      <c r="F102" s="132"/>
      <c r="G102" s="132"/>
    </row>
    <row r="103" ht="15.75" customHeight="1">
      <c r="B103" s="1"/>
      <c r="C103" s="93" t="s">
        <v>9</v>
      </c>
      <c r="D103" s="94">
        <f>U96+Z96+AE96+AJ96</f>
        <v>0</v>
      </c>
      <c r="E103" s="95">
        <f>W96+AB96+AG96+AL96</f>
        <v>0</v>
      </c>
      <c r="F103" s="132"/>
      <c r="G103" s="132"/>
    </row>
    <row r="104" ht="15.75" customHeight="1">
      <c r="B104" s="1"/>
      <c r="C104" s="93" t="s">
        <v>351</v>
      </c>
      <c r="D104" s="94">
        <f>AO96+AT96+AY96+BD96</f>
        <v>0</v>
      </c>
      <c r="E104" s="95">
        <f>AQ96+AV96+BA96+BF96</f>
        <v>0</v>
      </c>
      <c r="F104" s="132"/>
      <c r="G104" s="132"/>
    </row>
    <row r="105" ht="15.75" customHeight="1">
      <c r="B105" s="1"/>
      <c r="C105" s="93" t="s">
        <v>352</v>
      </c>
      <c r="D105" s="94">
        <f>BI96+BN96+BS96+BX96+CC96</f>
        <v>0</v>
      </c>
      <c r="E105" s="95">
        <f>BK96+BP96+BU96+BZ96+CE96</f>
        <v>0</v>
      </c>
      <c r="F105" s="132"/>
      <c r="G105" s="132"/>
    </row>
    <row r="106" ht="15.75" customHeight="1">
      <c r="B106" s="1"/>
      <c r="C106" s="93" t="s">
        <v>353</v>
      </c>
      <c r="D106" s="94">
        <f>CH96+CM96+CR96+CW96</f>
        <v>0</v>
      </c>
      <c r="E106" s="95">
        <f>CJ96+CO96+CT96+CY96</f>
        <v>0</v>
      </c>
      <c r="F106" s="132"/>
      <c r="G106" s="132"/>
    </row>
    <row r="107" ht="15.75" customHeight="1">
      <c r="B107" s="1"/>
      <c r="C107" s="96" t="s">
        <v>354</v>
      </c>
      <c r="D107" s="97">
        <f>DB96+DG96+DL96+DQ96+DV96</f>
        <v>0</v>
      </c>
      <c r="E107" s="98">
        <f>DD96+DI96+DN96+DS96+DX96</f>
        <v>0</v>
      </c>
      <c r="F107" s="132"/>
      <c r="G107" s="132"/>
    </row>
    <row r="108" ht="15.75" customHeight="1">
      <c r="B108" s="1"/>
      <c r="E108" s="132"/>
      <c r="F108" s="132"/>
      <c r="G108" s="132"/>
    </row>
    <row r="109" ht="15.75" customHeight="1">
      <c r="B109" s="1"/>
      <c r="C109" s="2" t="s">
        <v>26</v>
      </c>
      <c r="E109" s="132"/>
      <c r="F109" s="132"/>
      <c r="G109" s="132"/>
      <c r="I109" s="4"/>
      <c r="J109" s="4"/>
      <c r="K109" s="4"/>
      <c r="L109" s="4"/>
      <c r="M109" s="4"/>
      <c r="N109" s="4"/>
      <c r="O109" s="4"/>
      <c r="P109" s="4"/>
    </row>
    <row r="110" ht="15.75" customHeight="1">
      <c r="B110" s="1"/>
      <c r="E110" s="132"/>
      <c r="F110" s="132"/>
      <c r="G110" s="132"/>
      <c r="I110" s="5"/>
      <c r="L110" s="5"/>
      <c r="M110" s="5"/>
      <c r="N110" s="5"/>
      <c r="O110" s="5"/>
      <c r="P110" s="4"/>
    </row>
    <row r="111" ht="15.75" customHeight="1">
      <c r="B111" s="1"/>
      <c r="C111" s="67" t="s">
        <v>72</v>
      </c>
      <c r="D111" s="67" t="s">
        <v>73</v>
      </c>
      <c r="E111" s="71" t="s">
        <v>135</v>
      </c>
      <c r="F111" s="71"/>
      <c r="G111" s="71" t="s">
        <v>136</v>
      </c>
      <c r="H111" s="71"/>
      <c r="I111" s="71" t="s">
        <v>255</v>
      </c>
      <c r="J111" s="71"/>
      <c r="L111" s="38" t="s">
        <v>232</v>
      </c>
      <c r="M111" s="38" t="s">
        <v>135</v>
      </c>
      <c r="N111" s="38" t="s">
        <v>136</v>
      </c>
      <c r="O111" s="38" t="s">
        <v>255</v>
      </c>
      <c r="P111" s="8"/>
    </row>
    <row r="112" ht="15.75" customHeight="1">
      <c r="B112" s="1"/>
      <c r="C112" s="67"/>
      <c r="D112" s="67"/>
      <c r="E112" s="71" t="s">
        <v>75</v>
      </c>
      <c r="F112" s="71" t="s">
        <v>12</v>
      </c>
      <c r="G112" s="71" t="s">
        <v>75</v>
      </c>
      <c r="H112" s="71" t="s">
        <v>12</v>
      </c>
      <c r="I112" s="71" t="s">
        <v>75</v>
      </c>
      <c r="J112" s="71" t="s">
        <v>12</v>
      </c>
      <c r="L112" s="41" t="s">
        <v>35</v>
      </c>
      <c r="M112" s="42">
        <v>15.0</v>
      </c>
      <c r="N112" s="42">
        <v>15.0</v>
      </c>
      <c r="O112" s="42">
        <v>15.0</v>
      </c>
      <c r="P112" s="8"/>
    </row>
    <row r="113" ht="15.75" customHeight="1">
      <c r="B113" s="1"/>
      <c r="C113" s="73" t="str">
        <f>$C$4</f>
        <v>Featured Apps Row (Position 11-15)</v>
      </c>
      <c r="D113" s="74">
        <f>$D$8/7</f>
        <v>3296.703297</v>
      </c>
      <c r="E113" s="75">
        <v>365.0</v>
      </c>
      <c r="F113" s="74">
        <f>$D113*E113</f>
        <v>1203296.703</v>
      </c>
      <c r="G113" s="75">
        <v>365.0</v>
      </c>
      <c r="H113" s="74">
        <f>$D113*G113</f>
        <v>1203296.703</v>
      </c>
      <c r="I113" s="75">
        <v>365.0</v>
      </c>
      <c r="J113" s="74">
        <f>$D113*I113</f>
        <v>1203296.703</v>
      </c>
      <c r="L113" s="41" t="s">
        <v>60</v>
      </c>
      <c r="M113" s="125">
        <v>2.0E7</v>
      </c>
      <c r="N113" s="125">
        <v>2.0E7</v>
      </c>
      <c r="O113" s="125">
        <v>2.0E7</v>
      </c>
      <c r="P113" s="176"/>
    </row>
    <row r="114" ht="15.75" customHeight="1">
      <c r="B114" s="1"/>
      <c r="C114" s="73" t="str">
        <f>$C$17</f>
        <v>Hero Placement (Home)</v>
      </c>
      <c r="D114" s="74">
        <f>$D$20/7</f>
        <v>90000</v>
      </c>
      <c r="E114" s="75">
        <f>F114/D114</f>
        <v>3.333333333</v>
      </c>
      <c r="F114" s="74">
        <f>M114</f>
        <v>300000</v>
      </c>
      <c r="G114" s="75">
        <f>H114/D114</f>
        <v>3.333333333</v>
      </c>
      <c r="H114" s="74">
        <f>N114</f>
        <v>300000</v>
      </c>
      <c r="I114" s="75">
        <f>J114/D114</f>
        <v>3.333333333</v>
      </c>
      <c r="J114" s="74">
        <f>O114</f>
        <v>300000</v>
      </c>
      <c r="L114" s="41" t="s">
        <v>62</v>
      </c>
      <c r="M114" s="47">
        <f t="shared" ref="M114:O114" si="5">(M112/1000)*(M113)</f>
        <v>300000</v>
      </c>
      <c r="N114" s="47">
        <f t="shared" si="5"/>
        <v>300000</v>
      </c>
      <c r="O114" s="47">
        <f t="shared" si="5"/>
        <v>300000</v>
      </c>
      <c r="P114" s="176"/>
    </row>
    <row r="115" ht="15.75" customHeight="1">
      <c r="B115" s="1"/>
      <c r="C115" s="73" t="str">
        <f>$C$22</f>
        <v>Hero Placement (Other)</v>
      </c>
      <c r="D115" s="74">
        <f>$D$25/7</f>
        <v>27000</v>
      </c>
      <c r="E115" s="75"/>
      <c r="F115" s="74">
        <f>$D115*E115</f>
        <v>0</v>
      </c>
      <c r="G115" s="75"/>
      <c r="H115" s="74">
        <f>$D115*G115</f>
        <v>0</v>
      </c>
      <c r="I115" s="75"/>
      <c r="J115" s="74">
        <f>$D115*I115</f>
        <v>0</v>
      </c>
      <c r="L115" s="33"/>
      <c r="M115" s="33"/>
      <c r="N115" s="33"/>
      <c r="O115" s="33"/>
      <c r="P115" s="176"/>
    </row>
    <row r="116" ht="15.75" customHeight="1">
      <c r="B116" s="1"/>
      <c r="C116" s="73" t="str">
        <f>$C$27</f>
        <v>Discover Placement (Home)</v>
      </c>
      <c r="D116" s="74">
        <f>$D$30/7</f>
        <v>15000</v>
      </c>
      <c r="E116" s="75">
        <f>F116/D116</f>
        <v>9.333333333</v>
      </c>
      <c r="F116" s="74">
        <f>M119</f>
        <v>140000</v>
      </c>
      <c r="G116" s="75">
        <f>H116/D116</f>
        <v>9.333333333</v>
      </c>
      <c r="H116" s="74">
        <f>N119</f>
        <v>140000</v>
      </c>
      <c r="I116" s="75">
        <f>J116/D116</f>
        <v>9.333333333</v>
      </c>
      <c r="J116" s="74">
        <f>O119</f>
        <v>140000</v>
      </c>
      <c r="L116" s="38" t="s">
        <v>238</v>
      </c>
      <c r="M116" s="38"/>
      <c r="N116" s="38"/>
      <c r="O116" s="38"/>
      <c r="P116" s="176"/>
    </row>
    <row r="117" ht="15.75" customHeight="1">
      <c r="B117" s="1"/>
      <c r="C117" s="73" t="str">
        <f>$C$32</f>
        <v>Discover Placement (Other)</v>
      </c>
      <c r="D117" s="74">
        <f>$D$36/7</f>
        <v>12600</v>
      </c>
      <c r="E117" s="75"/>
      <c r="F117" s="74">
        <f t="shared" ref="F117:F124" si="6">$D117*E117</f>
        <v>0</v>
      </c>
      <c r="G117" s="75"/>
      <c r="H117" s="74">
        <f t="shared" ref="H117:H124" si="7">$D117*G117</f>
        <v>0</v>
      </c>
      <c r="I117" s="75"/>
      <c r="J117" s="74">
        <f t="shared" ref="J117:J124" si="8">$D117*I117</f>
        <v>0</v>
      </c>
      <c r="L117" s="41" t="s">
        <v>35</v>
      </c>
      <c r="M117" s="42">
        <v>7.0</v>
      </c>
      <c r="N117" s="42">
        <v>7.0</v>
      </c>
      <c r="O117" s="42">
        <v>7.0</v>
      </c>
      <c r="P117" s="176"/>
    </row>
    <row r="118" ht="15.75" customHeight="1">
      <c r="B118" s="1"/>
      <c r="C118" s="73" t="str">
        <f>$C$38</f>
        <v>Dedicated On-Device Feature Card</v>
      </c>
      <c r="D118" s="74">
        <f>$D$41</f>
        <v>500000</v>
      </c>
      <c r="E118" s="75">
        <v>1.0</v>
      </c>
      <c r="F118" s="74">
        <f t="shared" si="6"/>
        <v>500000</v>
      </c>
      <c r="G118" s="75"/>
      <c r="H118" s="74">
        <f t="shared" si="7"/>
        <v>0</v>
      </c>
      <c r="I118" s="75"/>
      <c r="J118" s="74">
        <f t="shared" si="8"/>
        <v>0</v>
      </c>
      <c r="L118" s="41" t="s">
        <v>60</v>
      </c>
      <c r="M118" s="125">
        <v>2.0E7</v>
      </c>
      <c r="N118" s="125">
        <v>2.0E7</v>
      </c>
      <c r="O118" s="125">
        <v>2.0E7</v>
      </c>
      <c r="P118" s="176"/>
    </row>
    <row r="119" ht="15.75" customHeight="1">
      <c r="B119" s="1"/>
      <c r="C119" s="73" t="str">
        <f>$C$43</f>
        <v>Social Post (Twitter)</v>
      </c>
      <c r="D119" s="74">
        <f>$D$46</f>
        <v>134.75</v>
      </c>
      <c r="E119" s="75">
        <v>1.0</v>
      </c>
      <c r="F119" s="74">
        <f t="shared" si="6"/>
        <v>134.75</v>
      </c>
      <c r="G119" s="75"/>
      <c r="H119" s="74">
        <f t="shared" si="7"/>
        <v>0</v>
      </c>
      <c r="I119" s="75"/>
      <c r="J119" s="74">
        <f t="shared" si="8"/>
        <v>0</v>
      </c>
      <c r="L119" s="41" t="s">
        <v>62</v>
      </c>
      <c r="M119" s="47">
        <f t="shared" ref="M119:O119" si="9">(M117/1000)*(M118)</f>
        <v>140000</v>
      </c>
      <c r="N119" s="47">
        <f t="shared" si="9"/>
        <v>140000</v>
      </c>
      <c r="O119" s="47">
        <f t="shared" si="9"/>
        <v>140000</v>
      </c>
      <c r="P119" s="176"/>
    </row>
    <row r="120" ht="15.75" customHeight="1">
      <c r="B120" s="1"/>
      <c r="C120" s="73" t="str">
        <f>$C$48</f>
        <v>Social Post (Facebook)</v>
      </c>
      <c r="D120" s="74">
        <f>$D$51</f>
        <v>1006.8625</v>
      </c>
      <c r="E120" s="75">
        <v>1.0</v>
      </c>
      <c r="F120" s="74">
        <f t="shared" si="6"/>
        <v>1006.8625</v>
      </c>
      <c r="G120" s="75"/>
      <c r="H120" s="74">
        <f t="shared" si="7"/>
        <v>0</v>
      </c>
      <c r="I120" s="75"/>
      <c r="J120" s="74">
        <f t="shared" si="8"/>
        <v>0</v>
      </c>
      <c r="L120" s="33"/>
      <c r="M120" s="33"/>
      <c r="N120" s="33"/>
      <c r="O120" s="33"/>
      <c r="P120" s="176"/>
    </row>
    <row r="121" ht="15.75" customHeight="1">
      <c r="B121" s="1"/>
      <c r="C121" s="76" t="str">
        <f>$C$53</f>
        <v>Social Post (Instagram)</v>
      </c>
      <c r="D121" s="74">
        <f>$D$56</f>
        <v>89.95</v>
      </c>
      <c r="E121" s="77">
        <v>1.0</v>
      </c>
      <c r="F121" s="74">
        <f t="shared" si="6"/>
        <v>89.95</v>
      </c>
      <c r="G121" s="77"/>
      <c r="H121" s="74">
        <f t="shared" si="7"/>
        <v>0</v>
      </c>
      <c r="I121" s="77"/>
      <c r="J121" s="74">
        <f t="shared" si="8"/>
        <v>0</v>
      </c>
      <c r="P121" s="176"/>
    </row>
    <row r="122" ht="15.75" customHeight="1">
      <c r="B122" s="1"/>
      <c r="C122" s="76" t="str">
        <f>$C$58</f>
        <v>Email Newsletter Feature</v>
      </c>
      <c r="D122" s="74">
        <f>($D$61)</f>
        <v>75000</v>
      </c>
      <c r="E122" s="77">
        <v>1.0</v>
      </c>
      <c r="F122" s="74">
        <f t="shared" si="6"/>
        <v>75000</v>
      </c>
      <c r="G122" s="77">
        <v>1.0</v>
      </c>
      <c r="H122" s="74">
        <f t="shared" si="7"/>
        <v>75000</v>
      </c>
      <c r="I122" s="77">
        <v>1.0</v>
      </c>
      <c r="J122" s="74">
        <f t="shared" si="8"/>
        <v>75000</v>
      </c>
      <c r="P122" s="178"/>
    </row>
    <row r="123" ht="15.75" customHeight="1">
      <c r="B123" s="1"/>
      <c r="C123" s="76" t="str">
        <f>$C$63</f>
        <v>VIZIO.com Feature</v>
      </c>
      <c r="D123" s="74">
        <f>$D$66</f>
        <v>1500</v>
      </c>
      <c r="E123" s="77">
        <v>1.0</v>
      </c>
      <c r="F123" s="74">
        <f t="shared" si="6"/>
        <v>1500</v>
      </c>
      <c r="G123" s="77">
        <v>1.0</v>
      </c>
      <c r="H123" s="74">
        <f t="shared" si="7"/>
        <v>1500</v>
      </c>
      <c r="I123" s="77">
        <v>1.0</v>
      </c>
      <c r="J123" s="74">
        <f t="shared" si="8"/>
        <v>1500</v>
      </c>
      <c r="P123" s="178"/>
    </row>
    <row r="124" ht="15.75" customHeight="1">
      <c r="B124" s="1"/>
      <c r="C124" s="76" t="str">
        <f>$C$68</f>
        <v>Partner.com Feature</v>
      </c>
      <c r="D124" s="78">
        <f>$D$71</f>
        <v>1500</v>
      </c>
      <c r="E124" s="77"/>
      <c r="F124" s="74">
        <f t="shared" si="6"/>
        <v>0</v>
      </c>
      <c r="G124" s="77"/>
      <c r="H124" s="74">
        <f t="shared" si="7"/>
        <v>0</v>
      </c>
      <c r="I124" s="77"/>
      <c r="J124" s="74">
        <f t="shared" si="8"/>
        <v>0</v>
      </c>
      <c r="P124" s="4"/>
    </row>
    <row r="125" ht="15.75" customHeight="1">
      <c r="B125" s="1"/>
      <c r="C125" s="80" t="s">
        <v>85</v>
      </c>
      <c r="D125" s="81" t="s">
        <v>79</v>
      </c>
      <c r="E125" s="81" t="s">
        <v>79</v>
      </c>
      <c r="F125" s="82">
        <f>SUM(F113:F124)</f>
        <v>2221028.266</v>
      </c>
      <c r="G125" s="81" t="s">
        <v>79</v>
      </c>
      <c r="H125" s="82">
        <f>SUM(H113:H124)</f>
        <v>1719796.703</v>
      </c>
      <c r="I125" s="81" t="s">
        <v>79</v>
      </c>
      <c r="J125" s="82">
        <f>SUM(J113:J124)</f>
        <v>1719796.703</v>
      </c>
      <c r="L125" s="33"/>
      <c r="M125" s="52"/>
      <c r="N125" s="52"/>
      <c r="O125" s="52"/>
      <c r="P125" s="4"/>
    </row>
    <row r="126" ht="15.75" customHeight="1">
      <c r="B126" s="1"/>
      <c r="E126" s="132"/>
      <c r="F126" s="132"/>
      <c r="G126" s="132"/>
      <c r="H126" s="4"/>
      <c r="L126" s="180"/>
      <c r="M126" s="180"/>
      <c r="N126" s="180"/>
      <c r="O126" s="180"/>
    </row>
    <row r="127" ht="15.75" customHeight="1">
      <c r="B127" s="1"/>
      <c r="C127" s="102" t="s">
        <v>86</v>
      </c>
      <c r="D127" s="103">
        <f>F125*0.5</f>
        <v>1110514.133</v>
      </c>
      <c r="E127" s="132"/>
      <c r="F127" s="132"/>
      <c r="G127" s="132"/>
      <c r="H127" s="4"/>
      <c r="L127" s="33"/>
      <c r="M127" s="181"/>
      <c r="N127" s="181"/>
      <c r="O127" s="181"/>
    </row>
    <row r="128" ht="15.75" customHeight="1">
      <c r="B128" s="1"/>
      <c r="C128" s="105" t="s">
        <v>88</v>
      </c>
      <c r="D128" s="106">
        <f>F125*0.5+H125*0.5</f>
        <v>1970412.485</v>
      </c>
      <c r="E128" s="132"/>
      <c r="F128" s="132"/>
      <c r="G128" s="132"/>
      <c r="H128" s="4"/>
      <c r="L128" s="33"/>
      <c r="M128" s="182"/>
      <c r="N128" s="182"/>
      <c r="O128" s="182"/>
    </row>
    <row r="129" ht="15.75" customHeight="1">
      <c r="B129" s="1"/>
      <c r="C129" s="105" t="s">
        <v>89</v>
      </c>
      <c r="D129" s="106">
        <f>H125*0.5+J125*0.5</f>
        <v>1719796.703</v>
      </c>
      <c r="E129" s="132"/>
      <c r="F129" s="132"/>
      <c r="G129" s="132"/>
      <c r="H129" s="4"/>
      <c r="L129" s="33"/>
      <c r="M129" s="52"/>
      <c r="N129" s="52"/>
      <c r="O129" s="52"/>
    </row>
    <row r="130" ht="15.75" customHeight="1">
      <c r="B130" s="1"/>
      <c r="C130" s="107" t="s">
        <v>256</v>
      </c>
      <c r="D130" s="108">
        <f>J125*0.5</f>
        <v>859898.3516</v>
      </c>
      <c r="E130" s="132"/>
      <c r="F130" s="132"/>
      <c r="G130" s="132"/>
      <c r="H130" s="4"/>
      <c r="L130" s="33"/>
      <c r="M130" s="52"/>
      <c r="N130" s="52"/>
      <c r="O130" s="52"/>
    </row>
    <row r="131" ht="15.75" customHeight="1">
      <c r="B131" s="1"/>
      <c r="E131" s="132"/>
      <c r="F131" s="132"/>
      <c r="G131" s="132"/>
      <c r="H131" s="4"/>
      <c r="L131" s="33"/>
      <c r="M131" s="52"/>
      <c r="N131" s="52"/>
      <c r="O131" s="52"/>
    </row>
    <row r="132" ht="15.75" customHeight="1">
      <c r="B132" s="1"/>
      <c r="C132" s="2" t="s">
        <v>90</v>
      </c>
      <c r="E132" s="132"/>
      <c r="F132" s="132"/>
      <c r="G132" s="132"/>
      <c r="L132" s="4"/>
      <c r="M132" s="4"/>
      <c r="N132" s="4"/>
      <c r="O132" s="4"/>
    </row>
    <row r="133" ht="15.75" customHeight="1">
      <c r="B133" s="1"/>
      <c r="E133" s="132"/>
      <c r="F133" s="132"/>
      <c r="G133" s="132"/>
    </row>
    <row r="134" ht="15.75" customHeight="1">
      <c r="B134" s="1"/>
      <c r="C134" s="67" t="s">
        <v>72</v>
      </c>
      <c r="D134" s="67" t="s">
        <v>73</v>
      </c>
      <c r="E134" s="71" t="s">
        <v>74</v>
      </c>
      <c r="F134" s="71" t="s">
        <v>11</v>
      </c>
      <c r="G134" s="71" t="s">
        <v>75</v>
      </c>
      <c r="H134" s="71" t="s">
        <v>12</v>
      </c>
    </row>
    <row r="135" ht="15.75" customHeight="1">
      <c r="B135" s="1"/>
      <c r="C135" s="73" t="str">
        <f>$C$4</f>
        <v>Featured Apps Row (Position 11-15)</v>
      </c>
      <c r="D135" s="74">
        <f>$D$8/7</f>
        <v>3296.703297</v>
      </c>
      <c r="E135" s="75">
        <v>0.0</v>
      </c>
      <c r="F135" s="74">
        <f t="shared" ref="F135:F146" si="10">$D135*E135</f>
        <v>0</v>
      </c>
      <c r="G135" s="75">
        <v>7.0</v>
      </c>
      <c r="H135" s="74">
        <f t="shared" ref="H135:H146" si="11">$D135*G135</f>
        <v>23076.92308</v>
      </c>
    </row>
    <row r="136" ht="15.75" customHeight="1">
      <c r="B136" s="1"/>
      <c r="C136" s="73" t="str">
        <f>$C$17</f>
        <v>Hero Placement (Home)</v>
      </c>
      <c r="D136" s="74">
        <f>$D$20/7</f>
        <v>90000</v>
      </c>
      <c r="E136" s="75">
        <v>3.0</v>
      </c>
      <c r="F136" s="74">
        <f t="shared" si="10"/>
        <v>270000</v>
      </c>
      <c r="G136" s="75">
        <v>0.0</v>
      </c>
      <c r="H136" s="74">
        <f t="shared" si="11"/>
        <v>0</v>
      </c>
    </row>
    <row r="137" ht="15.75" customHeight="1">
      <c r="B137" s="1"/>
      <c r="C137" s="73" t="str">
        <f>$C$22</f>
        <v>Hero Placement (Other)</v>
      </c>
      <c r="D137" s="74">
        <f>$D$25/7</f>
        <v>27000</v>
      </c>
      <c r="E137" s="75">
        <v>0.0</v>
      </c>
      <c r="F137" s="74">
        <f t="shared" si="10"/>
        <v>0</v>
      </c>
      <c r="G137" s="75">
        <v>0.0</v>
      </c>
      <c r="H137" s="74">
        <f t="shared" si="11"/>
        <v>0</v>
      </c>
    </row>
    <row r="138" ht="15.75" customHeight="1">
      <c r="B138" s="1"/>
      <c r="C138" s="73" t="str">
        <f>$C$27</f>
        <v>Discover Placement (Home)</v>
      </c>
      <c r="D138" s="74">
        <f>$D$30/7</f>
        <v>15000</v>
      </c>
      <c r="E138" s="75">
        <v>0.0</v>
      </c>
      <c r="F138" s="74">
        <f t="shared" si="10"/>
        <v>0</v>
      </c>
      <c r="G138" s="75">
        <v>0.0</v>
      </c>
      <c r="H138" s="74">
        <f t="shared" si="11"/>
        <v>0</v>
      </c>
    </row>
    <row r="139" ht="15.75" customHeight="1">
      <c r="B139" s="1"/>
      <c r="C139" s="73" t="str">
        <f>$C$32</f>
        <v>Discover Placement (Other)</v>
      </c>
      <c r="D139" s="74">
        <f>$D$36/7</f>
        <v>12600</v>
      </c>
      <c r="E139" s="75">
        <v>3.0</v>
      </c>
      <c r="F139" s="74">
        <f t="shared" si="10"/>
        <v>37800</v>
      </c>
      <c r="G139" s="75">
        <v>0.0</v>
      </c>
      <c r="H139" s="74">
        <f t="shared" si="11"/>
        <v>0</v>
      </c>
    </row>
    <row r="140" ht="15.75" customHeight="1">
      <c r="B140" s="1"/>
      <c r="C140" s="73" t="str">
        <f>$C$38</f>
        <v>Dedicated On-Device Feature Card</v>
      </c>
      <c r="D140" s="74">
        <f>$D$41</f>
        <v>500000</v>
      </c>
      <c r="E140" s="75">
        <v>0.0</v>
      </c>
      <c r="F140" s="74">
        <f t="shared" si="10"/>
        <v>0</v>
      </c>
      <c r="G140" s="75">
        <v>1.0</v>
      </c>
      <c r="H140" s="74">
        <f t="shared" si="11"/>
        <v>500000</v>
      </c>
    </row>
    <row r="141" ht="15.75" customHeight="1">
      <c r="B141" s="1"/>
      <c r="C141" s="73" t="str">
        <f>$C$43</f>
        <v>Social Post (Twitter)</v>
      </c>
      <c r="D141" s="74">
        <f>$D$46</f>
        <v>134.75</v>
      </c>
      <c r="E141" s="75">
        <v>2.0</v>
      </c>
      <c r="F141" s="74">
        <f t="shared" si="10"/>
        <v>269.5</v>
      </c>
      <c r="G141" s="75">
        <v>1.0</v>
      </c>
      <c r="H141" s="74">
        <f t="shared" si="11"/>
        <v>134.75</v>
      </c>
    </row>
    <row r="142" ht="15.75" customHeight="1">
      <c r="B142" s="1"/>
      <c r="C142" s="73" t="str">
        <f>$C$48</f>
        <v>Social Post (Facebook)</v>
      </c>
      <c r="D142" s="74">
        <f>$D$51</f>
        <v>1006.8625</v>
      </c>
      <c r="E142" s="75">
        <v>2.0</v>
      </c>
      <c r="F142" s="74">
        <f t="shared" si="10"/>
        <v>2013.725</v>
      </c>
      <c r="G142" s="75">
        <v>1.0</v>
      </c>
      <c r="H142" s="74">
        <f t="shared" si="11"/>
        <v>1006.8625</v>
      </c>
      <c r="I142" s="183" t="s">
        <v>257</v>
      </c>
      <c r="J142" s="183"/>
      <c r="K142" s="183"/>
    </row>
    <row r="143" ht="15.75" customHeight="1">
      <c r="B143" s="1"/>
      <c r="C143" s="76" t="str">
        <f>$C$53</f>
        <v>Social Post (Instagram)</v>
      </c>
      <c r="D143" s="74">
        <f>$D$56</f>
        <v>89.95</v>
      </c>
      <c r="E143" s="75">
        <v>2.0</v>
      </c>
      <c r="F143" s="74">
        <f t="shared" si="10"/>
        <v>179.9</v>
      </c>
      <c r="G143" s="77">
        <v>1.0</v>
      </c>
      <c r="H143" s="74">
        <f t="shared" si="11"/>
        <v>89.95</v>
      </c>
    </row>
    <row r="144" ht="15.75" customHeight="1">
      <c r="B144" s="1"/>
      <c r="C144" s="76" t="str">
        <f>$C$58</f>
        <v>Email Newsletter Feature</v>
      </c>
      <c r="D144" s="74">
        <f>($D$61)</f>
        <v>75000</v>
      </c>
      <c r="E144" s="75">
        <v>0.0</v>
      </c>
      <c r="F144" s="74">
        <f t="shared" si="10"/>
        <v>0</v>
      </c>
      <c r="G144" s="77">
        <v>1.0</v>
      </c>
      <c r="H144" s="74">
        <f t="shared" si="11"/>
        <v>75000</v>
      </c>
    </row>
    <row r="145" ht="15.75" customHeight="1">
      <c r="B145" s="1"/>
      <c r="C145" s="76" t="str">
        <f>$C$63</f>
        <v>VIZIO.com Feature</v>
      </c>
      <c r="D145" s="74">
        <f>$D$66</f>
        <v>1500</v>
      </c>
      <c r="E145" s="75">
        <v>0.0</v>
      </c>
      <c r="F145" s="74">
        <f t="shared" si="10"/>
        <v>0</v>
      </c>
      <c r="G145" s="77">
        <v>2.0</v>
      </c>
      <c r="H145" s="74">
        <f t="shared" si="11"/>
        <v>3000</v>
      </c>
      <c r="I145" s="16" t="s">
        <v>258</v>
      </c>
      <c r="J145" s="4"/>
    </row>
    <row r="146" ht="15.75" customHeight="1">
      <c r="B146" s="1"/>
      <c r="C146" s="76" t="str">
        <f>$C$68</f>
        <v>Partner.com Feature</v>
      </c>
      <c r="D146" s="78">
        <f>$D$71</f>
        <v>1500</v>
      </c>
      <c r="E146" s="75">
        <v>0.0</v>
      </c>
      <c r="F146" s="74">
        <f t="shared" si="10"/>
        <v>0</v>
      </c>
      <c r="G146" s="77">
        <v>0.0</v>
      </c>
      <c r="H146" s="74">
        <f t="shared" si="11"/>
        <v>0</v>
      </c>
    </row>
    <row r="147" ht="15.75" customHeight="1">
      <c r="B147" s="1"/>
      <c r="C147" s="80" t="s">
        <v>85</v>
      </c>
      <c r="D147" s="81" t="s">
        <v>79</v>
      </c>
      <c r="E147" s="81" t="s">
        <v>79</v>
      </c>
      <c r="F147" s="82">
        <f>SUM(F135:F146)</f>
        <v>310263.125</v>
      </c>
      <c r="G147" s="81" t="s">
        <v>79</v>
      </c>
      <c r="H147" s="82">
        <f>SUM(H135:H146)</f>
        <v>602308.4856</v>
      </c>
    </row>
    <row r="148" ht="15.75" customHeight="1">
      <c r="B148" s="1"/>
      <c r="E148" s="132"/>
      <c r="F148" s="132"/>
      <c r="G148" s="132"/>
    </row>
    <row r="149" ht="15.75" customHeight="1">
      <c r="B149" s="1"/>
      <c r="E149" s="132"/>
      <c r="F149" s="132"/>
      <c r="G149" s="132"/>
    </row>
    <row r="150" ht="15.75" customHeight="1">
      <c r="B150" s="1"/>
      <c r="E150" s="132"/>
      <c r="F150" s="132"/>
      <c r="G150" s="132"/>
    </row>
    <row r="151" ht="15.75" customHeight="1">
      <c r="B151" s="1"/>
      <c r="E151" s="132"/>
      <c r="F151" s="132"/>
      <c r="G151" s="132"/>
    </row>
    <row r="152" ht="15.75" customHeight="1">
      <c r="B152" s="1"/>
      <c r="E152" s="132"/>
      <c r="F152" s="132"/>
      <c r="G152" s="132"/>
    </row>
    <row r="153" ht="15.75" customHeight="1">
      <c r="B153" s="1"/>
      <c r="E153" s="132"/>
      <c r="F153" s="132"/>
      <c r="G153" s="132"/>
    </row>
    <row r="154" ht="15.75" customHeight="1">
      <c r="B154" s="1"/>
      <c r="E154" s="132"/>
      <c r="F154" s="132"/>
      <c r="G154" s="132"/>
    </row>
    <row r="155" ht="15.75" customHeight="1">
      <c r="B155" s="1"/>
      <c r="E155" s="132"/>
      <c r="F155" s="132"/>
      <c r="G155" s="132"/>
    </row>
    <row r="156" ht="15.75" customHeight="1">
      <c r="B156" s="1"/>
      <c r="E156" s="132"/>
      <c r="F156" s="132"/>
      <c r="G156" s="132"/>
    </row>
    <row r="157" ht="15.75" customHeight="1">
      <c r="B157" s="1"/>
      <c r="E157" s="132"/>
      <c r="F157" s="132"/>
      <c r="G157" s="132"/>
    </row>
    <row r="158" ht="15.75" customHeight="1">
      <c r="B158" s="1"/>
      <c r="E158" s="132"/>
      <c r="F158" s="132"/>
      <c r="G158" s="132"/>
    </row>
    <row r="159" ht="15.75" customHeight="1">
      <c r="B159" s="1"/>
      <c r="E159" s="132"/>
      <c r="F159" s="132"/>
      <c r="G159" s="132"/>
    </row>
    <row r="160" ht="15.75" customHeight="1">
      <c r="B160" s="1"/>
      <c r="E160" s="132"/>
      <c r="F160" s="132"/>
      <c r="G160" s="132"/>
    </row>
    <row r="161" ht="15.75" customHeight="1">
      <c r="B161" s="1"/>
      <c r="E161" s="132"/>
      <c r="F161" s="132"/>
      <c r="G161" s="132"/>
    </row>
    <row r="162" ht="15.75" customHeight="1">
      <c r="B162" s="1"/>
      <c r="E162" s="132"/>
      <c r="F162" s="132"/>
      <c r="G162" s="132"/>
    </row>
    <row r="163" ht="15.75" customHeight="1">
      <c r="B163" s="1"/>
      <c r="E163" s="132"/>
      <c r="F163" s="132"/>
      <c r="G163" s="132"/>
    </row>
    <row r="164" ht="15.75" customHeight="1">
      <c r="B164" s="1"/>
      <c r="E164" s="132"/>
      <c r="F164" s="132"/>
      <c r="G164" s="132"/>
    </row>
    <row r="165" ht="15.75" customHeight="1">
      <c r="B165" s="1"/>
      <c r="E165" s="132"/>
      <c r="F165" s="132"/>
      <c r="G165" s="132"/>
    </row>
    <row r="166" ht="15.75" customHeight="1">
      <c r="B166" s="1"/>
      <c r="E166" s="132"/>
      <c r="F166" s="132"/>
      <c r="G166" s="132"/>
    </row>
    <row r="167" ht="15.75" customHeight="1">
      <c r="B167" s="1"/>
      <c r="E167" s="132"/>
      <c r="F167" s="132"/>
      <c r="G167" s="132"/>
    </row>
    <row r="168" ht="15.75" customHeight="1">
      <c r="B168" s="1"/>
      <c r="E168" s="132"/>
      <c r="F168" s="132"/>
      <c r="G168" s="132"/>
    </row>
    <row r="169" ht="15.75" customHeight="1">
      <c r="B169" s="1"/>
      <c r="E169" s="132"/>
      <c r="F169" s="132"/>
      <c r="G169" s="132"/>
    </row>
    <row r="170" ht="15.75" customHeight="1">
      <c r="B170" s="1"/>
      <c r="E170" s="132"/>
      <c r="F170" s="132"/>
      <c r="G170" s="132"/>
    </row>
    <row r="171" ht="15.75" customHeight="1">
      <c r="B171" s="1"/>
      <c r="E171" s="132"/>
      <c r="F171" s="132"/>
      <c r="G171" s="132"/>
    </row>
    <row r="172" ht="15.75" customHeight="1">
      <c r="B172" s="1"/>
      <c r="E172" s="132"/>
      <c r="F172" s="132"/>
      <c r="G172" s="132"/>
    </row>
    <row r="173" ht="15.75" customHeight="1">
      <c r="B173" s="1"/>
      <c r="E173" s="132"/>
      <c r="F173" s="132"/>
      <c r="G173" s="132"/>
    </row>
    <row r="174" ht="15.75" customHeight="1">
      <c r="B174" s="1"/>
      <c r="E174" s="132"/>
      <c r="F174" s="132"/>
      <c r="G174" s="132"/>
    </row>
    <row r="175" ht="15.75" customHeight="1">
      <c r="B175" s="1"/>
      <c r="E175" s="132"/>
      <c r="F175" s="132"/>
      <c r="G175" s="132"/>
    </row>
    <row r="176" ht="15.75" customHeight="1">
      <c r="B176" s="1"/>
      <c r="E176" s="132"/>
      <c r="F176" s="132"/>
      <c r="G176" s="132"/>
    </row>
    <row r="177" ht="15.75" customHeight="1">
      <c r="B177" s="1"/>
      <c r="E177" s="132"/>
      <c r="F177" s="132"/>
      <c r="G177" s="132"/>
    </row>
    <row r="178" ht="15.75" customHeight="1">
      <c r="B178" s="1"/>
      <c r="E178" s="132"/>
      <c r="F178" s="132"/>
      <c r="G178" s="132"/>
    </row>
    <row r="179" ht="15.75" customHeight="1">
      <c r="B179" s="1"/>
      <c r="E179" s="132"/>
      <c r="F179" s="132"/>
      <c r="G179" s="132"/>
    </row>
    <row r="180" ht="15.75" customHeight="1">
      <c r="B180" s="1"/>
      <c r="E180" s="132"/>
      <c r="F180" s="132"/>
      <c r="G180" s="132"/>
    </row>
    <row r="181" ht="15.75" customHeight="1">
      <c r="B181" s="1"/>
      <c r="E181" s="132"/>
      <c r="F181" s="132"/>
      <c r="G181" s="132"/>
    </row>
    <row r="182" ht="15.75" customHeight="1">
      <c r="B182" s="1"/>
      <c r="E182" s="132"/>
      <c r="F182" s="132"/>
      <c r="G182" s="132"/>
    </row>
    <row r="183" ht="15.75" customHeight="1">
      <c r="B183" s="1"/>
      <c r="E183" s="132"/>
      <c r="F183" s="132"/>
      <c r="G183" s="132"/>
    </row>
    <row r="184" ht="15.75" customHeight="1">
      <c r="B184" s="1"/>
      <c r="E184" s="132"/>
      <c r="F184" s="132"/>
      <c r="G184" s="132"/>
    </row>
    <row r="185" ht="15.75" customHeight="1">
      <c r="B185" s="1"/>
      <c r="E185" s="132"/>
      <c r="F185" s="132"/>
      <c r="G185" s="132"/>
    </row>
    <row r="186" ht="15.75" customHeight="1">
      <c r="B186" s="1"/>
      <c r="E186" s="132"/>
      <c r="F186" s="132"/>
      <c r="G186" s="132"/>
    </row>
    <row r="187" ht="15.75" customHeight="1">
      <c r="B187" s="1"/>
      <c r="E187" s="132"/>
      <c r="F187" s="132"/>
      <c r="G187" s="132"/>
    </row>
    <row r="188" ht="15.75" customHeight="1">
      <c r="B188" s="1"/>
      <c r="E188" s="132"/>
      <c r="F188" s="132"/>
      <c r="G188" s="132"/>
    </row>
    <row r="189" ht="15.75" customHeight="1">
      <c r="B189" s="1"/>
      <c r="E189" s="132"/>
      <c r="F189" s="132"/>
      <c r="G189" s="132"/>
    </row>
    <row r="190" ht="15.75" customHeight="1">
      <c r="B190" s="1"/>
      <c r="E190" s="132"/>
      <c r="F190" s="132"/>
      <c r="G190" s="132"/>
    </row>
    <row r="191" ht="15.75" customHeight="1">
      <c r="B191" s="1"/>
      <c r="E191" s="132"/>
      <c r="F191" s="132"/>
      <c r="G191" s="132"/>
    </row>
    <row r="192" ht="15.75" customHeight="1">
      <c r="B192" s="1"/>
      <c r="E192" s="132"/>
      <c r="F192" s="132"/>
      <c r="G192" s="132"/>
    </row>
    <row r="193" ht="15.75" customHeight="1">
      <c r="B193" s="1"/>
      <c r="E193" s="132"/>
      <c r="F193" s="132"/>
      <c r="G193" s="132"/>
    </row>
    <row r="194" ht="15.75" customHeight="1">
      <c r="B194" s="1"/>
      <c r="E194" s="132"/>
      <c r="F194" s="132"/>
      <c r="G194" s="132"/>
    </row>
    <row r="195" ht="15.75" customHeight="1">
      <c r="B195" s="1"/>
      <c r="E195" s="132"/>
      <c r="F195" s="132"/>
      <c r="G195" s="132"/>
    </row>
    <row r="196" ht="15.75" customHeight="1">
      <c r="B196" s="1"/>
      <c r="E196" s="132"/>
      <c r="F196" s="132"/>
      <c r="G196" s="132"/>
    </row>
    <row r="197" ht="15.75" customHeight="1">
      <c r="B197" s="1"/>
      <c r="E197" s="132"/>
      <c r="F197" s="132"/>
      <c r="G197" s="132"/>
    </row>
    <row r="198" ht="15.75" customHeight="1">
      <c r="B198" s="1"/>
      <c r="E198" s="132"/>
      <c r="F198" s="132"/>
      <c r="G198" s="132"/>
    </row>
    <row r="199" ht="15.75" customHeight="1">
      <c r="B199" s="1"/>
      <c r="E199" s="132"/>
      <c r="F199" s="132"/>
      <c r="G199" s="132"/>
    </row>
    <row r="200" ht="15.75" customHeight="1">
      <c r="B200" s="1"/>
      <c r="E200" s="132"/>
      <c r="F200" s="132"/>
      <c r="G200" s="132"/>
    </row>
    <row r="201" ht="15.75" customHeight="1">
      <c r="B201" s="1"/>
      <c r="E201" s="132"/>
      <c r="F201" s="132"/>
      <c r="G201" s="132"/>
    </row>
    <row r="202" ht="15.75" customHeight="1">
      <c r="B202" s="1"/>
      <c r="E202" s="132"/>
      <c r="F202" s="132"/>
      <c r="G202" s="132"/>
    </row>
    <row r="203" ht="15.75" customHeight="1">
      <c r="B203" s="1"/>
      <c r="E203" s="132"/>
      <c r="F203" s="132"/>
      <c r="G203" s="132"/>
    </row>
    <row r="204" ht="15.75" customHeight="1">
      <c r="B204" s="1"/>
      <c r="E204" s="132"/>
      <c r="F204" s="132"/>
      <c r="G204" s="132"/>
    </row>
    <row r="205" ht="15.75" customHeight="1">
      <c r="B205" s="1"/>
      <c r="E205" s="132"/>
      <c r="F205" s="132"/>
      <c r="G205" s="132"/>
    </row>
    <row r="206" ht="15.75" customHeight="1">
      <c r="B206" s="1"/>
      <c r="E206" s="132"/>
      <c r="F206" s="132"/>
      <c r="G206" s="132"/>
    </row>
    <row r="207" ht="15.75" customHeight="1">
      <c r="B207" s="1"/>
      <c r="E207" s="132"/>
      <c r="F207" s="132"/>
      <c r="G207" s="132"/>
    </row>
    <row r="208" ht="15.75" customHeight="1">
      <c r="B208" s="1"/>
      <c r="E208" s="132"/>
      <c r="F208" s="132"/>
      <c r="G208" s="132"/>
    </row>
    <row r="209" ht="15.75" customHeight="1">
      <c r="B209" s="1"/>
      <c r="E209" s="132"/>
      <c r="F209" s="132"/>
      <c r="G209" s="132"/>
    </row>
    <row r="210" ht="15.75" customHeight="1">
      <c r="B210" s="1"/>
      <c r="E210" s="132"/>
      <c r="F210" s="132"/>
      <c r="G210" s="132"/>
    </row>
    <row r="211" ht="15.75" customHeight="1">
      <c r="B211" s="1"/>
      <c r="E211" s="132"/>
      <c r="F211" s="132"/>
      <c r="G211" s="132"/>
    </row>
    <row r="212" ht="15.75" customHeight="1">
      <c r="B212" s="1"/>
      <c r="E212" s="132"/>
      <c r="F212" s="132"/>
      <c r="G212" s="132"/>
    </row>
    <row r="213" ht="15.75" customHeight="1">
      <c r="B213" s="1"/>
      <c r="E213" s="132"/>
      <c r="F213" s="132"/>
      <c r="G213" s="132"/>
    </row>
    <row r="214" ht="15.75" customHeight="1">
      <c r="B214" s="1"/>
      <c r="E214" s="132"/>
      <c r="F214" s="132"/>
      <c r="G214" s="132"/>
    </row>
    <row r="215" ht="15.75" customHeight="1">
      <c r="B215" s="1"/>
      <c r="E215" s="132"/>
      <c r="F215" s="132"/>
      <c r="G215" s="132"/>
    </row>
    <row r="216" ht="15.75" customHeight="1">
      <c r="B216" s="1"/>
      <c r="E216" s="132"/>
      <c r="F216" s="132"/>
      <c r="G216" s="132"/>
    </row>
    <row r="217" ht="15.75" customHeight="1">
      <c r="B217" s="1"/>
      <c r="E217" s="132"/>
      <c r="F217" s="132"/>
      <c r="G217" s="132"/>
    </row>
    <row r="218" ht="15.75" customHeight="1">
      <c r="B218" s="1"/>
      <c r="E218" s="132"/>
      <c r="F218" s="132"/>
      <c r="G218" s="132"/>
    </row>
    <row r="219" ht="15.75" customHeight="1">
      <c r="B219" s="1"/>
      <c r="E219" s="132"/>
      <c r="F219" s="132"/>
      <c r="G219" s="132"/>
    </row>
    <row r="220" ht="15.75" customHeight="1">
      <c r="B220" s="1"/>
      <c r="E220" s="132"/>
      <c r="F220" s="132"/>
      <c r="G220" s="132"/>
    </row>
    <row r="221" ht="15.75" customHeight="1">
      <c r="B221" s="1"/>
      <c r="E221" s="132"/>
      <c r="F221" s="132"/>
      <c r="G221" s="132"/>
    </row>
    <row r="222" ht="15.75" customHeight="1">
      <c r="B222" s="1"/>
      <c r="E222" s="132"/>
      <c r="F222" s="132"/>
      <c r="G222" s="132"/>
    </row>
    <row r="223" ht="15.75" customHeight="1">
      <c r="B223" s="1"/>
      <c r="E223" s="132"/>
      <c r="F223" s="132"/>
      <c r="G223" s="132"/>
    </row>
    <row r="224" ht="15.75" customHeight="1">
      <c r="B224" s="1"/>
      <c r="E224" s="132"/>
      <c r="F224" s="132"/>
      <c r="G224" s="132"/>
    </row>
    <row r="225" ht="15.75" customHeight="1">
      <c r="B225" s="1"/>
      <c r="E225" s="132"/>
      <c r="F225" s="132"/>
      <c r="G225" s="132"/>
    </row>
    <row r="226" ht="15.75" customHeight="1">
      <c r="B226" s="1"/>
      <c r="E226" s="132"/>
      <c r="F226" s="132"/>
      <c r="G226" s="132"/>
    </row>
    <row r="227" ht="15.75" customHeight="1">
      <c r="B227" s="1"/>
      <c r="E227" s="132"/>
      <c r="F227" s="132"/>
      <c r="G227" s="132"/>
    </row>
    <row r="228" ht="15.75" customHeight="1">
      <c r="B228" s="1"/>
      <c r="E228" s="132"/>
      <c r="F228" s="132"/>
      <c r="G228" s="132"/>
    </row>
    <row r="229" ht="15.75" customHeight="1">
      <c r="B229" s="1"/>
      <c r="E229" s="132"/>
      <c r="F229" s="132"/>
      <c r="G229" s="132"/>
    </row>
    <row r="230" ht="15.75" customHeight="1">
      <c r="B230" s="1"/>
      <c r="E230" s="132"/>
      <c r="F230" s="132"/>
      <c r="G230" s="132"/>
    </row>
    <row r="231" ht="15.75" customHeight="1">
      <c r="B231" s="1"/>
      <c r="E231" s="132"/>
      <c r="F231" s="132"/>
      <c r="G231" s="132"/>
    </row>
    <row r="232" ht="15.75" customHeight="1">
      <c r="B232" s="1"/>
      <c r="E232" s="132"/>
      <c r="F232" s="132"/>
      <c r="G232" s="132"/>
    </row>
    <row r="233" ht="15.75" customHeight="1">
      <c r="B233" s="1"/>
      <c r="E233" s="132"/>
      <c r="F233" s="132"/>
      <c r="G233" s="132"/>
    </row>
    <row r="234" ht="15.75" customHeight="1">
      <c r="B234" s="1"/>
      <c r="E234" s="132"/>
      <c r="F234" s="132"/>
      <c r="G234" s="132"/>
    </row>
    <row r="235" ht="15.75" customHeight="1">
      <c r="B235" s="1"/>
      <c r="E235" s="132"/>
      <c r="F235" s="132"/>
      <c r="G235" s="132"/>
    </row>
    <row r="236" ht="15.75" customHeight="1">
      <c r="B236" s="1"/>
      <c r="E236" s="132"/>
      <c r="F236" s="132"/>
      <c r="G236" s="132"/>
    </row>
    <row r="237" ht="15.75" customHeight="1">
      <c r="B237" s="1"/>
      <c r="E237" s="132"/>
      <c r="F237" s="132"/>
      <c r="G237" s="132"/>
    </row>
    <row r="238" ht="15.75" customHeight="1">
      <c r="B238" s="1"/>
      <c r="E238" s="132"/>
      <c r="F238" s="132"/>
      <c r="G238" s="132"/>
    </row>
    <row r="239" ht="15.75" customHeight="1">
      <c r="B239" s="1"/>
      <c r="E239" s="132"/>
      <c r="F239" s="132"/>
      <c r="G239" s="132"/>
    </row>
    <row r="240" ht="15.75" customHeight="1">
      <c r="B240" s="1"/>
      <c r="E240" s="132"/>
      <c r="F240" s="132"/>
      <c r="G240" s="132"/>
    </row>
    <row r="241" ht="15.75" customHeight="1">
      <c r="B241" s="1"/>
      <c r="E241" s="132"/>
      <c r="F241" s="132"/>
      <c r="G241" s="132"/>
    </row>
    <row r="242" ht="15.75" customHeight="1">
      <c r="B242" s="1"/>
      <c r="E242" s="132"/>
      <c r="F242" s="132"/>
      <c r="G242" s="132"/>
    </row>
    <row r="243" ht="15.75" customHeight="1">
      <c r="B243" s="1"/>
      <c r="E243" s="132"/>
      <c r="F243" s="132"/>
      <c r="G243" s="132"/>
    </row>
    <row r="244" ht="15.75" customHeight="1">
      <c r="B244" s="1"/>
      <c r="E244" s="132"/>
      <c r="F244" s="132"/>
      <c r="G244" s="132"/>
    </row>
    <row r="245" ht="15.75" customHeight="1">
      <c r="B245" s="1"/>
      <c r="E245" s="132"/>
      <c r="F245" s="132"/>
      <c r="G245" s="132"/>
    </row>
    <row r="246" ht="15.75" customHeight="1">
      <c r="B246" s="1"/>
      <c r="E246" s="132"/>
      <c r="F246" s="132"/>
      <c r="G246" s="132"/>
    </row>
    <row r="247" ht="15.75" customHeight="1">
      <c r="B247" s="1"/>
      <c r="E247" s="132"/>
      <c r="F247" s="132"/>
      <c r="G247" s="132"/>
    </row>
    <row r="248" ht="15.75" customHeight="1">
      <c r="B248" s="1"/>
      <c r="E248" s="132"/>
      <c r="F248" s="132"/>
      <c r="G248" s="132"/>
    </row>
    <row r="249" ht="15.75" customHeight="1">
      <c r="B249" s="1"/>
      <c r="E249" s="132"/>
      <c r="F249" s="132"/>
      <c r="G249" s="132"/>
    </row>
    <row r="250" ht="15.75" customHeight="1">
      <c r="B250" s="1"/>
      <c r="E250" s="132"/>
      <c r="F250" s="132"/>
      <c r="G250" s="132"/>
    </row>
    <row r="251" ht="15.75" customHeight="1">
      <c r="B251" s="1"/>
      <c r="E251" s="132"/>
      <c r="F251" s="132"/>
      <c r="G251" s="132"/>
    </row>
    <row r="252" ht="15.75" customHeight="1">
      <c r="B252" s="1"/>
      <c r="E252" s="132"/>
      <c r="F252" s="132"/>
      <c r="G252" s="132"/>
    </row>
    <row r="253" ht="15.75" customHeight="1">
      <c r="B253" s="1"/>
      <c r="E253" s="132"/>
      <c r="F253" s="132"/>
      <c r="G253" s="132"/>
    </row>
    <row r="254" ht="15.75" customHeight="1">
      <c r="B254" s="1"/>
      <c r="E254" s="132"/>
      <c r="F254" s="132"/>
      <c r="G254" s="132"/>
    </row>
    <row r="255" ht="15.75" customHeight="1">
      <c r="B255" s="1"/>
      <c r="E255" s="132"/>
      <c r="F255" s="132"/>
      <c r="G255" s="132"/>
    </row>
    <row r="256" ht="15.75" customHeight="1">
      <c r="B256" s="1"/>
      <c r="E256" s="132"/>
      <c r="F256" s="132"/>
      <c r="G256" s="132"/>
    </row>
    <row r="257" ht="15.75" customHeight="1">
      <c r="B257" s="1"/>
      <c r="E257" s="132"/>
      <c r="F257" s="132"/>
      <c r="G257" s="132"/>
    </row>
    <row r="258" ht="15.75" customHeight="1">
      <c r="B258" s="1"/>
      <c r="E258" s="132"/>
      <c r="F258" s="132"/>
      <c r="G258" s="132"/>
    </row>
    <row r="259" ht="15.75" customHeight="1">
      <c r="B259" s="1"/>
      <c r="E259" s="132"/>
      <c r="F259" s="132"/>
      <c r="G259" s="132"/>
    </row>
    <row r="260" ht="15.75" customHeight="1">
      <c r="B260" s="1"/>
      <c r="E260" s="132"/>
      <c r="F260" s="132"/>
      <c r="G260" s="132"/>
    </row>
    <row r="261" ht="15.75" customHeight="1">
      <c r="B261" s="1"/>
      <c r="E261" s="132"/>
      <c r="F261" s="132"/>
      <c r="G261" s="132"/>
    </row>
    <row r="262" ht="15.75" customHeight="1">
      <c r="B262" s="1"/>
      <c r="E262" s="132"/>
      <c r="F262" s="132"/>
      <c r="G262" s="132"/>
    </row>
    <row r="263" ht="15.75" customHeight="1">
      <c r="B263" s="1"/>
      <c r="E263" s="132"/>
      <c r="F263" s="132"/>
      <c r="G263" s="132"/>
    </row>
    <row r="264" ht="15.75" customHeight="1">
      <c r="B264" s="1"/>
      <c r="E264" s="132"/>
      <c r="F264" s="132"/>
      <c r="G264" s="132"/>
    </row>
    <row r="265" ht="15.75" customHeight="1">
      <c r="B265" s="1"/>
      <c r="E265" s="132"/>
      <c r="F265" s="132"/>
      <c r="G265" s="132"/>
    </row>
    <row r="266" ht="15.75" customHeight="1">
      <c r="B266" s="1"/>
      <c r="E266" s="132"/>
      <c r="F266" s="132"/>
      <c r="G266" s="132"/>
    </row>
    <row r="267" ht="15.75" customHeight="1">
      <c r="B267" s="1"/>
      <c r="E267" s="132"/>
      <c r="F267" s="132"/>
      <c r="G267" s="132"/>
    </row>
    <row r="268" ht="15.75" customHeight="1">
      <c r="B268" s="1"/>
      <c r="E268" s="132"/>
      <c r="F268" s="132"/>
      <c r="G268" s="132"/>
    </row>
    <row r="269" ht="15.75" customHeight="1">
      <c r="B269" s="1"/>
      <c r="E269" s="132"/>
      <c r="F269" s="132"/>
      <c r="G269" s="132"/>
    </row>
    <row r="270" ht="15.75" customHeight="1">
      <c r="B270" s="1"/>
      <c r="E270" s="132"/>
      <c r="F270" s="132"/>
      <c r="G270" s="132"/>
    </row>
    <row r="271" ht="15.75" customHeight="1">
      <c r="B271" s="1"/>
      <c r="E271" s="132"/>
      <c r="F271" s="132"/>
      <c r="G271" s="132"/>
    </row>
    <row r="272" ht="15.75" customHeight="1">
      <c r="B272" s="1"/>
      <c r="E272" s="132"/>
      <c r="F272" s="132"/>
      <c r="G272" s="132"/>
    </row>
    <row r="273" ht="15.75" customHeight="1">
      <c r="B273" s="1"/>
      <c r="E273" s="132"/>
      <c r="F273" s="132"/>
      <c r="G273" s="132"/>
    </row>
    <row r="274" ht="15.75" customHeight="1">
      <c r="B274" s="1"/>
      <c r="E274" s="132"/>
      <c r="F274" s="132"/>
      <c r="G274" s="132"/>
    </row>
    <row r="275" ht="15.75" customHeight="1">
      <c r="B275" s="1"/>
      <c r="E275" s="132"/>
      <c r="F275" s="132"/>
      <c r="G275" s="132"/>
    </row>
    <row r="276" ht="15.75" customHeight="1">
      <c r="B276" s="1"/>
      <c r="E276" s="132"/>
      <c r="F276" s="132"/>
      <c r="G276" s="132"/>
    </row>
    <row r="277" ht="15.75" customHeight="1">
      <c r="B277" s="1"/>
      <c r="E277" s="132"/>
      <c r="F277" s="132"/>
      <c r="G277" s="132"/>
    </row>
    <row r="278" ht="15.75" customHeight="1">
      <c r="B278" s="1"/>
      <c r="E278" s="132"/>
      <c r="F278" s="132"/>
      <c r="G278" s="132"/>
    </row>
    <row r="279" ht="15.75" customHeight="1">
      <c r="B279" s="1"/>
      <c r="E279" s="132"/>
      <c r="F279" s="132"/>
      <c r="G279" s="132"/>
    </row>
    <row r="280" ht="15.75" customHeight="1">
      <c r="B280" s="1"/>
      <c r="E280" s="132"/>
      <c r="F280" s="132"/>
      <c r="G280" s="132"/>
    </row>
    <row r="281" ht="15.75" customHeight="1">
      <c r="B281" s="1"/>
      <c r="E281" s="132"/>
      <c r="F281" s="132"/>
      <c r="G281" s="132"/>
    </row>
    <row r="282" ht="15.75" customHeight="1">
      <c r="B282" s="1"/>
      <c r="E282" s="132"/>
      <c r="F282" s="132"/>
      <c r="G282" s="132"/>
    </row>
    <row r="283" ht="15.75" customHeight="1">
      <c r="B283" s="1"/>
      <c r="E283" s="132"/>
      <c r="F283" s="132"/>
      <c r="G283" s="132"/>
    </row>
    <row r="284" ht="15.75" customHeight="1">
      <c r="B284" s="1"/>
      <c r="E284" s="132"/>
      <c r="F284" s="132"/>
      <c r="G284" s="132"/>
    </row>
    <row r="285" ht="15.75" customHeight="1">
      <c r="B285" s="1"/>
      <c r="E285" s="132"/>
      <c r="F285" s="132"/>
      <c r="G285" s="132"/>
    </row>
    <row r="286" ht="15.75" customHeight="1">
      <c r="B286" s="1"/>
      <c r="E286" s="132"/>
      <c r="F286" s="132"/>
      <c r="G286" s="132"/>
    </row>
    <row r="287" ht="15.75" customHeight="1">
      <c r="B287" s="1"/>
      <c r="E287" s="132"/>
      <c r="F287" s="132"/>
      <c r="G287" s="132"/>
    </row>
    <row r="288" ht="15.75" customHeight="1">
      <c r="B288" s="1"/>
      <c r="E288" s="132"/>
      <c r="F288" s="132"/>
      <c r="G288" s="132"/>
    </row>
    <row r="289" ht="15.75" customHeight="1">
      <c r="B289" s="1"/>
      <c r="E289" s="132"/>
      <c r="F289" s="132"/>
      <c r="G289" s="132"/>
    </row>
    <row r="290" ht="15.75" customHeight="1">
      <c r="B290" s="1"/>
      <c r="E290" s="132"/>
      <c r="F290" s="132"/>
      <c r="G290" s="132"/>
    </row>
    <row r="291" ht="15.75" customHeight="1">
      <c r="B291" s="1"/>
      <c r="E291" s="132"/>
      <c r="F291" s="132"/>
      <c r="G291" s="132"/>
    </row>
    <row r="292" ht="15.75" customHeight="1">
      <c r="B292" s="1"/>
      <c r="E292" s="132"/>
      <c r="F292" s="132"/>
      <c r="G292" s="132"/>
    </row>
    <row r="293" ht="15.75" customHeight="1">
      <c r="B293" s="1"/>
      <c r="E293" s="132"/>
      <c r="F293" s="132"/>
      <c r="G293" s="132"/>
    </row>
    <row r="294" ht="15.75" customHeight="1">
      <c r="B294" s="1"/>
      <c r="E294" s="132"/>
      <c r="F294" s="132"/>
      <c r="G294" s="132"/>
    </row>
    <row r="295" ht="15.75" customHeight="1">
      <c r="B295" s="1"/>
      <c r="E295" s="132"/>
      <c r="F295" s="132"/>
      <c r="G295" s="132"/>
    </row>
    <row r="296" ht="15.75" customHeight="1">
      <c r="B296" s="1"/>
      <c r="E296" s="132"/>
      <c r="F296" s="132"/>
      <c r="G296" s="132"/>
    </row>
    <row r="297" ht="15.75" customHeight="1">
      <c r="B297" s="1"/>
      <c r="E297" s="132"/>
      <c r="F297" s="132"/>
      <c r="G297" s="132"/>
    </row>
    <row r="298" ht="15.75" customHeight="1">
      <c r="B298" s="1"/>
      <c r="E298" s="132"/>
      <c r="F298" s="132"/>
      <c r="G298" s="132"/>
    </row>
    <row r="299" ht="15.75" customHeight="1">
      <c r="B299" s="1"/>
      <c r="E299" s="132"/>
      <c r="F299" s="132"/>
      <c r="G299" s="132"/>
    </row>
    <row r="300" ht="15.75" customHeight="1">
      <c r="B300" s="1"/>
      <c r="E300" s="132"/>
      <c r="F300" s="132"/>
      <c r="G300" s="132"/>
    </row>
    <row r="301" ht="15.75" customHeight="1">
      <c r="B301" s="1"/>
      <c r="E301" s="132"/>
      <c r="F301" s="132"/>
      <c r="G301" s="132"/>
    </row>
    <row r="302" ht="15.75" customHeight="1">
      <c r="B302" s="1"/>
      <c r="E302" s="132"/>
      <c r="F302" s="132"/>
      <c r="G302" s="132"/>
    </row>
    <row r="303" ht="15.75" customHeight="1">
      <c r="B303" s="1"/>
      <c r="E303" s="132"/>
      <c r="F303" s="132"/>
      <c r="G303" s="132"/>
    </row>
    <row r="304" ht="15.75" customHeight="1">
      <c r="B304" s="1"/>
      <c r="E304" s="132"/>
      <c r="F304" s="132"/>
      <c r="G304" s="132"/>
    </row>
    <row r="305" ht="15.75" customHeight="1">
      <c r="B305" s="1"/>
      <c r="E305" s="132"/>
      <c r="F305" s="132"/>
      <c r="G305" s="132"/>
    </row>
    <row r="306" ht="15.75" customHeight="1">
      <c r="B306" s="1"/>
      <c r="E306" s="132"/>
      <c r="F306" s="132"/>
      <c r="G306" s="132"/>
    </row>
    <row r="307" ht="15.75" customHeight="1">
      <c r="B307" s="1"/>
      <c r="E307" s="132"/>
      <c r="F307" s="132"/>
      <c r="G307" s="132"/>
    </row>
    <row r="308" ht="15.75" customHeight="1">
      <c r="B308" s="1"/>
      <c r="E308" s="132"/>
      <c r="F308" s="132"/>
      <c r="G308" s="132"/>
    </row>
    <row r="309" ht="15.75" customHeight="1">
      <c r="B309" s="1"/>
      <c r="E309" s="132"/>
      <c r="F309" s="132"/>
      <c r="G309" s="132"/>
    </row>
    <row r="310" ht="15.75" customHeight="1">
      <c r="B310" s="1"/>
      <c r="E310" s="132"/>
      <c r="F310" s="132"/>
      <c r="G310" s="132"/>
    </row>
    <row r="311" ht="15.75" customHeight="1">
      <c r="B311" s="1"/>
      <c r="E311" s="132"/>
      <c r="F311" s="132"/>
      <c r="G311" s="132"/>
    </row>
    <row r="312" ht="15.75" customHeight="1">
      <c r="B312" s="1"/>
      <c r="E312" s="132"/>
      <c r="F312" s="132"/>
      <c r="G312" s="132"/>
    </row>
    <row r="313" ht="15.75" customHeight="1">
      <c r="B313" s="1"/>
      <c r="E313" s="132"/>
      <c r="F313" s="132"/>
      <c r="G313" s="132"/>
    </row>
    <row r="314" ht="15.75" customHeight="1">
      <c r="B314" s="1"/>
      <c r="E314" s="132"/>
      <c r="F314" s="132"/>
      <c r="G314" s="132"/>
    </row>
    <row r="315" ht="15.75" customHeight="1">
      <c r="B315" s="1"/>
      <c r="E315" s="132"/>
      <c r="F315" s="132"/>
      <c r="G315" s="132"/>
    </row>
    <row r="316" ht="15.75" customHeight="1">
      <c r="B316" s="1"/>
      <c r="E316" s="132"/>
      <c r="F316" s="132"/>
      <c r="G316" s="132"/>
    </row>
    <row r="317" ht="15.75" customHeight="1">
      <c r="B317" s="1"/>
      <c r="E317" s="132"/>
      <c r="F317" s="132"/>
      <c r="G317" s="132"/>
    </row>
    <row r="318" ht="15.75" customHeight="1">
      <c r="B318" s="1"/>
      <c r="E318" s="132"/>
      <c r="F318" s="132"/>
      <c r="G318" s="132"/>
    </row>
    <row r="319" ht="15.75" customHeight="1">
      <c r="B319" s="1"/>
      <c r="E319" s="132"/>
      <c r="F319" s="132"/>
      <c r="G319" s="132"/>
    </row>
    <row r="320" ht="15.75" customHeight="1">
      <c r="B320" s="1"/>
      <c r="E320" s="132"/>
      <c r="F320" s="132"/>
      <c r="G320" s="132"/>
    </row>
    <row r="321" ht="15.75" customHeight="1">
      <c r="B321" s="1"/>
      <c r="E321" s="132"/>
      <c r="F321" s="132"/>
      <c r="G321" s="132"/>
    </row>
    <row r="322" ht="15.75" customHeight="1">
      <c r="B322" s="1"/>
      <c r="E322" s="132"/>
      <c r="F322" s="132"/>
      <c r="G322" s="132"/>
    </row>
    <row r="323" ht="15.75" customHeight="1">
      <c r="B323" s="1"/>
      <c r="E323" s="132"/>
      <c r="F323" s="132"/>
      <c r="G323" s="132"/>
    </row>
    <row r="324" ht="15.75" customHeight="1">
      <c r="B324" s="1"/>
      <c r="E324" s="132"/>
      <c r="F324" s="132"/>
      <c r="G324" s="132"/>
    </row>
    <row r="325" ht="15.75" customHeight="1">
      <c r="B325" s="1"/>
      <c r="E325" s="132"/>
      <c r="F325" s="132"/>
      <c r="G325" s="132"/>
    </row>
    <row r="326" ht="15.75" customHeight="1">
      <c r="B326" s="1"/>
      <c r="E326" s="132"/>
      <c r="F326" s="132"/>
      <c r="G326" s="132"/>
    </row>
    <row r="327" ht="15.75" customHeight="1">
      <c r="B327" s="1"/>
      <c r="E327" s="132"/>
      <c r="F327" s="132"/>
      <c r="G327" s="132"/>
    </row>
    <row r="328" ht="15.75" customHeight="1">
      <c r="B328" s="1"/>
      <c r="E328" s="132"/>
      <c r="F328" s="132"/>
      <c r="G328" s="132"/>
    </row>
    <row r="329" ht="15.75" customHeight="1">
      <c r="B329" s="1"/>
      <c r="E329" s="132"/>
      <c r="F329" s="132"/>
      <c r="G329" s="132"/>
    </row>
    <row r="330" ht="15.75" customHeight="1">
      <c r="B330" s="1"/>
      <c r="E330" s="132"/>
      <c r="F330" s="132"/>
      <c r="G330" s="132"/>
    </row>
    <row r="331" ht="15.75" customHeight="1">
      <c r="B331" s="1"/>
      <c r="E331" s="132"/>
      <c r="F331" s="132"/>
      <c r="G331" s="132"/>
    </row>
    <row r="332" ht="15.75" customHeight="1">
      <c r="B332" s="1"/>
      <c r="E332" s="132"/>
      <c r="F332" s="132"/>
      <c r="G332" s="132"/>
    </row>
    <row r="333" ht="15.75" customHeight="1">
      <c r="B333" s="1"/>
      <c r="E333" s="132"/>
      <c r="F333" s="132"/>
      <c r="G333" s="132"/>
    </row>
    <row r="334" ht="15.75" customHeight="1">
      <c r="B334" s="1"/>
      <c r="E334" s="132"/>
      <c r="F334" s="132"/>
      <c r="G334" s="132"/>
    </row>
    <row r="335" ht="15.75" customHeight="1">
      <c r="B335" s="1"/>
      <c r="E335" s="132"/>
      <c r="F335" s="132"/>
      <c r="G335" s="132"/>
    </row>
    <row r="336" ht="15.75" customHeight="1">
      <c r="B336" s="1"/>
      <c r="E336" s="132"/>
      <c r="F336" s="132"/>
      <c r="G336" s="132"/>
    </row>
    <row r="337" ht="15.75" customHeight="1">
      <c r="B337" s="1"/>
      <c r="E337" s="132"/>
      <c r="F337" s="132"/>
      <c r="G337" s="132"/>
    </row>
    <row r="338" ht="15.75" customHeight="1">
      <c r="B338" s="1"/>
      <c r="E338" s="132"/>
      <c r="F338" s="132"/>
      <c r="G338" s="132"/>
    </row>
    <row r="339" ht="15.75" customHeight="1">
      <c r="B339" s="1"/>
      <c r="E339" s="132"/>
      <c r="F339" s="132"/>
      <c r="G339" s="132"/>
    </row>
    <row r="340" ht="15.75" customHeight="1">
      <c r="B340" s="1"/>
      <c r="E340" s="132"/>
      <c r="F340" s="132"/>
      <c r="G340" s="132"/>
    </row>
    <row r="341" ht="15.75" customHeight="1">
      <c r="B341" s="1"/>
      <c r="E341" s="132"/>
      <c r="F341" s="132"/>
      <c r="G341" s="132"/>
    </row>
    <row r="342" ht="15.75" customHeight="1">
      <c r="B342" s="1"/>
      <c r="E342" s="132"/>
      <c r="F342" s="132"/>
      <c r="G342" s="132"/>
    </row>
    <row r="343" ht="15.75" customHeight="1">
      <c r="B343" s="1"/>
      <c r="E343" s="132"/>
      <c r="F343" s="132"/>
      <c r="G343" s="132"/>
    </row>
    <row r="344" ht="15.75" customHeight="1">
      <c r="B344" s="1"/>
      <c r="E344" s="132"/>
      <c r="F344" s="132"/>
      <c r="G344" s="132"/>
    </row>
    <row r="345" ht="15.75" customHeight="1">
      <c r="B345" s="1"/>
      <c r="E345" s="132"/>
      <c r="F345" s="132"/>
      <c r="G345" s="132"/>
    </row>
    <row r="346" ht="15.75" customHeight="1">
      <c r="B346" s="1"/>
      <c r="E346" s="132"/>
      <c r="F346" s="132"/>
      <c r="G346" s="132"/>
    </row>
    <row r="347" ht="15.75" customHeight="1">
      <c r="B347" s="1"/>
      <c r="E347" s="132"/>
      <c r="F347" s="132"/>
      <c r="G347" s="132"/>
    </row>
    <row r="348" ht="15.75" customHeight="1">
      <c r="B348" s="1"/>
      <c r="E348" s="132"/>
      <c r="F348" s="132"/>
      <c r="G348" s="132"/>
    </row>
    <row r="349" ht="15.75" customHeight="1">
      <c r="B349" s="1"/>
      <c r="E349" s="132"/>
      <c r="F349" s="132"/>
      <c r="G349" s="132"/>
    </row>
    <row r="350" ht="15.75" customHeight="1">
      <c r="B350" s="1"/>
      <c r="E350" s="132"/>
      <c r="F350" s="132"/>
      <c r="G350" s="132"/>
    </row>
    <row r="351" ht="15.75" customHeight="1">
      <c r="B351" s="1"/>
      <c r="E351" s="132"/>
      <c r="F351" s="132"/>
      <c r="G351" s="132"/>
    </row>
    <row r="352" ht="15.75" customHeight="1">
      <c r="B352" s="1"/>
      <c r="E352" s="132"/>
      <c r="F352" s="132"/>
      <c r="G352" s="132"/>
    </row>
    <row r="353" ht="15.75" customHeight="1">
      <c r="B353" s="1"/>
      <c r="E353" s="132"/>
      <c r="F353" s="132"/>
      <c r="G353" s="132"/>
    </row>
    <row r="354" ht="15.75" customHeight="1">
      <c r="B354" s="1"/>
      <c r="E354" s="132"/>
      <c r="F354" s="132"/>
      <c r="G354" s="132"/>
    </row>
    <row r="355" ht="15.75" customHeight="1">
      <c r="B355" s="1"/>
      <c r="E355" s="132"/>
      <c r="F355" s="132"/>
      <c r="G355" s="132"/>
    </row>
    <row r="356" ht="15.75" customHeight="1">
      <c r="B356" s="1"/>
      <c r="E356" s="132"/>
      <c r="F356" s="132"/>
      <c r="G356" s="132"/>
    </row>
    <row r="357" ht="15.75" customHeight="1">
      <c r="B357" s="1"/>
      <c r="E357" s="132"/>
      <c r="F357" s="132"/>
      <c r="G357" s="132"/>
    </row>
    <row r="358" ht="15.75" customHeight="1">
      <c r="B358" s="1"/>
      <c r="E358" s="132"/>
      <c r="F358" s="132"/>
      <c r="G358" s="132"/>
    </row>
    <row r="359" ht="15.75" customHeight="1">
      <c r="B359" s="1"/>
      <c r="E359" s="132"/>
      <c r="F359" s="132"/>
      <c r="G359" s="132"/>
    </row>
    <row r="360" ht="15.75" customHeight="1">
      <c r="B360" s="1"/>
      <c r="E360" s="132"/>
      <c r="F360" s="132"/>
      <c r="G360" s="132"/>
    </row>
    <row r="361" ht="15.75" customHeight="1">
      <c r="B361" s="1"/>
      <c r="E361" s="132"/>
      <c r="F361" s="132"/>
      <c r="G361" s="132"/>
    </row>
    <row r="362" ht="15.75" customHeight="1">
      <c r="B362" s="1"/>
      <c r="E362" s="132"/>
      <c r="F362" s="132"/>
      <c r="G362" s="132"/>
    </row>
    <row r="363" ht="15.75" customHeight="1">
      <c r="B363" s="1"/>
      <c r="E363" s="132"/>
      <c r="F363" s="132"/>
      <c r="G363" s="132"/>
    </row>
    <row r="364" ht="15.75" customHeight="1">
      <c r="B364" s="1"/>
      <c r="E364" s="132"/>
      <c r="F364" s="132"/>
      <c r="G364" s="132"/>
    </row>
    <row r="365" ht="15.75" customHeight="1">
      <c r="B365" s="1"/>
      <c r="E365" s="132"/>
      <c r="F365" s="132"/>
      <c r="G365" s="132"/>
    </row>
    <row r="366" ht="15.75" customHeight="1">
      <c r="B366" s="1"/>
      <c r="E366" s="132"/>
      <c r="F366" s="132"/>
      <c r="G366" s="132"/>
    </row>
    <row r="367" ht="15.75" customHeight="1">
      <c r="B367" s="1"/>
      <c r="E367" s="132"/>
      <c r="F367" s="132"/>
      <c r="G367" s="132"/>
    </row>
    <row r="368" ht="15.75" customHeight="1">
      <c r="B368" s="1"/>
      <c r="E368" s="132"/>
      <c r="F368" s="132"/>
      <c r="G368" s="132"/>
    </row>
    <row r="369" ht="15.75" customHeight="1">
      <c r="B369" s="1"/>
      <c r="E369" s="132"/>
      <c r="F369" s="132"/>
      <c r="G369" s="132"/>
    </row>
    <row r="370" ht="15.75" customHeight="1">
      <c r="B370" s="1"/>
      <c r="E370" s="132"/>
      <c r="F370" s="132"/>
      <c r="G370" s="132"/>
    </row>
    <row r="371" ht="15.75" customHeight="1">
      <c r="B371" s="1"/>
      <c r="E371" s="132"/>
      <c r="F371" s="132"/>
      <c r="G371" s="132"/>
    </row>
    <row r="372" ht="15.75" customHeight="1">
      <c r="B372" s="1"/>
      <c r="E372" s="132"/>
      <c r="F372" s="132"/>
      <c r="G372" s="132"/>
    </row>
    <row r="373" ht="15.75" customHeight="1">
      <c r="B373" s="1"/>
      <c r="E373" s="132"/>
      <c r="F373" s="132"/>
      <c r="G373" s="132"/>
    </row>
    <row r="374" ht="15.75" customHeight="1">
      <c r="B374" s="1"/>
      <c r="E374" s="132"/>
      <c r="F374" s="132"/>
      <c r="G374" s="132"/>
    </row>
    <row r="375" ht="15.75" customHeight="1">
      <c r="B375" s="1"/>
      <c r="E375" s="132"/>
      <c r="F375" s="132"/>
      <c r="G375" s="132"/>
    </row>
    <row r="376" ht="15.75" customHeight="1">
      <c r="B376" s="1"/>
      <c r="E376" s="132"/>
      <c r="F376" s="132"/>
      <c r="G376" s="132"/>
    </row>
    <row r="377" ht="15.75" customHeight="1">
      <c r="B377" s="1"/>
      <c r="E377" s="132"/>
      <c r="F377" s="132"/>
      <c r="G377" s="132"/>
    </row>
    <row r="378" ht="15.75" customHeight="1">
      <c r="B378" s="1"/>
      <c r="E378" s="132"/>
      <c r="F378" s="132"/>
      <c r="G378" s="132"/>
    </row>
    <row r="379" ht="15.75" customHeight="1">
      <c r="B379" s="1"/>
      <c r="E379" s="132"/>
      <c r="F379" s="132"/>
      <c r="G379" s="132"/>
    </row>
    <row r="380" ht="15.75" customHeight="1">
      <c r="B380" s="1"/>
      <c r="E380" s="132"/>
      <c r="F380" s="132"/>
      <c r="G380" s="132"/>
    </row>
    <row r="381" ht="15.75" customHeight="1">
      <c r="B381" s="1"/>
      <c r="E381" s="132"/>
      <c r="F381" s="132"/>
      <c r="G381" s="132"/>
    </row>
    <row r="382" ht="15.75" customHeight="1">
      <c r="B382" s="1"/>
      <c r="E382" s="132"/>
      <c r="F382" s="132"/>
      <c r="G382" s="132"/>
    </row>
    <row r="383" ht="15.75" customHeight="1">
      <c r="B383" s="1"/>
      <c r="E383" s="132"/>
      <c r="F383" s="132"/>
      <c r="G383" s="132"/>
    </row>
    <row r="384" ht="15.75" customHeight="1">
      <c r="B384" s="1"/>
      <c r="E384" s="132"/>
      <c r="F384" s="132"/>
      <c r="G384" s="132"/>
    </row>
    <row r="385" ht="15.75" customHeight="1">
      <c r="B385" s="1"/>
      <c r="E385" s="132"/>
      <c r="F385" s="132"/>
      <c r="G385" s="132"/>
    </row>
    <row r="386" ht="15.75" customHeight="1">
      <c r="B386" s="1"/>
      <c r="E386" s="132"/>
      <c r="F386" s="132"/>
      <c r="G386" s="132"/>
    </row>
    <row r="387" ht="15.75" customHeight="1">
      <c r="B387" s="1"/>
      <c r="E387" s="132"/>
      <c r="F387" s="132"/>
      <c r="G387" s="132"/>
    </row>
    <row r="388" ht="15.75" customHeight="1">
      <c r="B388" s="1"/>
      <c r="E388" s="132"/>
      <c r="F388" s="132"/>
      <c r="G388" s="132"/>
    </row>
    <row r="389" ht="15.75" customHeight="1">
      <c r="B389" s="1"/>
      <c r="E389" s="132"/>
      <c r="F389" s="132"/>
      <c r="G389" s="132"/>
    </row>
    <row r="390" ht="15.75" customHeight="1">
      <c r="B390" s="1"/>
      <c r="E390" s="132"/>
      <c r="F390" s="132"/>
      <c r="G390" s="132"/>
    </row>
    <row r="391" ht="15.75" customHeight="1">
      <c r="B391" s="1"/>
      <c r="E391" s="132"/>
      <c r="F391" s="132"/>
      <c r="G391" s="132"/>
    </row>
    <row r="392" ht="15.75" customHeight="1">
      <c r="B392" s="1"/>
      <c r="E392" s="132"/>
      <c r="F392" s="132"/>
      <c r="G392" s="132"/>
    </row>
    <row r="393" ht="15.75" customHeight="1">
      <c r="B393" s="1"/>
      <c r="E393" s="132"/>
      <c r="F393" s="132"/>
      <c r="G393" s="132"/>
    </row>
    <row r="394" ht="15.75" customHeight="1">
      <c r="B394" s="1"/>
      <c r="E394" s="132"/>
      <c r="F394" s="132"/>
      <c r="G394" s="132"/>
    </row>
    <row r="395" ht="15.75" customHeight="1">
      <c r="B395" s="1"/>
      <c r="E395" s="132"/>
      <c r="F395" s="132"/>
      <c r="G395" s="132"/>
    </row>
    <row r="396" ht="15.75" customHeight="1">
      <c r="B396" s="1"/>
      <c r="E396" s="132"/>
      <c r="F396" s="132"/>
      <c r="G396" s="132"/>
    </row>
    <row r="397" ht="15.75" customHeight="1">
      <c r="B397" s="1"/>
      <c r="E397" s="132"/>
      <c r="F397" s="132"/>
      <c r="G397" s="132"/>
    </row>
    <row r="398" ht="15.75" customHeight="1">
      <c r="B398" s="1"/>
      <c r="E398" s="132"/>
      <c r="F398" s="132"/>
      <c r="G398" s="132"/>
    </row>
    <row r="399" ht="15.75" customHeight="1">
      <c r="B399" s="1"/>
      <c r="E399" s="132"/>
      <c r="F399" s="132"/>
      <c r="G399" s="132"/>
    </row>
    <row r="400" ht="15.75" customHeight="1">
      <c r="B400" s="1"/>
      <c r="E400" s="132"/>
      <c r="F400" s="132"/>
      <c r="G400" s="132"/>
    </row>
    <row r="401" ht="15.75" customHeight="1">
      <c r="B401" s="1"/>
      <c r="E401" s="132"/>
      <c r="F401" s="132"/>
      <c r="G401" s="132"/>
    </row>
    <row r="402" ht="15.75" customHeight="1">
      <c r="B402" s="1"/>
      <c r="E402" s="132"/>
      <c r="F402" s="132"/>
      <c r="G402" s="132"/>
    </row>
    <row r="403" ht="15.75" customHeight="1">
      <c r="B403" s="1"/>
      <c r="E403" s="132"/>
      <c r="F403" s="132"/>
      <c r="G403" s="132"/>
    </row>
    <row r="404" ht="15.75" customHeight="1">
      <c r="B404" s="1"/>
      <c r="E404" s="132"/>
      <c r="F404" s="132"/>
      <c r="G404" s="132"/>
    </row>
    <row r="405" ht="15.75" customHeight="1">
      <c r="B405" s="1"/>
      <c r="E405" s="132"/>
      <c r="F405" s="132"/>
      <c r="G405" s="132"/>
    </row>
    <row r="406" ht="15.75" customHeight="1">
      <c r="B406" s="1"/>
      <c r="E406" s="132"/>
      <c r="F406" s="132"/>
      <c r="G406" s="132"/>
    </row>
    <row r="407" ht="15.75" customHeight="1">
      <c r="B407" s="1"/>
      <c r="E407" s="132"/>
      <c r="F407" s="132"/>
      <c r="G407" s="132"/>
    </row>
    <row r="408" ht="15.75" customHeight="1">
      <c r="B408" s="1"/>
      <c r="E408" s="132"/>
      <c r="F408" s="132"/>
      <c r="G408" s="132"/>
    </row>
    <row r="409" ht="15.75" customHeight="1">
      <c r="B409" s="1"/>
      <c r="E409" s="132"/>
      <c r="F409" s="132"/>
      <c r="G409" s="132"/>
    </row>
    <row r="410" ht="15.75" customHeight="1">
      <c r="B410" s="1"/>
      <c r="E410" s="132"/>
      <c r="F410" s="132"/>
      <c r="G410" s="132"/>
    </row>
    <row r="411" ht="15.75" customHeight="1">
      <c r="B411" s="1"/>
      <c r="E411" s="132"/>
      <c r="F411" s="132"/>
      <c r="G411" s="132"/>
    </row>
    <row r="412" ht="15.75" customHeight="1">
      <c r="B412" s="1"/>
      <c r="E412" s="132"/>
      <c r="F412" s="132"/>
      <c r="G412" s="132"/>
    </row>
    <row r="413" ht="15.75" customHeight="1">
      <c r="B413" s="1"/>
      <c r="E413" s="132"/>
      <c r="F413" s="132"/>
      <c r="G413" s="132"/>
    </row>
    <row r="414" ht="15.75" customHeight="1">
      <c r="B414" s="1"/>
      <c r="E414" s="132"/>
      <c r="F414" s="132"/>
      <c r="G414" s="132"/>
    </row>
    <row r="415" ht="15.75" customHeight="1">
      <c r="B415" s="1"/>
      <c r="E415" s="132"/>
      <c r="F415" s="132"/>
      <c r="G415" s="132"/>
    </row>
    <row r="416" ht="15.75" customHeight="1">
      <c r="B416" s="1"/>
      <c r="E416" s="132"/>
      <c r="F416" s="132"/>
      <c r="G416" s="132"/>
    </row>
    <row r="417" ht="15.75" customHeight="1">
      <c r="B417" s="1"/>
      <c r="E417" s="132"/>
      <c r="F417" s="132"/>
      <c r="G417" s="132"/>
    </row>
    <row r="418" ht="15.75" customHeight="1">
      <c r="B418" s="1"/>
      <c r="E418" s="132"/>
      <c r="F418" s="132"/>
      <c r="G418" s="132"/>
    </row>
    <row r="419" ht="15.75" customHeight="1">
      <c r="B419" s="1"/>
      <c r="E419" s="132"/>
      <c r="F419" s="132"/>
      <c r="G419" s="132"/>
    </row>
    <row r="420" ht="15.75" customHeight="1">
      <c r="B420" s="1"/>
      <c r="E420" s="132"/>
      <c r="F420" s="132"/>
      <c r="G420" s="132"/>
    </row>
    <row r="421" ht="15.75" customHeight="1">
      <c r="B421" s="1"/>
      <c r="E421" s="132"/>
      <c r="F421" s="132"/>
      <c r="G421" s="132"/>
    </row>
    <row r="422" ht="15.75" customHeight="1">
      <c r="B422" s="1"/>
      <c r="E422" s="132"/>
      <c r="F422" s="132"/>
      <c r="G422" s="132"/>
    </row>
    <row r="423" ht="15.75" customHeight="1">
      <c r="B423" s="1"/>
      <c r="E423" s="132"/>
      <c r="F423" s="132"/>
      <c r="G423" s="132"/>
    </row>
    <row r="424" ht="15.75" customHeight="1">
      <c r="B424" s="1"/>
      <c r="E424" s="132"/>
      <c r="F424" s="132"/>
      <c r="G424" s="132"/>
    </row>
    <row r="425" ht="15.75" customHeight="1">
      <c r="B425" s="1"/>
      <c r="E425" s="132"/>
      <c r="F425" s="132"/>
      <c r="G425" s="132"/>
    </row>
    <row r="426" ht="15.75" customHeight="1">
      <c r="B426" s="1"/>
      <c r="E426" s="132"/>
      <c r="F426" s="132"/>
      <c r="G426" s="132"/>
    </row>
    <row r="427" ht="15.75" customHeight="1">
      <c r="B427" s="1"/>
      <c r="E427" s="132"/>
      <c r="F427" s="132"/>
      <c r="G427" s="132"/>
    </row>
    <row r="428" ht="15.75" customHeight="1">
      <c r="B428" s="1"/>
      <c r="E428" s="132"/>
      <c r="F428" s="132"/>
      <c r="G428" s="132"/>
    </row>
    <row r="429" ht="15.75" customHeight="1">
      <c r="B429" s="1"/>
      <c r="E429" s="132"/>
      <c r="F429" s="132"/>
      <c r="G429" s="132"/>
    </row>
    <row r="430" ht="15.75" customHeight="1">
      <c r="B430" s="1"/>
      <c r="E430" s="132"/>
      <c r="F430" s="132"/>
      <c r="G430" s="132"/>
    </row>
    <row r="431" ht="15.75" customHeight="1">
      <c r="B431" s="1"/>
      <c r="E431" s="132"/>
      <c r="F431" s="132"/>
      <c r="G431" s="132"/>
    </row>
    <row r="432" ht="15.75" customHeight="1">
      <c r="B432" s="1"/>
      <c r="E432" s="132"/>
      <c r="F432" s="132"/>
      <c r="G432" s="132"/>
    </row>
    <row r="433" ht="15.75" customHeight="1">
      <c r="B433" s="1"/>
      <c r="E433" s="132"/>
      <c r="F433" s="132"/>
      <c r="G433" s="132"/>
    </row>
    <row r="434" ht="15.75" customHeight="1">
      <c r="B434" s="1"/>
      <c r="E434" s="132"/>
      <c r="F434" s="132"/>
      <c r="G434" s="132"/>
    </row>
    <row r="435" ht="15.75" customHeight="1">
      <c r="B435" s="1"/>
      <c r="E435" s="132"/>
      <c r="F435" s="132"/>
      <c r="G435" s="132"/>
    </row>
    <row r="436" ht="15.75" customHeight="1">
      <c r="B436" s="1"/>
      <c r="E436" s="132"/>
      <c r="F436" s="132"/>
      <c r="G436" s="132"/>
    </row>
    <row r="437" ht="15.75" customHeight="1">
      <c r="B437" s="1"/>
      <c r="E437" s="132"/>
      <c r="F437" s="132"/>
      <c r="G437" s="132"/>
    </row>
    <row r="438" ht="15.75" customHeight="1">
      <c r="B438" s="1"/>
      <c r="E438" s="132"/>
      <c r="F438" s="132"/>
      <c r="G438" s="132"/>
    </row>
    <row r="439" ht="15.75" customHeight="1">
      <c r="B439" s="1"/>
      <c r="E439" s="132"/>
      <c r="F439" s="132"/>
      <c r="G439" s="132"/>
    </row>
    <row r="440" ht="15.75" customHeight="1">
      <c r="B440" s="1"/>
      <c r="E440" s="132"/>
      <c r="F440" s="132"/>
      <c r="G440" s="132"/>
    </row>
    <row r="441" ht="15.75" customHeight="1">
      <c r="B441" s="1"/>
      <c r="E441" s="132"/>
      <c r="F441" s="132"/>
      <c r="G441" s="132"/>
    </row>
    <row r="442" ht="15.75" customHeight="1">
      <c r="B442" s="1"/>
      <c r="E442" s="132"/>
      <c r="F442" s="132"/>
      <c r="G442" s="132"/>
    </row>
    <row r="443" ht="15.75" customHeight="1">
      <c r="B443" s="1"/>
      <c r="E443" s="132"/>
      <c r="F443" s="132"/>
      <c r="G443" s="132"/>
    </row>
    <row r="444" ht="15.75" customHeight="1">
      <c r="B444" s="1"/>
      <c r="E444" s="132"/>
      <c r="F444" s="132"/>
      <c r="G444" s="132"/>
    </row>
    <row r="445" ht="15.75" customHeight="1">
      <c r="B445" s="1"/>
      <c r="E445" s="132"/>
      <c r="F445" s="132"/>
      <c r="G445" s="132"/>
    </row>
    <row r="446" ht="15.75" customHeight="1">
      <c r="B446" s="1"/>
      <c r="E446" s="132"/>
      <c r="F446" s="132"/>
      <c r="G446" s="132"/>
    </row>
    <row r="447" ht="15.75" customHeight="1">
      <c r="B447" s="1"/>
      <c r="E447" s="132"/>
      <c r="F447" s="132"/>
      <c r="G447" s="132"/>
    </row>
    <row r="448" ht="15.75" customHeight="1">
      <c r="B448" s="1"/>
      <c r="E448" s="132"/>
      <c r="F448" s="132"/>
      <c r="G448" s="132"/>
    </row>
    <row r="449" ht="15.75" customHeight="1">
      <c r="B449" s="1"/>
      <c r="E449" s="132"/>
      <c r="F449" s="132"/>
      <c r="G449" s="132"/>
    </row>
    <row r="450" ht="15.75" customHeight="1">
      <c r="B450" s="1"/>
      <c r="E450" s="132"/>
      <c r="F450" s="132"/>
      <c r="G450" s="132"/>
    </row>
    <row r="451" ht="15.75" customHeight="1">
      <c r="B451" s="1"/>
      <c r="E451" s="132"/>
      <c r="F451" s="132"/>
      <c r="G451" s="132"/>
    </row>
    <row r="452" ht="15.75" customHeight="1">
      <c r="B452" s="1"/>
      <c r="E452" s="132"/>
      <c r="F452" s="132"/>
      <c r="G452" s="132"/>
    </row>
    <row r="453" ht="15.75" customHeight="1">
      <c r="B453" s="1"/>
      <c r="E453" s="132"/>
      <c r="F453" s="132"/>
      <c r="G453" s="132"/>
    </row>
    <row r="454" ht="15.75" customHeight="1">
      <c r="B454" s="1"/>
      <c r="E454" s="132"/>
      <c r="F454" s="132"/>
      <c r="G454" s="132"/>
    </row>
    <row r="455" ht="15.75" customHeight="1">
      <c r="B455" s="1"/>
      <c r="E455" s="132"/>
      <c r="F455" s="132"/>
      <c r="G455" s="132"/>
    </row>
    <row r="456" ht="15.75" customHeight="1">
      <c r="B456" s="1"/>
      <c r="E456" s="132"/>
      <c r="F456" s="132"/>
      <c r="G456" s="132"/>
    </row>
    <row r="457" ht="15.75" customHeight="1">
      <c r="B457" s="1"/>
      <c r="E457" s="132"/>
      <c r="F457" s="132"/>
      <c r="G457" s="132"/>
    </row>
    <row r="458" ht="15.75" customHeight="1">
      <c r="B458" s="1"/>
      <c r="E458" s="132"/>
      <c r="F458" s="132"/>
      <c r="G458" s="132"/>
    </row>
    <row r="459" ht="15.75" customHeight="1">
      <c r="B459" s="1"/>
      <c r="E459" s="132"/>
      <c r="F459" s="132"/>
      <c r="G459" s="132"/>
    </row>
    <row r="460" ht="15.75" customHeight="1">
      <c r="B460" s="1"/>
      <c r="E460" s="132"/>
      <c r="F460" s="132"/>
      <c r="G460" s="132"/>
    </row>
    <row r="461" ht="15.75" customHeight="1">
      <c r="B461" s="1"/>
      <c r="E461" s="132"/>
      <c r="F461" s="132"/>
      <c r="G461" s="132"/>
    </row>
    <row r="462" ht="15.75" customHeight="1">
      <c r="B462" s="1"/>
      <c r="E462" s="132"/>
      <c r="F462" s="132"/>
      <c r="G462" s="132"/>
    </row>
    <row r="463" ht="15.75" customHeight="1">
      <c r="B463" s="1"/>
      <c r="E463" s="132"/>
      <c r="F463" s="132"/>
      <c r="G463" s="132"/>
    </row>
    <row r="464" ht="15.75" customHeight="1">
      <c r="B464" s="1"/>
      <c r="E464" s="132"/>
      <c r="F464" s="132"/>
      <c r="G464" s="132"/>
    </row>
    <row r="465" ht="15.75" customHeight="1">
      <c r="B465" s="1"/>
      <c r="E465" s="132"/>
      <c r="F465" s="132"/>
      <c r="G465" s="132"/>
    </row>
    <row r="466" ht="15.75" customHeight="1">
      <c r="B466" s="1"/>
      <c r="E466" s="132"/>
      <c r="F466" s="132"/>
      <c r="G466" s="132"/>
    </row>
    <row r="467" ht="15.75" customHeight="1">
      <c r="B467" s="1"/>
      <c r="E467" s="132"/>
      <c r="F467" s="132"/>
      <c r="G467" s="132"/>
    </row>
    <row r="468" ht="15.75" customHeight="1">
      <c r="B468" s="1"/>
      <c r="E468" s="132"/>
      <c r="F468" s="132"/>
      <c r="G468" s="132"/>
    </row>
    <row r="469" ht="15.75" customHeight="1">
      <c r="B469" s="1"/>
      <c r="E469" s="132"/>
      <c r="F469" s="132"/>
      <c r="G469" s="132"/>
    </row>
    <row r="470" ht="15.75" customHeight="1">
      <c r="B470" s="1"/>
      <c r="E470" s="132"/>
      <c r="F470" s="132"/>
      <c r="G470" s="132"/>
    </row>
    <row r="471" ht="15.75" customHeight="1">
      <c r="B471" s="1"/>
      <c r="E471" s="132"/>
      <c r="F471" s="132"/>
      <c r="G471" s="132"/>
    </row>
    <row r="472" ht="15.75" customHeight="1">
      <c r="B472" s="1"/>
      <c r="E472" s="132"/>
      <c r="F472" s="132"/>
      <c r="G472" s="132"/>
    </row>
    <row r="473" ht="15.75" customHeight="1">
      <c r="B473" s="1"/>
      <c r="E473" s="132"/>
      <c r="F473" s="132"/>
      <c r="G473" s="132"/>
    </row>
    <row r="474" ht="15.75" customHeight="1">
      <c r="B474" s="1"/>
      <c r="E474" s="132"/>
      <c r="F474" s="132"/>
      <c r="G474" s="132"/>
    </row>
    <row r="475" ht="15.75" customHeight="1">
      <c r="B475" s="1"/>
      <c r="E475" s="132"/>
      <c r="F475" s="132"/>
      <c r="G475" s="132"/>
    </row>
    <row r="476" ht="15.75" customHeight="1">
      <c r="B476" s="1"/>
      <c r="E476" s="132"/>
      <c r="F476" s="132"/>
      <c r="G476" s="132"/>
    </row>
    <row r="477" ht="15.75" customHeight="1">
      <c r="B477" s="1"/>
      <c r="E477" s="132"/>
      <c r="F477" s="132"/>
      <c r="G477" s="132"/>
    </row>
    <row r="478" ht="15.75" customHeight="1">
      <c r="B478" s="1"/>
      <c r="E478" s="132"/>
      <c r="F478" s="132"/>
      <c r="G478" s="132"/>
    </row>
    <row r="479" ht="15.75" customHeight="1">
      <c r="B479" s="1"/>
      <c r="E479" s="132"/>
      <c r="F479" s="132"/>
      <c r="G479" s="132"/>
    </row>
    <row r="480" ht="15.75" customHeight="1">
      <c r="B480" s="1"/>
      <c r="E480" s="132"/>
      <c r="F480" s="132"/>
      <c r="G480" s="132"/>
    </row>
    <row r="481" ht="15.75" customHeight="1">
      <c r="B481" s="1"/>
      <c r="E481" s="132"/>
      <c r="F481" s="132"/>
      <c r="G481" s="132"/>
    </row>
    <row r="482" ht="15.75" customHeight="1">
      <c r="B482" s="1"/>
      <c r="E482" s="132"/>
      <c r="F482" s="132"/>
      <c r="G482" s="132"/>
    </row>
    <row r="483" ht="15.75" customHeight="1">
      <c r="B483" s="1"/>
      <c r="E483" s="132"/>
      <c r="F483" s="132"/>
      <c r="G483" s="132"/>
    </row>
    <row r="484" ht="15.75" customHeight="1">
      <c r="B484" s="1"/>
      <c r="E484" s="132"/>
      <c r="F484" s="132"/>
      <c r="G484" s="132"/>
    </row>
    <row r="485" ht="15.75" customHeight="1">
      <c r="B485" s="1"/>
      <c r="E485" s="132"/>
      <c r="F485" s="132"/>
      <c r="G485" s="132"/>
    </row>
    <row r="486" ht="15.75" customHeight="1">
      <c r="B486" s="1"/>
      <c r="E486" s="132"/>
      <c r="F486" s="132"/>
      <c r="G486" s="132"/>
    </row>
    <row r="487" ht="15.75" customHeight="1">
      <c r="B487" s="1"/>
      <c r="E487" s="132"/>
      <c r="F487" s="132"/>
      <c r="G487" s="132"/>
    </row>
    <row r="488" ht="15.75" customHeight="1">
      <c r="B488" s="1"/>
      <c r="E488" s="132"/>
      <c r="F488" s="132"/>
      <c r="G488" s="132"/>
    </row>
    <row r="489" ht="15.75" customHeight="1">
      <c r="B489" s="1"/>
      <c r="E489" s="132"/>
      <c r="F489" s="132"/>
      <c r="G489" s="132"/>
    </row>
    <row r="490" ht="15.75" customHeight="1">
      <c r="B490" s="1"/>
      <c r="E490" s="132"/>
      <c r="F490" s="132"/>
      <c r="G490" s="132"/>
    </row>
    <row r="491" ht="15.75" customHeight="1">
      <c r="B491" s="1"/>
      <c r="E491" s="132"/>
      <c r="F491" s="132"/>
      <c r="G491" s="132"/>
    </row>
    <row r="492" ht="15.75" customHeight="1">
      <c r="B492" s="1"/>
      <c r="E492" s="132"/>
      <c r="F492" s="132"/>
      <c r="G492" s="132"/>
    </row>
    <row r="493" ht="15.75" customHeight="1">
      <c r="B493" s="1"/>
      <c r="E493" s="132"/>
      <c r="F493" s="132"/>
      <c r="G493" s="132"/>
    </row>
    <row r="494" ht="15.75" customHeight="1">
      <c r="B494" s="1"/>
      <c r="E494" s="132"/>
      <c r="F494" s="132"/>
      <c r="G494" s="132"/>
    </row>
    <row r="495" ht="15.75" customHeight="1">
      <c r="B495" s="1"/>
      <c r="E495" s="132"/>
      <c r="F495" s="132"/>
      <c r="G495" s="132"/>
    </row>
    <row r="496" ht="15.75" customHeight="1">
      <c r="B496" s="1"/>
      <c r="E496" s="132"/>
      <c r="F496" s="132"/>
      <c r="G496" s="132"/>
    </row>
    <row r="497" ht="15.75" customHeight="1">
      <c r="B497" s="1"/>
      <c r="E497" s="132"/>
      <c r="F497" s="132"/>
      <c r="G497" s="132"/>
    </row>
    <row r="498" ht="15.75" customHeight="1">
      <c r="B498" s="1"/>
      <c r="E498" s="132"/>
      <c r="F498" s="132"/>
      <c r="G498" s="132"/>
    </row>
    <row r="499" ht="15.75" customHeight="1">
      <c r="B499" s="1"/>
      <c r="E499" s="132"/>
      <c r="F499" s="132"/>
      <c r="G499" s="132"/>
    </row>
    <row r="500" ht="15.75" customHeight="1">
      <c r="B500" s="1"/>
      <c r="E500" s="132"/>
      <c r="F500" s="132"/>
      <c r="G500" s="132"/>
    </row>
    <row r="501" ht="15.75" customHeight="1">
      <c r="B501" s="1"/>
      <c r="E501" s="132"/>
      <c r="F501" s="132"/>
      <c r="G501" s="132"/>
    </row>
    <row r="502" ht="15.75" customHeight="1">
      <c r="B502" s="1"/>
      <c r="E502" s="132"/>
      <c r="F502" s="132"/>
      <c r="G502" s="132"/>
    </row>
    <row r="503" ht="15.75" customHeight="1">
      <c r="B503" s="1"/>
      <c r="E503" s="132"/>
      <c r="F503" s="132"/>
      <c r="G503" s="132"/>
    </row>
    <row r="504" ht="15.75" customHeight="1">
      <c r="B504" s="1"/>
      <c r="E504" s="132"/>
      <c r="F504" s="132"/>
      <c r="G504" s="132"/>
    </row>
    <row r="505" ht="15.75" customHeight="1">
      <c r="B505" s="1"/>
      <c r="E505" s="132"/>
      <c r="F505" s="132"/>
      <c r="G505" s="132"/>
    </row>
    <row r="506" ht="15.75" customHeight="1">
      <c r="B506" s="1"/>
      <c r="E506" s="132"/>
      <c r="F506" s="132"/>
      <c r="G506" s="132"/>
    </row>
    <row r="507" ht="15.75" customHeight="1">
      <c r="B507" s="1"/>
      <c r="E507" s="132"/>
      <c r="F507" s="132"/>
      <c r="G507" s="132"/>
    </row>
    <row r="508" ht="15.75" customHeight="1">
      <c r="B508" s="1"/>
      <c r="E508" s="132"/>
      <c r="F508" s="132"/>
      <c r="G508" s="132"/>
    </row>
    <row r="509" ht="15.75" customHeight="1">
      <c r="B509" s="1"/>
      <c r="E509" s="132"/>
      <c r="F509" s="132"/>
      <c r="G509" s="132"/>
    </row>
    <row r="510" ht="15.75" customHeight="1">
      <c r="B510" s="1"/>
      <c r="E510" s="132"/>
      <c r="F510" s="132"/>
      <c r="G510" s="132"/>
    </row>
    <row r="511" ht="15.75" customHeight="1">
      <c r="B511" s="1"/>
      <c r="E511" s="132"/>
      <c r="F511" s="132"/>
      <c r="G511" s="132"/>
    </row>
    <row r="512" ht="15.75" customHeight="1">
      <c r="B512" s="1"/>
      <c r="E512" s="132"/>
      <c r="F512" s="132"/>
      <c r="G512" s="132"/>
    </row>
    <row r="513" ht="15.75" customHeight="1">
      <c r="B513" s="1"/>
      <c r="E513" s="132"/>
      <c r="F513" s="132"/>
      <c r="G513" s="132"/>
    </row>
    <row r="514" ht="15.75" customHeight="1">
      <c r="B514" s="1"/>
      <c r="E514" s="132"/>
      <c r="F514" s="132"/>
      <c r="G514" s="132"/>
    </row>
    <row r="515" ht="15.75" customHeight="1">
      <c r="B515" s="1"/>
      <c r="E515" s="132"/>
      <c r="F515" s="132"/>
      <c r="G515" s="132"/>
    </row>
    <row r="516" ht="15.75" customHeight="1">
      <c r="B516" s="1"/>
      <c r="E516" s="132"/>
      <c r="F516" s="132"/>
      <c r="G516" s="132"/>
    </row>
    <row r="517" ht="15.75" customHeight="1">
      <c r="B517" s="1"/>
      <c r="E517" s="132"/>
      <c r="F517" s="132"/>
      <c r="G517" s="132"/>
    </row>
    <row r="518" ht="15.75" customHeight="1">
      <c r="B518" s="1"/>
      <c r="E518" s="132"/>
      <c r="F518" s="132"/>
      <c r="G518" s="132"/>
    </row>
    <row r="519" ht="15.75" customHeight="1">
      <c r="B519" s="1"/>
      <c r="E519" s="132"/>
      <c r="F519" s="132"/>
      <c r="G519" s="132"/>
    </row>
    <row r="520" ht="15.75" customHeight="1">
      <c r="B520" s="1"/>
      <c r="E520" s="132"/>
      <c r="F520" s="132"/>
      <c r="G520" s="132"/>
    </row>
    <row r="521" ht="15.75" customHeight="1">
      <c r="B521" s="1"/>
      <c r="E521" s="132"/>
      <c r="F521" s="132"/>
      <c r="G521" s="132"/>
    </row>
    <row r="522" ht="15.75" customHeight="1">
      <c r="B522" s="1"/>
      <c r="E522" s="132"/>
      <c r="F522" s="132"/>
      <c r="G522" s="132"/>
    </row>
    <row r="523" ht="15.75" customHeight="1">
      <c r="B523" s="1"/>
      <c r="E523" s="132"/>
      <c r="F523" s="132"/>
      <c r="G523" s="132"/>
    </row>
    <row r="524" ht="15.75" customHeight="1">
      <c r="B524" s="1"/>
      <c r="E524" s="132"/>
      <c r="F524" s="132"/>
      <c r="G524" s="132"/>
    </row>
    <row r="525" ht="15.75" customHeight="1">
      <c r="B525" s="1"/>
      <c r="E525" s="132"/>
      <c r="F525" s="132"/>
      <c r="G525" s="132"/>
    </row>
    <row r="526" ht="15.75" customHeight="1">
      <c r="B526" s="1"/>
      <c r="E526" s="132"/>
      <c r="F526" s="132"/>
      <c r="G526" s="132"/>
    </row>
    <row r="527" ht="15.75" customHeight="1">
      <c r="B527" s="1"/>
      <c r="E527" s="132"/>
      <c r="F527" s="132"/>
      <c r="G527" s="132"/>
    </row>
    <row r="528" ht="15.75" customHeight="1">
      <c r="B528" s="1"/>
      <c r="E528" s="132"/>
      <c r="F528" s="132"/>
      <c r="G528" s="132"/>
    </row>
    <row r="529" ht="15.75" customHeight="1">
      <c r="B529" s="1"/>
      <c r="E529" s="132"/>
      <c r="F529" s="132"/>
      <c r="G529" s="132"/>
    </row>
    <row r="530" ht="15.75" customHeight="1">
      <c r="B530" s="1"/>
      <c r="E530" s="132"/>
      <c r="F530" s="132"/>
      <c r="G530" s="132"/>
    </row>
    <row r="531" ht="15.75" customHeight="1">
      <c r="B531" s="1"/>
      <c r="E531" s="132"/>
      <c r="F531" s="132"/>
      <c r="G531" s="132"/>
    </row>
    <row r="532" ht="15.75" customHeight="1">
      <c r="B532" s="1"/>
      <c r="E532" s="132"/>
      <c r="F532" s="132"/>
      <c r="G532" s="132"/>
    </row>
    <row r="533" ht="15.75" customHeight="1">
      <c r="B533" s="1"/>
      <c r="E533" s="132"/>
      <c r="F533" s="132"/>
      <c r="G533" s="132"/>
    </row>
    <row r="534" ht="15.75" customHeight="1">
      <c r="B534" s="1"/>
      <c r="E534" s="132"/>
      <c r="F534" s="132"/>
      <c r="G534" s="132"/>
    </row>
    <row r="535" ht="15.75" customHeight="1">
      <c r="B535" s="1"/>
      <c r="E535" s="132"/>
      <c r="F535" s="132"/>
      <c r="G535" s="132"/>
    </row>
    <row r="536" ht="15.75" customHeight="1">
      <c r="B536" s="1"/>
      <c r="E536" s="132"/>
      <c r="F536" s="132"/>
      <c r="G536" s="132"/>
    </row>
    <row r="537" ht="15.75" customHeight="1">
      <c r="B537" s="1"/>
      <c r="E537" s="132"/>
      <c r="F537" s="132"/>
      <c r="G537" s="132"/>
    </row>
    <row r="538" ht="15.75" customHeight="1">
      <c r="B538" s="1"/>
      <c r="E538" s="132"/>
      <c r="F538" s="132"/>
      <c r="G538" s="132"/>
    </row>
    <row r="539" ht="15.75" customHeight="1">
      <c r="B539" s="1"/>
      <c r="E539" s="132"/>
      <c r="F539" s="132"/>
      <c r="G539" s="132"/>
    </row>
    <row r="540" ht="15.75" customHeight="1">
      <c r="B540" s="1"/>
      <c r="E540" s="132"/>
      <c r="F540" s="132"/>
      <c r="G540" s="132"/>
    </row>
    <row r="541" ht="15.75" customHeight="1">
      <c r="B541" s="1"/>
      <c r="E541" s="132"/>
      <c r="F541" s="132"/>
      <c r="G541" s="132"/>
    </row>
    <row r="542" ht="15.75" customHeight="1">
      <c r="B542" s="1"/>
      <c r="E542" s="132"/>
      <c r="F542" s="132"/>
      <c r="G542" s="132"/>
    </row>
    <row r="543" ht="15.75" customHeight="1">
      <c r="B543" s="1"/>
      <c r="E543" s="132"/>
      <c r="F543" s="132"/>
      <c r="G543" s="132"/>
    </row>
    <row r="544" ht="15.75" customHeight="1">
      <c r="B544" s="1"/>
      <c r="E544" s="132"/>
      <c r="F544" s="132"/>
      <c r="G544" s="132"/>
    </row>
    <row r="545" ht="15.75" customHeight="1">
      <c r="B545" s="1"/>
      <c r="E545" s="132"/>
      <c r="F545" s="132"/>
      <c r="G545" s="132"/>
    </row>
    <row r="546" ht="15.75" customHeight="1">
      <c r="B546" s="1"/>
      <c r="E546" s="132"/>
      <c r="F546" s="132"/>
      <c r="G546" s="132"/>
    </row>
    <row r="547" ht="15.75" customHeight="1">
      <c r="B547" s="1"/>
      <c r="E547" s="132"/>
      <c r="F547" s="132"/>
      <c r="G547" s="132"/>
    </row>
    <row r="548" ht="15.75" customHeight="1">
      <c r="B548" s="1"/>
      <c r="E548" s="132"/>
      <c r="F548" s="132"/>
      <c r="G548" s="132"/>
    </row>
    <row r="549" ht="15.75" customHeight="1">
      <c r="B549" s="1"/>
      <c r="E549" s="132"/>
      <c r="F549" s="132"/>
      <c r="G549" s="132"/>
    </row>
    <row r="550" ht="15.75" customHeight="1">
      <c r="B550" s="1"/>
      <c r="E550" s="132"/>
      <c r="F550" s="132"/>
      <c r="G550" s="132"/>
    </row>
    <row r="551" ht="15.75" customHeight="1">
      <c r="B551" s="1"/>
      <c r="E551" s="132"/>
      <c r="F551" s="132"/>
      <c r="G551" s="132"/>
    </row>
    <row r="552" ht="15.75" customHeight="1">
      <c r="B552" s="1"/>
      <c r="E552" s="132"/>
      <c r="F552" s="132"/>
      <c r="G552" s="132"/>
    </row>
    <row r="553" ht="15.75" customHeight="1">
      <c r="B553" s="1"/>
      <c r="E553" s="132"/>
      <c r="F553" s="132"/>
      <c r="G553" s="132"/>
    </row>
    <row r="554" ht="15.75" customHeight="1">
      <c r="B554" s="1"/>
      <c r="E554" s="132"/>
      <c r="F554" s="132"/>
      <c r="G554" s="132"/>
    </row>
    <row r="555" ht="15.75" customHeight="1">
      <c r="B555" s="1"/>
      <c r="E555" s="132"/>
      <c r="F555" s="132"/>
      <c r="G555" s="132"/>
    </row>
    <row r="556" ht="15.75" customHeight="1">
      <c r="B556" s="1"/>
      <c r="E556" s="132"/>
      <c r="F556" s="132"/>
      <c r="G556" s="132"/>
    </row>
    <row r="557" ht="15.75" customHeight="1">
      <c r="B557" s="1"/>
      <c r="E557" s="132"/>
      <c r="F557" s="132"/>
      <c r="G557" s="132"/>
    </row>
    <row r="558" ht="15.75" customHeight="1">
      <c r="B558" s="1"/>
      <c r="E558" s="132"/>
      <c r="F558" s="132"/>
      <c r="G558" s="132"/>
    </row>
    <row r="559" ht="15.75" customHeight="1">
      <c r="B559" s="1"/>
      <c r="E559" s="132"/>
      <c r="F559" s="132"/>
      <c r="G559" s="132"/>
    </row>
    <row r="560" ht="15.75" customHeight="1">
      <c r="B560" s="1"/>
      <c r="E560" s="132"/>
      <c r="F560" s="132"/>
      <c r="G560" s="132"/>
    </row>
    <row r="561" ht="15.75" customHeight="1">
      <c r="B561" s="1"/>
      <c r="E561" s="132"/>
      <c r="F561" s="132"/>
      <c r="G561" s="132"/>
    </row>
    <row r="562" ht="15.75" customHeight="1">
      <c r="B562" s="1"/>
      <c r="E562" s="132"/>
      <c r="F562" s="132"/>
      <c r="G562" s="132"/>
    </row>
    <row r="563" ht="15.75" customHeight="1">
      <c r="B563" s="1"/>
      <c r="E563" s="132"/>
      <c r="F563" s="132"/>
      <c r="G563" s="132"/>
    </row>
    <row r="564" ht="15.75" customHeight="1">
      <c r="B564" s="1"/>
      <c r="E564" s="132"/>
      <c r="F564" s="132"/>
      <c r="G564" s="132"/>
    </row>
    <row r="565" ht="15.75" customHeight="1">
      <c r="B565" s="1"/>
      <c r="E565" s="132"/>
      <c r="F565" s="132"/>
      <c r="G565" s="132"/>
    </row>
    <row r="566" ht="15.75" customHeight="1">
      <c r="B566" s="1"/>
      <c r="E566" s="132"/>
      <c r="F566" s="132"/>
      <c r="G566" s="132"/>
    </row>
    <row r="567" ht="15.75" customHeight="1">
      <c r="B567" s="1"/>
      <c r="E567" s="132"/>
      <c r="F567" s="132"/>
      <c r="G567" s="132"/>
    </row>
    <row r="568" ht="15.75" customHeight="1">
      <c r="B568" s="1"/>
      <c r="E568" s="132"/>
      <c r="F568" s="132"/>
      <c r="G568" s="132"/>
    </row>
    <row r="569" ht="15.75" customHeight="1">
      <c r="B569" s="1"/>
      <c r="E569" s="132"/>
      <c r="F569" s="132"/>
      <c r="G569" s="132"/>
    </row>
    <row r="570" ht="15.75" customHeight="1">
      <c r="B570" s="1"/>
      <c r="E570" s="132"/>
      <c r="F570" s="132"/>
      <c r="G570" s="132"/>
    </row>
    <row r="571" ht="15.75" customHeight="1">
      <c r="B571" s="1"/>
      <c r="E571" s="132"/>
      <c r="F571" s="132"/>
      <c r="G571" s="132"/>
    </row>
    <row r="572" ht="15.75" customHeight="1">
      <c r="B572" s="1"/>
      <c r="E572" s="132"/>
      <c r="F572" s="132"/>
      <c r="G572" s="132"/>
    </row>
    <row r="573" ht="15.75" customHeight="1">
      <c r="B573" s="1"/>
      <c r="E573" s="132"/>
      <c r="F573" s="132"/>
      <c r="G573" s="132"/>
    </row>
    <row r="574" ht="15.75" customHeight="1">
      <c r="B574" s="1"/>
      <c r="E574" s="132"/>
      <c r="F574" s="132"/>
      <c r="G574" s="132"/>
    </row>
    <row r="575" ht="15.75" customHeight="1">
      <c r="B575" s="1"/>
      <c r="E575" s="132"/>
      <c r="F575" s="132"/>
      <c r="G575" s="132"/>
    </row>
    <row r="576" ht="15.75" customHeight="1">
      <c r="B576" s="1"/>
      <c r="E576" s="132"/>
      <c r="F576" s="132"/>
      <c r="G576" s="132"/>
    </row>
    <row r="577" ht="15.75" customHeight="1">
      <c r="B577" s="1"/>
      <c r="E577" s="132"/>
      <c r="F577" s="132"/>
      <c r="G577" s="132"/>
    </row>
    <row r="578" ht="15.75" customHeight="1">
      <c r="B578" s="1"/>
      <c r="E578" s="132"/>
      <c r="F578" s="132"/>
      <c r="G578" s="132"/>
    </row>
    <row r="579" ht="15.75" customHeight="1">
      <c r="B579" s="1"/>
      <c r="E579" s="132"/>
      <c r="F579" s="132"/>
      <c r="G579" s="132"/>
    </row>
    <row r="580" ht="15.75" customHeight="1">
      <c r="B580" s="1"/>
      <c r="E580" s="132"/>
      <c r="F580" s="132"/>
      <c r="G580" s="132"/>
    </row>
    <row r="581" ht="15.75" customHeight="1">
      <c r="B581" s="1"/>
      <c r="E581" s="132"/>
      <c r="F581" s="132"/>
      <c r="G581" s="132"/>
    </row>
    <row r="582" ht="15.75" customHeight="1">
      <c r="B582" s="1"/>
      <c r="E582" s="132"/>
      <c r="F582" s="132"/>
      <c r="G582" s="132"/>
    </row>
    <row r="583" ht="15.75" customHeight="1">
      <c r="B583" s="1"/>
      <c r="E583" s="132"/>
      <c r="F583" s="132"/>
      <c r="G583" s="132"/>
    </row>
    <row r="584" ht="15.75" customHeight="1">
      <c r="B584" s="1"/>
      <c r="E584" s="132"/>
      <c r="F584" s="132"/>
      <c r="G584" s="132"/>
    </row>
    <row r="585" ht="15.75" customHeight="1">
      <c r="B585" s="1"/>
      <c r="E585" s="132"/>
      <c r="F585" s="132"/>
      <c r="G585" s="132"/>
    </row>
    <row r="586" ht="15.75" customHeight="1">
      <c r="B586" s="1"/>
      <c r="E586" s="132"/>
      <c r="F586" s="132"/>
      <c r="G586" s="132"/>
    </row>
    <row r="587" ht="15.75" customHeight="1">
      <c r="B587" s="1"/>
      <c r="E587" s="132"/>
      <c r="F587" s="132"/>
      <c r="G587" s="132"/>
    </row>
    <row r="588" ht="15.75" customHeight="1">
      <c r="B588" s="1"/>
      <c r="E588" s="132"/>
      <c r="F588" s="132"/>
      <c r="G588" s="132"/>
    </row>
    <row r="589" ht="15.75" customHeight="1">
      <c r="B589" s="1"/>
      <c r="E589" s="132"/>
      <c r="F589" s="132"/>
      <c r="G589" s="132"/>
    </row>
    <row r="590" ht="15.75" customHeight="1">
      <c r="B590" s="1"/>
      <c r="E590" s="132"/>
      <c r="F590" s="132"/>
      <c r="G590" s="132"/>
    </row>
    <row r="591" ht="15.75" customHeight="1">
      <c r="B591" s="1"/>
      <c r="E591" s="132"/>
      <c r="F591" s="132"/>
      <c r="G591" s="132"/>
    </row>
    <row r="592" ht="15.75" customHeight="1">
      <c r="B592" s="1"/>
      <c r="E592" s="132"/>
      <c r="F592" s="132"/>
      <c r="G592" s="132"/>
    </row>
    <row r="593" ht="15.75" customHeight="1">
      <c r="B593" s="1"/>
      <c r="E593" s="132"/>
      <c r="F593" s="132"/>
      <c r="G593" s="132"/>
    </row>
    <row r="594" ht="15.75" customHeight="1">
      <c r="B594" s="1"/>
      <c r="E594" s="132"/>
      <c r="F594" s="132"/>
      <c r="G594" s="132"/>
    </row>
    <row r="595" ht="15.75" customHeight="1">
      <c r="B595" s="1"/>
      <c r="E595" s="132"/>
      <c r="F595" s="132"/>
      <c r="G595" s="132"/>
    </row>
    <row r="596" ht="15.75" customHeight="1">
      <c r="B596" s="1"/>
      <c r="E596" s="132"/>
      <c r="F596" s="132"/>
      <c r="G596" s="132"/>
    </row>
    <row r="597" ht="15.75" customHeight="1">
      <c r="B597" s="1"/>
      <c r="E597" s="132"/>
      <c r="F597" s="132"/>
      <c r="G597" s="132"/>
    </row>
    <row r="598" ht="15.75" customHeight="1">
      <c r="B598" s="1"/>
      <c r="E598" s="132"/>
      <c r="F598" s="132"/>
      <c r="G598" s="132"/>
    </row>
    <row r="599" ht="15.75" customHeight="1">
      <c r="B599" s="1"/>
      <c r="E599" s="132"/>
      <c r="F599" s="132"/>
      <c r="G599" s="132"/>
    </row>
    <row r="600" ht="15.75" customHeight="1">
      <c r="B600" s="1"/>
      <c r="E600" s="132"/>
      <c r="F600" s="132"/>
      <c r="G600" s="132"/>
    </row>
    <row r="601" ht="15.75" customHeight="1">
      <c r="B601" s="1"/>
      <c r="E601" s="132"/>
      <c r="F601" s="132"/>
      <c r="G601" s="132"/>
    </row>
    <row r="602" ht="15.75" customHeight="1">
      <c r="B602" s="1"/>
      <c r="E602" s="132"/>
      <c r="F602" s="132"/>
      <c r="G602" s="132"/>
    </row>
    <row r="603" ht="15.75" customHeight="1">
      <c r="B603" s="1"/>
      <c r="E603" s="132"/>
      <c r="F603" s="132"/>
      <c r="G603" s="132"/>
    </row>
    <row r="604" ht="15.75" customHeight="1">
      <c r="B604" s="1"/>
      <c r="E604" s="132"/>
      <c r="F604" s="132"/>
      <c r="G604" s="132"/>
    </row>
    <row r="605" ht="15.75" customHeight="1">
      <c r="B605" s="1"/>
      <c r="E605" s="132"/>
      <c r="F605" s="132"/>
      <c r="G605" s="132"/>
    </row>
    <row r="606" ht="15.75" customHeight="1">
      <c r="B606" s="1"/>
      <c r="E606" s="132"/>
      <c r="F606" s="132"/>
      <c r="G606" s="132"/>
    </row>
    <row r="607" ht="15.75" customHeight="1">
      <c r="B607" s="1"/>
      <c r="E607" s="132"/>
      <c r="F607" s="132"/>
      <c r="G607" s="132"/>
    </row>
    <row r="608" ht="15.75" customHeight="1">
      <c r="B608" s="1"/>
      <c r="E608" s="132"/>
      <c r="F608" s="132"/>
      <c r="G608" s="132"/>
    </row>
    <row r="609" ht="15.75" customHeight="1">
      <c r="B609" s="1"/>
      <c r="E609" s="132"/>
      <c r="F609" s="132"/>
      <c r="G609" s="132"/>
    </row>
    <row r="610" ht="15.75" customHeight="1">
      <c r="B610" s="1"/>
      <c r="E610" s="132"/>
      <c r="F610" s="132"/>
      <c r="G610" s="132"/>
    </row>
    <row r="611" ht="15.75" customHeight="1">
      <c r="B611" s="1"/>
      <c r="E611" s="132"/>
      <c r="F611" s="132"/>
      <c r="G611" s="132"/>
    </row>
    <row r="612" ht="15.75" customHeight="1">
      <c r="B612" s="1"/>
      <c r="E612" s="132"/>
      <c r="F612" s="132"/>
      <c r="G612" s="132"/>
    </row>
    <row r="613" ht="15.75" customHeight="1">
      <c r="B613" s="1"/>
      <c r="E613" s="132"/>
      <c r="F613" s="132"/>
      <c r="G613" s="132"/>
    </row>
    <row r="614" ht="15.75" customHeight="1">
      <c r="B614" s="1"/>
      <c r="E614" s="132"/>
      <c r="F614" s="132"/>
      <c r="G614" s="132"/>
    </row>
    <row r="615" ht="15.75" customHeight="1">
      <c r="B615" s="1"/>
      <c r="E615" s="132"/>
      <c r="F615" s="132"/>
      <c r="G615" s="132"/>
    </row>
    <row r="616" ht="15.75" customHeight="1">
      <c r="B616" s="1"/>
      <c r="E616" s="132"/>
      <c r="F616" s="132"/>
      <c r="G616" s="132"/>
    </row>
    <row r="617" ht="15.75" customHeight="1">
      <c r="B617" s="1"/>
      <c r="E617" s="132"/>
      <c r="F617" s="132"/>
      <c r="G617" s="132"/>
    </row>
    <row r="618" ht="15.75" customHeight="1">
      <c r="B618" s="1"/>
      <c r="E618" s="132"/>
      <c r="F618" s="132"/>
      <c r="G618" s="132"/>
    </row>
    <row r="619" ht="15.75" customHeight="1">
      <c r="B619" s="1"/>
      <c r="E619" s="132"/>
      <c r="F619" s="132"/>
      <c r="G619" s="132"/>
    </row>
    <row r="620" ht="15.75" customHeight="1">
      <c r="B620" s="1"/>
      <c r="E620" s="132"/>
      <c r="F620" s="132"/>
      <c r="G620" s="132"/>
    </row>
    <row r="621" ht="15.75" customHeight="1">
      <c r="B621" s="1"/>
      <c r="E621" s="132"/>
      <c r="F621" s="132"/>
      <c r="G621" s="132"/>
    </row>
    <row r="622" ht="15.75" customHeight="1">
      <c r="B622" s="1"/>
      <c r="E622" s="132"/>
      <c r="F622" s="132"/>
      <c r="G622" s="132"/>
    </row>
    <row r="623" ht="15.75" customHeight="1">
      <c r="B623" s="1"/>
      <c r="E623" s="132"/>
      <c r="F623" s="132"/>
      <c r="G623" s="132"/>
    </row>
    <row r="624" ht="15.75" customHeight="1">
      <c r="B624" s="1"/>
      <c r="E624" s="132"/>
      <c r="F624" s="132"/>
      <c r="G624" s="132"/>
    </row>
    <row r="625" ht="15.75" customHeight="1">
      <c r="B625" s="1"/>
      <c r="E625" s="132"/>
      <c r="F625" s="132"/>
      <c r="G625" s="132"/>
    </row>
    <row r="626" ht="15.75" customHeight="1">
      <c r="B626" s="1"/>
      <c r="E626" s="132"/>
      <c r="F626" s="132"/>
      <c r="G626" s="132"/>
    </row>
    <row r="627" ht="15.75" customHeight="1">
      <c r="B627" s="1"/>
      <c r="E627" s="132"/>
      <c r="F627" s="132"/>
      <c r="G627" s="132"/>
    </row>
    <row r="628" ht="15.75" customHeight="1">
      <c r="B628" s="1"/>
      <c r="E628" s="132"/>
      <c r="F628" s="132"/>
      <c r="G628" s="132"/>
    </row>
    <row r="629" ht="15.75" customHeight="1">
      <c r="B629" s="1"/>
      <c r="E629" s="132"/>
      <c r="F629" s="132"/>
      <c r="G629" s="132"/>
    </row>
    <row r="630" ht="15.75" customHeight="1">
      <c r="B630" s="1"/>
      <c r="E630" s="132"/>
      <c r="F630" s="132"/>
      <c r="G630" s="132"/>
    </row>
    <row r="631" ht="15.75" customHeight="1">
      <c r="B631" s="1"/>
      <c r="E631" s="132"/>
      <c r="F631" s="132"/>
      <c r="G631" s="132"/>
    </row>
    <row r="632" ht="15.75" customHeight="1">
      <c r="B632" s="1"/>
      <c r="E632" s="132"/>
      <c r="F632" s="132"/>
      <c r="G632" s="132"/>
    </row>
    <row r="633" ht="15.75" customHeight="1">
      <c r="B633" s="1"/>
      <c r="E633" s="132"/>
      <c r="F633" s="132"/>
      <c r="G633" s="132"/>
    </row>
    <row r="634" ht="15.75" customHeight="1">
      <c r="B634" s="1"/>
      <c r="E634" s="132"/>
      <c r="F634" s="132"/>
      <c r="G634" s="132"/>
    </row>
    <row r="635" ht="15.75" customHeight="1">
      <c r="B635" s="1"/>
      <c r="E635" s="132"/>
      <c r="F635" s="132"/>
      <c r="G635" s="132"/>
    </row>
    <row r="636" ht="15.75" customHeight="1">
      <c r="B636" s="1"/>
      <c r="E636" s="132"/>
      <c r="F636" s="132"/>
      <c r="G636" s="132"/>
    </row>
    <row r="637" ht="15.75" customHeight="1">
      <c r="B637" s="1"/>
      <c r="E637" s="132"/>
      <c r="F637" s="132"/>
      <c r="G637" s="132"/>
    </row>
    <row r="638" ht="15.75" customHeight="1">
      <c r="B638" s="1"/>
      <c r="E638" s="132"/>
      <c r="F638" s="132"/>
      <c r="G638" s="132"/>
    </row>
    <row r="639" ht="15.75" customHeight="1">
      <c r="B639" s="1"/>
      <c r="E639" s="132"/>
      <c r="F639" s="132"/>
      <c r="G639" s="132"/>
    </row>
    <row r="640" ht="15.75" customHeight="1">
      <c r="B640" s="1"/>
      <c r="E640" s="132"/>
      <c r="F640" s="132"/>
      <c r="G640" s="132"/>
    </row>
    <row r="641" ht="15.75" customHeight="1">
      <c r="B641" s="1"/>
      <c r="E641" s="132"/>
      <c r="F641" s="132"/>
      <c r="G641" s="132"/>
    </row>
    <row r="642" ht="15.75" customHeight="1">
      <c r="B642" s="1"/>
      <c r="E642" s="132"/>
      <c r="F642" s="132"/>
      <c r="G642" s="132"/>
    </row>
    <row r="643" ht="15.75" customHeight="1">
      <c r="B643" s="1"/>
      <c r="E643" s="132"/>
      <c r="F643" s="132"/>
      <c r="G643" s="132"/>
    </row>
    <row r="644" ht="15.75" customHeight="1">
      <c r="B644" s="1"/>
      <c r="E644" s="132"/>
      <c r="F644" s="132"/>
      <c r="G644" s="132"/>
    </row>
    <row r="645" ht="15.75" customHeight="1">
      <c r="B645" s="1"/>
      <c r="E645" s="132"/>
      <c r="F645" s="132"/>
      <c r="G645" s="132"/>
    </row>
    <row r="646" ht="15.75" customHeight="1">
      <c r="B646" s="1"/>
      <c r="E646" s="132"/>
      <c r="F646" s="132"/>
      <c r="G646" s="132"/>
    </row>
    <row r="647" ht="15.75" customHeight="1">
      <c r="B647" s="1"/>
      <c r="E647" s="132"/>
      <c r="F647" s="132"/>
      <c r="G647" s="132"/>
    </row>
    <row r="648" ht="15.75" customHeight="1">
      <c r="B648" s="1"/>
      <c r="E648" s="132"/>
      <c r="F648" s="132"/>
      <c r="G648" s="132"/>
    </row>
    <row r="649" ht="15.75" customHeight="1">
      <c r="B649" s="1"/>
      <c r="E649" s="132"/>
      <c r="F649" s="132"/>
      <c r="G649" s="132"/>
    </row>
    <row r="650" ht="15.75" customHeight="1">
      <c r="B650" s="1"/>
      <c r="E650" s="132"/>
      <c r="F650" s="132"/>
      <c r="G650" s="132"/>
    </row>
    <row r="651" ht="15.75" customHeight="1">
      <c r="B651" s="1"/>
      <c r="E651" s="132"/>
      <c r="F651" s="132"/>
      <c r="G651" s="132"/>
    </row>
    <row r="652" ht="15.75" customHeight="1">
      <c r="B652" s="1"/>
      <c r="E652" s="132"/>
      <c r="F652" s="132"/>
      <c r="G652" s="132"/>
    </row>
    <row r="653" ht="15.75" customHeight="1">
      <c r="B653" s="1"/>
      <c r="E653" s="132"/>
      <c r="F653" s="132"/>
      <c r="G653" s="132"/>
    </row>
    <row r="654" ht="15.75" customHeight="1">
      <c r="B654" s="1"/>
      <c r="E654" s="132"/>
      <c r="F654" s="132"/>
      <c r="G654" s="132"/>
    </row>
    <row r="655" ht="15.75" customHeight="1">
      <c r="B655" s="1"/>
      <c r="E655" s="132"/>
      <c r="F655" s="132"/>
      <c r="G655" s="132"/>
    </row>
    <row r="656" ht="15.75" customHeight="1">
      <c r="B656" s="1"/>
      <c r="E656" s="132"/>
      <c r="F656" s="132"/>
      <c r="G656" s="132"/>
    </row>
    <row r="657" ht="15.75" customHeight="1">
      <c r="B657" s="1"/>
      <c r="E657" s="132"/>
      <c r="F657" s="132"/>
      <c r="G657" s="132"/>
    </row>
    <row r="658" ht="15.75" customHeight="1">
      <c r="B658" s="1"/>
      <c r="E658" s="132"/>
      <c r="F658" s="132"/>
      <c r="G658" s="132"/>
    </row>
    <row r="659" ht="15.75" customHeight="1">
      <c r="B659" s="1"/>
      <c r="E659" s="132"/>
      <c r="F659" s="132"/>
      <c r="G659" s="132"/>
    </row>
    <row r="660" ht="15.75" customHeight="1">
      <c r="B660" s="1"/>
      <c r="E660" s="132"/>
      <c r="F660" s="132"/>
      <c r="G660" s="132"/>
    </row>
    <row r="661" ht="15.75" customHeight="1">
      <c r="B661" s="1"/>
      <c r="E661" s="132"/>
      <c r="F661" s="132"/>
      <c r="G661" s="132"/>
    </row>
    <row r="662" ht="15.75" customHeight="1">
      <c r="B662" s="1"/>
      <c r="E662" s="132"/>
      <c r="F662" s="132"/>
      <c r="G662" s="132"/>
    </row>
    <row r="663" ht="15.75" customHeight="1">
      <c r="B663" s="1"/>
      <c r="E663" s="132"/>
      <c r="F663" s="132"/>
      <c r="G663" s="132"/>
    </row>
    <row r="664" ht="15.75" customHeight="1">
      <c r="B664" s="1"/>
      <c r="E664" s="132"/>
      <c r="F664" s="132"/>
      <c r="G664" s="132"/>
    </row>
    <row r="665" ht="15.75" customHeight="1">
      <c r="B665" s="1"/>
      <c r="E665" s="132"/>
      <c r="F665" s="132"/>
      <c r="G665" s="132"/>
    </row>
    <row r="666" ht="15.75" customHeight="1">
      <c r="B666" s="1"/>
      <c r="E666" s="132"/>
      <c r="F666" s="132"/>
      <c r="G666" s="132"/>
    </row>
    <row r="667" ht="15.75" customHeight="1">
      <c r="B667" s="1"/>
      <c r="E667" s="132"/>
      <c r="F667" s="132"/>
      <c r="G667" s="132"/>
    </row>
    <row r="668" ht="15.75" customHeight="1">
      <c r="B668" s="1"/>
      <c r="E668" s="132"/>
      <c r="F668" s="132"/>
      <c r="G668" s="132"/>
    </row>
    <row r="669" ht="15.75" customHeight="1">
      <c r="B669" s="1"/>
      <c r="E669" s="132"/>
      <c r="F669" s="132"/>
      <c r="G669" s="132"/>
    </row>
    <row r="670" ht="15.75" customHeight="1">
      <c r="B670" s="1"/>
      <c r="E670" s="132"/>
      <c r="F670" s="132"/>
      <c r="G670" s="132"/>
    </row>
    <row r="671" ht="15.75" customHeight="1">
      <c r="B671" s="1"/>
      <c r="E671" s="132"/>
      <c r="F671" s="132"/>
      <c r="G671" s="132"/>
    </row>
    <row r="672" ht="15.75" customHeight="1">
      <c r="B672" s="1"/>
      <c r="E672" s="132"/>
      <c r="F672" s="132"/>
      <c r="G672" s="132"/>
    </row>
    <row r="673" ht="15.75" customHeight="1">
      <c r="B673" s="1"/>
      <c r="E673" s="132"/>
      <c r="F673" s="132"/>
      <c r="G673" s="132"/>
    </row>
    <row r="674" ht="15.75" customHeight="1">
      <c r="B674" s="1"/>
      <c r="E674" s="132"/>
      <c r="F674" s="132"/>
      <c r="G674" s="132"/>
    </row>
    <row r="675" ht="15.75" customHeight="1">
      <c r="B675" s="1"/>
      <c r="E675" s="132"/>
      <c r="F675" s="132"/>
      <c r="G675" s="132"/>
    </row>
    <row r="676" ht="15.75" customHeight="1">
      <c r="B676" s="1"/>
      <c r="E676" s="132"/>
      <c r="F676" s="132"/>
      <c r="G676" s="132"/>
    </row>
    <row r="677" ht="15.75" customHeight="1">
      <c r="B677" s="1"/>
      <c r="E677" s="132"/>
      <c r="F677" s="132"/>
      <c r="G677" s="132"/>
    </row>
    <row r="678" ht="15.75" customHeight="1">
      <c r="B678" s="1"/>
      <c r="E678" s="132"/>
      <c r="F678" s="132"/>
      <c r="G678" s="132"/>
    </row>
    <row r="679" ht="15.75" customHeight="1">
      <c r="B679" s="1"/>
      <c r="E679" s="132"/>
      <c r="F679" s="132"/>
      <c r="G679" s="132"/>
    </row>
    <row r="680" ht="15.75" customHeight="1">
      <c r="B680" s="1"/>
      <c r="E680" s="132"/>
      <c r="F680" s="132"/>
      <c r="G680" s="132"/>
    </row>
    <row r="681" ht="15.75" customHeight="1">
      <c r="B681" s="1"/>
      <c r="E681" s="132"/>
      <c r="F681" s="132"/>
      <c r="G681" s="132"/>
    </row>
    <row r="682" ht="15.75" customHeight="1">
      <c r="B682" s="1"/>
      <c r="E682" s="132"/>
      <c r="F682" s="132"/>
      <c r="G682" s="132"/>
    </row>
    <row r="683" ht="15.75" customHeight="1">
      <c r="B683" s="1"/>
      <c r="E683" s="132"/>
      <c r="F683" s="132"/>
      <c r="G683" s="132"/>
    </row>
    <row r="684" ht="15.75" customHeight="1">
      <c r="B684" s="1"/>
      <c r="E684" s="132"/>
      <c r="F684" s="132"/>
      <c r="G684" s="132"/>
    </row>
    <row r="685" ht="15.75" customHeight="1">
      <c r="B685" s="1"/>
      <c r="E685" s="132"/>
      <c r="F685" s="132"/>
      <c r="G685" s="132"/>
    </row>
    <row r="686" ht="15.75" customHeight="1">
      <c r="B686" s="1"/>
      <c r="E686" s="132"/>
      <c r="F686" s="132"/>
      <c r="G686" s="132"/>
    </row>
    <row r="687" ht="15.75" customHeight="1">
      <c r="B687" s="1"/>
      <c r="E687" s="132"/>
      <c r="F687" s="132"/>
      <c r="G687" s="132"/>
    </row>
    <row r="688" ht="15.75" customHeight="1">
      <c r="B688" s="1"/>
      <c r="E688" s="132"/>
      <c r="F688" s="132"/>
      <c r="G688" s="132"/>
    </row>
    <row r="689" ht="15.75" customHeight="1">
      <c r="B689" s="1"/>
      <c r="E689" s="132"/>
      <c r="F689" s="132"/>
      <c r="G689" s="132"/>
    </row>
    <row r="690" ht="15.75" customHeight="1">
      <c r="B690" s="1"/>
      <c r="E690" s="132"/>
      <c r="F690" s="132"/>
      <c r="G690" s="132"/>
    </row>
    <row r="691" ht="15.75" customHeight="1">
      <c r="B691" s="1"/>
      <c r="E691" s="132"/>
      <c r="F691" s="132"/>
      <c r="G691" s="132"/>
    </row>
    <row r="692" ht="15.75" customHeight="1">
      <c r="B692" s="1"/>
      <c r="E692" s="132"/>
      <c r="F692" s="132"/>
      <c r="G692" s="132"/>
    </row>
    <row r="693" ht="15.75" customHeight="1">
      <c r="B693" s="1"/>
      <c r="E693" s="132"/>
      <c r="F693" s="132"/>
      <c r="G693" s="132"/>
    </row>
    <row r="694" ht="15.75" customHeight="1">
      <c r="B694" s="1"/>
      <c r="E694" s="132"/>
      <c r="F694" s="132"/>
      <c r="G694" s="132"/>
    </row>
    <row r="695" ht="15.75" customHeight="1">
      <c r="B695" s="1"/>
      <c r="E695" s="132"/>
      <c r="F695" s="132"/>
      <c r="G695" s="132"/>
    </row>
    <row r="696" ht="15.75" customHeight="1">
      <c r="B696" s="1"/>
      <c r="E696" s="132"/>
      <c r="F696" s="132"/>
      <c r="G696" s="132"/>
    </row>
    <row r="697" ht="15.75" customHeight="1">
      <c r="B697" s="1"/>
      <c r="E697" s="132"/>
      <c r="F697" s="132"/>
      <c r="G697" s="132"/>
    </row>
    <row r="698" ht="15.75" customHeight="1">
      <c r="B698" s="1"/>
      <c r="E698" s="132"/>
      <c r="F698" s="132"/>
      <c r="G698" s="132"/>
    </row>
    <row r="699" ht="15.75" customHeight="1">
      <c r="B699" s="1"/>
      <c r="E699" s="132"/>
      <c r="F699" s="132"/>
      <c r="G699" s="132"/>
    </row>
    <row r="700" ht="15.75" customHeight="1">
      <c r="B700" s="1"/>
      <c r="E700" s="132"/>
      <c r="F700" s="132"/>
      <c r="G700" s="132"/>
    </row>
    <row r="701" ht="15.75" customHeight="1">
      <c r="B701" s="1"/>
      <c r="E701" s="132"/>
      <c r="F701" s="132"/>
      <c r="G701" s="132"/>
    </row>
    <row r="702" ht="15.75" customHeight="1">
      <c r="B702" s="1"/>
      <c r="E702" s="132"/>
      <c r="F702" s="132"/>
      <c r="G702" s="132"/>
    </row>
    <row r="703" ht="15.75" customHeight="1">
      <c r="B703" s="1"/>
      <c r="E703" s="132"/>
      <c r="F703" s="132"/>
      <c r="G703" s="132"/>
    </row>
    <row r="704" ht="15.75" customHeight="1">
      <c r="B704" s="1"/>
      <c r="E704" s="132"/>
      <c r="F704" s="132"/>
      <c r="G704" s="132"/>
    </row>
    <row r="705" ht="15.75" customHeight="1">
      <c r="B705" s="1"/>
      <c r="E705" s="132"/>
      <c r="F705" s="132"/>
      <c r="G705" s="132"/>
    </row>
    <row r="706" ht="15.75" customHeight="1">
      <c r="B706" s="1"/>
      <c r="E706" s="132"/>
      <c r="F706" s="132"/>
      <c r="G706" s="132"/>
    </row>
    <row r="707" ht="15.75" customHeight="1">
      <c r="B707" s="1"/>
      <c r="E707" s="132"/>
      <c r="F707" s="132"/>
      <c r="G707" s="132"/>
    </row>
    <row r="708" ht="15.75" customHeight="1">
      <c r="B708" s="1"/>
      <c r="E708" s="132"/>
      <c r="F708" s="132"/>
      <c r="G708" s="132"/>
    </row>
    <row r="709" ht="15.75" customHeight="1">
      <c r="B709" s="1"/>
      <c r="E709" s="132"/>
      <c r="F709" s="132"/>
      <c r="G709" s="132"/>
    </row>
    <row r="710" ht="15.75" customHeight="1">
      <c r="B710" s="1"/>
      <c r="E710" s="132"/>
      <c r="F710" s="132"/>
      <c r="G710" s="132"/>
    </row>
    <row r="711" ht="15.75" customHeight="1">
      <c r="B711" s="1"/>
      <c r="E711" s="132"/>
      <c r="F711" s="132"/>
      <c r="G711" s="132"/>
    </row>
    <row r="712" ht="15.75" customHeight="1">
      <c r="B712" s="1"/>
      <c r="E712" s="132"/>
      <c r="F712" s="132"/>
      <c r="G712" s="132"/>
    </row>
    <row r="713" ht="15.75" customHeight="1">
      <c r="B713" s="1"/>
      <c r="E713" s="132"/>
      <c r="F713" s="132"/>
      <c r="G713" s="132"/>
    </row>
    <row r="714" ht="15.75" customHeight="1">
      <c r="B714" s="1"/>
      <c r="E714" s="132"/>
      <c r="F714" s="132"/>
      <c r="G714" s="132"/>
    </row>
    <row r="715" ht="15.75" customHeight="1">
      <c r="B715" s="1"/>
      <c r="E715" s="132"/>
      <c r="F715" s="132"/>
      <c r="G715" s="132"/>
    </row>
    <row r="716" ht="15.75" customHeight="1">
      <c r="B716" s="1"/>
      <c r="E716" s="132"/>
      <c r="F716" s="132"/>
      <c r="G716" s="132"/>
    </row>
    <row r="717" ht="15.75" customHeight="1">
      <c r="B717" s="1"/>
      <c r="E717" s="132"/>
      <c r="F717" s="132"/>
      <c r="G717" s="132"/>
    </row>
    <row r="718" ht="15.75" customHeight="1">
      <c r="B718" s="1"/>
      <c r="E718" s="132"/>
      <c r="F718" s="132"/>
      <c r="G718" s="132"/>
    </row>
    <row r="719" ht="15.75" customHeight="1">
      <c r="B719" s="1"/>
      <c r="E719" s="132"/>
      <c r="F719" s="132"/>
      <c r="G719" s="132"/>
    </row>
    <row r="720" ht="15.75" customHeight="1">
      <c r="B720" s="1"/>
      <c r="E720" s="132"/>
      <c r="F720" s="132"/>
      <c r="G720" s="132"/>
    </row>
    <row r="721" ht="15.75" customHeight="1">
      <c r="B721" s="1"/>
      <c r="E721" s="132"/>
      <c r="F721" s="132"/>
      <c r="G721" s="132"/>
    </row>
    <row r="722" ht="15.75" customHeight="1">
      <c r="B722" s="1"/>
      <c r="E722" s="132"/>
      <c r="F722" s="132"/>
      <c r="G722" s="132"/>
    </row>
    <row r="723" ht="15.75" customHeight="1">
      <c r="B723" s="1"/>
      <c r="E723" s="132"/>
      <c r="F723" s="132"/>
      <c r="G723" s="132"/>
    </row>
    <row r="724" ht="15.75" customHeight="1">
      <c r="B724" s="1"/>
      <c r="E724" s="132"/>
      <c r="F724" s="132"/>
      <c r="G724" s="132"/>
    </row>
    <row r="725" ht="15.75" customHeight="1">
      <c r="B725" s="1"/>
      <c r="E725" s="132"/>
      <c r="F725" s="132"/>
      <c r="G725" s="132"/>
    </row>
    <row r="726" ht="15.75" customHeight="1">
      <c r="B726" s="1"/>
      <c r="E726" s="132"/>
      <c r="F726" s="132"/>
      <c r="G726" s="132"/>
    </row>
    <row r="727" ht="15.75" customHeight="1">
      <c r="B727" s="1"/>
      <c r="E727" s="132"/>
      <c r="F727" s="132"/>
      <c r="G727" s="132"/>
    </row>
    <row r="728" ht="15.75" customHeight="1">
      <c r="B728" s="1"/>
      <c r="E728" s="132"/>
      <c r="F728" s="132"/>
      <c r="G728" s="132"/>
    </row>
    <row r="729" ht="15.75" customHeight="1">
      <c r="B729" s="1"/>
      <c r="E729" s="132"/>
      <c r="F729" s="132"/>
      <c r="G729" s="132"/>
    </row>
    <row r="730" ht="15.75" customHeight="1">
      <c r="B730" s="1"/>
      <c r="E730" s="132"/>
      <c r="F730" s="132"/>
      <c r="G730" s="132"/>
    </row>
    <row r="731" ht="15.75" customHeight="1">
      <c r="B731" s="1"/>
      <c r="E731" s="132"/>
      <c r="F731" s="132"/>
      <c r="G731" s="132"/>
    </row>
    <row r="732" ht="15.75" customHeight="1">
      <c r="B732" s="1"/>
      <c r="E732" s="132"/>
      <c r="F732" s="132"/>
      <c r="G732" s="132"/>
    </row>
    <row r="733" ht="15.75" customHeight="1">
      <c r="B733" s="1"/>
      <c r="E733" s="132"/>
      <c r="F733" s="132"/>
      <c r="G733" s="132"/>
    </row>
    <row r="734" ht="15.75" customHeight="1">
      <c r="B734" s="1"/>
      <c r="E734" s="132"/>
      <c r="F734" s="132"/>
      <c r="G734" s="132"/>
    </row>
    <row r="735" ht="15.75" customHeight="1">
      <c r="B735" s="1"/>
      <c r="E735" s="132"/>
      <c r="F735" s="132"/>
      <c r="G735" s="132"/>
    </row>
    <row r="736" ht="15.75" customHeight="1">
      <c r="B736" s="1"/>
      <c r="E736" s="132"/>
      <c r="F736" s="132"/>
      <c r="G736" s="132"/>
    </row>
    <row r="737" ht="15.75" customHeight="1">
      <c r="B737" s="1"/>
      <c r="E737" s="132"/>
      <c r="F737" s="132"/>
      <c r="G737" s="132"/>
    </row>
    <row r="738" ht="15.75" customHeight="1">
      <c r="B738" s="1"/>
      <c r="E738" s="132"/>
      <c r="F738" s="132"/>
      <c r="G738" s="132"/>
    </row>
    <row r="739" ht="15.75" customHeight="1">
      <c r="B739" s="1"/>
      <c r="E739" s="132"/>
      <c r="F739" s="132"/>
      <c r="G739" s="132"/>
    </row>
    <row r="740" ht="15.75" customHeight="1">
      <c r="B740" s="1"/>
      <c r="E740" s="132"/>
      <c r="F740" s="132"/>
      <c r="G740" s="132"/>
    </row>
    <row r="741" ht="15.75" customHeight="1">
      <c r="B741" s="1"/>
      <c r="E741" s="132"/>
      <c r="F741" s="132"/>
      <c r="G741" s="132"/>
    </row>
    <row r="742" ht="15.75" customHeight="1">
      <c r="B742" s="1"/>
      <c r="E742" s="132"/>
      <c r="F742" s="132"/>
      <c r="G742" s="132"/>
    </row>
    <row r="743" ht="15.75" customHeight="1">
      <c r="B743" s="1"/>
      <c r="E743" s="132"/>
      <c r="F743" s="132"/>
      <c r="G743" s="132"/>
    </row>
    <row r="744" ht="15.75" customHeight="1">
      <c r="B744" s="1"/>
      <c r="E744" s="132"/>
      <c r="F744" s="132"/>
      <c r="G744" s="132"/>
    </row>
    <row r="745" ht="15.75" customHeight="1">
      <c r="B745" s="1"/>
      <c r="E745" s="132"/>
      <c r="F745" s="132"/>
      <c r="G745" s="132"/>
    </row>
    <row r="746" ht="15.75" customHeight="1">
      <c r="B746" s="1"/>
      <c r="E746" s="132"/>
      <c r="F746" s="132"/>
      <c r="G746" s="132"/>
    </row>
    <row r="747" ht="15.75" customHeight="1">
      <c r="B747" s="1"/>
      <c r="E747" s="132"/>
      <c r="F747" s="132"/>
      <c r="G747" s="132"/>
    </row>
    <row r="748" ht="15.75" customHeight="1">
      <c r="B748" s="1"/>
      <c r="E748" s="132"/>
      <c r="F748" s="132"/>
      <c r="G748" s="132"/>
    </row>
    <row r="749" ht="15.75" customHeight="1">
      <c r="B749" s="1"/>
      <c r="E749" s="132"/>
      <c r="F749" s="132"/>
      <c r="G749" s="132"/>
    </row>
    <row r="750" ht="15.75" customHeight="1">
      <c r="B750" s="1"/>
      <c r="E750" s="132"/>
      <c r="F750" s="132"/>
      <c r="G750" s="132"/>
    </row>
    <row r="751" ht="15.75" customHeight="1">
      <c r="B751" s="1"/>
      <c r="E751" s="132"/>
      <c r="F751" s="132"/>
      <c r="G751" s="132"/>
    </row>
    <row r="752" ht="15.75" customHeight="1">
      <c r="B752" s="1"/>
      <c r="E752" s="132"/>
      <c r="F752" s="132"/>
      <c r="G752" s="132"/>
    </row>
    <row r="753" ht="15.75" customHeight="1">
      <c r="B753" s="1"/>
      <c r="E753" s="132"/>
      <c r="F753" s="132"/>
      <c r="G753" s="132"/>
    </row>
    <row r="754" ht="15.75" customHeight="1">
      <c r="B754" s="1"/>
      <c r="E754" s="132"/>
      <c r="F754" s="132"/>
      <c r="G754" s="132"/>
    </row>
    <row r="755" ht="15.75" customHeight="1">
      <c r="B755" s="1"/>
      <c r="E755" s="132"/>
      <c r="F755" s="132"/>
      <c r="G755" s="132"/>
    </row>
    <row r="756" ht="15.75" customHeight="1">
      <c r="B756" s="1"/>
      <c r="E756" s="132"/>
      <c r="F756" s="132"/>
      <c r="G756" s="132"/>
    </row>
    <row r="757" ht="15.75" customHeight="1">
      <c r="B757" s="1"/>
      <c r="E757" s="132"/>
      <c r="F757" s="132"/>
      <c r="G757" s="132"/>
    </row>
    <row r="758" ht="15.75" customHeight="1">
      <c r="B758" s="1"/>
      <c r="E758" s="132"/>
      <c r="F758" s="132"/>
      <c r="G758" s="132"/>
    </row>
    <row r="759" ht="15.75" customHeight="1">
      <c r="B759" s="1"/>
      <c r="E759" s="132"/>
      <c r="F759" s="132"/>
      <c r="G759" s="132"/>
    </row>
    <row r="760" ht="15.75" customHeight="1">
      <c r="B760" s="1"/>
      <c r="E760" s="132"/>
      <c r="F760" s="132"/>
      <c r="G760" s="132"/>
    </row>
    <row r="761" ht="15.75" customHeight="1">
      <c r="B761" s="1"/>
      <c r="E761" s="132"/>
      <c r="F761" s="132"/>
      <c r="G761" s="132"/>
    </row>
    <row r="762" ht="15.75" customHeight="1">
      <c r="B762" s="1"/>
      <c r="E762" s="132"/>
      <c r="F762" s="132"/>
      <c r="G762" s="132"/>
    </row>
    <row r="763" ht="15.75" customHeight="1">
      <c r="B763" s="1"/>
      <c r="E763" s="132"/>
      <c r="F763" s="132"/>
      <c r="G763" s="132"/>
    </row>
    <row r="764" ht="15.75" customHeight="1">
      <c r="B764" s="1"/>
      <c r="E764" s="132"/>
      <c r="F764" s="132"/>
      <c r="G764" s="132"/>
    </row>
    <row r="765" ht="15.75" customHeight="1">
      <c r="B765" s="1"/>
      <c r="E765" s="132"/>
      <c r="F765" s="132"/>
      <c r="G765" s="132"/>
    </row>
    <row r="766" ht="15.75" customHeight="1">
      <c r="B766" s="1"/>
      <c r="E766" s="132"/>
      <c r="F766" s="132"/>
      <c r="G766" s="132"/>
    </row>
    <row r="767" ht="15.75" customHeight="1">
      <c r="B767" s="1"/>
      <c r="E767" s="132"/>
      <c r="F767" s="132"/>
      <c r="G767" s="132"/>
    </row>
    <row r="768" ht="15.75" customHeight="1">
      <c r="B768" s="1"/>
      <c r="E768" s="132"/>
      <c r="F768" s="132"/>
      <c r="G768" s="132"/>
    </row>
    <row r="769" ht="15.75" customHeight="1">
      <c r="B769" s="1"/>
      <c r="E769" s="132"/>
      <c r="F769" s="132"/>
      <c r="G769" s="132"/>
    </row>
    <row r="770" ht="15.75" customHeight="1">
      <c r="B770" s="1"/>
      <c r="E770" s="132"/>
      <c r="F770" s="132"/>
      <c r="G770" s="132"/>
    </row>
    <row r="771" ht="15.75" customHeight="1">
      <c r="B771" s="1"/>
      <c r="E771" s="132"/>
      <c r="F771" s="132"/>
      <c r="G771" s="132"/>
    </row>
    <row r="772" ht="15.75" customHeight="1">
      <c r="B772" s="1"/>
      <c r="E772" s="132"/>
      <c r="F772" s="132"/>
      <c r="G772" s="132"/>
    </row>
    <row r="773" ht="15.75" customHeight="1">
      <c r="B773" s="1"/>
      <c r="E773" s="132"/>
      <c r="F773" s="132"/>
      <c r="G773" s="132"/>
    </row>
    <row r="774" ht="15.75" customHeight="1">
      <c r="B774" s="1"/>
      <c r="E774" s="132"/>
      <c r="F774" s="132"/>
      <c r="G774" s="132"/>
    </row>
    <row r="775" ht="15.75" customHeight="1">
      <c r="B775" s="1"/>
      <c r="E775" s="132"/>
      <c r="F775" s="132"/>
      <c r="G775" s="132"/>
    </row>
    <row r="776" ht="15.75" customHeight="1">
      <c r="B776" s="1"/>
      <c r="E776" s="132"/>
      <c r="F776" s="132"/>
      <c r="G776" s="132"/>
    </row>
    <row r="777" ht="15.75" customHeight="1">
      <c r="B777" s="1"/>
      <c r="E777" s="132"/>
      <c r="F777" s="132"/>
      <c r="G777" s="132"/>
    </row>
    <row r="778" ht="15.75" customHeight="1">
      <c r="B778" s="1"/>
      <c r="E778" s="132"/>
      <c r="F778" s="132"/>
      <c r="G778" s="132"/>
    </row>
    <row r="779" ht="15.75" customHeight="1">
      <c r="B779" s="1"/>
      <c r="E779" s="132"/>
      <c r="F779" s="132"/>
      <c r="G779" s="132"/>
    </row>
    <row r="780" ht="15.75" customHeight="1">
      <c r="B780" s="1"/>
      <c r="E780" s="132"/>
      <c r="F780" s="132"/>
      <c r="G780" s="132"/>
    </row>
    <row r="781" ht="15.75" customHeight="1">
      <c r="B781" s="1"/>
      <c r="E781" s="132"/>
      <c r="F781" s="132"/>
      <c r="G781" s="132"/>
    </row>
    <row r="782" ht="15.75" customHeight="1">
      <c r="B782" s="1"/>
      <c r="E782" s="132"/>
      <c r="F782" s="132"/>
      <c r="G782" s="132"/>
    </row>
    <row r="783" ht="15.75" customHeight="1">
      <c r="B783" s="1"/>
      <c r="E783" s="132"/>
      <c r="F783" s="132"/>
      <c r="G783" s="132"/>
    </row>
    <row r="784" ht="15.75" customHeight="1">
      <c r="B784" s="1"/>
      <c r="E784" s="132"/>
      <c r="F784" s="132"/>
      <c r="G784" s="132"/>
    </row>
    <row r="785" ht="15.75" customHeight="1">
      <c r="B785" s="1"/>
      <c r="E785" s="132"/>
      <c r="F785" s="132"/>
      <c r="G785" s="132"/>
    </row>
    <row r="786" ht="15.75" customHeight="1">
      <c r="B786" s="1"/>
      <c r="E786" s="132"/>
      <c r="F786" s="132"/>
      <c r="G786" s="132"/>
    </row>
    <row r="787" ht="15.75" customHeight="1">
      <c r="B787" s="1"/>
      <c r="E787" s="132"/>
      <c r="F787" s="132"/>
      <c r="G787" s="132"/>
    </row>
    <row r="788" ht="15.75" customHeight="1">
      <c r="B788" s="1"/>
      <c r="E788" s="132"/>
      <c r="F788" s="132"/>
      <c r="G788" s="132"/>
    </row>
    <row r="789" ht="15.75" customHeight="1">
      <c r="B789" s="1"/>
      <c r="E789" s="132"/>
      <c r="F789" s="132"/>
      <c r="G789" s="132"/>
    </row>
    <row r="790" ht="15.75" customHeight="1">
      <c r="B790" s="1"/>
      <c r="E790" s="132"/>
      <c r="F790" s="132"/>
      <c r="G790" s="132"/>
    </row>
    <row r="791" ht="15.75" customHeight="1">
      <c r="B791" s="1"/>
      <c r="E791" s="132"/>
      <c r="F791" s="132"/>
      <c r="G791" s="132"/>
    </row>
    <row r="792" ht="15.75" customHeight="1">
      <c r="B792" s="1"/>
      <c r="E792" s="132"/>
      <c r="F792" s="132"/>
      <c r="G792" s="132"/>
    </row>
    <row r="793" ht="15.75" customHeight="1">
      <c r="B793" s="1"/>
      <c r="E793" s="132"/>
      <c r="F793" s="132"/>
      <c r="G793" s="132"/>
    </row>
    <row r="794" ht="15.75" customHeight="1">
      <c r="B794" s="1"/>
      <c r="E794" s="132"/>
      <c r="F794" s="132"/>
      <c r="G794" s="132"/>
    </row>
    <row r="795" ht="15.75" customHeight="1">
      <c r="B795" s="1"/>
      <c r="E795" s="132"/>
      <c r="F795" s="132"/>
      <c r="G795" s="132"/>
    </row>
    <row r="796" ht="15.75" customHeight="1">
      <c r="B796" s="1"/>
      <c r="E796" s="132"/>
      <c r="F796" s="132"/>
      <c r="G796" s="132"/>
    </row>
    <row r="797" ht="15.75" customHeight="1">
      <c r="B797" s="1"/>
      <c r="E797" s="132"/>
      <c r="F797" s="132"/>
      <c r="G797" s="132"/>
    </row>
    <row r="798" ht="15.75" customHeight="1">
      <c r="B798" s="1"/>
      <c r="E798" s="132"/>
      <c r="F798" s="132"/>
      <c r="G798" s="132"/>
    </row>
    <row r="799" ht="15.75" customHeight="1">
      <c r="B799" s="1"/>
      <c r="E799" s="132"/>
      <c r="F799" s="132"/>
      <c r="G799" s="132"/>
    </row>
    <row r="800" ht="15.75" customHeight="1">
      <c r="B800" s="1"/>
      <c r="E800" s="132"/>
      <c r="F800" s="132"/>
      <c r="G800" s="132"/>
    </row>
    <row r="801" ht="15.75" customHeight="1">
      <c r="B801" s="1"/>
      <c r="E801" s="132"/>
      <c r="F801" s="132"/>
      <c r="G801" s="132"/>
    </row>
    <row r="802" ht="15.75" customHeight="1">
      <c r="B802" s="1"/>
      <c r="E802" s="132"/>
      <c r="F802" s="132"/>
      <c r="G802" s="132"/>
    </row>
    <row r="803" ht="15.75" customHeight="1">
      <c r="B803" s="1"/>
      <c r="E803" s="132"/>
      <c r="F803" s="132"/>
      <c r="G803" s="132"/>
    </row>
    <row r="804" ht="15.75" customHeight="1">
      <c r="B804" s="1"/>
      <c r="E804" s="132"/>
      <c r="F804" s="132"/>
      <c r="G804" s="132"/>
    </row>
    <row r="805" ht="15.75" customHeight="1">
      <c r="B805" s="1"/>
      <c r="E805" s="132"/>
      <c r="F805" s="132"/>
      <c r="G805" s="132"/>
    </row>
    <row r="806" ht="15.75" customHeight="1">
      <c r="B806" s="1"/>
      <c r="E806" s="132"/>
      <c r="F806" s="132"/>
      <c r="G806" s="132"/>
    </row>
    <row r="807" ht="15.75" customHeight="1">
      <c r="B807" s="1"/>
      <c r="E807" s="132"/>
      <c r="F807" s="132"/>
      <c r="G807" s="132"/>
    </row>
    <row r="808" ht="15.75" customHeight="1">
      <c r="B808" s="1"/>
      <c r="E808" s="132"/>
      <c r="F808" s="132"/>
      <c r="G808" s="132"/>
    </row>
    <row r="809" ht="15.75" customHeight="1">
      <c r="B809" s="1"/>
      <c r="E809" s="132"/>
      <c r="F809" s="132"/>
      <c r="G809" s="132"/>
    </row>
    <row r="810" ht="15.75" customHeight="1">
      <c r="B810" s="1"/>
      <c r="E810" s="132"/>
      <c r="F810" s="132"/>
      <c r="G810" s="132"/>
    </row>
    <row r="811" ht="15.75" customHeight="1">
      <c r="B811" s="1"/>
      <c r="E811" s="132"/>
      <c r="F811" s="132"/>
      <c r="G811" s="132"/>
    </row>
    <row r="812" ht="15.75" customHeight="1">
      <c r="B812" s="1"/>
      <c r="E812" s="132"/>
      <c r="F812" s="132"/>
      <c r="G812" s="132"/>
    </row>
    <row r="813" ht="15.75" customHeight="1">
      <c r="B813" s="1"/>
      <c r="E813" s="132"/>
      <c r="F813" s="132"/>
      <c r="G813" s="132"/>
    </row>
    <row r="814" ht="15.75" customHeight="1">
      <c r="B814" s="1"/>
      <c r="E814" s="132"/>
      <c r="F814" s="132"/>
      <c r="G814" s="132"/>
    </row>
    <row r="815" ht="15.75" customHeight="1">
      <c r="B815" s="1"/>
      <c r="E815" s="132"/>
      <c r="F815" s="132"/>
      <c r="G815" s="132"/>
    </row>
    <row r="816" ht="15.75" customHeight="1">
      <c r="B816" s="1"/>
      <c r="E816" s="132"/>
      <c r="F816" s="132"/>
      <c r="G816" s="132"/>
    </row>
    <row r="817" ht="15.75" customHeight="1">
      <c r="B817" s="1"/>
      <c r="E817" s="132"/>
      <c r="F817" s="132"/>
      <c r="G817" s="132"/>
    </row>
    <row r="818" ht="15.75" customHeight="1">
      <c r="B818" s="1"/>
      <c r="E818" s="132"/>
      <c r="F818" s="132"/>
      <c r="G818" s="132"/>
    </row>
    <row r="819" ht="15.75" customHeight="1">
      <c r="B819" s="1"/>
      <c r="E819" s="132"/>
      <c r="F819" s="132"/>
      <c r="G819" s="132"/>
    </row>
    <row r="820" ht="15.75" customHeight="1">
      <c r="B820" s="1"/>
      <c r="E820" s="132"/>
      <c r="F820" s="132"/>
      <c r="G820" s="132"/>
    </row>
    <row r="821" ht="15.75" customHeight="1">
      <c r="B821" s="1"/>
      <c r="E821" s="132"/>
      <c r="F821" s="132"/>
      <c r="G821" s="132"/>
    </row>
    <row r="822" ht="15.75" customHeight="1">
      <c r="B822" s="1"/>
      <c r="E822" s="132"/>
      <c r="F822" s="132"/>
      <c r="G822" s="132"/>
    </row>
    <row r="823" ht="15.75" customHeight="1">
      <c r="B823" s="1"/>
      <c r="E823" s="132"/>
      <c r="F823" s="132"/>
      <c r="G823" s="132"/>
    </row>
    <row r="824" ht="15.75" customHeight="1">
      <c r="B824" s="1"/>
      <c r="E824" s="132"/>
      <c r="F824" s="132"/>
      <c r="G824" s="132"/>
    </row>
    <row r="825" ht="15.75" customHeight="1">
      <c r="B825" s="1"/>
      <c r="E825" s="132"/>
      <c r="F825" s="132"/>
      <c r="G825" s="132"/>
    </row>
    <row r="826" ht="15.75" customHeight="1">
      <c r="B826" s="1"/>
      <c r="E826" s="132"/>
      <c r="F826" s="132"/>
      <c r="G826" s="132"/>
    </row>
    <row r="827" ht="15.75" customHeight="1">
      <c r="B827" s="1"/>
      <c r="E827" s="132"/>
      <c r="F827" s="132"/>
      <c r="G827" s="132"/>
    </row>
    <row r="828" ht="15.75" customHeight="1">
      <c r="B828" s="1"/>
      <c r="E828" s="132"/>
      <c r="F828" s="132"/>
      <c r="G828" s="132"/>
    </row>
    <row r="829" ht="15.75" customHeight="1">
      <c r="B829" s="1"/>
      <c r="E829" s="132"/>
      <c r="F829" s="132"/>
      <c r="G829" s="132"/>
    </row>
    <row r="830" ht="15.75" customHeight="1">
      <c r="B830" s="1"/>
      <c r="E830" s="132"/>
      <c r="F830" s="132"/>
      <c r="G830" s="132"/>
    </row>
    <row r="831" ht="15.75" customHeight="1">
      <c r="B831" s="1"/>
      <c r="E831" s="132"/>
      <c r="F831" s="132"/>
      <c r="G831" s="132"/>
    </row>
    <row r="832" ht="15.75" customHeight="1">
      <c r="B832" s="1"/>
      <c r="E832" s="132"/>
      <c r="F832" s="132"/>
      <c r="G832" s="132"/>
    </row>
    <row r="833" ht="15.75" customHeight="1">
      <c r="B833" s="1"/>
      <c r="E833" s="132"/>
      <c r="F833" s="132"/>
      <c r="G833" s="132"/>
    </row>
    <row r="834" ht="15.75" customHeight="1">
      <c r="B834" s="1"/>
      <c r="E834" s="132"/>
      <c r="F834" s="132"/>
      <c r="G834" s="132"/>
    </row>
    <row r="835" ht="15.75" customHeight="1">
      <c r="B835" s="1"/>
      <c r="E835" s="132"/>
      <c r="F835" s="132"/>
      <c r="G835" s="132"/>
    </row>
    <row r="836" ht="15.75" customHeight="1">
      <c r="B836" s="1"/>
      <c r="E836" s="132"/>
      <c r="F836" s="132"/>
      <c r="G836" s="132"/>
    </row>
    <row r="837" ht="15.75" customHeight="1">
      <c r="B837" s="1"/>
      <c r="E837" s="132"/>
      <c r="F837" s="132"/>
      <c r="G837" s="132"/>
    </row>
    <row r="838" ht="15.75" customHeight="1">
      <c r="B838" s="1"/>
      <c r="E838" s="132"/>
      <c r="F838" s="132"/>
      <c r="G838" s="132"/>
    </row>
    <row r="839" ht="15.75" customHeight="1">
      <c r="B839" s="1"/>
      <c r="E839" s="132"/>
      <c r="F839" s="132"/>
      <c r="G839" s="132"/>
    </row>
    <row r="840" ht="15.75" customHeight="1">
      <c r="B840" s="1"/>
      <c r="E840" s="132"/>
      <c r="F840" s="132"/>
      <c r="G840" s="132"/>
    </row>
    <row r="841" ht="15.75" customHeight="1">
      <c r="B841" s="1"/>
      <c r="E841" s="132"/>
      <c r="F841" s="132"/>
      <c r="G841" s="132"/>
    </row>
    <row r="842" ht="15.75" customHeight="1">
      <c r="B842" s="1"/>
      <c r="E842" s="132"/>
      <c r="F842" s="132"/>
      <c r="G842" s="132"/>
    </row>
    <row r="843" ht="15.75" customHeight="1">
      <c r="B843" s="1"/>
      <c r="E843" s="132"/>
      <c r="F843" s="132"/>
      <c r="G843" s="132"/>
    </row>
    <row r="844" ht="15.75" customHeight="1">
      <c r="B844" s="1"/>
      <c r="E844" s="132"/>
      <c r="F844" s="132"/>
      <c r="G844" s="132"/>
    </row>
    <row r="845" ht="15.75" customHeight="1">
      <c r="B845" s="1"/>
      <c r="E845" s="132"/>
      <c r="F845" s="132"/>
      <c r="G845" s="132"/>
    </row>
    <row r="846" ht="15.75" customHeight="1">
      <c r="B846" s="1"/>
      <c r="E846" s="132"/>
      <c r="F846" s="132"/>
      <c r="G846" s="132"/>
    </row>
    <row r="847" ht="15.75" customHeight="1">
      <c r="B847" s="1"/>
      <c r="E847" s="132"/>
      <c r="F847" s="132"/>
      <c r="G847" s="132"/>
    </row>
    <row r="848" ht="15.75" customHeight="1">
      <c r="B848" s="1"/>
      <c r="E848" s="132"/>
      <c r="F848" s="132"/>
      <c r="G848" s="132"/>
    </row>
    <row r="849" ht="15.75" customHeight="1">
      <c r="B849" s="1"/>
      <c r="E849" s="132"/>
      <c r="F849" s="132"/>
      <c r="G849" s="132"/>
    </row>
    <row r="850" ht="15.75" customHeight="1">
      <c r="B850" s="1"/>
      <c r="E850" s="132"/>
      <c r="F850" s="132"/>
      <c r="G850" s="132"/>
    </row>
    <row r="851" ht="15.75" customHeight="1">
      <c r="B851" s="1"/>
      <c r="E851" s="132"/>
      <c r="F851" s="132"/>
      <c r="G851" s="132"/>
    </row>
    <row r="852" ht="15.75" customHeight="1">
      <c r="B852" s="1"/>
      <c r="E852" s="132"/>
      <c r="F852" s="132"/>
      <c r="G852" s="132"/>
    </row>
    <row r="853" ht="15.75" customHeight="1">
      <c r="B853" s="1"/>
      <c r="E853" s="132"/>
      <c r="F853" s="132"/>
      <c r="G853" s="132"/>
    </row>
    <row r="854" ht="15.75" customHeight="1">
      <c r="B854" s="1"/>
      <c r="E854" s="132"/>
      <c r="F854" s="132"/>
      <c r="G854" s="132"/>
    </row>
    <row r="855" ht="15.75" customHeight="1">
      <c r="B855" s="1"/>
      <c r="E855" s="132"/>
      <c r="F855" s="132"/>
      <c r="G855" s="132"/>
    </row>
    <row r="856" ht="15.75" customHeight="1">
      <c r="B856" s="1"/>
      <c r="E856" s="132"/>
      <c r="F856" s="132"/>
      <c r="G856" s="132"/>
    </row>
    <row r="857" ht="15.75" customHeight="1">
      <c r="B857" s="1"/>
      <c r="E857" s="132"/>
      <c r="F857" s="132"/>
      <c r="G857" s="132"/>
    </row>
    <row r="858" ht="15.75" customHeight="1">
      <c r="B858" s="1"/>
      <c r="E858" s="132"/>
      <c r="F858" s="132"/>
      <c r="G858" s="132"/>
    </row>
    <row r="859" ht="15.75" customHeight="1">
      <c r="B859" s="1"/>
      <c r="E859" s="132"/>
      <c r="F859" s="132"/>
      <c r="G859" s="132"/>
    </row>
    <row r="860" ht="15.75" customHeight="1">
      <c r="B860" s="1"/>
      <c r="E860" s="132"/>
      <c r="F860" s="132"/>
      <c r="G860" s="132"/>
    </row>
    <row r="861" ht="15.75" customHeight="1">
      <c r="B861" s="1"/>
      <c r="E861" s="132"/>
      <c r="F861" s="132"/>
      <c r="G861" s="132"/>
    </row>
    <row r="862" ht="15.75" customHeight="1">
      <c r="B862" s="1"/>
      <c r="E862" s="132"/>
      <c r="F862" s="132"/>
      <c r="G862" s="132"/>
    </row>
    <row r="863" ht="15.75" customHeight="1">
      <c r="B863" s="1"/>
      <c r="E863" s="132"/>
      <c r="F863" s="132"/>
      <c r="G863" s="132"/>
    </row>
    <row r="864" ht="15.75" customHeight="1">
      <c r="B864" s="1"/>
      <c r="E864" s="132"/>
      <c r="F864" s="132"/>
      <c r="G864" s="132"/>
    </row>
    <row r="865" ht="15.75" customHeight="1">
      <c r="B865" s="1"/>
      <c r="E865" s="132"/>
      <c r="F865" s="132"/>
      <c r="G865" s="132"/>
    </row>
    <row r="866" ht="15.75" customHeight="1">
      <c r="B866" s="1"/>
      <c r="E866" s="132"/>
      <c r="F866" s="132"/>
      <c r="G866" s="132"/>
    </row>
    <row r="867" ht="15.75" customHeight="1">
      <c r="B867" s="1"/>
      <c r="E867" s="132"/>
      <c r="F867" s="132"/>
      <c r="G867" s="132"/>
    </row>
    <row r="868" ht="15.75" customHeight="1">
      <c r="B868" s="1"/>
      <c r="E868" s="132"/>
      <c r="F868" s="132"/>
      <c r="G868" s="132"/>
    </row>
    <row r="869" ht="15.75" customHeight="1">
      <c r="B869" s="1"/>
      <c r="E869" s="132"/>
      <c r="F869" s="132"/>
      <c r="G869" s="132"/>
    </row>
    <row r="870" ht="15.75" customHeight="1">
      <c r="B870" s="1"/>
      <c r="E870" s="132"/>
      <c r="F870" s="132"/>
      <c r="G870" s="132"/>
    </row>
    <row r="871" ht="15.75" customHeight="1">
      <c r="B871" s="1"/>
      <c r="E871" s="132"/>
      <c r="F871" s="132"/>
      <c r="G871" s="132"/>
    </row>
    <row r="872" ht="15.75" customHeight="1">
      <c r="B872" s="1"/>
      <c r="E872" s="132"/>
      <c r="F872" s="132"/>
      <c r="G872" s="132"/>
    </row>
    <row r="873" ht="15.75" customHeight="1">
      <c r="B873" s="1"/>
      <c r="E873" s="132"/>
      <c r="F873" s="132"/>
      <c r="G873" s="132"/>
    </row>
    <row r="874" ht="15.75" customHeight="1">
      <c r="B874" s="1"/>
      <c r="E874" s="132"/>
      <c r="F874" s="132"/>
      <c r="G874" s="132"/>
    </row>
    <row r="875" ht="15.75" customHeight="1">
      <c r="B875" s="1"/>
      <c r="E875" s="132"/>
      <c r="F875" s="132"/>
      <c r="G875" s="132"/>
    </row>
    <row r="876" ht="15.75" customHeight="1">
      <c r="B876" s="1"/>
      <c r="E876" s="132"/>
      <c r="F876" s="132"/>
      <c r="G876" s="132"/>
    </row>
    <row r="877" ht="15.75" customHeight="1">
      <c r="B877" s="1"/>
      <c r="E877" s="132"/>
      <c r="F877" s="132"/>
      <c r="G877" s="132"/>
    </row>
    <row r="878" ht="15.75" customHeight="1">
      <c r="B878" s="1"/>
      <c r="E878" s="132"/>
      <c r="F878" s="132"/>
      <c r="G878" s="132"/>
    </row>
    <row r="879" ht="15.75" customHeight="1">
      <c r="B879" s="1"/>
      <c r="E879" s="132"/>
      <c r="F879" s="132"/>
      <c r="G879" s="132"/>
    </row>
    <row r="880" ht="15.75" customHeight="1">
      <c r="B880" s="1"/>
      <c r="E880" s="132"/>
      <c r="F880" s="132"/>
      <c r="G880" s="132"/>
    </row>
    <row r="881" ht="15.75" customHeight="1">
      <c r="B881" s="1"/>
      <c r="E881" s="132"/>
      <c r="F881" s="132"/>
      <c r="G881" s="132"/>
    </row>
    <row r="882" ht="15.75" customHeight="1">
      <c r="B882" s="1"/>
      <c r="E882" s="132"/>
      <c r="F882" s="132"/>
      <c r="G882" s="132"/>
    </row>
    <row r="883" ht="15.75" customHeight="1">
      <c r="B883" s="1"/>
      <c r="E883" s="132"/>
      <c r="F883" s="132"/>
      <c r="G883" s="132"/>
    </row>
    <row r="884" ht="15.75" customHeight="1">
      <c r="B884" s="1"/>
      <c r="E884" s="132"/>
      <c r="F884" s="132"/>
      <c r="G884" s="132"/>
    </row>
    <row r="885" ht="15.75" customHeight="1">
      <c r="B885" s="1"/>
      <c r="E885" s="132"/>
      <c r="F885" s="132"/>
      <c r="G885" s="132"/>
    </row>
    <row r="886" ht="15.75" customHeight="1">
      <c r="B886" s="1"/>
      <c r="E886" s="132"/>
      <c r="F886" s="132"/>
      <c r="G886" s="132"/>
    </row>
    <row r="887" ht="15.75" customHeight="1">
      <c r="B887" s="1"/>
      <c r="E887" s="132"/>
      <c r="F887" s="132"/>
      <c r="G887" s="132"/>
    </row>
    <row r="888" ht="15.75" customHeight="1">
      <c r="B888" s="1"/>
      <c r="E888" s="132"/>
      <c r="F888" s="132"/>
      <c r="G888" s="132"/>
    </row>
    <row r="889" ht="15.75" customHeight="1">
      <c r="B889" s="1"/>
      <c r="E889" s="132"/>
      <c r="F889" s="132"/>
      <c r="G889" s="132"/>
    </row>
    <row r="890" ht="15.75" customHeight="1">
      <c r="B890" s="1"/>
      <c r="E890" s="132"/>
      <c r="F890" s="132"/>
      <c r="G890" s="132"/>
    </row>
    <row r="891" ht="15.75" customHeight="1">
      <c r="B891" s="1"/>
      <c r="E891" s="132"/>
      <c r="F891" s="132"/>
      <c r="G891" s="132"/>
    </row>
    <row r="892" ht="15.75" customHeight="1">
      <c r="B892" s="1"/>
      <c r="E892" s="132"/>
      <c r="F892" s="132"/>
      <c r="G892" s="132"/>
    </row>
    <row r="893" ht="15.75" customHeight="1">
      <c r="B893" s="1"/>
      <c r="E893" s="132"/>
      <c r="F893" s="132"/>
      <c r="G893" s="132"/>
    </row>
    <row r="894" ht="15.75" customHeight="1">
      <c r="B894" s="1"/>
      <c r="E894" s="132"/>
      <c r="F894" s="132"/>
      <c r="G894" s="132"/>
    </row>
    <row r="895" ht="15.75" customHeight="1">
      <c r="B895" s="1"/>
      <c r="E895" s="132"/>
      <c r="F895" s="132"/>
      <c r="G895" s="132"/>
    </row>
    <row r="896" ht="15.75" customHeight="1">
      <c r="B896" s="1"/>
      <c r="E896" s="132"/>
      <c r="F896" s="132"/>
      <c r="G896" s="132"/>
    </row>
    <row r="897" ht="15.75" customHeight="1">
      <c r="B897" s="1"/>
      <c r="E897" s="132"/>
      <c r="F897" s="132"/>
      <c r="G897" s="132"/>
    </row>
    <row r="898" ht="15.75" customHeight="1">
      <c r="B898" s="1"/>
      <c r="E898" s="132"/>
      <c r="F898" s="132"/>
      <c r="G898" s="132"/>
    </row>
    <row r="899" ht="15.75" customHeight="1">
      <c r="B899" s="1"/>
      <c r="E899" s="132"/>
      <c r="F899" s="132"/>
      <c r="G899" s="132"/>
    </row>
    <row r="900" ht="15.75" customHeight="1">
      <c r="B900" s="1"/>
      <c r="E900" s="132"/>
      <c r="F900" s="132"/>
      <c r="G900" s="132"/>
    </row>
    <row r="901" ht="15.75" customHeight="1">
      <c r="B901" s="1"/>
      <c r="E901" s="132"/>
      <c r="F901" s="132"/>
      <c r="G901" s="132"/>
    </row>
    <row r="902" ht="15.75" customHeight="1">
      <c r="B902" s="1"/>
      <c r="E902" s="132"/>
      <c r="F902" s="132"/>
      <c r="G902" s="132"/>
    </row>
    <row r="903" ht="15.75" customHeight="1">
      <c r="B903" s="1"/>
      <c r="E903" s="132"/>
      <c r="F903" s="132"/>
      <c r="G903" s="132"/>
    </row>
    <row r="904" ht="15.75" customHeight="1">
      <c r="B904" s="1"/>
      <c r="E904" s="132"/>
      <c r="F904" s="132"/>
      <c r="G904" s="132"/>
    </row>
    <row r="905" ht="15.75" customHeight="1">
      <c r="B905" s="1"/>
      <c r="E905" s="132"/>
      <c r="F905" s="132"/>
      <c r="G905" s="132"/>
    </row>
    <row r="906" ht="15.75" customHeight="1">
      <c r="B906" s="1"/>
      <c r="E906" s="132"/>
      <c r="F906" s="132"/>
      <c r="G906" s="132"/>
    </row>
    <row r="907" ht="15.75" customHeight="1">
      <c r="B907" s="1"/>
      <c r="E907" s="132"/>
      <c r="F907" s="132"/>
      <c r="G907" s="132"/>
    </row>
    <row r="908" ht="15.75" customHeight="1">
      <c r="B908" s="1"/>
      <c r="E908" s="132"/>
      <c r="F908" s="132"/>
      <c r="G908" s="132"/>
    </row>
    <row r="909" ht="15.75" customHeight="1">
      <c r="B909" s="1"/>
      <c r="E909" s="132"/>
      <c r="F909" s="132"/>
      <c r="G909" s="132"/>
    </row>
    <row r="910" ht="15.75" customHeight="1">
      <c r="B910" s="1"/>
      <c r="E910" s="132"/>
      <c r="F910" s="132"/>
      <c r="G910" s="132"/>
    </row>
    <row r="911" ht="15.75" customHeight="1">
      <c r="B911" s="1"/>
      <c r="E911" s="132"/>
      <c r="F911" s="132"/>
      <c r="G911" s="132"/>
    </row>
    <row r="912" ht="15.75" customHeight="1">
      <c r="B912" s="1"/>
      <c r="E912" s="132"/>
      <c r="F912" s="132"/>
      <c r="G912" s="132"/>
    </row>
    <row r="913" ht="15.75" customHeight="1">
      <c r="B913" s="1"/>
      <c r="E913" s="132"/>
      <c r="F913" s="132"/>
      <c r="G913" s="132"/>
    </row>
    <row r="914" ht="15.75" customHeight="1">
      <c r="B914" s="1"/>
      <c r="E914" s="132"/>
      <c r="F914" s="132"/>
      <c r="G914" s="132"/>
    </row>
    <row r="915" ht="15.75" customHeight="1">
      <c r="B915" s="1"/>
      <c r="E915" s="132"/>
      <c r="F915" s="132"/>
      <c r="G915" s="132"/>
    </row>
    <row r="916" ht="15.75" customHeight="1">
      <c r="B916" s="1"/>
      <c r="E916" s="132"/>
      <c r="F916" s="132"/>
      <c r="G916" s="132"/>
    </row>
    <row r="917" ht="15.75" customHeight="1">
      <c r="B917" s="1"/>
      <c r="E917" s="132"/>
      <c r="F917" s="132"/>
      <c r="G917" s="132"/>
    </row>
    <row r="918" ht="15.75" customHeight="1">
      <c r="B918" s="1"/>
      <c r="E918" s="132"/>
      <c r="F918" s="132"/>
      <c r="G918" s="132"/>
    </row>
    <row r="919" ht="15.75" customHeight="1">
      <c r="B919" s="1"/>
      <c r="E919" s="132"/>
      <c r="F919" s="132"/>
      <c r="G919" s="132"/>
    </row>
    <row r="920" ht="15.75" customHeight="1">
      <c r="B920" s="1"/>
      <c r="E920" s="132"/>
      <c r="F920" s="132"/>
      <c r="G920" s="132"/>
    </row>
    <row r="921" ht="15.75" customHeight="1">
      <c r="B921" s="1"/>
      <c r="E921" s="132"/>
      <c r="F921" s="132"/>
      <c r="G921" s="132"/>
    </row>
    <row r="922" ht="15.75" customHeight="1">
      <c r="B922" s="1"/>
      <c r="E922" s="132"/>
      <c r="F922" s="132"/>
      <c r="G922" s="132"/>
    </row>
    <row r="923" ht="15.75" customHeight="1">
      <c r="B923" s="1"/>
      <c r="E923" s="132"/>
      <c r="F923" s="132"/>
      <c r="G923" s="132"/>
    </row>
    <row r="924" ht="15.75" customHeight="1">
      <c r="B924" s="1"/>
      <c r="E924" s="132"/>
      <c r="F924" s="132"/>
      <c r="G924" s="132"/>
    </row>
    <row r="925" ht="15.75" customHeight="1">
      <c r="B925" s="1"/>
      <c r="E925" s="132"/>
      <c r="F925" s="132"/>
      <c r="G925" s="132"/>
    </row>
    <row r="926" ht="15.75" customHeight="1">
      <c r="B926" s="1"/>
      <c r="E926" s="132"/>
      <c r="F926" s="132"/>
      <c r="G926" s="132"/>
    </row>
    <row r="927" ht="15.75" customHeight="1">
      <c r="B927" s="1"/>
      <c r="E927" s="132"/>
      <c r="F927" s="132"/>
      <c r="G927" s="132"/>
    </row>
    <row r="928" ht="15.75" customHeight="1">
      <c r="B928" s="1"/>
      <c r="E928" s="132"/>
      <c r="F928" s="132"/>
      <c r="G928" s="132"/>
    </row>
    <row r="929" ht="15.75" customHeight="1">
      <c r="B929" s="1"/>
      <c r="E929" s="132"/>
      <c r="F929" s="132"/>
      <c r="G929" s="132"/>
    </row>
    <row r="930" ht="15.75" customHeight="1">
      <c r="B930" s="1"/>
      <c r="E930" s="132"/>
      <c r="F930" s="132"/>
      <c r="G930" s="132"/>
    </row>
    <row r="931" ht="15.75" customHeight="1">
      <c r="B931" s="1"/>
      <c r="E931" s="132"/>
      <c r="F931" s="132"/>
      <c r="G931" s="132"/>
    </row>
    <row r="932" ht="15.75" customHeight="1">
      <c r="B932" s="1"/>
      <c r="E932" s="132"/>
      <c r="F932" s="132"/>
      <c r="G932" s="132"/>
    </row>
    <row r="933" ht="15.75" customHeight="1">
      <c r="B933" s="1"/>
      <c r="E933" s="132"/>
      <c r="F933" s="132"/>
      <c r="G933" s="132"/>
    </row>
    <row r="934" ht="15.75" customHeight="1">
      <c r="B934" s="1"/>
      <c r="E934" s="132"/>
      <c r="F934" s="132"/>
      <c r="G934" s="132"/>
    </row>
    <row r="935" ht="15.75" customHeight="1">
      <c r="B935" s="1"/>
      <c r="E935" s="132"/>
      <c r="F935" s="132"/>
      <c r="G935" s="132"/>
    </row>
    <row r="936" ht="15.75" customHeight="1">
      <c r="B936" s="1"/>
      <c r="E936" s="132"/>
      <c r="F936" s="132"/>
      <c r="G936" s="132"/>
    </row>
    <row r="937" ht="15.75" customHeight="1">
      <c r="B937" s="1"/>
      <c r="E937" s="132"/>
      <c r="F937" s="132"/>
      <c r="G937" s="132"/>
    </row>
    <row r="938" ht="15.75" customHeight="1">
      <c r="B938" s="1"/>
      <c r="E938" s="132"/>
      <c r="F938" s="132"/>
      <c r="G938" s="132"/>
    </row>
    <row r="939" ht="15.75" customHeight="1">
      <c r="B939" s="1"/>
      <c r="E939" s="132"/>
      <c r="F939" s="132"/>
      <c r="G939" s="132"/>
    </row>
    <row r="940" ht="15.75" customHeight="1">
      <c r="B940" s="1"/>
      <c r="E940" s="132"/>
      <c r="F940" s="132"/>
      <c r="G940" s="132"/>
    </row>
    <row r="941" ht="15.75" customHeight="1">
      <c r="B941" s="1"/>
      <c r="E941" s="132"/>
      <c r="F941" s="132"/>
      <c r="G941" s="132"/>
    </row>
    <row r="942" ht="15.75" customHeight="1">
      <c r="B942" s="1"/>
      <c r="E942" s="132"/>
      <c r="F942" s="132"/>
      <c r="G942" s="132"/>
    </row>
    <row r="943" ht="15.75" customHeight="1">
      <c r="B943" s="1"/>
      <c r="E943" s="132"/>
      <c r="F943" s="132"/>
      <c r="G943" s="132"/>
    </row>
    <row r="944" ht="15.75" customHeight="1">
      <c r="B944" s="1"/>
      <c r="E944" s="132"/>
      <c r="F944" s="132"/>
      <c r="G944" s="132"/>
    </row>
    <row r="945" ht="15.75" customHeight="1">
      <c r="B945" s="1"/>
      <c r="E945" s="132"/>
      <c r="F945" s="132"/>
      <c r="G945" s="132"/>
    </row>
    <row r="946" ht="15.75" customHeight="1">
      <c r="B946" s="1"/>
      <c r="E946" s="132"/>
      <c r="F946" s="132"/>
      <c r="G946" s="132"/>
    </row>
    <row r="947" ht="15.75" customHeight="1">
      <c r="B947" s="1"/>
      <c r="E947" s="132"/>
      <c r="F947" s="132"/>
      <c r="G947" s="132"/>
    </row>
    <row r="948" ht="15.75" customHeight="1">
      <c r="B948" s="1"/>
      <c r="E948" s="132"/>
      <c r="F948" s="132"/>
      <c r="G948" s="132"/>
    </row>
    <row r="949" ht="15.75" customHeight="1">
      <c r="B949" s="1"/>
      <c r="E949" s="132"/>
      <c r="F949" s="132"/>
      <c r="G949" s="132"/>
    </row>
    <row r="950" ht="15.75" customHeight="1">
      <c r="B950" s="1"/>
      <c r="E950" s="132"/>
      <c r="F950" s="132"/>
      <c r="G950" s="132"/>
    </row>
    <row r="951" ht="15.75" customHeight="1">
      <c r="B951" s="1"/>
      <c r="E951" s="132"/>
      <c r="F951" s="132"/>
      <c r="G951" s="132"/>
    </row>
    <row r="952" ht="15.75" customHeight="1">
      <c r="B952" s="1"/>
      <c r="E952" s="132"/>
      <c r="F952" s="132"/>
      <c r="G952" s="132"/>
    </row>
    <row r="953" ht="15.75" customHeight="1">
      <c r="B953" s="1"/>
      <c r="E953" s="132"/>
      <c r="F953" s="132"/>
      <c r="G953" s="132"/>
    </row>
    <row r="954" ht="15.75" customHeight="1">
      <c r="B954" s="1"/>
      <c r="E954" s="132"/>
      <c r="F954" s="132"/>
      <c r="G954" s="132"/>
    </row>
    <row r="955" ht="15.75" customHeight="1">
      <c r="B955" s="1"/>
      <c r="E955" s="132"/>
      <c r="F955" s="132"/>
      <c r="G955" s="132"/>
    </row>
    <row r="956" ht="15.75" customHeight="1">
      <c r="B956" s="1"/>
      <c r="E956" s="132"/>
      <c r="F956" s="132"/>
      <c r="G956" s="132"/>
    </row>
    <row r="957" ht="15.75" customHeight="1">
      <c r="B957" s="1"/>
      <c r="E957" s="132"/>
      <c r="F957" s="132"/>
      <c r="G957" s="132"/>
    </row>
    <row r="958" ht="15.75" customHeight="1">
      <c r="B958" s="1"/>
      <c r="E958" s="132"/>
      <c r="F958" s="132"/>
      <c r="G958" s="132"/>
    </row>
    <row r="959" ht="15.75" customHeight="1">
      <c r="B959" s="1"/>
      <c r="E959" s="132"/>
      <c r="F959" s="132"/>
      <c r="G959" s="132"/>
    </row>
    <row r="960" ht="15.75" customHeight="1">
      <c r="B960" s="1"/>
      <c r="E960" s="132"/>
      <c r="F960" s="132"/>
      <c r="G960" s="132"/>
    </row>
    <row r="961" ht="15.75" customHeight="1">
      <c r="B961" s="1"/>
      <c r="E961" s="132"/>
      <c r="F961" s="132"/>
      <c r="G961" s="132"/>
    </row>
    <row r="962" ht="15.75" customHeight="1">
      <c r="B962" s="1"/>
      <c r="E962" s="132"/>
      <c r="F962" s="132"/>
      <c r="G962" s="132"/>
    </row>
    <row r="963" ht="15.75" customHeight="1">
      <c r="B963" s="1"/>
      <c r="E963" s="132"/>
      <c r="F963" s="132"/>
      <c r="G963" s="132"/>
    </row>
    <row r="964" ht="15.75" customHeight="1">
      <c r="B964" s="1"/>
      <c r="E964" s="132"/>
      <c r="F964" s="132"/>
      <c r="G964" s="132"/>
    </row>
    <row r="965" ht="15.75" customHeight="1">
      <c r="B965" s="1"/>
      <c r="E965" s="132"/>
      <c r="F965" s="132"/>
      <c r="G965" s="132"/>
    </row>
    <row r="966" ht="15.75" customHeight="1">
      <c r="B966" s="1"/>
      <c r="E966" s="132"/>
      <c r="F966" s="132"/>
      <c r="G966" s="132"/>
    </row>
    <row r="967" ht="15.75" customHeight="1">
      <c r="B967" s="1"/>
      <c r="E967" s="132"/>
      <c r="F967" s="132"/>
      <c r="G967" s="132"/>
    </row>
    <row r="968" ht="15.75" customHeight="1">
      <c r="B968" s="1"/>
      <c r="E968" s="132"/>
      <c r="F968" s="132"/>
      <c r="G968" s="132"/>
    </row>
    <row r="969" ht="15.75" customHeight="1">
      <c r="B969" s="1"/>
      <c r="E969" s="132"/>
      <c r="F969" s="132"/>
      <c r="G969" s="132"/>
    </row>
    <row r="970" ht="15.75" customHeight="1">
      <c r="B970" s="1"/>
      <c r="E970" s="132"/>
      <c r="F970" s="132"/>
      <c r="G970" s="132"/>
    </row>
    <row r="971" ht="15.75" customHeight="1">
      <c r="B971" s="1"/>
      <c r="E971" s="132"/>
      <c r="F971" s="132"/>
      <c r="G971" s="132"/>
    </row>
    <row r="972" ht="15.75" customHeight="1">
      <c r="B972" s="1"/>
      <c r="E972" s="132"/>
      <c r="F972" s="132"/>
      <c r="G972" s="132"/>
    </row>
    <row r="973" ht="15.75" customHeight="1">
      <c r="B973" s="1"/>
      <c r="E973" s="132"/>
      <c r="F973" s="132"/>
      <c r="G973" s="132"/>
    </row>
    <row r="974" ht="15.75" customHeight="1">
      <c r="B974" s="1"/>
      <c r="E974" s="132"/>
      <c r="F974" s="132"/>
      <c r="G974" s="132"/>
    </row>
    <row r="975" ht="15.75" customHeight="1">
      <c r="B975" s="1"/>
      <c r="E975" s="132"/>
      <c r="F975" s="132"/>
      <c r="G975" s="132"/>
    </row>
    <row r="976" ht="15.75" customHeight="1">
      <c r="B976" s="1"/>
      <c r="E976" s="132"/>
      <c r="F976" s="132"/>
      <c r="G976" s="132"/>
    </row>
    <row r="977" ht="15.75" customHeight="1">
      <c r="B977" s="1"/>
      <c r="E977" s="132"/>
      <c r="F977" s="132"/>
      <c r="G977" s="132"/>
    </row>
    <row r="978" ht="15.75" customHeight="1">
      <c r="B978" s="1"/>
      <c r="E978" s="132"/>
      <c r="F978" s="132"/>
      <c r="G978" s="132"/>
    </row>
    <row r="979" ht="15.75" customHeight="1">
      <c r="B979" s="1"/>
      <c r="E979" s="132"/>
      <c r="F979" s="132"/>
      <c r="G979" s="132"/>
    </row>
    <row r="980" ht="15.75" customHeight="1">
      <c r="B980" s="1"/>
      <c r="E980" s="132"/>
      <c r="F980" s="132"/>
      <c r="G980" s="132"/>
    </row>
    <row r="981" ht="15.75" customHeight="1">
      <c r="B981" s="1"/>
      <c r="E981" s="132"/>
      <c r="F981" s="132"/>
      <c r="G981" s="132"/>
    </row>
    <row r="982" ht="15.75" customHeight="1">
      <c r="B982" s="1"/>
      <c r="E982" s="132"/>
      <c r="F982" s="132"/>
      <c r="G982" s="132"/>
    </row>
    <row r="983" ht="15.75" customHeight="1">
      <c r="B983" s="1"/>
      <c r="E983" s="132"/>
      <c r="F983" s="132"/>
      <c r="G983" s="132"/>
    </row>
    <row r="984" ht="15.75" customHeight="1">
      <c r="B984" s="1"/>
      <c r="E984" s="132"/>
      <c r="F984" s="132"/>
      <c r="G984" s="132"/>
    </row>
    <row r="985" ht="15.75" customHeight="1">
      <c r="B985" s="1"/>
      <c r="E985" s="132"/>
      <c r="F985" s="132"/>
      <c r="G985" s="132"/>
    </row>
    <row r="986" ht="15.75" customHeight="1">
      <c r="B986" s="1"/>
      <c r="E986" s="132"/>
      <c r="F986" s="132"/>
      <c r="G986" s="132"/>
    </row>
    <row r="987" ht="15.75" customHeight="1">
      <c r="B987" s="1"/>
      <c r="E987" s="132"/>
      <c r="F987" s="132"/>
      <c r="G987" s="132"/>
    </row>
    <row r="988" ht="15.75" customHeight="1">
      <c r="B988" s="1"/>
      <c r="E988" s="132"/>
      <c r="F988" s="132"/>
      <c r="G988" s="132"/>
    </row>
    <row r="989" ht="15.75" customHeight="1">
      <c r="B989" s="1"/>
      <c r="E989" s="132"/>
      <c r="F989" s="132"/>
      <c r="G989" s="132"/>
    </row>
    <row r="990" ht="15.75" customHeight="1">
      <c r="B990" s="1"/>
      <c r="E990" s="132"/>
      <c r="F990" s="132"/>
      <c r="G990" s="132"/>
    </row>
    <row r="991" ht="15.75" customHeight="1">
      <c r="B991" s="1"/>
      <c r="E991" s="132"/>
      <c r="F991" s="132"/>
      <c r="G991" s="132"/>
    </row>
    <row r="992" ht="15.75" customHeight="1">
      <c r="B992" s="1"/>
      <c r="E992" s="132"/>
      <c r="F992" s="132"/>
      <c r="G992" s="132"/>
    </row>
    <row r="993" ht="15.75" customHeight="1">
      <c r="B993" s="1"/>
      <c r="E993" s="132"/>
      <c r="F993" s="132"/>
      <c r="G993" s="132"/>
    </row>
    <row r="994" ht="15.75" customHeight="1">
      <c r="B994" s="1"/>
      <c r="E994" s="132"/>
      <c r="F994" s="132"/>
      <c r="G994" s="132"/>
    </row>
    <row r="995" ht="15.75" customHeight="1">
      <c r="B995" s="1"/>
      <c r="E995" s="132"/>
      <c r="F995" s="132"/>
      <c r="G995" s="132"/>
    </row>
    <row r="996" ht="15.75" customHeight="1">
      <c r="B996" s="1"/>
      <c r="E996" s="132"/>
      <c r="F996" s="132"/>
      <c r="G996" s="132"/>
    </row>
    <row r="997" ht="15.75" customHeight="1">
      <c r="B997" s="1"/>
      <c r="E997" s="132"/>
      <c r="F997" s="132"/>
      <c r="G997" s="132"/>
    </row>
    <row r="998" ht="15.75" customHeight="1">
      <c r="B998" s="1"/>
      <c r="E998" s="132"/>
      <c r="F998" s="132"/>
      <c r="G998" s="132"/>
    </row>
    <row r="999" ht="15.75" customHeight="1">
      <c r="B999" s="1"/>
      <c r="E999" s="132"/>
      <c r="F999" s="132"/>
      <c r="G999" s="132"/>
    </row>
    <row r="1000" ht="15.75" customHeight="1">
      <c r="B1000" s="1"/>
      <c r="E1000" s="132"/>
      <c r="F1000" s="132"/>
      <c r="G1000" s="132"/>
    </row>
  </sheetData>
  <mergeCells count="3">
    <mergeCell ref="E81:F81"/>
    <mergeCell ref="G81:H81"/>
    <mergeCell ref="I81:AC8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34.5"/>
    <col customWidth="1" min="3" max="3" width="10.0"/>
    <col customWidth="1" min="4" max="4" width="58.5"/>
    <col customWidth="1" min="5" max="26" width="7.75"/>
  </cols>
  <sheetData>
    <row r="2">
      <c r="B2" s="5" t="s">
        <v>382</v>
      </c>
      <c r="C2" s="188">
        <v>7000.0</v>
      </c>
      <c r="D2" s="188" t="s">
        <v>383</v>
      </c>
    </row>
    <row r="3">
      <c r="B3" s="5" t="s">
        <v>384</v>
      </c>
      <c r="C3" s="20">
        <v>0.3</v>
      </c>
      <c r="D3" s="188" t="s">
        <v>385</v>
      </c>
    </row>
    <row r="4">
      <c r="B4" s="5" t="s">
        <v>386</v>
      </c>
      <c r="C4" s="224">
        <f>C2*C3</f>
        <v>2100</v>
      </c>
      <c r="D4" s="188" t="s">
        <v>385</v>
      </c>
    </row>
    <row r="5">
      <c r="B5" s="5" t="s">
        <v>387</v>
      </c>
      <c r="C5" s="20">
        <v>0.27</v>
      </c>
      <c r="D5" s="188" t="s">
        <v>385</v>
      </c>
    </row>
    <row r="6">
      <c r="B6" s="5" t="s">
        <v>388</v>
      </c>
      <c r="C6" s="224">
        <f>C4*C5</f>
        <v>567</v>
      </c>
      <c r="D6" s="188" t="s">
        <v>385</v>
      </c>
    </row>
    <row r="7">
      <c r="B7" s="5" t="s">
        <v>389</v>
      </c>
      <c r="C7" s="20">
        <v>0.5</v>
      </c>
      <c r="D7" s="188" t="s">
        <v>385</v>
      </c>
    </row>
    <row r="8">
      <c r="B8" s="5" t="s">
        <v>390</v>
      </c>
      <c r="C8" s="225">
        <f>C2*C3*C5*C7</f>
        <v>283.5</v>
      </c>
      <c r="D8" s="188" t="s">
        <v>385</v>
      </c>
    </row>
    <row r="9">
      <c r="B9" s="226" t="s">
        <v>391</v>
      </c>
      <c r="C9" s="227">
        <f>C8*4.99</f>
        <v>1414.665</v>
      </c>
    </row>
    <row r="10">
      <c r="B10" s="5"/>
      <c r="C10" s="92"/>
    </row>
    <row r="11">
      <c r="B11" s="5" t="s">
        <v>392</v>
      </c>
      <c r="C11" s="92">
        <v>1400.0</v>
      </c>
      <c r="D11" s="188" t="s">
        <v>393</v>
      </c>
    </row>
    <row r="12">
      <c r="B12" s="5" t="s">
        <v>394</v>
      </c>
      <c r="C12" s="92">
        <v>90.0</v>
      </c>
      <c r="D12" s="188" t="s">
        <v>395</v>
      </c>
    </row>
    <row r="13">
      <c r="B13" s="226" t="s">
        <v>396</v>
      </c>
      <c r="C13" s="228">
        <f>C11+C12</f>
        <v>1490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
      <c r="C2" s="188" t="s">
        <v>397</v>
      </c>
      <c r="D2" s="188" t="s">
        <v>398</v>
      </c>
      <c r="E2" s="188" t="s">
        <v>399</v>
      </c>
    </row>
    <row r="3">
      <c r="B3" s="188" t="s">
        <v>13</v>
      </c>
      <c r="C3" s="188">
        <v>1891330.0</v>
      </c>
      <c r="D3" s="188">
        <v>836907.6923076923</v>
      </c>
      <c r="E3" s="188">
        <v>880800.0000000001</v>
      </c>
    </row>
    <row r="4">
      <c r="B4" s="188" t="s">
        <v>14</v>
      </c>
      <c r="C4" s="188">
        <v>3995400.0</v>
      </c>
      <c r="D4" s="188">
        <v>3801600.0</v>
      </c>
      <c r="E4" s="188">
        <v>4219114.285714285</v>
      </c>
    </row>
    <row r="5">
      <c r="B5" s="188" t="s">
        <v>15</v>
      </c>
      <c r="C5" s="188">
        <v>127050.0</v>
      </c>
      <c r="D5" s="188">
        <v>223310.414</v>
      </c>
      <c r="E5" s="188">
        <v>161233.90600000002</v>
      </c>
    </row>
    <row r="6">
      <c r="B6" s="188" t="s">
        <v>16</v>
      </c>
      <c r="C6" s="188">
        <v>644228.5714285715</v>
      </c>
      <c r="D6" s="188">
        <v>9888.125</v>
      </c>
      <c r="E6" s="188">
        <v>213689.95</v>
      </c>
    </row>
    <row r="7">
      <c r="B7" s="188" t="s">
        <v>17</v>
      </c>
      <c r="C7" s="188">
        <v>82285.7142857143</v>
      </c>
      <c r="D7" s="188">
        <v>702535.7142857143</v>
      </c>
      <c r="E7" s="188">
        <v>267121.42857142864</v>
      </c>
    </row>
    <row r="8">
      <c r="B8" s="188" t="s">
        <v>18</v>
      </c>
      <c r="C8" s="188">
        <v>1225500.0</v>
      </c>
      <c r="D8" s="188">
        <v>1578714.285714286</v>
      </c>
      <c r="E8" s="188">
        <v>903642.8571428573</v>
      </c>
    </row>
    <row r="9">
      <c r="B9" s="188" t="s">
        <v>20</v>
      </c>
      <c r="C9" s="188">
        <v>67006.22628571429</v>
      </c>
      <c r="D9" s="188">
        <v>67133.512</v>
      </c>
      <c r="E9" s="188">
        <v>4119.262000000001</v>
      </c>
    </row>
    <row r="10">
      <c r="B10" s="188" t="s">
        <v>22</v>
      </c>
      <c r="C10" s="188">
        <v>8032800.512000001</v>
      </c>
      <c r="D10" s="188">
        <v>7220089.743307693</v>
      </c>
      <c r="E10" s="188">
        <v>6649721.689428573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2020-04-16T17:49:13Z</dcterms:created>
  <dc:creator>Patrick Bradley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0x01010008A8ED805CE96B4D9520FDFF54346D71</vt:lpwstr>
  </property>
</Properties>
</file>