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ar_000\Bureau\"/>
    </mc:Choice>
  </mc:AlternateContent>
  <bookViews>
    <workbookView xWindow="0" yWindow="0" windowWidth="20400" windowHeight="8340"/>
  </bookViews>
  <sheets>
    <sheet name="Feuille1" sheetId="1" r:id="rId1"/>
    <sheet name="Feuille2" sheetId="2" r:id="rId2"/>
    <sheet name="Feuille3" sheetId="3" r:id="rId3"/>
  </sheets>
  <definedNames>
    <definedName name="SHARED_FORMULA_19_7_19_7_0">"IF([.T3]=0;0;IF([.T3]=1;SQRT([.$AD3]/([.$AC3]*([.$AC3]+[.$AD3])));-SQRT([.$AC3]/([.$AD3]*([.$AC3]+[.$AD3])))))"</definedName>
    <definedName name="SHARED_FORMULA_26_2_26_2_0">"SUMPRODUCT([.$Q3:.$S3];[.$U$8:.$W$8])"</definedName>
  </definedNames>
  <calcPr calcId="152511" fullCalcOnLoad="1"/>
</workbook>
</file>

<file path=xl/calcChain.xml><?xml version="1.0" encoding="utf-8"?>
<calcChain xmlns="http://schemas.openxmlformats.org/spreadsheetml/2006/main">
  <c r="X3" i="1" l="1"/>
  <c r="S4" i="1"/>
  <c r="S3" i="1"/>
  <c r="R4" i="1"/>
  <c r="R3" i="1"/>
  <c r="J4" i="1"/>
  <c r="K5" i="1"/>
  <c r="L6" i="1"/>
  <c r="J8" i="1"/>
  <c r="K9" i="1"/>
  <c r="L10" i="1"/>
  <c r="J12" i="1"/>
  <c r="K13" i="1"/>
  <c r="L14" i="1"/>
  <c r="J16" i="1"/>
  <c r="K17" i="1"/>
  <c r="L18" i="1"/>
  <c r="J20" i="1"/>
  <c r="K21" i="1"/>
  <c r="L22" i="1"/>
  <c r="J24" i="1"/>
  <c r="K25" i="1"/>
  <c r="L26" i="1"/>
  <c r="J28" i="1"/>
  <c r="K29" i="1"/>
  <c r="J3" i="1"/>
  <c r="F4" i="1"/>
  <c r="G4" i="1"/>
  <c r="K4" i="1" s="1"/>
  <c r="H4" i="1"/>
  <c r="L4" i="1" s="1"/>
  <c r="F5" i="1"/>
  <c r="J5" i="1" s="1"/>
  <c r="G5" i="1"/>
  <c r="H5" i="1"/>
  <c r="L5" i="1" s="1"/>
  <c r="F6" i="1"/>
  <c r="J6" i="1" s="1"/>
  <c r="G6" i="1"/>
  <c r="K6" i="1" s="1"/>
  <c r="H6" i="1"/>
  <c r="F7" i="1"/>
  <c r="J7" i="1" s="1"/>
  <c r="G7" i="1"/>
  <c r="K7" i="1" s="1"/>
  <c r="H7" i="1"/>
  <c r="L7" i="1" s="1"/>
  <c r="F8" i="1"/>
  <c r="G8" i="1"/>
  <c r="K8" i="1" s="1"/>
  <c r="H8" i="1"/>
  <c r="L8" i="1" s="1"/>
  <c r="F9" i="1"/>
  <c r="J9" i="1" s="1"/>
  <c r="G9" i="1"/>
  <c r="H9" i="1"/>
  <c r="L9" i="1" s="1"/>
  <c r="F10" i="1"/>
  <c r="J10" i="1" s="1"/>
  <c r="G10" i="1"/>
  <c r="K10" i="1" s="1"/>
  <c r="H10" i="1"/>
  <c r="F11" i="1"/>
  <c r="J11" i="1" s="1"/>
  <c r="G11" i="1"/>
  <c r="K11" i="1" s="1"/>
  <c r="H11" i="1"/>
  <c r="L11" i="1" s="1"/>
  <c r="F12" i="1"/>
  <c r="G12" i="1"/>
  <c r="K12" i="1" s="1"/>
  <c r="H12" i="1"/>
  <c r="L12" i="1" s="1"/>
  <c r="F13" i="1"/>
  <c r="J13" i="1" s="1"/>
  <c r="G13" i="1"/>
  <c r="H13" i="1"/>
  <c r="L13" i="1" s="1"/>
  <c r="F14" i="1"/>
  <c r="J14" i="1" s="1"/>
  <c r="G14" i="1"/>
  <c r="K14" i="1" s="1"/>
  <c r="H14" i="1"/>
  <c r="F15" i="1"/>
  <c r="J15" i="1" s="1"/>
  <c r="G15" i="1"/>
  <c r="K15" i="1" s="1"/>
  <c r="H15" i="1"/>
  <c r="L15" i="1" s="1"/>
  <c r="F16" i="1"/>
  <c r="G16" i="1"/>
  <c r="K16" i="1" s="1"/>
  <c r="H16" i="1"/>
  <c r="L16" i="1" s="1"/>
  <c r="F17" i="1"/>
  <c r="J17" i="1" s="1"/>
  <c r="G17" i="1"/>
  <c r="H17" i="1"/>
  <c r="L17" i="1" s="1"/>
  <c r="F18" i="1"/>
  <c r="J18" i="1" s="1"/>
  <c r="G18" i="1"/>
  <c r="K18" i="1" s="1"/>
  <c r="H18" i="1"/>
  <c r="F19" i="1"/>
  <c r="J19" i="1" s="1"/>
  <c r="G19" i="1"/>
  <c r="K19" i="1" s="1"/>
  <c r="H19" i="1"/>
  <c r="L19" i="1" s="1"/>
  <c r="F20" i="1"/>
  <c r="G20" i="1"/>
  <c r="K20" i="1" s="1"/>
  <c r="H20" i="1"/>
  <c r="L20" i="1" s="1"/>
  <c r="F21" i="1"/>
  <c r="J21" i="1" s="1"/>
  <c r="G21" i="1"/>
  <c r="H21" i="1"/>
  <c r="L21" i="1" s="1"/>
  <c r="F22" i="1"/>
  <c r="J22" i="1" s="1"/>
  <c r="G22" i="1"/>
  <c r="K22" i="1" s="1"/>
  <c r="H22" i="1"/>
  <c r="F23" i="1"/>
  <c r="J23" i="1" s="1"/>
  <c r="G23" i="1"/>
  <c r="K23" i="1" s="1"/>
  <c r="H23" i="1"/>
  <c r="L23" i="1" s="1"/>
  <c r="F24" i="1"/>
  <c r="G24" i="1"/>
  <c r="K24" i="1" s="1"/>
  <c r="H24" i="1"/>
  <c r="L24" i="1" s="1"/>
  <c r="F25" i="1"/>
  <c r="J25" i="1" s="1"/>
  <c r="G25" i="1"/>
  <c r="H25" i="1"/>
  <c r="L25" i="1" s="1"/>
  <c r="F26" i="1"/>
  <c r="J26" i="1" s="1"/>
  <c r="G26" i="1"/>
  <c r="K26" i="1" s="1"/>
  <c r="H26" i="1"/>
  <c r="F27" i="1"/>
  <c r="J27" i="1" s="1"/>
  <c r="G27" i="1"/>
  <c r="K27" i="1" s="1"/>
  <c r="H27" i="1"/>
  <c r="L27" i="1" s="1"/>
  <c r="F28" i="1"/>
  <c r="G28" i="1"/>
  <c r="K28" i="1" s="1"/>
  <c r="H28" i="1"/>
  <c r="L28" i="1" s="1"/>
  <c r="F29" i="1"/>
  <c r="J29" i="1" s="1"/>
  <c r="G29" i="1"/>
  <c r="H29" i="1"/>
  <c r="L29" i="1" s="1"/>
  <c r="G3" i="1"/>
  <c r="K3" i="1" s="1"/>
  <c r="H3" i="1"/>
  <c r="L3" i="1" s="1"/>
  <c r="F3" i="1"/>
  <c r="Q8" i="1"/>
  <c r="O8" i="1" l="1"/>
  <c r="V11" i="1" s="1"/>
  <c r="P7" i="1"/>
  <c r="P8" i="1"/>
  <c r="Q7" i="1"/>
  <c r="O7" i="1"/>
  <c r="U22" i="1" s="1"/>
  <c r="V8" i="1" l="1"/>
  <c r="V23" i="1"/>
  <c r="V6" i="1"/>
  <c r="V13" i="1"/>
  <c r="V27" i="1"/>
  <c r="V26" i="1"/>
  <c r="V9" i="1"/>
  <c r="V4" i="1"/>
  <c r="V10" i="1"/>
  <c r="V21" i="1"/>
  <c r="V16" i="1"/>
  <c r="V17" i="1"/>
  <c r="V28" i="1"/>
  <c r="V14" i="1"/>
  <c r="V25" i="1"/>
  <c r="V18" i="1"/>
  <c r="Y18" i="1" s="1"/>
  <c r="AC18" i="1" s="1"/>
  <c r="V12" i="1"/>
  <c r="V29" i="1"/>
  <c r="Z29" i="1" s="1"/>
  <c r="AD29" i="1" s="1"/>
  <c r="V15" i="1"/>
  <c r="V3" i="1"/>
  <c r="V24" i="1"/>
  <c r="V22" i="1"/>
  <c r="V7" i="1"/>
  <c r="V19" i="1"/>
  <c r="V5" i="1"/>
  <c r="V20" i="1"/>
  <c r="U24" i="1"/>
  <c r="U4" i="1"/>
  <c r="U16" i="1"/>
  <c r="Z16" i="1" s="1"/>
  <c r="AD16" i="1" s="1"/>
  <c r="U18" i="1"/>
  <c r="U12" i="1"/>
  <c r="U8" i="1"/>
  <c r="U28" i="1"/>
  <c r="Z28" i="1" s="1"/>
  <c r="AD28" i="1" s="1"/>
  <c r="U20" i="1"/>
  <c r="Y20" i="1" s="1"/>
  <c r="AC20" i="1" s="1"/>
  <c r="U5" i="1"/>
  <c r="U14" i="1"/>
  <c r="U29" i="1"/>
  <c r="Y29" i="1" s="1"/>
  <c r="AC29" i="1" s="1"/>
  <c r="Z22" i="1"/>
  <c r="AD22" i="1" s="1"/>
  <c r="Y22" i="1"/>
  <c r="AC22" i="1" s="1"/>
  <c r="X22" i="1"/>
  <c r="AB22" i="1" s="1"/>
  <c r="U3" i="1"/>
  <c r="Y16" i="1"/>
  <c r="AC16" i="1" s="1"/>
  <c r="U26" i="1"/>
  <c r="U7" i="1"/>
  <c r="U27" i="1"/>
  <c r="U23" i="1"/>
  <c r="U19" i="1"/>
  <c r="U15" i="1"/>
  <c r="U11" i="1"/>
  <c r="U25" i="1"/>
  <c r="U21" i="1"/>
  <c r="U17" i="1"/>
  <c r="U13" i="1"/>
  <c r="U9" i="1"/>
  <c r="U10" i="1"/>
  <c r="U6" i="1"/>
  <c r="Y4" i="1" l="1"/>
  <c r="AC4" i="1" s="1"/>
  <c r="X29" i="1"/>
  <c r="AB29" i="1" s="1"/>
  <c r="X14" i="1"/>
  <c r="AB14" i="1" s="1"/>
  <c r="X16" i="1"/>
  <c r="AB16" i="1" s="1"/>
  <c r="V31" i="1"/>
  <c r="X8" i="1"/>
  <c r="AB8" i="1" s="1"/>
  <c r="X12" i="1"/>
  <c r="AB12" i="1" s="1"/>
  <c r="Z14" i="1"/>
  <c r="AD14" i="1" s="1"/>
  <c r="X4" i="1"/>
  <c r="AB4" i="1" s="1"/>
  <c r="X5" i="1"/>
  <c r="AB5" i="1" s="1"/>
  <c r="Z24" i="1"/>
  <c r="AD24" i="1" s="1"/>
  <c r="Z18" i="1"/>
  <c r="AD18" i="1" s="1"/>
  <c r="X18" i="1"/>
  <c r="AB18" i="1" s="1"/>
  <c r="Y14" i="1"/>
  <c r="AC14" i="1" s="1"/>
  <c r="X24" i="1"/>
  <c r="AB24" i="1" s="1"/>
  <c r="Z20" i="1"/>
  <c r="AD20" i="1" s="1"/>
  <c r="X20" i="1"/>
  <c r="AB20" i="1" s="1"/>
  <c r="X28" i="1"/>
  <c r="AB28" i="1" s="1"/>
  <c r="Z12" i="1"/>
  <c r="AD12" i="1" s="1"/>
  <c r="Y12" i="1"/>
  <c r="AC12" i="1" s="1"/>
  <c r="Y8" i="1"/>
  <c r="AC8" i="1" s="1"/>
  <c r="Z8" i="1"/>
  <c r="AD8" i="1" s="1"/>
  <c r="Z4" i="1"/>
  <c r="AD4" i="1" s="1"/>
  <c r="Y28" i="1"/>
  <c r="AC28" i="1" s="1"/>
  <c r="Y24" i="1"/>
  <c r="AC24" i="1" s="1"/>
  <c r="AF22" i="1"/>
  <c r="Z5" i="1"/>
  <c r="AD5" i="1" s="1"/>
  <c r="Y5" i="1"/>
  <c r="AC5" i="1" s="1"/>
  <c r="AG22" i="1"/>
  <c r="AH22" i="1"/>
  <c r="AF29" i="1"/>
  <c r="AH16" i="1"/>
  <c r="Z17" i="1"/>
  <c r="AD17" i="1" s="1"/>
  <c r="Y17" i="1"/>
  <c r="AC17" i="1" s="1"/>
  <c r="X17" i="1"/>
  <c r="AB17" i="1" s="1"/>
  <c r="AF16" i="1"/>
  <c r="AH29" i="1"/>
  <c r="AG29" i="1"/>
  <c r="Z15" i="1"/>
  <c r="AD15" i="1" s="1"/>
  <c r="Y15" i="1"/>
  <c r="AC15" i="1" s="1"/>
  <c r="X15" i="1"/>
  <c r="AB15" i="1" s="1"/>
  <c r="Z13" i="1"/>
  <c r="AD13" i="1" s="1"/>
  <c r="Y13" i="1"/>
  <c r="AC13" i="1" s="1"/>
  <c r="X13" i="1"/>
  <c r="AB13" i="1" s="1"/>
  <c r="Y7" i="1"/>
  <c r="AC7" i="1" s="1"/>
  <c r="X7" i="1"/>
  <c r="AB7" i="1" s="1"/>
  <c r="Z7" i="1"/>
  <c r="AD7" i="1" s="1"/>
  <c r="Z26" i="1"/>
  <c r="AD26" i="1" s="1"/>
  <c r="Y26" i="1"/>
  <c r="AC26" i="1" s="1"/>
  <c r="X26" i="1"/>
  <c r="AB26" i="1" s="1"/>
  <c r="Z6" i="1"/>
  <c r="AD6" i="1" s="1"/>
  <c r="Y6" i="1"/>
  <c r="AC6" i="1" s="1"/>
  <c r="X6" i="1"/>
  <c r="AB6" i="1" s="1"/>
  <c r="Z10" i="1"/>
  <c r="AD10" i="1" s="1"/>
  <c r="Y10" i="1"/>
  <c r="AC10" i="1" s="1"/>
  <c r="X10" i="1"/>
  <c r="AB10" i="1" s="1"/>
  <c r="Z19" i="1"/>
  <c r="AD19" i="1" s="1"/>
  <c r="Y19" i="1"/>
  <c r="AC19" i="1" s="1"/>
  <c r="X19" i="1"/>
  <c r="AB19" i="1" s="1"/>
  <c r="AG14" i="1"/>
  <c r="U31" i="1"/>
  <c r="Y3" i="1"/>
  <c r="AC3" i="1" s="1"/>
  <c r="AB3" i="1"/>
  <c r="Z3" i="1"/>
  <c r="AD3" i="1" s="1"/>
  <c r="Z27" i="1"/>
  <c r="AD27" i="1" s="1"/>
  <c r="Y27" i="1"/>
  <c r="AC27" i="1" s="1"/>
  <c r="X27" i="1"/>
  <c r="AB27" i="1" s="1"/>
  <c r="Z21" i="1"/>
  <c r="AD21" i="1" s="1"/>
  <c r="Y21" i="1"/>
  <c r="AC21" i="1" s="1"/>
  <c r="X21" i="1"/>
  <c r="AB21" i="1" s="1"/>
  <c r="AG16" i="1"/>
  <c r="Z25" i="1"/>
  <c r="AD25" i="1" s="1"/>
  <c r="Y25" i="1"/>
  <c r="AC25" i="1" s="1"/>
  <c r="X25" i="1"/>
  <c r="AB25" i="1" s="1"/>
  <c r="Z11" i="1"/>
  <c r="AD11" i="1" s="1"/>
  <c r="Y11" i="1"/>
  <c r="AC11" i="1" s="1"/>
  <c r="X11" i="1"/>
  <c r="AB11" i="1" s="1"/>
  <c r="Z9" i="1"/>
  <c r="AD9" i="1" s="1"/>
  <c r="Y9" i="1"/>
  <c r="AC9" i="1" s="1"/>
  <c r="X9" i="1"/>
  <c r="AB9" i="1" s="1"/>
  <c r="Z23" i="1"/>
  <c r="AD23" i="1" s="1"/>
  <c r="Y23" i="1"/>
  <c r="AC23" i="1" s="1"/>
  <c r="X23" i="1"/>
  <c r="AB23" i="1" s="1"/>
  <c r="AH14" i="1"/>
  <c r="AH4" i="1" l="1"/>
  <c r="AH20" i="1"/>
  <c r="AF18" i="1"/>
  <c r="AH18" i="1"/>
  <c r="AG18" i="1"/>
  <c r="AF14" i="1"/>
  <c r="AF20" i="1"/>
  <c r="AF28" i="1"/>
  <c r="AG20" i="1"/>
  <c r="AH12" i="1"/>
  <c r="AH28" i="1"/>
  <c r="AG24" i="1"/>
  <c r="AH24" i="1"/>
  <c r="AF24" i="1"/>
  <c r="AF12" i="1"/>
  <c r="AG12" i="1"/>
  <c r="AG8" i="1"/>
  <c r="AF8" i="1"/>
  <c r="AH8" i="1"/>
  <c r="AF5" i="1"/>
  <c r="AF4" i="1"/>
  <c r="AG4" i="1"/>
  <c r="AF23" i="1"/>
  <c r="AH5" i="1"/>
  <c r="AG5" i="1"/>
  <c r="AG26" i="1"/>
  <c r="AG9" i="1"/>
  <c r="AH19" i="1"/>
  <c r="AG28" i="1"/>
  <c r="AH11" i="1"/>
  <c r="AF27" i="1"/>
  <c r="AF6" i="1"/>
  <c r="AF25" i="1"/>
  <c r="AG7" i="1"/>
  <c r="AH15" i="1"/>
  <c r="AF21" i="1"/>
  <c r="AF10" i="1"/>
  <c r="AF13" i="1"/>
  <c r="AF17" i="1"/>
  <c r="AF3" i="1"/>
  <c r="AG23" i="1"/>
  <c r="AG27" i="1"/>
  <c r="AH23" i="1"/>
  <c r="AG25" i="1"/>
  <c r="AH27" i="1"/>
  <c r="AF19" i="1"/>
  <c r="AH6" i="1"/>
  <c r="AH7" i="1"/>
  <c r="AF15" i="1"/>
  <c r="AG6" i="1"/>
  <c r="AF9" i="1"/>
  <c r="AH25" i="1"/>
  <c r="AH3" i="1"/>
  <c r="AG19" i="1"/>
  <c r="AF26" i="1"/>
  <c r="AF7" i="1"/>
  <c r="AG15" i="1"/>
  <c r="AH9" i="1"/>
  <c r="AF11" i="1"/>
  <c r="AG21" i="1"/>
  <c r="X31" i="1"/>
  <c r="AB31" i="1" s="1"/>
  <c r="Z31" i="1"/>
  <c r="AD31" i="1" s="1"/>
  <c r="Y31" i="1"/>
  <c r="AC31" i="1" s="1"/>
  <c r="AG10" i="1"/>
  <c r="AG13" i="1"/>
  <c r="AG17" i="1"/>
  <c r="AG3" i="1"/>
  <c r="AH26" i="1"/>
  <c r="AG11" i="1"/>
  <c r="AH21" i="1"/>
  <c r="AH10" i="1"/>
  <c r="AH13" i="1"/>
  <c r="AH17" i="1"/>
  <c r="AF33" i="1" l="1"/>
  <c r="AH33" i="1"/>
  <c r="AG33" i="1"/>
  <c r="AH31" i="1"/>
  <c r="AG31" i="1"/>
  <c r="AF31" i="1"/>
</calcChain>
</file>

<file path=xl/sharedStrings.xml><?xml version="1.0" encoding="utf-8"?>
<sst xmlns="http://schemas.openxmlformats.org/spreadsheetml/2006/main" count="72" uniqueCount="29">
  <si>
    <t>CODA</t>
  </si>
  <si>
    <t>LN CODA</t>
  </si>
  <si>
    <t>SBP</t>
  </si>
  <si>
    <t>ILR</t>
  </si>
  <si>
    <t>Transform ILR to CLR</t>
  </si>
  <si>
    <t>exp(clr)</t>
  </si>
  <si>
    <t>Closing exp(clr) returns the composition</t>
  </si>
  <si>
    <t>sort</t>
  </si>
  <si>
    <t>Metpyr</t>
  </si>
  <si>
    <t>5-Met</t>
  </si>
  <si>
    <t>furfu</t>
  </si>
  <si>
    <t>R+</t>
  </si>
  <si>
    <t>S-</t>
  </si>
  <si>
    <t>ilr1</t>
  </si>
  <si>
    <t>ilr2</t>
  </si>
  <si>
    <t>clr1</t>
  </si>
  <si>
    <t>clr2</t>
  </si>
  <si>
    <t>clr3</t>
  </si>
  <si>
    <t>exp clr1</t>
  </si>
  <si>
    <t>exp clr2</t>
  </si>
  <si>
    <t>exp clr3</t>
  </si>
  <si>
    <t>arabica</t>
  </si>
  <si>
    <t>PSI</t>
  </si>
  <si>
    <t>PSI – transposed (copy, then paste special transposed)</t>
  </si>
  <si>
    <t>blended</t>
  </si>
  <si>
    <t>MEAN</t>
  </si>
  <si>
    <t>CODA closed</t>
  </si>
  <si>
    <t>biased mean</t>
  </si>
  <si>
    <t>unbiased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</si>
</sst>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$-C0C];[Red]&quot;-&quot;#,##0.00&quot; &quot;[$$-C0C]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1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4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N1" zoomScale="85" zoomScaleNormal="85" workbookViewId="0">
      <selection activeCell="X4" sqref="X4"/>
    </sheetView>
  </sheetViews>
  <sheetFormatPr baseColWidth="10" defaultRowHeight="14.25"/>
  <cols>
    <col min="1" max="1" width="10.625" customWidth="1"/>
    <col min="2" max="8" width="10.625" style="4" customWidth="1"/>
    <col min="9" max="34" width="10.625" customWidth="1"/>
  </cols>
  <sheetData>
    <row r="1" spans="1:34">
      <c r="A1" t="s">
        <v>0</v>
      </c>
      <c r="F1" s="4" t="s">
        <v>26</v>
      </c>
      <c r="J1" t="s">
        <v>1</v>
      </c>
      <c r="N1" t="s">
        <v>2</v>
      </c>
      <c r="U1" t="s">
        <v>3</v>
      </c>
      <c r="X1" t="s">
        <v>4</v>
      </c>
      <c r="AB1" t="s">
        <v>5</v>
      </c>
      <c r="AF1" t="s">
        <v>6</v>
      </c>
    </row>
    <row r="2" spans="1:34">
      <c r="A2" t="s">
        <v>7</v>
      </c>
      <c r="B2" s="4" t="s">
        <v>8</v>
      </c>
      <c r="C2" s="4" t="s">
        <v>9</v>
      </c>
      <c r="D2" s="4" t="s">
        <v>10</v>
      </c>
      <c r="F2" s="4" t="s">
        <v>8</v>
      </c>
      <c r="G2" s="4" t="s">
        <v>9</v>
      </c>
      <c r="H2" s="4" t="s">
        <v>10</v>
      </c>
      <c r="J2" t="s">
        <v>8</v>
      </c>
      <c r="K2" t="s">
        <v>9</v>
      </c>
      <c r="L2" t="s">
        <v>10</v>
      </c>
      <c r="O2" t="s">
        <v>8</v>
      </c>
      <c r="P2" t="s">
        <v>9</v>
      </c>
      <c r="Q2" t="s">
        <v>10</v>
      </c>
      <c r="R2" s="1" t="s">
        <v>11</v>
      </c>
      <c r="S2" s="1" t="s">
        <v>12</v>
      </c>
      <c r="U2" t="s">
        <v>13</v>
      </c>
      <c r="V2" t="s">
        <v>14</v>
      </c>
      <c r="X2" t="s">
        <v>15</v>
      </c>
      <c r="Y2" t="s">
        <v>16</v>
      </c>
      <c r="Z2" t="s">
        <v>17</v>
      </c>
      <c r="AB2" t="s">
        <v>18</v>
      </c>
      <c r="AC2" t="s">
        <v>19</v>
      </c>
      <c r="AD2" t="s">
        <v>20</v>
      </c>
      <c r="AF2" t="s">
        <v>8</v>
      </c>
      <c r="AG2" t="s">
        <v>9</v>
      </c>
      <c r="AH2" t="s">
        <v>10</v>
      </c>
    </row>
    <row r="3" spans="1:34">
      <c r="A3" t="s">
        <v>21</v>
      </c>
      <c r="B3" s="5">
        <v>12.5</v>
      </c>
      <c r="C3" s="5">
        <v>8.51</v>
      </c>
      <c r="D3" s="5">
        <v>6.2</v>
      </c>
      <c r="E3" s="5"/>
      <c r="F3" s="5">
        <f>B3/SUM($B3:$D3)</f>
        <v>0.45938993017273066</v>
      </c>
      <c r="G3" s="5">
        <f t="shared" ref="G3:H3" si="0">C3/SUM($B3:$D3)</f>
        <v>0.312752664461595</v>
      </c>
      <c r="H3" s="5">
        <f t="shared" si="0"/>
        <v>0.22785740536567442</v>
      </c>
      <c r="I3" s="2"/>
      <c r="J3">
        <f>LN(F3)</f>
        <v>-0.77785590848689934</v>
      </c>
      <c r="K3">
        <f t="shared" ref="K3:L3" si="1">LN(G3)</f>
        <v>-1.1623426102098722</v>
      </c>
      <c r="L3">
        <f t="shared" si="1"/>
        <v>-1.4790352607441088</v>
      </c>
      <c r="N3" t="s">
        <v>13</v>
      </c>
      <c r="O3">
        <v>1</v>
      </c>
      <c r="P3">
        <v>1</v>
      </c>
      <c r="Q3">
        <v>-1</v>
      </c>
      <c r="R3">
        <f>SUMIF(O3:Q3,"&gt;0",O3:Q3)</f>
        <v>2</v>
      </c>
      <c r="S3">
        <f>-SUMIF(O3:Q3,"&lt;0",O3:Q3)</f>
        <v>1</v>
      </c>
      <c r="U3">
        <f t="shared" ref="U3:U29" si="2">SUMPRODUCT($J3:$L3,$O$7:$Q$7)</f>
        <v>0.41554450505063634</v>
      </c>
      <c r="V3">
        <f t="shared" ref="V3:V29" si="3">SUMPRODUCT($J3:$L3,$O$8:$Q$8)</f>
        <v>0.27187315406436352</v>
      </c>
      <c r="X3">
        <f>SUMPRODUCT($U3:$V3,$N$13:$O$13)</f>
        <v>0.36188868466006097</v>
      </c>
      <c r="Y3">
        <f t="shared" ref="Y3:Y29" si="4">SUMPRODUCT($U3:$V3,$N$14:$O$14)</f>
        <v>-2.2598017062912173E-2</v>
      </c>
      <c r="Z3">
        <f t="shared" ref="Z3:Z29" si="5">SUMPRODUCT($U3:$V3,$N$15:$O$15)</f>
        <v>-0.33929066759714877</v>
      </c>
      <c r="AB3">
        <f t="shared" ref="AB3:AB29" si="6">EXP(X3)</f>
        <v>1.4360390798846232</v>
      </c>
      <c r="AC3">
        <f t="shared" ref="AC3:AC29" si="7">EXP(Y3)</f>
        <v>0.97765540558545105</v>
      </c>
      <c r="AD3">
        <f t="shared" ref="AD3:AD29" si="8">EXP(Z3)</f>
        <v>0.71227538362277298</v>
      </c>
      <c r="AF3">
        <f t="shared" ref="AF3:AF29" si="9">AB3/SUM($AB3:$AD3)</f>
        <v>0.45938993017273066</v>
      </c>
      <c r="AG3">
        <f t="shared" ref="AG3:AG29" si="10">AC3/SUM($AB3:$AD3)</f>
        <v>0.31275266446159489</v>
      </c>
      <c r="AH3">
        <f t="shared" ref="AH3:AH29" si="11">AD3/SUM($AB3:$AD3)</f>
        <v>0.22785740536567436</v>
      </c>
    </row>
    <row r="4" spans="1:34">
      <c r="A4" t="s">
        <v>21</v>
      </c>
      <c r="B4" s="5">
        <v>5.33</v>
      </c>
      <c r="C4" s="5">
        <v>11.8</v>
      </c>
      <c r="D4" s="5">
        <v>17.8</v>
      </c>
      <c r="E4" s="5"/>
      <c r="F4" s="5">
        <f t="shared" ref="F4:F29" si="12">B4/SUM($B4:$D4)</f>
        <v>0.15259089607786999</v>
      </c>
      <c r="G4" s="5">
        <f t="shared" ref="G4:G29" si="13">C4/SUM($B4:$D4)</f>
        <v>0.33781849413111936</v>
      </c>
      <c r="H4" s="5">
        <f t="shared" ref="H4:H29" si="14">D4/SUM($B4:$D4)</f>
        <v>0.50959060979101056</v>
      </c>
      <c r="I4" s="2"/>
      <c r="J4">
        <f t="shared" ref="J4:J29" si="15">LN(F4)</f>
        <v>-1.8799948206409876</v>
      </c>
      <c r="K4">
        <f t="shared" ref="K4:K29" si="16">LN(G4)</f>
        <v>-1.0852465273471217</v>
      </c>
      <c r="L4">
        <f t="shared" ref="L4:L29" si="17">LN(H4)</f>
        <v>-0.67414760152070119</v>
      </c>
      <c r="N4" t="s">
        <v>14</v>
      </c>
      <c r="O4">
        <v>1</v>
      </c>
      <c r="P4">
        <v>-1</v>
      </c>
      <c r="Q4">
        <v>0</v>
      </c>
      <c r="R4">
        <f>SUMIF(O4:Q4,"&gt;0",O4:Q4)</f>
        <v>1</v>
      </c>
      <c r="S4">
        <f>-SUMIF(O4:Q4,"&lt;0",O4:Q4)</f>
        <v>1</v>
      </c>
      <c r="U4">
        <f t="shared" si="2"/>
        <v>-0.66011549944662673</v>
      </c>
      <c r="V4">
        <f t="shared" si="3"/>
        <v>-0.56197190752452775</v>
      </c>
      <c r="X4">
        <f t="shared" ref="X3:X29" si="18">SUMPRODUCT($U4:$V4,$N$13:$O$13)</f>
        <v>-0.66686517080471774</v>
      </c>
      <c r="Y4">
        <f t="shared" si="4"/>
        <v>0.12788312248914874</v>
      </c>
      <c r="Z4">
        <f t="shared" si="5"/>
        <v>0.53898204831556895</v>
      </c>
      <c r="AB4">
        <f t="shared" si="6"/>
        <v>0.51331521372456512</v>
      </c>
      <c r="AC4">
        <f t="shared" si="7"/>
        <v>1.1364201729737096</v>
      </c>
      <c r="AD4">
        <f t="shared" si="8"/>
        <v>1.7142609388925445</v>
      </c>
      <c r="AF4">
        <f t="shared" si="9"/>
        <v>0.15259089607786996</v>
      </c>
      <c r="AG4">
        <f t="shared" si="10"/>
        <v>0.33781849413111942</v>
      </c>
      <c r="AH4">
        <f t="shared" si="11"/>
        <v>0.50959060979101056</v>
      </c>
    </row>
    <row r="5" spans="1:34">
      <c r="A5" t="s">
        <v>21</v>
      </c>
      <c r="B5" s="5">
        <v>2.56</v>
      </c>
      <c r="C5" s="5">
        <v>7.16</v>
      </c>
      <c r="D5" s="5">
        <v>13.67</v>
      </c>
      <c r="E5" s="5"/>
      <c r="F5" s="5">
        <f t="shared" si="12"/>
        <v>0.10944848225737494</v>
      </c>
      <c r="G5" s="5">
        <f t="shared" si="13"/>
        <v>0.30611372381359553</v>
      </c>
      <c r="H5" s="5">
        <f t="shared" si="14"/>
        <v>0.5844377939290295</v>
      </c>
      <c r="I5" s="3"/>
      <c r="J5">
        <f t="shared" si="15"/>
        <v>-2.2123013221046164</v>
      </c>
      <c r="K5">
        <f t="shared" si="16"/>
        <v>-1.1837985996235334</v>
      </c>
      <c r="L5">
        <f t="shared" si="17"/>
        <v>-0.53710492986022951</v>
      </c>
      <c r="R5" s="6"/>
      <c r="U5">
        <f t="shared" si="2"/>
        <v>-0.94790764845967268</v>
      </c>
      <c r="V5">
        <f t="shared" si="3"/>
        <v>-0.72726124953519966</v>
      </c>
      <c r="X5">
        <f t="shared" si="18"/>
        <v>-0.90123303824182377</v>
      </c>
      <c r="Y5">
        <f t="shared" si="4"/>
        <v>0.12726968423926011</v>
      </c>
      <c r="Z5">
        <f t="shared" si="5"/>
        <v>0.77396335400256366</v>
      </c>
      <c r="AB5">
        <f t="shared" si="6"/>
        <v>0.40606865274604242</v>
      </c>
      <c r="AC5">
        <f t="shared" si="7"/>
        <v>1.1357232631490881</v>
      </c>
      <c r="AD5">
        <f t="shared" si="8"/>
        <v>2.1683431574368757</v>
      </c>
      <c r="AF5">
        <f t="shared" si="9"/>
        <v>0.1094484822573749</v>
      </c>
      <c r="AG5">
        <f t="shared" si="10"/>
        <v>0.30611372381359558</v>
      </c>
      <c r="AH5">
        <f t="shared" si="11"/>
        <v>0.58443779392902939</v>
      </c>
    </row>
    <row r="6" spans="1:34">
      <c r="A6" t="s">
        <v>21</v>
      </c>
      <c r="B6" s="5">
        <v>8.59</v>
      </c>
      <c r="C6" s="5">
        <v>8.4</v>
      </c>
      <c r="D6" s="5">
        <v>14.39</v>
      </c>
      <c r="E6" s="5"/>
      <c r="F6" s="5">
        <f t="shared" si="12"/>
        <v>0.27374123645634157</v>
      </c>
      <c r="G6" s="5">
        <f t="shared" si="13"/>
        <v>0.26768642447418739</v>
      </c>
      <c r="H6" s="5">
        <f t="shared" si="14"/>
        <v>0.45857233906947098</v>
      </c>
      <c r="I6" s="3"/>
      <c r="J6">
        <f t="shared" si="15"/>
        <v>-1.2955720113087228</v>
      </c>
      <c r="K6">
        <f t="shared" si="16"/>
        <v>-1.3179390414556185</v>
      </c>
      <c r="L6">
        <f t="shared" si="17"/>
        <v>-0.77963722640561017</v>
      </c>
      <c r="N6" t="s">
        <v>22</v>
      </c>
      <c r="U6">
        <f t="shared" si="2"/>
        <v>-0.43039028967529702</v>
      </c>
      <c r="V6">
        <f t="shared" si="3"/>
        <v>1.5815878691873841E-2</v>
      </c>
      <c r="X6">
        <f t="shared" si="18"/>
        <v>-0.16452258491873897</v>
      </c>
      <c r="Y6">
        <f t="shared" si="4"/>
        <v>-0.18688961506563465</v>
      </c>
      <c r="Z6">
        <f t="shared" si="5"/>
        <v>0.35141219998437362</v>
      </c>
      <c r="AB6">
        <f t="shared" si="6"/>
        <v>0.84829859797308671</v>
      </c>
      <c r="AC6">
        <f t="shared" si="7"/>
        <v>0.82953529953130756</v>
      </c>
      <c r="AD6">
        <f t="shared" si="8"/>
        <v>1.4210729714589896</v>
      </c>
      <c r="AF6">
        <f t="shared" si="9"/>
        <v>0.27374123645634157</v>
      </c>
      <c r="AG6">
        <f t="shared" si="10"/>
        <v>0.26768642447418745</v>
      </c>
      <c r="AH6">
        <f t="shared" si="11"/>
        <v>0.45857233906947098</v>
      </c>
    </row>
    <row r="7" spans="1:34">
      <c r="A7" t="s">
        <v>21</v>
      </c>
      <c r="B7" s="5">
        <v>8.2200000000000006</v>
      </c>
      <c r="C7" s="5">
        <v>14.86</v>
      </c>
      <c r="D7" s="5">
        <v>20.350000000000001</v>
      </c>
      <c r="E7" s="5"/>
      <c r="F7" s="5">
        <f t="shared" si="12"/>
        <v>0.18927008979967766</v>
      </c>
      <c r="G7" s="5">
        <f t="shared" si="13"/>
        <v>0.34215979737508634</v>
      </c>
      <c r="H7" s="5">
        <f t="shared" si="14"/>
        <v>0.46857011282523603</v>
      </c>
      <c r="I7" s="3"/>
      <c r="J7">
        <f t="shared" si="15"/>
        <v>-1.6645802374786418</v>
      </c>
      <c r="K7">
        <f t="shared" si="16"/>
        <v>-1.0724774072571175</v>
      </c>
      <c r="L7">
        <f t="shared" si="17"/>
        <v>-0.75806953465812643</v>
      </c>
      <c r="N7" t="s">
        <v>13</v>
      </c>
      <c r="O7">
        <f t="shared" ref="O7:Q8" si="19">IF(O3=0,0,IF(O3=1,SQRT($S3/($R3*($R3+$S3))),-SQRT($R3/($S3*($R3+$S3)))))</f>
        <v>0.40824829046386302</v>
      </c>
      <c r="P7">
        <f t="shared" si="19"/>
        <v>0.40824829046386302</v>
      </c>
      <c r="Q7">
        <f t="shared" si="19"/>
        <v>-0.81649658092772603</v>
      </c>
      <c r="U7">
        <f t="shared" si="2"/>
        <v>-0.49843792121058861</v>
      </c>
      <c r="V7">
        <f t="shared" si="3"/>
        <v>-0.41867992640938689</v>
      </c>
      <c r="X7">
        <f t="shared" si="18"/>
        <v>-0.49953784434734683</v>
      </c>
      <c r="Y7">
        <f t="shared" si="4"/>
        <v>9.2564985874177941E-2</v>
      </c>
      <c r="Z7">
        <f t="shared" si="5"/>
        <v>0.40697285847316889</v>
      </c>
      <c r="AB7">
        <f t="shared" si="6"/>
        <v>0.60681103606929576</v>
      </c>
      <c r="AC7">
        <f t="shared" si="7"/>
        <v>1.0969844277359777</v>
      </c>
      <c r="AD7">
        <f t="shared" si="8"/>
        <v>1.5022633313880986</v>
      </c>
      <c r="AF7">
        <f t="shared" si="9"/>
        <v>0.1892700897996776</v>
      </c>
      <c r="AG7">
        <f t="shared" si="10"/>
        <v>0.34215979737508634</v>
      </c>
      <c r="AH7">
        <f t="shared" si="11"/>
        <v>0.46857011282523603</v>
      </c>
    </row>
    <row r="8" spans="1:34">
      <c r="A8" t="s">
        <v>21</v>
      </c>
      <c r="B8" s="5">
        <v>7.73</v>
      </c>
      <c r="C8" s="5">
        <v>12.23</v>
      </c>
      <c r="D8" s="5">
        <v>21.02</v>
      </c>
      <c r="E8" s="5"/>
      <c r="F8" s="5">
        <f t="shared" si="12"/>
        <v>0.18862859931673986</v>
      </c>
      <c r="G8" s="5">
        <f t="shared" si="13"/>
        <v>0.29843826256710587</v>
      </c>
      <c r="H8" s="5">
        <f t="shared" si="14"/>
        <v>0.51293313811615415</v>
      </c>
      <c r="I8" s="2"/>
      <c r="J8">
        <f t="shared" si="15"/>
        <v>-1.6679752802114232</v>
      </c>
      <c r="K8">
        <f t="shared" si="16"/>
        <v>-1.2091921931116729</v>
      </c>
      <c r="L8">
        <f t="shared" si="17"/>
        <v>-0.66760977736194871</v>
      </c>
      <c r="N8" t="s">
        <v>14</v>
      </c>
      <c r="O8">
        <f t="shared" si="19"/>
        <v>0.70710678118654757</v>
      </c>
      <c r="P8">
        <f t="shared" si="19"/>
        <v>-0.70710678118654757</v>
      </c>
      <c r="Q8">
        <f t="shared" si="19"/>
        <v>0</v>
      </c>
      <c r="U8">
        <f t="shared" si="2"/>
        <v>-0.62949760175243452</v>
      </c>
      <c r="V8">
        <f t="shared" si="3"/>
        <v>-0.32440863198193193</v>
      </c>
      <c r="X8">
        <f t="shared" si="18"/>
        <v>-0.48638286331640834</v>
      </c>
      <c r="Y8">
        <f t="shared" si="4"/>
        <v>-2.759977621665774E-2</v>
      </c>
      <c r="Z8">
        <f t="shared" si="5"/>
        <v>0.51398263953306611</v>
      </c>
      <c r="AB8">
        <f t="shared" si="6"/>
        <v>0.61484636012783944</v>
      </c>
      <c r="AC8">
        <f t="shared" si="7"/>
        <v>0.97277761764081205</v>
      </c>
      <c r="AD8">
        <f t="shared" si="8"/>
        <v>1.6719366739828181</v>
      </c>
      <c r="AF8">
        <f t="shared" si="9"/>
        <v>0.18862859931673986</v>
      </c>
      <c r="AG8">
        <f t="shared" si="10"/>
        <v>0.29843826256710593</v>
      </c>
      <c r="AH8">
        <f t="shared" si="11"/>
        <v>0.51293313811615415</v>
      </c>
    </row>
    <row r="9" spans="1:34">
      <c r="A9" t="s">
        <v>21</v>
      </c>
      <c r="B9" s="5">
        <v>6.07</v>
      </c>
      <c r="C9" s="5">
        <v>12.6</v>
      </c>
      <c r="D9" s="5">
        <v>14.25</v>
      </c>
      <c r="E9" s="5"/>
      <c r="F9" s="5">
        <f t="shared" si="12"/>
        <v>0.18438639125151884</v>
      </c>
      <c r="G9" s="5">
        <f t="shared" si="13"/>
        <v>0.38274605103280679</v>
      </c>
      <c r="H9" s="5">
        <f t="shared" si="14"/>
        <v>0.43286755771567437</v>
      </c>
      <c r="I9" s="3"/>
      <c r="J9">
        <f t="shared" si="15"/>
        <v>-1.6907217707374622</v>
      </c>
      <c r="K9">
        <f t="shared" si="16"/>
        <v>-0.96038356185143681</v>
      </c>
      <c r="L9">
        <f t="shared" si="17"/>
        <v>-0.83732346909420952</v>
      </c>
      <c r="U9">
        <f t="shared" si="2"/>
        <v>-0.39863747022308438</v>
      </c>
      <c r="V9">
        <f t="shared" si="3"/>
        <v>-0.51642710006294579</v>
      </c>
      <c r="X9">
        <f t="shared" si="18"/>
        <v>-0.52791217017642622</v>
      </c>
      <c r="Y9">
        <f t="shared" si="4"/>
        <v>0.20242603870959963</v>
      </c>
      <c r="Z9">
        <f t="shared" si="5"/>
        <v>0.32548613146682659</v>
      </c>
      <c r="AB9">
        <f t="shared" si="6"/>
        <v>0.58983516045598028</v>
      </c>
      <c r="AC9">
        <f t="shared" si="7"/>
        <v>1.2243695258229581</v>
      </c>
      <c r="AD9">
        <f t="shared" si="8"/>
        <v>1.3847036303950118</v>
      </c>
      <c r="AF9">
        <f t="shared" si="9"/>
        <v>0.18438639125151879</v>
      </c>
      <c r="AG9">
        <f t="shared" si="10"/>
        <v>0.3827460510328069</v>
      </c>
      <c r="AH9">
        <f t="shared" si="11"/>
        <v>0.43286755771567437</v>
      </c>
    </row>
    <row r="10" spans="1:34">
      <c r="A10" t="s">
        <v>21</v>
      </c>
      <c r="B10" s="5">
        <v>5.88</v>
      </c>
      <c r="C10" s="5">
        <v>11.19</v>
      </c>
      <c r="D10" s="5">
        <v>15.39</v>
      </c>
      <c r="E10" s="5"/>
      <c r="F10" s="5">
        <f t="shared" si="12"/>
        <v>0.18114602587800369</v>
      </c>
      <c r="G10" s="5">
        <f t="shared" si="13"/>
        <v>0.34473197781885395</v>
      </c>
      <c r="H10" s="5">
        <f t="shared" si="14"/>
        <v>0.47412199630314233</v>
      </c>
      <c r="I10" s="3"/>
      <c r="J10">
        <f t="shared" si="15"/>
        <v>-1.7084518001759097</v>
      </c>
      <c r="K10">
        <f t="shared" si="16"/>
        <v>-1.0649880397626112</v>
      </c>
      <c r="L10">
        <f t="shared" si="17"/>
        <v>-0.74629061423565723</v>
      </c>
      <c r="U10">
        <f t="shared" si="2"/>
        <v>-0.52290833845740448</v>
      </c>
      <c r="V10">
        <f t="shared" si="3"/>
        <v>-0.45499758843603932</v>
      </c>
      <c r="X10">
        <f t="shared" si="18"/>
        <v>-0.53520831545118397</v>
      </c>
      <c r="Y10">
        <f t="shared" si="4"/>
        <v>0.10825544496211503</v>
      </c>
      <c r="Z10">
        <f t="shared" si="5"/>
        <v>0.42695287048906894</v>
      </c>
      <c r="AB10">
        <f t="shared" si="6"/>
        <v>0.58554729888914558</v>
      </c>
      <c r="AC10">
        <f t="shared" si="7"/>
        <v>1.1143323596206707</v>
      </c>
      <c r="AD10">
        <f t="shared" si="8"/>
        <v>1.5325804302557748</v>
      </c>
      <c r="AF10">
        <f t="shared" si="9"/>
        <v>0.1811460258780036</v>
      </c>
      <c r="AG10">
        <f t="shared" si="10"/>
        <v>0.34473197781885406</v>
      </c>
      <c r="AH10">
        <f t="shared" si="11"/>
        <v>0.47412199630314239</v>
      </c>
    </row>
    <row r="11" spans="1:34">
      <c r="A11" t="s">
        <v>21</v>
      </c>
      <c r="B11" s="5">
        <v>10.34</v>
      </c>
      <c r="C11" s="5">
        <v>11.9</v>
      </c>
      <c r="D11" s="5">
        <v>9.81</v>
      </c>
      <c r="E11" s="5"/>
      <c r="F11" s="5">
        <f t="shared" si="12"/>
        <v>0.32262090483619338</v>
      </c>
      <c r="G11" s="5">
        <f t="shared" si="13"/>
        <v>0.37129485179407173</v>
      </c>
      <c r="H11" s="5">
        <f t="shared" si="14"/>
        <v>0.30608424336973478</v>
      </c>
      <c r="I11" s="3"/>
      <c r="J11">
        <f t="shared" si="15"/>
        <v>-1.1312773142863961</v>
      </c>
      <c r="K11">
        <f t="shared" si="16"/>
        <v>-0.99075878324919542</v>
      </c>
      <c r="L11">
        <f t="shared" si="17"/>
        <v>-1.1838949097894074</v>
      </c>
      <c r="N11" t="s">
        <v>23</v>
      </c>
      <c r="U11">
        <f t="shared" si="2"/>
        <v>0.10032853689927723</v>
      </c>
      <c r="V11">
        <f t="shared" si="3"/>
        <v>-9.9361606178776984E-2</v>
      </c>
      <c r="X11">
        <f t="shared" si="18"/>
        <v>-2.9300311844729886E-2</v>
      </c>
      <c r="Y11">
        <f t="shared" si="4"/>
        <v>0.11121821919247094</v>
      </c>
      <c r="Z11">
        <f t="shared" si="5"/>
        <v>-8.1917907347741056E-2</v>
      </c>
      <c r="AB11">
        <f t="shared" si="6"/>
        <v>0.97112478039644268</v>
      </c>
      <c r="AC11">
        <f t="shared" si="7"/>
        <v>1.1176387704755968</v>
      </c>
      <c r="AD11">
        <f t="shared" si="8"/>
        <v>0.92134759145929446</v>
      </c>
      <c r="AF11">
        <f t="shared" si="9"/>
        <v>0.32262090483619338</v>
      </c>
      <c r="AG11">
        <f t="shared" si="10"/>
        <v>0.37129485179407179</v>
      </c>
      <c r="AH11">
        <f t="shared" si="11"/>
        <v>0.30608424336973478</v>
      </c>
    </row>
    <row r="12" spans="1:34">
      <c r="A12" t="s">
        <v>21</v>
      </c>
      <c r="B12" s="5">
        <v>6.26</v>
      </c>
      <c r="C12" s="5">
        <v>10.49</v>
      </c>
      <c r="D12" s="5">
        <v>16.899999999999999</v>
      </c>
      <c r="E12" s="5"/>
      <c r="F12" s="5">
        <f t="shared" si="12"/>
        <v>0.18603268945022289</v>
      </c>
      <c r="G12" s="5">
        <f t="shared" si="13"/>
        <v>0.31173848439821694</v>
      </c>
      <c r="H12" s="5">
        <f t="shared" si="14"/>
        <v>0.50222882615156017</v>
      </c>
      <c r="I12" s="2"/>
      <c r="J12">
        <f t="shared" si="15"/>
        <v>-1.6818328709787296</v>
      </c>
      <c r="K12">
        <f t="shared" si="16"/>
        <v>-1.165590633682531</v>
      </c>
      <c r="L12">
        <f t="shared" si="17"/>
        <v>-0.68869943416170909</v>
      </c>
      <c r="N12" t="s">
        <v>13</v>
      </c>
      <c r="O12" t="s">
        <v>14</v>
      </c>
      <c r="U12">
        <f t="shared" si="2"/>
        <v>-0.60013504472468615</v>
      </c>
      <c r="V12">
        <f t="shared" si="3"/>
        <v>-0.3650383867270568</v>
      </c>
      <c r="X12">
        <f t="shared" si="18"/>
        <v>-0.50312522470440657</v>
      </c>
      <c r="Y12">
        <f t="shared" si="4"/>
        <v>1.3117012591792349E-2</v>
      </c>
      <c r="Z12">
        <f t="shared" si="5"/>
        <v>0.49000821211261419</v>
      </c>
      <c r="AB12">
        <f t="shared" si="6"/>
        <v>0.60463807402909764</v>
      </c>
      <c r="AC12">
        <f t="shared" si="7"/>
        <v>1.0132034179816671</v>
      </c>
      <c r="AD12">
        <f t="shared" si="8"/>
        <v>1.6323296247750401</v>
      </c>
      <c r="AF12">
        <f t="shared" si="9"/>
        <v>0.18603268945022286</v>
      </c>
      <c r="AG12">
        <f t="shared" si="10"/>
        <v>0.311738484398217</v>
      </c>
      <c r="AH12">
        <f t="shared" si="11"/>
        <v>0.50222882615156017</v>
      </c>
    </row>
    <row r="13" spans="1:34">
      <c r="A13" t="s">
        <v>21</v>
      </c>
      <c r="B13" s="5">
        <v>5.47</v>
      </c>
      <c r="C13" s="5">
        <v>15.04</v>
      </c>
      <c r="D13" s="5">
        <v>24.87</v>
      </c>
      <c r="E13" s="5"/>
      <c r="F13" s="5">
        <f t="shared" si="12"/>
        <v>0.12053768179814897</v>
      </c>
      <c r="G13" s="5">
        <f t="shared" si="13"/>
        <v>0.33142353459673868</v>
      </c>
      <c r="H13" s="5">
        <f t="shared" si="14"/>
        <v>0.54803878360511249</v>
      </c>
      <c r="I13" s="3"/>
      <c r="J13">
        <f t="shared" si="15"/>
        <v>-2.115792862917806</v>
      </c>
      <c r="K13">
        <f t="shared" si="16"/>
        <v>-1.1043581608300017</v>
      </c>
      <c r="L13">
        <f t="shared" si="17"/>
        <v>-0.60140922153638221</v>
      </c>
      <c r="N13">
        <v>0.40824829046386302</v>
      </c>
      <c r="O13">
        <v>0.70710678118654802</v>
      </c>
      <c r="U13">
        <f t="shared" si="2"/>
        <v>-0.82357257735763933</v>
      </c>
      <c r="V13">
        <f t="shared" si="3"/>
        <v>-0.71519233657368197</v>
      </c>
      <c r="X13">
        <f t="shared" si="18"/>
        <v>-0.84193944782307639</v>
      </c>
      <c r="Y13">
        <f t="shared" si="4"/>
        <v>0.16949525426472872</v>
      </c>
      <c r="Z13">
        <f t="shared" si="5"/>
        <v>0.67244419355834772</v>
      </c>
      <c r="AB13">
        <f t="shared" si="6"/>
        <v>0.43087405480004193</v>
      </c>
      <c r="AC13">
        <f t="shared" si="7"/>
        <v>1.1847067247152905</v>
      </c>
      <c r="AD13">
        <f t="shared" si="8"/>
        <v>1.9590196970524771</v>
      </c>
      <c r="AF13">
        <f t="shared" si="9"/>
        <v>0.12053768179814887</v>
      </c>
      <c r="AG13">
        <f t="shared" si="10"/>
        <v>0.33142353459673884</v>
      </c>
      <c r="AH13">
        <f t="shared" si="11"/>
        <v>0.54803878360511238</v>
      </c>
    </row>
    <row r="14" spans="1:34">
      <c r="A14" t="s">
        <v>21</v>
      </c>
      <c r="B14" s="5">
        <v>1.39</v>
      </c>
      <c r="C14" s="5">
        <v>12.76</v>
      </c>
      <c r="D14" s="5">
        <v>19.510000000000002</v>
      </c>
      <c r="E14" s="5"/>
      <c r="F14" s="5">
        <f t="shared" si="12"/>
        <v>4.1295306001188345E-2</v>
      </c>
      <c r="G14" s="5">
        <f t="shared" si="13"/>
        <v>0.37908496732026137</v>
      </c>
      <c r="H14" s="5">
        <f t="shared" si="14"/>
        <v>0.57961972667855022</v>
      </c>
      <c r="I14" s="3"/>
      <c r="J14">
        <f t="shared" si="15"/>
        <v>-3.1870064416200599</v>
      </c>
      <c r="K14">
        <f t="shared" si="16"/>
        <v>-0.9699949108460163</v>
      </c>
      <c r="L14">
        <f t="shared" si="17"/>
        <v>-0.54538303412764011</v>
      </c>
      <c r="N14">
        <v>0.40824829046386302</v>
      </c>
      <c r="O14">
        <v>-0.70710678118654802</v>
      </c>
      <c r="U14">
        <f t="shared" si="2"/>
        <v>-1.2517853129390348</v>
      </c>
      <c r="V14">
        <f t="shared" si="3"/>
        <v>-1.5676638873790947</v>
      </c>
      <c r="X14">
        <f t="shared" si="18"/>
        <v>-1.6195449794221555</v>
      </c>
      <c r="Y14">
        <f t="shared" si="4"/>
        <v>0.59746655135188997</v>
      </c>
      <c r="Z14">
        <f t="shared" si="5"/>
        <v>1.0220784280702655</v>
      </c>
      <c r="AB14">
        <f t="shared" si="6"/>
        <v>0.1979887675539761</v>
      </c>
      <c r="AC14">
        <f t="shared" si="7"/>
        <v>1.8175083985530505</v>
      </c>
      <c r="AD14">
        <f t="shared" si="8"/>
        <v>2.7789646438691218</v>
      </c>
      <c r="AF14">
        <f t="shared" si="9"/>
        <v>4.1295306001188289E-2</v>
      </c>
      <c r="AG14">
        <f t="shared" si="10"/>
        <v>0.37908496732026159</v>
      </c>
      <c r="AH14">
        <f t="shared" si="11"/>
        <v>0.57961972667855011</v>
      </c>
    </row>
    <row r="15" spans="1:34">
      <c r="A15" t="s">
        <v>21</v>
      </c>
      <c r="B15" s="5">
        <v>5.0999999999999996</v>
      </c>
      <c r="C15" s="5">
        <v>13.42</v>
      </c>
      <c r="D15" s="5">
        <v>16.93</v>
      </c>
      <c r="E15" s="5"/>
      <c r="F15" s="5">
        <f t="shared" si="12"/>
        <v>0.14386459802538784</v>
      </c>
      <c r="G15" s="5">
        <f t="shared" si="13"/>
        <v>0.37856135401974611</v>
      </c>
      <c r="H15" s="5">
        <f t="shared" si="14"/>
        <v>0.47757404795486597</v>
      </c>
      <c r="I15" s="3"/>
      <c r="J15">
        <f t="shared" si="15"/>
        <v>-1.9388827132478565</v>
      </c>
      <c r="K15">
        <f t="shared" si="16"/>
        <v>-0.97137712143460075</v>
      </c>
      <c r="L15">
        <f t="shared" si="17"/>
        <v>-0.7390360568330927</v>
      </c>
      <c r="N15">
        <v>-0.81649658092772603</v>
      </c>
      <c r="O15">
        <v>0</v>
      </c>
      <c r="U15">
        <f t="shared" si="2"/>
        <v>-0.58468818872822903</v>
      </c>
      <c r="V15">
        <f t="shared" si="3"/>
        <v>-0.68412976480705712</v>
      </c>
      <c r="X15">
        <f t="shared" si="18"/>
        <v>-0.72245074940934029</v>
      </c>
      <c r="Y15">
        <f t="shared" si="4"/>
        <v>0.24505484240391628</v>
      </c>
      <c r="Z15">
        <f t="shared" si="5"/>
        <v>0.477395907005424</v>
      </c>
      <c r="AB15">
        <f t="shared" si="6"/>
        <v>0.48556080872182672</v>
      </c>
      <c r="AC15">
        <f t="shared" si="7"/>
        <v>1.2776913829503764</v>
      </c>
      <c r="AD15">
        <f t="shared" si="8"/>
        <v>1.6118714689530449</v>
      </c>
      <c r="AF15">
        <f t="shared" si="9"/>
        <v>0.14386459802538781</v>
      </c>
      <c r="AG15">
        <f t="shared" si="10"/>
        <v>0.37856135401974622</v>
      </c>
      <c r="AH15">
        <f t="shared" si="11"/>
        <v>0.47757404795486591</v>
      </c>
    </row>
    <row r="16" spans="1:34">
      <c r="A16" t="s">
        <v>21</v>
      </c>
      <c r="B16" s="5">
        <v>3.72</v>
      </c>
      <c r="C16" s="5">
        <v>12.65</v>
      </c>
      <c r="D16" s="5">
        <v>21.35</v>
      </c>
      <c r="E16" s="5"/>
      <c r="F16" s="5">
        <f t="shared" si="12"/>
        <v>9.8621420996818671E-2</v>
      </c>
      <c r="G16" s="5">
        <f t="shared" si="13"/>
        <v>0.33536585365853661</v>
      </c>
      <c r="H16" s="5">
        <f t="shared" si="14"/>
        <v>0.56601272534464475</v>
      </c>
      <c r="I16" s="3"/>
      <c r="J16">
        <f t="shared" si="15"/>
        <v>-2.3164667894802013</v>
      </c>
      <c r="K16">
        <f t="shared" si="16"/>
        <v>-1.0925332425917273</v>
      </c>
      <c r="L16">
        <f t="shared" si="17"/>
        <v>-0.56913871809062322</v>
      </c>
      <c r="U16">
        <f t="shared" si="2"/>
        <v>-0.92701861789003626</v>
      </c>
      <c r="V16">
        <f t="shared" si="3"/>
        <v>-0.86545171072654326</v>
      </c>
      <c r="X16">
        <f t="shared" si="18"/>
        <v>-0.99042053942601782</v>
      </c>
      <c r="Y16">
        <f t="shared" si="4"/>
        <v>0.23351300746245707</v>
      </c>
      <c r="Z16">
        <f t="shared" si="5"/>
        <v>0.75690753196356075</v>
      </c>
      <c r="AB16">
        <f t="shared" si="6"/>
        <v>0.37142046122637845</v>
      </c>
      <c r="AC16">
        <f t="shared" si="7"/>
        <v>1.2630292565897019</v>
      </c>
      <c r="AD16">
        <f t="shared" si="8"/>
        <v>2.1316738836513931</v>
      </c>
      <c r="AF16">
        <f t="shared" si="9"/>
        <v>9.8621420996818615E-2</v>
      </c>
      <c r="AG16">
        <f t="shared" si="10"/>
        <v>0.33536585365853672</v>
      </c>
      <c r="AH16">
        <f t="shared" si="11"/>
        <v>0.56601272534464464</v>
      </c>
    </row>
    <row r="17" spans="1:35">
      <c r="A17" t="s">
        <v>21</v>
      </c>
      <c r="B17" s="5">
        <v>4.33</v>
      </c>
      <c r="C17" s="5">
        <v>12.72</v>
      </c>
      <c r="D17" s="5">
        <v>18.47</v>
      </c>
      <c r="E17" s="5"/>
      <c r="F17" s="5">
        <f t="shared" si="12"/>
        <v>0.12190315315315317</v>
      </c>
      <c r="G17" s="5">
        <f t="shared" si="13"/>
        <v>0.35810810810810817</v>
      </c>
      <c r="H17" s="5">
        <f t="shared" si="14"/>
        <v>0.51998873873873874</v>
      </c>
      <c r="I17" s="3"/>
      <c r="J17">
        <f t="shared" si="15"/>
        <v>-2.1045283761095708</v>
      </c>
      <c r="K17">
        <f t="shared" si="16"/>
        <v>-1.026920360211993</v>
      </c>
      <c r="L17">
        <f t="shared" si="17"/>
        <v>-0.65394812391282076</v>
      </c>
      <c r="U17">
        <f t="shared" si="2"/>
        <v>-0.74446218599958347</v>
      </c>
      <c r="V17">
        <f t="shared" si="3"/>
        <v>-0.76198393550215815</v>
      </c>
      <c r="X17">
        <f t="shared" si="18"/>
        <v>-0.84272942269810969</v>
      </c>
      <c r="Y17">
        <f t="shared" si="4"/>
        <v>0.23487859319946885</v>
      </c>
      <c r="Z17">
        <f t="shared" si="5"/>
        <v>0.60785082949864078</v>
      </c>
      <c r="AB17">
        <f t="shared" si="6"/>
        <v>0.43053380953274689</v>
      </c>
      <c r="AC17">
        <f t="shared" si="7"/>
        <v>1.2647552095280705</v>
      </c>
      <c r="AD17">
        <f t="shared" si="8"/>
        <v>1.8364802452817177</v>
      </c>
      <c r="AF17">
        <f t="shared" si="9"/>
        <v>0.12190315315315309</v>
      </c>
      <c r="AG17">
        <f t="shared" si="10"/>
        <v>0.35810810810810823</v>
      </c>
      <c r="AH17">
        <f t="shared" si="11"/>
        <v>0.51998873873873863</v>
      </c>
    </row>
    <row r="18" spans="1:35">
      <c r="A18" t="s">
        <v>21</v>
      </c>
      <c r="B18" s="5">
        <v>7.38</v>
      </c>
      <c r="C18" s="5">
        <v>15</v>
      </c>
      <c r="D18" s="5">
        <v>21.58</v>
      </c>
      <c r="E18" s="5"/>
      <c r="F18" s="5">
        <f t="shared" si="12"/>
        <v>0.16787989080982713</v>
      </c>
      <c r="G18" s="5">
        <f t="shared" si="13"/>
        <v>0.34121929026387632</v>
      </c>
      <c r="H18" s="5">
        <f t="shared" si="14"/>
        <v>0.49090081892629667</v>
      </c>
      <c r="I18" s="3"/>
      <c r="J18">
        <f t="shared" si="15"/>
        <v>-1.7845064909230395</v>
      </c>
      <c r="K18">
        <f t="shared" si="16"/>
        <v>-1.0752299284332103</v>
      </c>
      <c r="L18">
        <f t="shared" si="17"/>
        <v>-0.71151316970543199</v>
      </c>
      <c r="U18">
        <f t="shared" si="2"/>
        <v>-0.5865344340299038</v>
      </c>
      <c r="V18">
        <f t="shared" si="3"/>
        <v>-0.50153426707324222</v>
      </c>
      <c r="X18">
        <f t="shared" si="18"/>
        <v>-0.59408996123581248</v>
      </c>
      <c r="Y18">
        <f t="shared" si="4"/>
        <v>0.11518660125401714</v>
      </c>
      <c r="Z18">
        <f t="shared" si="5"/>
        <v>0.47890335998179534</v>
      </c>
      <c r="AB18">
        <f t="shared" si="6"/>
        <v>0.5520647376468798</v>
      </c>
      <c r="AC18">
        <f t="shared" si="7"/>
        <v>1.1220828000952849</v>
      </c>
      <c r="AD18">
        <f t="shared" si="8"/>
        <v>1.6143031217370829</v>
      </c>
      <c r="AF18">
        <f t="shared" si="9"/>
        <v>0.16787989080982704</v>
      </c>
      <c r="AG18">
        <f t="shared" si="10"/>
        <v>0.34121929026387637</v>
      </c>
      <c r="AH18">
        <f t="shared" si="11"/>
        <v>0.49090081892629667</v>
      </c>
    </row>
    <row r="19" spans="1:35">
      <c r="A19" t="s">
        <v>24</v>
      </c>
      <c r="B19" s="5">
        <v>12.13</v>
      </c>
      <c r="C19" s="5">
        <v>11.68</v>
      </c>
      <c r="D19" s="5">
        <v>15.59</v>
      </c>
      <c r="E19" s="5"/>
      <c r="F19" s="5">
        <f t="shared" si="12"/>
        <v>0.3078680203045685</v>
      </c>
      <c r="G19" s="5">
        <f t="shared" si="13"/>
        <v>0.29644670050761418</v>
      </c>
      <c r="H19" s="5">
        <f t="shared" si="14"/>
        <v>0.39568527918781721</v>
      </c>
      <c r="I19" s="3"/>
      <c r="J19">
        <f t="shared" si="15"/>
        <v>-1.1780840933479295</v>
      </c>
      <c r="K19">
        <f t="shared" si="16"/>
        <v>-1.2158878389038072</v>
      </c>
      <c r="L19">
        <f t="shared" si="17"/>
        <v>-0.92713613323420307</v>
      </c>
      <c r="U19">
        <f t="shared" si="2"/>
        <v>-0.220331465919963</v>
      </c>
      <c r="V19">
        <f t="shared" si="3"/>
        <v>2.6731284836811975E-2</v>
      </c>
      <c r="X19">
        <f t="shared" si="18"/>
        <v>-7.1048071519282899E-2</v>
      </c>
      <c r="Y19">
        <f t="shared" si="4"/>
        <v>-0.10885181707516069</v>
      </c>
      <c r="Z19">
        <f t="shared" si="5"/>
        <v>0.17989988859444359</v>
      </c>
      <c r="AB19">
        <f t="shared" si="6"/>
        <v>0.93141711641551028</v>
      </c>
      <c r="AC19">
        <f t="shared" si="7"/>
        <v>0.8968633074800626</v>
      </c>
      <c r="AD19">
        <f t="shared" si="8"/>
        <v>1.1970975140080633</v>
      </c>
      <c r="AF19">
        <f t="shared" si="9"/>
        <v>0.3078680203045685</v>
      </c>
      <c r="AG19">
        <f t="shared" si="10"/>
        <v>0.29644670050761418</v>
      </c>
      <c r="AH19">
        <f t="shared" si="11"/>
        <v>0.39568527918781732</v>
      </c>
    </row>
    <row r="20" spans="1:35">
      <c r="A20" t="s">
        <v>24</v>
      </c>
      <c r="B20" s="5">
        <v>14.41</v>
      </c>
      <c r="C20" s="5">
        <v>8.99</v>
      </c>
      <c r="D20" s="5">
        <v>16.420000000000002</v>
      </c>
      <c r="E20" s="5"/>
      <c r="F20" s="5">
        <f t="shared" si="12"/>
        <v>0.36187845303867405</v>
      </c>
      <c r="G20" s="5">
        <f t="shared" si="13"/>
        <v>0.22576594676042192</v>
      </c>
      <c r="H20" s="5">
        <f t="shared" si="14"/>
        <v>0.41235560020090412</v>
      </c>
      <c r="I20" s="3"/>
      <c r="J20">
        <f t="shared" si="15"/>
        <v>-1.0164468886246194</v>
      </c>
      <c r="K20">
        <f t="shared" si="16"/>
        <v>-1.4882564501525213</v>
      </c>
      <c r="L20">
        <f t="shared" si="17"/>
        <v>-0.88586919461176794</v>
      </c>
      <c r="U20">
        <f t="shared" si="2"/>
        <v>-0.29923168762519081</v>
      </c>
      <c r="V20">
        <f t="shared" si="3"/>
        <v>0.33361974038503117</v>
      </c>
      <c r="X20">
        <f t="shared" si="18"/>
        <v>0.11374395583835037</v>
      </c>
      <c r="Y20">
        <f t="shared" si="4"/>
        <v>-0.35806560568955204</v>
      </c>
      <c r="Z20">
        <f t="shared" si="5"/>
        <v>0.24432164985120164</v>
      </c>
      <c r="AB20">
        <f t="shared" si="6"/>
        <v>1.1204651995802619</v>
      </c>
      <c r="AC20">
        <f t="shared" si="7"/>
        <v>0.69902721333980222</v>
      </c>
      <c r="AD20">
        <f t="shared" si="8"/>
        <v>1.2767549324849341</v>
      </c>
      <c r="AF20">
        <f t="shared" si="9"/>
        <v>0.36187845303867405</v>
      </c>
      <c r="AG20">
        <f t="shared" si="10"/>
        <v>0.2257659467604218</v>
      </c>
      <c r="AH20">
        <f t="shared" si="11"/>
        <v>0.41235560020090412</v>
      </c>
    </row>
    <row r="21" spans="1:35">
      <c r="A21" t="s">
        <v>24</v>
      </c>
      <c r="B21" s="5">
        <v>8.86</v>
      </c>
      <c r="C21" s="5">
        <v>6.98</v>
      </c>
      <c r="D21" s="5">
        <v>8.4</v>
      </c>
      <c r="E21" s="5"/>
      <c r="F21" s="5">
        <f t="shared" si="12"/>
        <v>0.36551155115511547</v>
      </c>
      <c r="G21" s="5">
        <f t="shared" si="13"/>
        <v>0.28795379537953797</v>
      </c>
      <c r="H21" s="5">
        <f t="shared" si="14"/>
        <v>0.34653465346534651</v>
      </c>
      <c r="I21" s="2"/>
      <c r="J21">
        <f t="shared" si="15"/>
        <v>-1.0064573965841241</v>
      </c>
      <c r="K21">
        <f t="shared" si="16"/>
        <v>-1.2449552444268326</v>
      </c>
      <c r="L21">
        <f t="shared" si="17"/>
        <v>-1.0597724553518459</v>
      </c>
      <c r="U21">
        <f t="shared" si="2"/>
        <v>-5.3834775465290696E-2</v>
      </c>
      <c r="V21">
        <f t="shared" si="3"/>
        <v>0.16864344550797661</v>
      </c>
      <c r="X21">
        <f t="shared" si="18"/>
        <v>9.7270968870143498E-2</v>
      </c>
      <c r="Y21">
        <f t="shared" si="4"/>
        <v>-0.1412268789725652</v>
      </c>
      <c r="Z21">
        <f t="shared" si="5"/>
        <v>4.3955910102421683E-2</v>
      </c>
      <c r="AB21">
        <f t="shared" si="6"/>
        <v>1.1021589839367294</v>
      </c>
      <c r="AC21">
        <f t="shared" si="7"/>
        <v>0.86829229208559477</v>
      </c>
      <c r="AD21">
        <f t="shared" si="8"/>
        <v>1.0449362827391113</v>
      </c>
      <c r="AF21">
        <f t="shared" si="9"/>
        <v>0.36551155115511552</v>
      </c>
      <c r="AG21">
        <f t="shared" si="10"/>
        <v>0.28795379537953791</v>
      </c>
      <c r="AH21">
        <f t="shared" si="11"/>
        <v>0.34653465346534651</v>
      </c>
    </row>
    <row r="22" spans="1:35">
      <c r="A22" t="s">
        <v>24</v>
      </c>
      <c r="B22" s="5">
        <v>15.47</v>
      </c>
      <c r="C22" s="5">
        <v>5.89</v>
      </c>
      <c r="D22" s="5">
        <v>5.37</v>
      </c>
      <c r="E22" s="5"/>
      <c r="F22" s="5">
        <f t="shared" si="12"/>
        <v>0.57875046763935656</v>
      </c>
      <c r="G22" s="5">
        <f t="shared" si="13"/>
        <v>0.22035166479610924</v>
      </c>
      <c r="H22" s="5">
        <f t="shared" si="14"/>
        <v>0.20089786756453423</v>
      </c>
      <c r="I22" s="3"/>
      <c r="J22">
        <f t="shared" si="15"/>
        <v>-0.54688386556585278</v>
      </c>
      <c r="K22">
        <f t="shared" si="16"/>
        <v>-1.5125305324873324</v>
      </c>
      <c r="L22">
        <f t="shared" si="17"/>
        <v>-1.6049586216300542</v>
      </c>
      <c r="U22">
        <f t="shared" si="2"/>
        <v>0.46969081972953697</v>
      </c>
      <c r="V22">
        <f t="shared" si="3"/>
        <v>0.6828153064103657</v>
      </c>
      <c r="X22">
        <f t="shared" si="18"/>
        <v>0.67457380766189412</v>
      </c>
      <c r="Y22">
        <f t="shared" si="4"/>
        <v>-0.29107285925958626</v>
      </c>
      <c r="Z22">
        <f t="shared" si="5"/>
        <v>-0.38350094840230786</v>
      </c>
      <c r="AB22">
        <f t="shared" si="6"/>
        <v>1.9631960985117494</v>
      </c>
      <c r="AC22">
        <f t="shared" si="7"/>
        <v>0.74746121656329623</v>
      </c>
      <c r="AD22">
        <f t="shared" si="8"/>
        <v>0.68147143173937219</v>
      </c>
      <c r="AF22">
        <f t="shared" si="9"/>
        <v>0.57875046763935667</v>
      </c>
      <c r="AG22">
        <f t="shared" si="10"/>
        <v>0.2203516647961091</v>
      </c>
      <c r="AH22">
        <f t="shared" si="11"/>
        <v>0.20089786756453418</v>
      </c>
    </row>
    <row r="23" spans="1:35">
      <c r="A23" t="s">
        <v>24</v>
      </c>
      <c r="B23" s="5">
        <v>7.55</v>
      </c>
      <c r="C23" s="5">
        <v>13.74</v>
      </c>
      <c r="D23" s="5">
        <v>22.26</v>
      </c>
      <c r="E23" s="5"/>
      <c r="F23" s="5">
        <f t="shared" si="12"/>
        <v>0.17336394948335249</v>
      </c>
      <c r="G23" s="5">
        <f t="shared" si="13"/>
        <v>0.31549942594718716</v>
      </c>
      <c r="H23" s="5">
        <f t="shared" si="14"/>
        <v>0.51113662456946041</v>
      </c>
      <c r="I23" s="3"/>
      <c r="J23">
        <f t="shared" si="15"/>
        <v>-1.7523621400375784</v>
      </c>
      <c r="K23">
        <f t="shared" si="16"/>
        <v>-1.1535984165043085</v>
      </c>
      <c r="L23">
        <f t="shared" si="17"/>
        <v>-0.67111835745111303</v>
      </c>
      <c r="U23">
        <f t="shared" si="2"/>
        <v>-0.63838758510697602</v>
      </c>
      <c r="V23">
        <f t="shared" si="3"/>
        <v>-0.42338988923888243</v>
      </c>
      <c r="X23">
        <f t="shared" si="18"/>
        <v>-0.56000250203991198</v>
      </c>
      <c r="Y23">
        <f t="shared" si="4"/>
        <v>3.8761221493358422E-2</v>
      </c>
      <c r="Z23">
        <f t="shared" si="5"/>
        <v>0.52124128054655361</v>
      </c>
      <c r="AB23">
        <f t="shared" si="6"/>
        <v>0.57120763466272695</v>
      </c>
      <c r="AC23">
        <f t="shared" si="7"/>
        <v>1.0395222384458109</v>
      </c>
      <c r="AD23">
        <f t="shared" si="8"/>
        <v>1.6841168142506364</v>
      </c>
      <c r="AF23">
        <f t="shared" si="9"/>
        <v>0.1733639494833524</v>
      </c>
      <c r="AG23">
        <f t="shared" si="10"/>
        <v>0.31549942594718716</v>
      </c>
      <c r="AH23">
        <f t="shared" si="11"/>
        <v>0.5111366245694603</v>
      </c>
    </row>
    <row r="24" spans="1:35">
      <c r="A24" t="s">
        <v>24</v>
      </c>
      <c r="B24" s="5">
        <v>14.47</v>
      </c>
      <c r="C24" s="5">
        <v>8.76</v>
      </c>
      <c r="D24" s="5">
        <v>11.28</v>
      </c>
      <c r="E24" s="5"/>
      <c r="F24" s="5">
        <f t="shared" si="12"/>
        <v>0.4192987539843524</v>
      </c>
      <c r="G24" s="5">
        <f t="shared" si="13"/>
        <v>0.25383946682121128</v>
      </c>
      <c r="H24" s="5">
        <f t="shared" si="14"/>
        <v>0.32686177919443637</v>
      </c>
      <c r="I24" s="2"/>
      <c r="J24">
        <f t="shared" si="15"/>
        <v>-0.86917159646651942</v>
      </c>
      <c r="K24">
        <f t="shared" si="16"/>
        <v>-1.3710532321616118</v>
      </c>
      <c r="L24">
        <f t="shared" si="17"/>
        <v>-1.1182178910399994</v>
      </c>
      <c r="U24">
        <f t="shared" si="2"/>
        <v>-1.5468717757629591E-3</v>
      </c>
      <c r="V24">
        <f t="shared" si="3"/>
        <v>0.35488390795299629</v>
      </c>
      <c r="X24">
        <f t="shared" si="18"/>
        <v>0.25030931008952439</v>
      </c>
      <c r="Y24">
        <f t="shared" si="4"/>
        <v>-0.25157232560556841</v>
      </c>
      <c r="Z24">
        <f t="shared" si="5"/>
        <v>1.2630155160440562E-3</v>
      </c>
      <c r="AB24">
        <f t="shared" si="6"/>
        <v>1.2844226401337717</v>
      </c>
      <c r="AC24">
        <f t="shared" si="7"/>
        <v>0.77757721683288428</v>
      </c>
      <c r="AD24">
        <f t="shared" si="8"/>
        <v>1.0012638134560425</v>
      </c>
      <c r="AF24">
        <f t="shared" si="9"/>
        <v>0.41929875398435246</v>
      </c>
      <c r="AG24">
        <f t="shared" si="10"/>
        <v>0.25383946682121122</v>
      </c>
      <c r="AH24">
        <f t="shared" si="11"/>
        <v>0.32686177919443626</v>
      </c>
    </row>
    <row r="25" spans="1:35">
      <c r="A25" t="s">
        <v>24</v>
      </c>
      <c r="B25" s="5">
        <v>11.34</v>
      </c>
      <c r="C25" s="5">
        <v>12.62</v>
      </c>
      <c r="D25" s="5">
        <v>14.15</v>
      </c>
      <c r="E25" s="5"/>
      <c r="F25" s="5">
        <f t="shared" si="12"/>
        <v>0.29755969561794804</v>
      </c>
      <c r="G25" s="5">
        <f t="shared" si="13"/>
        <v>0.33114668066124375</v>
      </c>
      <c r="H25" s="5">
        <f t="shared" si="14"/>
        <v>0.37129362372080821</v>
      </c>
      <c r="I25" s="3"/>
      <c r="J25">
        <f t="shared" si="15"/>
        <v>-1.2121404165861629</v>
      </c>
      <c r="K25">
        <f t="shared" si="16"/>
        <v>-1.1051938577727018</v>
      </c>
      <c r="L25">
        <f t="shared" si="17"/>
        <v>-0.99076209079652211</v>
      </c>
      <c r="U25">
        <f t="shared" si="2"/>
        <v>-0.13709389629215751</v>
      </c>
      <c r="V25">
        <f t="shared" si="3"/>
        <v>-7.5622636961564238E-2</v>
      </c>
      <c r="X25">
        <f t="shared" si="18"/>
        <v>-0.10944162820103401</v>
      </c>
      <c r="Y25">
        <f t="shared" si="4"/>
        <v>-2.4950693875728722E-3</v>
      </c>
      <c r="Z25">
        <f t="shared" si="5"/>
        <v>0.11193669758860687</v>
      </c>
      <c r="AB25">
        <f t="shared" si="6"/>
        <v>0.89633448349138989</v>
      </c>
      <c r="AC25">
        <f t="shared" si="7"/>
        <v>0.99750804071087662</v>
      </c>
      <c r="AD25">
        <f t="shared" si="8"/>
        <v>1.1184420583247945</v>
      </c>
      <c r="AF25">
        <f t="shared" si="9"/>
        <v>0.29755969561794804</v>
      </c>
      <c r="AG25">
        <f t="shared" si="10"/>
        <v>0.33114668066124375</v>
      </c>
      <c r="AH25">
        <f t="shared" si="11"/>
        <v>0.37129362372080821</v>
      </c>
    </row>
    <row r="26" spans="1:35">
      <c r="A26" t="s">
        <v>24</v>
      </c>
      <c r="B26" s="5">
        <v>14.25</v>
      </c>
      <c r="C26" s="5">
        <v>8.02</v>
      </c>
      <c r="D26" s="5">
        <v>8.69</v>
      </c>
      <c r="E26" s="5"/>
      <c r="F26" s="5">
        <f t="shared" si="12"/>
        <v>0.46027131782945735</v>
      </c>
      <c r="G26" s="5">
        <f t="shared" si="13"/>
        <v>0.25904392764857881</v>
      </c>
      <c r="H26" s="5">
        <f t="shared" si="14"/>
        <v>0.28068475452196379</v>
      </c>
      <c r="I26" s="3"/>
      <c r="J26">
        <f t="shared" si="15"/>
        <v>-0.77593914200686687</v>
      </c>
      <c r="K26">
        <f t="shared" si="16"/>
        <v>-1.3507576268431032</v>
      </c>
      <c r="L26">
        <f t="shared" si="17"/>
        <v>-1.2705231094442258</v>
      </c>
      <c r="U26">
        <f t="shared" si="2"/>
        <v>0.16915745463285203</v>
      </c>
      <c r="V26">
        <f t="shared" si="3"/>
        <v>0.4064580485790793</v>
      </c>
      <c r="X26">
        <f t="shared" si="18"/>
        <v>0.35646748409119866</v>
      </c>
      <c r="Y26">
        <f t="shared" si="4"/>
        <v>-0.21835100074503802</v>
      </c>
      <c r="Z26">
        <f t="shared" si="5"/>
        <v>-0.13811648334616061</v>
      </c>
      <c r="AB26">
        <f t="shared" si="6"/>
        <v>1.4282750881011035</v>
      </c>
      <c r="AC26">
        <f t="shared" si="7"/>
        <v>0.80384324256637518</v>
      </c>
      <c r="AD26">
        <f t="shared" si="8"/>
        <v>0.87099722916481281</v>
      </c>
      <c r="AF26">
        <f t="shared" si="9"/>
        <v>0.46027131782945746</v>
      </c>
      <c r="AG26">
        <f t="shared" si="10"/>
        <v>0.25904392764857881</v>
      </c>
      <c r="AH26">
        <f t="shared" si="11"/>
        <v>0.28068475452196373</v>
      </c>
    </row>
    <row r="27" spans="1:35">
      <c r="A27" t="s">
        <v>24</v>
      </c>
      <c r="B27" s="5">
        <v>6.85</v>
      </c>
      <c r="C27" s="5">
        <v>13.38</v>
      </c>
      <c r="D27" s="5">
        <v>23.83</v>
      </c>
      <c r="E27" s="5"/>
      <c r="F27" s="5">
        <f t="shared" si="12"/>
        <v>0.15546981389014977</v>
      </c>
      <c r="G27" s="5">
        <f t="shared" si="13"/>
        <v>0.30367680435769406</v>
      </c>
      <c r="H27" s="5">
        <f t="shared" si="14"/>
        <v>0.54085338175215614</v>
      </c>
      <c r="I27" s="3"/>
      <c r="J27">
        <f t="shared" si="15"/>
        <v>-1.8613036891000634</v>
      </c>
      <c r="K27">
        <f t="shared" si="16"/>
        <v>-1.1917912866741147</v>
      </c>
      <c r="L27">
        <f t="shared" si="17"/>
        <v>-0.61460705026354634</v>
      </c>
      <c r="U27">
        <f t="shared" si="2"/>
        <v>-0.74459624932935697</v>
      </c>
      <c r="V27">
        <f t="shared" si="3"/>
        <v>-0.47341675984388509</v>
      </c>
      <c r="X27">
        <f t="shared" si="18"/>
        <v>-0.63873634708748894</v>
      </c>
      <c r="Y27">
        <f t="shared" si="4"/>
        <v>3.077605533846034E-2</v>
      </c>
      <c r="Z27">
        <f t="shared" si="5"/>
        <v>0.60796029174902855</v>
      </c>
      <c r="AB27">
        <f t="shared" si="6"/>
        <v>0.52795915982301933</v>
      </c>
      <c r="AC27">
        <f t="shared" si="7"/>
        <v>1.0312545340776649</v>
      </c>
      <c r="AD27">
        <f t="shared" si="8"/>
        <v>1.8366812815448992</v>
      </c>
      <c r="AF27">
        <f t="shared" si="9"/>
        <v>0.15546981389014972</v>
      </c>
      <c r="AG27">
        <f t="shared" si="10"/>
        <v>0.30367680435769412</v>
      </c>
      <c r="AH27">
        <f t="shared" si="11"/>
        <v>0.54085338175215625</v>
      </c>
    </row>
    <row r="28" spans="1:35">
      <c r="A28" t="s">
        <v>24</v>
      </c>
      <c r="B28" s="5">
        <v>9.93</v>
      </c>
      <c r="C28" s="5">
        <v>9.0500000000000007</v>
      </c>
      <c r="D28" s="5">
        <v>7.52</v>
      </c>
      <c r="E28" s="5"/>
      <c r="F28" s="5">
        <f t="shared" si="12"/>
        <v>0.37471698113207547</v>
      </c>
      <c r="G28" s="5">
        <f t="shared" si="13"/>
        <v>0.34150943396226419</v>
      </c>
      <c r="H28" s="5">
        <f t="shared" si="14"/>
        <v>0.28377358490566035</v>
      </c>
      <c r="I28" s="3"/>
      <c r="J28">
        <f t="shared" si="15"/>
        <v>-0.98158425493509527</v>
      </c>
      <c r="K28">
        <f t="shared" si="16"/>
        <v>-1.0743799752803416</v>
      </c>
      <c r="L28">
        <f t="shared" si="17"/>
        <v>-1.2595785950304281</v>
      </c>
      <c r="U28">
        <f t="shared" si="2"/>
        <v>0.18909773401178931</v>
      </c>
      <c r="V28">
        <f t="shared" si="3"/>
        <v>6.5616483121214153E-2</v>
      </c>
      <c r="X28">
        <f t="shared" si="18"/>
        <v>0.12359668681352648</v>
      </c>
      <c r="Y28">
        <f t="shared" si="4"/>
        <v>3.0800966468280074E-2</v>
      </c>
      <c r="Z28">
        <f t="shared" si="5"/>
        <v>-0.15439765328180655</v>
      </c>
      <c r="AB28">
        <f t="shared" si="6"/>
        <v>1.1315594061264425</v>
      </c>
      <c r="AC28">
        <f t="shared" si="7"/>
        <v>1.0312802241132231</v>
      </c>
      <c r="AD28">
        <f t="shared" si="8"/>
        <v>0.85693119174932986</v>
      </c>
      <c r="AF28">
        <f t="shared" si="9"/>
        <v>0.37471698113207547</v>
      </c>
      <c r="AG28">
        <f t="shared" si="10"/>
        <v>0.34150943396226419</v>
      </c>
      <c r="AH28">
        <f t="shared" si="11"/>
        <v>0.28377358490566035</v>
      </c>
    </row>
    <row r="29" spans="1:35">
      <c r="A29" t="s">
        <v>24</v>
      </c>
      <c r="B29" s="5">
        <v>8.59</v>
      </c>
      <c r="C29" s="5">
        <v>14.29</v>
      </c>
      <c r="D29" s="5">
        <v>18.5</v>
      </c>
      <c r="E29" s="5"/>
      <c r="F29" s="5">
        <f t="shared" si="12"/>
        <v>0.20758820686321897</v>
      </c>
      <c r="G29" s="5">
        <f t="shared" si="13"/>
        <v>0.34533591106814887</v>
      </c>
      <c r="H29" s="5">
        <f t="shared" si="14"/>
        <v>0.44707588206863225</v>
      </c>
      <c r="I29" s="2"/>
      <c r="J29">
        <f t="shared" si="15"/>
        <v>-1.572198936321233</v>
      </c>
      <c r="K29">
        <f t="shared" si="16"/>
        <v>-1.0632376803756209</v>
      </c>
      <c r="L29">
        <f t="shared" si="17"/>
        <v>-0.80502694023311772</v>
      </c>
      <c r="U29">
        <f t="shared" si="2"/>
        <v>-0.41861074913730811</v>
      </c>
      <c r="V29">
        <f t="shared" si="3"/>
        <v>-0.35988995544036428</v>
      </c>
      <c r="X29">
        <f t="shared" si="18"/>
        <v>-0.42537775067790923</v>
      </c>
      <c r="Y29">
        <f t="shared" si="4"/>
        <v>8.358350526770314E-2</v>
      </c>
      <c r="Z29">
        <f t="shared" si="5"/>
        <v>0.34179424541020609</v>
      </c>
      <c r="AB29">
        <f t="shared" si="6"/>
        <v>0.6535228697894726</v>
      </c>
      <c r="AC29">
        <f t="shared" si="7"/>
        <v>1.0871759964250951</v>
      </c>
      <c r="AD29">
        <f t="shared" si="8"/>
        <v>1.4074706741682474</v>
      </c>
      <c r="AF29">
        <f t="shared" si="9"/>
        <v>0.20758820686321891</v>
      </c>
      <c r="AG29">
        <f t="shared" si="10"/>
        <v>0.34533591106814893</v>
      </c>
      <c r="AH29">
        <f t="shared" si="11"/>
        <v>0.44707588206863219</v>
      </c>
    </row>
    <row r="31" spans="1:35">
      <c r="T31" t="s">
        <v>25</v>
      </c>
      <c r="U31">
        <f>AVERAGE(U3:U29)</f>
        <v>-0.39910760597119016</v>
      </c>
      <c r="V31">
        <f>AVERAGE(V3:V29)</f>
        <v>-0.28036904780935651</v>
      </c>
      <c r="X31">
        <f>SUMPRODUCT($U31:$V31,$N$13:$O$13)</f>
        <v>-0.36118585278967485</v>
      </c>
      <c r="Y31">
        <f>SUMPRODUCT($U31:$V31,$N$14:$O$14)</f>
        <v>3.5315857091948039E-2</v>
      </c>
      <c r="Z31">
        <f>SUMPRODUCT($U31:$V31,$N$15:$O$15)</f>
        <v>0.32586999569772684</v>
      </c>
      <c r="AB31">
        <f>EXP(X31)</f>
        <v>0.69684947501218342</v>
      </c>
      <c r="AC31">
        <f>EXP(Y31)</f>
        <v>1.035946868294312</v>
      </c>
      <c r="AD31">
        <f>EXP(Z31)</f>
        <v>1.3852352706214233</v>
      </c>
      <c r="AF31">
        <f>AB31/SUM($AB31:$AD31)</f>
        <v>0.22349018909860641</v>
      </c>
      <c r="AG31">
        <f>AC31/SUM($AB31:$AD31)</f>
        <v>0.33224386297651587</v>
      </c>
      <c r="AH31">
        <f>AD31/SUM($AB31:$AD31)</f>
        <v>0.44426594792487778</v>
      </c>
      <c r="AI31" t="s">
        <v>28</v>
      </c>
    </row>
    <row r="33" spans="32:35">
      <c r="AF33">
        <f>AVERAGE(AF3:AF29)</f>
        <v>0.24606053730442468</v>
      </c>
      <c r="AG33">
        <f t="shared" ref="AG33:AH33" si="20">AVERAGE(AG3:AG29)</f>
        <v>0.31777087399051546</v>
      </c>
      <c r="AH33">
        <f t="shared" si="20"/>
        <v>0.43616858870505965</v>
      </c>
      <c r="AI33" t="s">
        <v>27</v>
      </c>
    </row>
  </sheetData>
  <pageMargins left="0" right="0" top="0.39370078740157483" bottom="0.39370078740157483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Serge-Étienne Parent</dc:creator>
  <cp:lastModifiedBy>separent@yahoo.com</cp:lastModifiedBy>
  <cp:revision>4</cp:revision>
  <dcterms:created xsi:type="dcterms:W3CDTF">2013-09-20T16:08:23Z</dcterms:created>
  <dcterms:modified xsi:type="dcterms:W3CDTF">2013-09-21T01:17:31Z</dcterms:modified>
</cp:coreProperties>
</file>