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sie\OneDrive\Documents\diving-meta-analysis\data\"/>
    </mc:Choice>
  </mc:AlternateContent>
  <xr:revisionPtr revIDLastSave="0" documentId="13_ncr:1_{B51CF4EF-1848-4EB0-8205-61F5186F22F6}" xr6:coauthVersionLast="45" xr6:coauthVersionMax="45" xr10:uidLastSave="{00000000-0000-0000-0000-000000000000}"/>
  <bookViews>
    <workbookView xWindow="28680" yWindow="-120" windowWidth="29040" windowHeight="15840" xr2:uid="{A60AA477-A449-4D25-ACD1-DF30AEAC04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" i="1" l="1"/>
  <c r="W6" i="1"/>
  <c r="AA6" i="1"/>
  <c r="O6" i="1"/>
  <c r="P6" i="1"/>
  <c r="AA5" i="1"/>
  <c r="O5" i="1"/>
  <c r="P5" i="1"/>
  <c r="W4" i="1"/>
  <c r="S4" i="1"/>
  <c r="O4" i="1"/>
  <c r="P4" i="1"/>
  <c r="AA4" i="1" s="1"/>
  <c r="P3" i="1"/>
  <c r="AA3" i="1" s="1"/>
  <c r="O3" i="1"/>
  <c r="P2" i="1"/>
  <c r="AA2" i="1" s="1"/>
  <c r="O2" i="1"/>
</calcChain>
</file>

<file path=xl/sharedStrings.xml><?xml version="1.0" encoding="utf-8"?>
<sst xmlns="http://schemas.openxmlformats.org/spreadsheetml/2006/main" count="95" uniqueCount="66">
  <si>
    <t>study_ID</t>
  </si>
  <si>
    <t>study_name</t>
  </si>
  <si>
    <t>year</t>
  </si>
  <si>
    <t>species</t>
  </si>
  <si>
    <t>order</t>
  </si>
  <si>
    <t>life_stage</t>
  </si>
  <si>
    <t>animal_source</t>
  </si>
  <si>
    <t>respiration_mode</t>
  </si>
  <si>
    <t>replication_level</t>
  </si>
  <si>
    <t>t1</t>
  </si>
  <si>
    <t>t2</t>
  </si>
  <si>
    <t>mean_t</t>
  </si>
  <si>
    <t>delta_t</t>
  </si>
  <si>
    <t>t_magnitude</t>
  </si>
  <si>
    <t>mean_t1</t>
  </si>
  <si>
    <t>sd_t1</t>
  </si>
  <si>
    <t>n_t1</t>
  </si>
  <si>
    <t>se_t1</t>
  </si>
  <si>
    <t>mean_t2</t>
  </si>
  <si>
    <t>sd_t2</t>
  </si>
  <si>
    <t>n_t2</t>
  </si>
  <si>
    <t>se_t2</t>
  </si>
  <si>
    <t>shared_control</t>
  </si>
  <si>
    <t>Q10</t>
  </si>
  <si>
    <t>source</t>
  </si>
  <si>
    <t>Campbell_etal_2010</t>
  </si>
  <si>
    <t>Crocodylus johnstoni</t>
  </si>
  <si>
    <t>Crocodilia</t>
  </si>
  <si>
    <t>tag-type</t>
  </si>
  <si>
    <t>time-depth-temperature recorder</t>
  </si>
  <si>
    <t>plus5-7</t>
  </si>
  <si>
    <t>table2</t>
  </si>
  <si>
    <t>NA</t>
  </si>
  <si>
    <t>adult</t>
  </si>
  <si>
    <t>wild</t>
  </si>
  <si>
    <t>aerial</t>
  </si>
  <si>
    <t>individual</t>
  </si>
  <si>
    <t>mean_conversion</t>
  </si>
  <si>
    <t>y_Hozo_etal_2005</t>
  </si>
  <si>
    <t>Arendt_etal_2012</t>
  </si>
  <si>
    <t>Caretta caretta</t>
  </si>
  <si>
    <t>Testudines</t>
  </si>
  <si>
    <t>field_site</t>
  </si>
  <si>
    <t>satellite transmitter</t>
  </si>
  <si>
    <t>Port Canaveral, USA; 28°23'N, ¡80°32'W</t>
  </si>
  <si>
    <t>DD: Figure5; Tw: Figure 6</t>
  </si>
  <si>
    <t>plus3</t>
  </si>
  <si>
    <t>sex</t>
  </si>
  <si>
    <t>M</t>
  </si>
  <si>
    <t>Ballorain_etal_2013</t>
  </si>
  <si>
    <t>Chelonia mydas</t>
  </si>
  <si>
    <t>Mayotte, South Western Indian Ocean</t>
  </si>
  <si>
    <t>body_mass_kg</t>
  </si>
  <si>
    <t>Table1</t>
  </si>
  <si>
    <t>n</t>
  </si>
  <si>
    <t>Enstipp_etal_2016</t>
  </si>
  <si>
    <t xml:space="preserve">Mayotte Island, Comoros Archipelago, south-western Indian Ocean, 12° 580 S, 45° 050 E; </t>
  </si>
  <si>
    <t>accelerometer</t>
  </si>
  <si>
    <t>DD: Table 1: Tw: Table 2</t>
  </si>
  <si>
    <t>mixed</t>
  </si>
  <si>
    <t>plus&gt;10</t>
  </si>
  <si>
    <t>Fielder_2012</t>
  </si>
  <si>
    <t>Myuchelys bellii</t>
  </si>
  <si>
    <t>Bald Rock Creek in Girraween National Park, eastern Australia (28°49'60''S 151°55'60''E)</t>
  </si>
  <si>
    <t>bimodal</t>
  </si>
  <si>
    <t>DD: In text pg. 132; Tw: Table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</si>
</sst>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.wikipedia.org/wiki/Turtle" TargetMode="External"/><Relationship Id="rId1" Type="http://schemas.openxmlformats.org/officeDocument/2006/relationships/hyperlink" Target="https://en.wikipedia.org/wiki/Turt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A072-205F-4E3B-A472-76F1ED448922}">
  <dimension ref="A1:AD6"/>
  <sheetViews>
    <sheetView tabSelected="1" zoomScale="50" zoomScaleNormal="50" workbookViewId="0">
      <selection activeCell="W28" sqref="W28"/>
    </sheetView>
  </sheetViews>
  <sheetFormatPr defaultRowHeight="14.5" x14ac:dyDescent="0.35"/>
  <cols>
    <col min="2" max="2" width="11.26953125" bestFit="1" customWidth="1"/>
    <col min="5" max="5" width="14.36328125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47</v>
      </c>
      <c r="I1" t="s">
        <v>42</v>
      </c>
      <c r="J1" t="s">
        <v>52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28</v>
      </c>
      <c r="AC1" t="s">
        <v>24</v>
      </c>
      <c r="AD1" t="s">
        <v>37</v>
      </c>
    </row>
    <row r="2" spans="1:30" x14ac:dyDescent="0.35">
      <c r="A2">
        <v>14</v>
      </c>
      <c r="B2" t="s">
        <v>25</v>
      </c>
      <c r="C2">
        <v>2010</v>
      </c>
      <c r="D2" t="s">
        <v>26</v>
      </c>
      <c r="E2" t="s">
        <v>27</v>
      </c>
      <c r="F2" t="s">
        <v>33</v>
      </c>
      <c r="G2" t="s">
        <v>34</v>
      </c>
      <c r="J2">
        <v>7.3</v>
      </c>
      <c r="K2" t="s">
        <v>35</v>
      </c>
      <c r="L2" t="s">
        <v>36</v>
      </c>
      <c r="M2">
        <v>23.9</v>
      </c>
      <c r="N2">
        <v>29.1</v>
      </c>
      <c r="O2">
        <f>AVERAGE(M2:N2)</f>
        <v>26.5</v>
      </c>
      <c r="P2">
        <f>N2-M2</f>
        <v>5.2000000000000028</v>
      </c>
      <c r="Q2" s="1" t="s">
        <v>30</v>
      </c>
      <c r="R2">
        <v>26.6</v>
      </c>
      <c r="S2">
        <v>22.25</v>
      </c>
      <c r="T2">
        <v>9</v>
      </c>
      <c r="U2" t="s">
        <v>32</v>
      </c>
      <c r="V2">
        <v>18.45</v>
      </c>
      <c r="W2">
        <v>14.09</v>
      </c>
      <c r="X2">
        <v>6</v>
      </c>
      <c r="Y2" t="s">
        <v>32</v>
      </c>
      <c r="Z2">
        <v>1</v>
      </c>
      <c r="AA2">
        <f>(V2/R2)^(10/(P2))</f>
        <v>0.49482474699419493</v>
      </c>
      <c r="AB2" t="s">
        <v>29</v>
      </c>
      <c r="AC2" t="s">
        <v>31</v>
      </c>
      <c r="AD2" t="s">
        <v>38</v>
      </c>
    </row>
    <row r="3" spans="1:30" x14ac:dyDescent="0.35">
      <c r="A3">
        <v>2</v>
      </c>
      <c r="B3" t="s">
        <v>39</v>
      </c>
      <c r="C3">
        <v>2012</v>
      </c>
      <c r="D3" t="s">
        <v>40</v>
      </c>
      <c r="E3" t="s">
        <v>41</v>
      </c>
      <c r="F3" t="s">
        <v>33</v>
      </c>
      <c r="G3" t="s">
        <v>34</v>
      </c>
      <c r="H3" t="s">
        <v>48</v>
      </c>
      <c r="I3" t="s">
        <v>44</v>
      </c>
      <c r="L3" t="s">
        <v>36</v>
      </c>
      <c r="M3">
        <v>22.7</v>
      </c>
      <c r="N3">
        <v>25.55</v>
      </c>
      <c r="O3">
        <f>AVERAGE(M3:N3)</f>
        <v>24.125</v>
      </c>
      <c r="P3">
        <f t="shared" ref="P3" si="0">N3-M3</f>
        <v>2.8500000000000014</v>
      </c>
      <c r="Q3" t="s">
        <v>46</v>
      </c>
      <c r="T3">
        <v>4</v>
      </c>
      <c r="X3">
        <v>4</v>
      </c>
      <c r="Z3">
        <v>1</v>
      </c>
      <c r="AA3" t="e">
        <f t="shared" ref="AA3:AA6" si="1">(V3/R3)^(10/(P3))</f>
        <v>#DIV/0!</v>
      </c>
      <c r="AB3" t="s">
        <v>43</v>
      </c>
      <c r="AC3" t="s">
        <v>45</v>
      </c>
      <c r="AD3" t="s">
        <v>38</v>
      </c>
    </row>
    <row r="4" spans="1:30" x14ac:dyDescent="0.35">
      <c r="A4">
        <v>5</v>
      </c>
      <c r="B4" t="s">
        <v>49</v>
      </c>
      <c r="C4">
        <v>2013</v>
      </c>
      <c r="D4" t="s">
        <v>50</v>
      </c>
      <c r="E4" t="s">
        <v>41</v>
      </c>
      <c r="F4" t="s">
        <v>33</v>
      </c>
      <c r="G4" t="s">
        <v>34</v>
      </c>
      <c r="H4" t="s">
        <v>32</v>
      </c>
      <c r="I4" t="s">
        <v>51</v>
      </c>
      <c r="J4">
        <v>110.5</v>
      </c>
      <c r="K4" t="s">
        <v>35</v>
      </c>
      <c r="L4" t="s">
        <v>36</v>
      </c>
      <c r="M4">
        <v>25.7</v>
      </c>
      <c r="N4">
        <v>29.3</v>
      </c>
      <c r="O4">
        <f>AVERAGE(M4:N4)</f>
        <v>27.5</v>
      </c>
      <c r="P4">
        <f t="shared" ref="P4" si="2">N4-M4</f>
        <v>3.6000000000000014</v>
      </c>
      <c r="Q4" t="s">
        <v>46</v>
      </c>
      <c r="R4">
        <v>15.7</v>
      </c>
      <c r="S4">
        <f>U4*(SQRT(T4))</f>
        <v>3.1112698372208096</v>
      </c>
      <c r="T4">
        <v>8</v>
      </c>
      <c r="U4">
        <v>1.1000000000000001</v>
      </c>
      <c r="V4">
        <v>9.5</v>
      </c>
      <c r="W4">
        <f>Y4*(SQRT(X4))</f>
        <v>1.8027756377319946</v>
      </c>
      <c r="X4">
        <v>13</v>
      </c>
      <c r="Y4">
        <v>0.5</v>
      </c>
      <c r="Z4">
        <v>1</v>
      </c>
      <c r="AA4">
        <f t="shared" si="1"/>
        <v>0.24771677917970977</v>
      </c>
      <c r="AB4" t="s">
        <v>29</v>
      </c>
      <c r="AC4" t="s">
        <v>53</v>
      </c>
      <c r="AD4" t="s">
        <v>54</v>
      </c>
    </row>
    <row r="5" spans="1:30" x14ac:dyDescent="0.35">
      <c r="A5">
        <v>35</v>
      </c>
      <c r="B5" t="s">
        <v>55</v>
      </c>
      <c r="C5">
        <v>2016</v>
      </c>
      <c r="D5" t="s">
        <v>50</v>
      </c>
      <c r="E5" t="s">
        <v>41</v>
      </c>
      <c r="F5" t="s">
        <v>33</v>
      </c>
      <c r="G5" t="s">
        <v>34</v>
      </c>
      <c r="H5" t="s">
        <v>59</v>
      </c>
      <c r="I5" t="s">
        <v>56</v>
      </c>
      <c r="J5">
        <v>109.4</v>
      </c>
      <c r="K5" t="s">
        <v>35</v>
      </c>
      <c r="L5" t="s">
        <v>36</v>
      </c>
      <c r="M5">
        <v>25.7</v>
      </c>
      <c r="N5">
        <v>28.9</v>
      </c>
      <c r="O5">
        <f>AVERAGE(M5:N5)</f>
        <v>27.299999999999997</v>
      </c>
      <c r="P5">
        <f t="shared" ref="P5:P6" si="3">N5-M5</f>
        <v>3.1999999999999993</v>
      </c>
      <c r="Q5" t="s">
        <v>46</v>
      </c>
      <c r="R5">
        <v>8.6</v>
      </c>
      <c r="S5">
        <v>1.2</v>
      </c>
      <c r="T5">
        <v>5</v>
      </c>
      <c r="U5" t="s">
        <v>32</v>
      </c>
      <c r="V5">
        <v>5.9</v>
      </c>
      <c r="W5">
        <v>0.8</v>
      </c>
      <c r="X5">
        <v>7</v>
      </c>
      <c r="Y5" t="s">
        <v>32</v>
      </c>
      <c r="Z5">
        <v>1</v>
      </c>
      <c r="AA5">
        <f t="shared" si="1"/>
        <v>0.3080384122809896</v>
      </c>
      <c r="AB5" t="s">
        <v>57</v>
      </c>
      <c r="AC5" t="s">
        <v>58</v>
      </c>
      <c r="AD5" t="s">
        <v>54</v>
      </c>
    </row>
    <row r="6" spans="1:30" x14ac:dyDescent="0.35">
      <c r="A6">
        <v>36</v>
      </c>
      <c r="B6" t="s">
        <v>61</v>
      </c>
      <c r="C6">
        <v>2012</v>
      </c>
      <c r="D6" t="s">
        <v>62</v>
      </c>
      <c r="E6" t="s">
        <v>41</v>
      </c>
      <c r="F6" t="s">
        <v>33</v>
      </c>
      <c r="G6" t="s">
        <v>34</v>
      </c>
      <c r="H6" t="s">
        <v>59</v>
      </c>
      <c r="I6" t="s">
        <v>63</v>
      </c>
      <c r="K6" t="s">
        <v>64</v>
      </c>
      <c r="L6" t="s">
        <v>36</v>
      </c>
      <c r="M6">
        <v>7.1</v>
      </c>
      <c r="N6">
        <v>21.9</v>
      </c>
      <c r="O6">
        <f>AVERAGE(M6:N6)</f>
        <v>14.5</v>
      </c>
      <c r="P6">
        <f t="shared" si="3"/>
        <v>14.799999999999999</v>
      </c>
      <c r="Q6" t="s">
        <v>60</v>
      </c>
      <c r="R6">
        <v>1891</v>
      </c>
      <c r="S6">
        <f>U6*(SQRT(2))</f>
        <v>705.69256762417444</v>
      </c>
      <c r="T6">
        <v>2</v>
      </c>
      <c r="U6">
        <v>499</v>
      </c>
      <c r="V6">
        <v>12.4</v>
      </c>
      <c r="W6">
        <f>Y6*(SQRT(4))</f>
        <v>8.6</v>
      </c>
      <c r="X6">
        <v>4</v>
      </c>
      <c r="Y6">
        <v>4.3</v>
      </c>
      <c r="Z6">
        <v>1</v>
      </c>
      <c r="AA6">
        <f t="shared" si="1"/>
        <v>3.3482484247685775E-2</v>
      </c>
      <c r="AB6" t="s">
        <v>29</v>
      </c>
      <c r="AC6" t="s">
        <v>65</v>
      </c>
    </row>
  </sheetData>
  <hyperlinks>
    <hyperlink ref="E3" r:id="rId1" display="https://en.wikipedia.org/wiki/Turtle" xr:uid="{ABC4388B-AA33-4F85-832D-8F66842C0072}"/>
    <hyperlink ref="E4" r:id="rId2" display="https://en.wikipedia.org/wiki/Turtle" xr:uid="{CB11F444-C449-4B76-863F-55BE1DF37458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Essie Rodgers</dc:creator>
  <cp:lastModifiedBy>Essie Rodgers</cp:lastModifiedBy>
  <dcterms:created xsi:type="dcterms:W3CDTF">2020-04-22T23:13:15Z</dcterms:created>
  <dcterms:modified xsi:type="dcterms:W3CDTF">2020-04-23T21:52:15Z</dcterms:modified>
</cp:coreProperties>
</file>