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Arquivo modelo" sheetId="1" state="visible" r:id="rId2"/>
    <sheet name="2.Tradução Cabeçalho" sheetId="2" state="visible" r:id="rId3"/>
    <sheet name="3.Formula Calculo" sheetId="3" state="visible" r:id="rId4"/>
    <sheet name="4. Como calcular e consolida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<sst xmlns="http://schemas.openxmlformats.org/spreadsheetml/2006/main" count="367" uniqueCount="90">
  <si>
    <t xml:space="preserve">MU_ID</t>
  </si>
  <si>
    <t xml:space="preserve">EQP_CAMPANHA</t>
  </si>
  <si>
    <t xml:space="preserve">EQP_OORDENADOR</t>
  </si>
  <si>
    <t xml:space="preserve">EQP_SUPERVISOR</t>
  </si>
  <si>
    <t xml:space="preserve">DATA</t>
  </si>
  <si>
    <t xml:space="preserve">AGENT_ID</t>
  </si>
  <si>
    <t xml:space="preserve">AGENT_NAME</t>
  </si>
  <si>
    <t xml:space="preserve">SANCOES</t>
  </si>
  <si>
    <t xml:space="preserve">MIN_IN_ASF</t>
  </si>
  <si>
    <t xml:space="preserve">MIN_TOTAL</t>
  </si>
  <si>
    <t xml:space="preserve">AVALIAÇÕES</t>
  </si>
  <si>
    <t xml:space="preserve">NOTA</t>
  </si>
  <si>
    <t xml:space="preserve">FALTAS</t>
  </si>
  <si>
    <t xml:space="preserve">ESCALAS</t>
  </si>
  <si>
    <t xml:space="preserve">FEED_BACK</t>
  </si>
  <si>
    <t xml:space="preserve">MIN_OUT</t>
  </si>
  <si>
    <t xml:space="preserve">MIN_IN_ADP</t>
  </si>
  <si>
    <t xml:space="preserve">SEMANA</t>
  </si>
  <si>
    <t xml:space="preserve">ERRO_GRAVE</t>
  </si>
  <si>
    <t xml:space="preserve">TEMPO_LOGADO</t>
  </si>
  <si>
    <t xml:space="preserve">TEMPO_PAUSA</t>
  </si>
  <si>
    <t xml:space="preserve">LIGAÇÕES ATENDIDAS</t>
  </si>
  <si>
    <t xml:space="preserve">TMA</t>
  </si>
  <si>
    <t xml:space="preserve">TURMA DA MONICA</t>
  </si>
  <si>
    <t xml:space="preserve">MAURICIO</t>
  </si>
  <si>
    <t xml:space="preserve">FULANO</t>
  </si>
  <si>
    <t xml:space="preserve">Monica</t>
  </si>
  <si>
    <t xml:space="preserve">-</t>
  </si>
  <si>
    <t xml:space="preserve">Cebolinha</t>
  </si>
  <si>
    <t xml:space="preserve">COD UG</t>
  </si>
  <si>
    <t xml:space="preserve">UG</t>
  </si>
  <si>
    <t xml:space="preserve">GERENTE</t>
  </si>
  <si>
    <t xml:space="preserve">SUPERVISOR</t>
  </si>
  <si>
    <t xml:space="preserve">AGENT ID</t>
  </si>
  <si>
    <t xml:space="preserve">NOME</t>
  </si>
  <si>
    <t xml:space="preserve">ADVERTÊNCIAS</t>
  </si>
  <si>
    <t xml:space="preserve">MINUTO ADERENTES (DESCONSIDERA FALTAS)</t>
  </si>
  <si>
    <t xml:space="preserve">MINUTO ESCALADO</t>
  </si>
  <si>
    <t xml:space="preserve">MONITORIAS</t>
  </si>
  <si>
    <t xml:space="preserve">NOTA MONITORIA</t>
  </si>
  <si>
    <t xml:space="preserve">FEED BACKS ASSINADOS</t>
  </si>
  <si>
    <t xml:space="preserve">MINUTOS FORA DA ADERENCIA</t>
  </si>
  <si>
    <t xml:space="preserve">MINUTO ADERENTES</t>
  </si>
  <si>
    <t xml:space="preserve">SEMANA NO ANO</t>
  </si>
  <si>
    <t xml:space="preserve">ERRO GRAVE MONITORIA</t>
  </si>
  <si>
    <t xml:space="preserve">TEMPO LOGADO</t>
  </si>
  <si>
    <t xml:space="preserve">TEMPO PAUSA</t>
  </si>
  <si>
    <t xml:space="preserve">INDICADOR NO DASH</t>
  </si>
  <si>
    <t xml:space="preserve">METODO DE CALCULO</t>
  </si>
  <si>
    <t xml:space="preserve">1. Aderência</t>
  </si>
  <si>
    <t xml:space="preserve">= MINUTO ADERENTES (DESCONSIDERA FALTAS) / MINUTO ESCALADO</t>
  </si>
  <si>
    <t xml:space="preserve">2. Absenteísmo (FALTAS)</t>
  </si>
  <si>
    <t xml:space="preserve">= FALTAS/ESCALAS</t>
  </si>
  <si>
    <t xml:space="preserve">3. Qualidade</t>
  </si>
  <si>
    <t xml:space="preserve">= NOTA MONITORIA / MONITORIAS</t>
  </si>
  <si>
    <t xml:space="preserve">4. Disponibilidade (% de Tempo Logado)</t>
  </si>
  <si>
    <t xml:space="preserve">= (TEMPO LOGADO - TEMPO PAUSAS) / TEMPO LOGADO</t>
  </si>
  <si>
    <t xml:space="preserve">5. Contatos Atendidos</t>
  </si>
  <si>
    <t xml:space="preserve">= LIGAÇÕES ATENDIDAS</t>
  </si>
  <si>
    <t xml:space="preserve">6. TMA</t>
  </si>
  <si>
    <t xml:space="preserve">= TMA</t>
  </si>
  <si>
    <t xml:space="preserve">Como consolidar</t>
  </si>
  <si>
    <t xml:space="preserve">Total Soma</t>
  </si>
  <si>
    <t xml:space="preserve">N.A.</t>
  </si>
  <si>
    <t xml:space="preserve">Total Média Ponderada</t>
  </si>
  <si>
    <t xml:space="preserve">Como calcular os indicadores</t>
  </si>
  <si>
    <t xml:space="preserve">Trabalhou no dia?</t>
  </si>
  <si>
    <t xml:space="preserve">Campo auxiliar para ponderação do TMA</t>
  </si>
  <si>
    <t xml:space="preserve">Cascao</t>
  </si>
  <si>
    <t xml:space="preserve">Magali </t>
  </si>
  <si>
    <t xml:space="preserve">Franjinha </t>
  </si>
  <si>
    <t xml:space="preserve">Xaveco  </t>
  </si>
  <si>
    <t xml:space="preserve">Ze Luis</t>
  </si>
  <si>
    <t xml:space="preserve">Anjinho </t>
  </si>
  <si>
    <t xml:space="preserve">Denise</t>
  </si>
  <si>
    <t xml:space="preserve">Dudu </t>
  </si>
  <si>
    <t xml:space="preserve">Marina </t>
  </si>
  <si>
    <t xml:space="preserve">Do Contra  </t>
  </si>
  <si>
    <t xml:space="preserve">Carminha Frufru</t>
  </si>
  <si>
    <t xml:space="preserve">Jeremias</t>
  </si>
  <si>
    <t xml:space="preserve">Maria Cascuda </t>
  </si>
  <si>
    <t xml:space="preserve">Quinzinho</t>
  </si>
  <si>
    <t xml:space="preserve">Humberto </t>
  </si>
  <si>
    <t xml:space="preserve">Titi </t>
  </si>
  <si>
    <t xml:space="preserve">Aninha</t>
  </si>
  <si>
    <t xml:space="preserve">Maria Cebolinha</t>
  </si>
  <si>
    <t xml:space="preserve">Xabeu</t>
  </si>
  <si>
    <t xml:space="preserve">Manezinho</t>
  </si>
  <si>
    <t xml:space="preserve">Marcelinho </t>
  </si>
  <si>
    <t xml:space="preserve">Nimbus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</si>
</sst>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/YYYY"/>
    <numFmt numFmtId="167" formatCode="#,##0"/>
    <numFmt numFmtId="168" formatCode="###0"/>
    <numFmt numFmtId="169" formatCode="HH:MM"/>
    <numFmt numFmtId="170" formatCode="0"/>
    <numFmt numFmtId="171" formatCode="0%"/>
    <numFmt numFmtId="172" formatCode="0.0%"/>
    <numFmt numFmtId="173" formatCode="H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Verdana"/>
      <family val="2"/>
      <charset val="1"/>
    </font>
    <font>
      <sz val="8"/>
      <color rgb="FF333333"/>
      <name val="Verdana"/>
      <family val="2"/>
      <charset val="1"/>
    </font>
    <font>
      <sz val="8"/>
      <color rgb="FFFF0000"/>
      <name val="Verdana"/>
      <family val="2"/>
      <charset val="1"/>
    </font>
    <font>
      <sz val="11"/>
      <color rgb="FFFF0000"/>
      <name val="Calibri"/>
      <family val="2"/>
      <charset val="1"/>
    </font>
    <font>
      <sz val="8"/>
      <name val="Verdana"/>
      <family val="2"/>
      <charset val="1"/>
    </font>
    <font>
      <b val="true"/>
      <sz val="8"/>
      <color rgb="FF203864"/>
      <name val="Verdana"/>
      <family val="2"/>
      <charset val="1"/>
    </font>
    <font>
      <sz val="11"/>
      <color rgb="FF20386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color rgb="FF7F7F7F"/>
      <name val="Verdan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2CC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6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6.47959183673469"/>
    <col collapsed="false" hidden="false" max="2" min="2" style="0" width="22.1377551020408"/>
    <col collapsed="false" hidden="false" max="3" min="3" style="0" width="16.469387755102"/>
    <col collapsed="false" hidden="false" max="4" min="4" style="0" width="15.2551020408163"/>
    <col collapsed="false" hidden="false" max="5" min="5" style="0" width="10.6632653061225"/>
    <col collapsed="false" hidden="false" max="6" min="6" style="0" width="9.04591836734694"/>
    <col collapsed="false" hidden="false" max="7" min="7" style="0" width="14.5816326530612"/>
    <col collapsed="false" hidden="false" max="8" min="8" style="0" width="12.8265306122449"/>
    <col collapsed="false" hidden="false" max="9" min="9" style="0" width="27.5408163265306"/>
    <col collapsed="false" hidden="false" max="10" min="10" style="0" width="16.1989795918367"/>
    <col collapsed="false" hidden="false" max="11" min="11" style="0" width="10.530612244898"/>
    <col collapsed="false" hidden="false" max="12" min="12" style="0" width="15.2551020408163"/>
    <col collapsed="false" hidden="false" max="13" min="13" style="0" width="6.61224489795918"/>
    <col collapsed="false" hidden="false" max="15" min="15" style="0" width="20.7908163265306"/>
    <col collapsed="false" hidden="false" max="16" min="16" style="0" width="26.0510204081633"/>
    <col collapsed="false" hidden="false" max="17" min="17" style="0" width="17.280612244898"/>
    <col collapsed="false" hidden="false" max="18" min="18" style="0" width="14.3112244897959"/>
    <col collapsed="false" hidden="false" max="19" min="19" style="0" width="20.7908163265306"/>
    <col collapsed="false" hidden="false" max="20" min="20" style="0" width="16.7397959183673"/>
    <col collapsed="false" hidden="false" max="21" min="21" style="0" width="12.5561224489796"/>
    <col collapsed="false" hidden="false" max="22" min="22" style="0" width="19.0357142857143"/>
    <col collapsed="false" hidden="false" max="23" min="23" style="0" width="3.510204081632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4.95" hidden="false" customHeight="false" outlineLevel="0" collapsed="false">
      <c r="A2" s="2" t="n">
        <v>1111</v>
      </c>
      <c r="B2" s="3" t="s">
        <v>23</v>
      </c>
      <c r="C2" s="3" t="s">
        <v>24</v>
      </c>
      <c r="D2" s="3" t="s">
        <v>25</v>
      </c>
      <c r="E2" s="4" t="n">
        <v>42583</v>
      </c>
      <c r="F2" s="5" t="n">
        <v>123456</v>
      </c>
      <c r="G2" s="6" t="s">
        <v>26</v>
      </c>
      <c r="H2" s="7" t="n">
        <v>0</v>
      </c>
      <c r="I2" s="7" t="n">
        <v>369</v>
      </c>
      <c r="J2" s="7" t="n">
        <v>380</v>
      </c>
      <c r="K2" s="7" t="n">
        <v>0</v>
      </c>
      <c r="L2" s="7" t="n">
        <v>0</v>
      </c>
      <c r="M2" s="7" t="n">
        <v>0</v>
      </c>
      <c r="N2" s="7" t="n">
        <v>1</v>
      </c>
      <c r="O2" s="7" t="s">
        <v>27</v>
      </c>
      <c r="P2" s="5" t="n">
        <v>11</v>
      </c>
      <c r="Q2" s="5" t="n">
        <v>369</v>
      </c>
      <c r="R2" s="8" t="n">
        <v>31</v>
      </c>
      <c r="S2" s="5" t="n">
        <v>0</v>
      </c>
      <c r="T2" s="9" t="n">
        <v>0.263888888888889</v>
      </c>
      <c r="U2" s="9" t="n">
        <v>0.0277777777777778</v>
      </c>
      <c r="V2" s="10" t="n">
        <v>60</v>
      </c>
      <c r="W2" s="10" t="n">
        <v>250</v>
      </c>
    </row>
    <row r="3" customFormat="false" ht="14.95" hidden="false" customHeight="false" outlineLevel="0" collapsed="false">
      <c r="A3" s="2" t="n">
        <v>1111</v>
      </c>
      <c r="B3" s="3" t="s">
        <v>23</v>
      </c>
      <c r="C3" s="3" t="s">
        <v>24</v>
      </c>
      <c r="D3" s="3" t="s">
        <v>25</v>
      </c>
      <c r="E3" s="4" t="n">
        <v>42584</v>
      </c>
      <c r="F3" s="5" t="n">
        <v>123456</v>
      </c>
      <c r="G3" s="6" t="s">
        <v>26</v>
      </c>
      <c r="H3" s="7" t="n">
        <v>0</v>
      </c>
      <c r="I3" s="7" t="n">
        <v>362</v>
      </c>
      <c r="J3" s="7" t="n">
        <v>380</v>
      </c>
      <c r="K3" s="7" t="n">
        <v>0</v>
      </c>
      <c r="L3" s="7" t="n">
        <v>0</v>
      </c>
      <c r="M3" s="7" t="n">
        <v>0</v>
      </c>
      <c r="N3" s="7" t="n">
        <v>1</v>
      </c>
      <c r="O3" s="7" t="s">
        <v>27</v>
      </c>
      <c r="P3" s="5" t="n">
        <v>18</v>
      </c>
      <c r="Q3" s="5" t="n">
        <v>362</v>
      </c>
      <c r="R3" s="8" t="n">
        <v>31</v>
      </c>
      <c r="S3" s="5" t="n">
        <v>0</v>
      </c>
      <c r="T3" s="9" t="n">
        <v>0.263888888888889</v>
      </c>
      <c r="U3" s="9" t="n">
        <v>0.0277777777777778</v>
      </c>
      <c r="V3" s="10" t="n">
        <v>61</v>
      </c>
      <c r="W3" s="10" t="n">
        <v>251</v>
      </c>
    </row>
    <row r="4" customFormat="false" ht="14.95" hidden="false" customHeight="false" outlineLevel="0" collapsed="false">
      <c r="A4" s="2" t="n">
        <v>1111</v>
      </c>
      <c r="B4" s="3" t="s">
        <v>23</v>
      </c>
      <c r="C4" s="3" t="s">
        <v>24</v>
      </c>
      <c r="D4" s="3" t="s">
        <v>25</v>
      </c>
      <c r="E4" s="4" t="n">
        <v>42585</v>
      </c>
      <c r="F4" s="5" t="n">
        <v>123456</v>
      </c>
      <c r="G4" s="6" t="s">
        <v>26</v>
      </c>
      <c r="H4" s="7" t="n">
        <v>0</v>
      </c>
      <c r="I4" s="7" t="n">
        <v>369</v>
      </c>
      <c r="J4" s="7" t="n">
        <v>380</v>
      </c>
      <c r="K4" s="7" t="n">
        <v>0</v>
      </c>
      <c r="L4" s="7" t="n">
        <v>0</v>
      </c>
      <c r="M4" s="7" t="n">
        <v>0</v>
      </c>
      <c r="N4" s="7" t="n">
        <v>1</v>
      </c>
      <c r="O4" s="7" t="s">
        <v>27</v>
      </c>
      <c r="P4" s="5" t="n">
        <v>11</v>
      </c>
      <c r="Q4" s="5" t="n">
        <v>369</v>
      </c>
      <c r="R4" s="8" t="n">
        <v>31</v>
      </c>
      <c r="S4" s="5" t="n">
        <v>0</v>
      </c>
      <c r="T4" s="9" t="n">
        <v>0.263888888888889</v>
      </c>
      <c r="U4" s="9" t="n">
        <v>0.0277777777777778</v>
      </c>
      <c r="V4" s="10" t="n">
        <v>62</v>
      </c>
      <c r="W4" s="10" t="n">
        <v>252</v>
      </c>
    </row>
    <row r="5" customFormat="false" ht="14.95" hidden="false" customHeight="false" outlineLevel="0" collapsed="false">
      <c r="A5" s="2" t="n">
        <v>1111</v>
      </c>
      <c r="B5" s="3" t="s">
        <v>23</v>
      </c>
      <c r="C5" s="3" t="s">
        <v>24</v>
      </c>
      <c r="D5" s="3" t="s">
        <v>25</v>
      </c>
      <c r="E5" s="4" t="n">
        <v>42586</v>
      </c>
      <c r="F5" s="5" t="n">
        <v>123456</v>
      </c>
      <c r="G5" s="6" t="s">
        <v>26</v>
      </c>
      <c r="H5" s="7" t="n">
        <v>0</v>
      </c>
      <c r="I5" s="7" t="n">
        <v>357</v>
      </c>
      <c r="J5" s="7" t="n">
        <v>380</v>
      </c>
      <c r="K5" s="7" t="n">
        <v>0</v>
      </c>
      <c r="L5" s="7" t="n">
        <v>0</v>
      </c>
      <c r="M5" s="7" t="n">
        <v>0</v>
      </c>
      <c r="N5" s="7" t="n">
        <v>1</v>
      </c>
      <c r="O5" s="7" t="s">
        <v>27</v>
      </c>
      <c r="P5" s="5" t="n">
        <v>23</v>
      </c>
      <c r="Q5" s="5" t="n">
        <v>357</v>
      </c>
      <c r="R5" s="8" t="n">
        <v>31</v>
      </c>
      <c r="S5" s="5" t="n">
        <v>0</v>
      </c>
      <c r="T5" s="9" t="n">
        <v>0.263888888888889</v>
      </c>
      <c r="U5" s="9" t="n">
        <v>0.0277777777777778</v>
      </c>
      <c r="V5" s="10" t="n">
        <v>63</v>
      </c>
      <c r="W5" s="10" t="n">
        <v>253</v>
      </c>
    </row>
    <row r="6" customFormat="false" ht="14.95" hidden="false" customHeight="false" outlineLevel="0" collapsed="false">
      <c r="A6" s="11" t="n">
        <v>1111</v>
      </c>
      <c r="B6" s="12" t="s">
        <v>23</v>
      </c>
      <c r="C6" s="12" t="s">
        <v>24</v>
      </c>
      <c r="D6" s="12" t="s">
        <v>25</v>
      </c>
      <c r="E6" s="13" t="n">
        <v>42587</v>
      </c>
      <c r="F6" s="14" t="n">
        <v>123456</v>
      </c>
      <c r="G6" s="15" t="s">
        <v>26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1</v>
      </c>
      <c r="N6" s="16" t="n">
        <v>1</v>
      </c>
      <c r="O6" s="16" t="s">
        <v>27</v>
      </c>
      <c r="P6" s="14" t="n">
        <v>19</v>
      </c>
      <c r="Q6" s="14" t="n">
        <v>361</v>
      </c>
      <c r="R6" s="17" t="n">
        <v>31</v>
      </c>
      <c r="S6" s="14" t="n">
        <v>0</v>
      </c>
      <c r="T6" s="18" t="n">
        <v>0</v>
      </c>
      <c r="U6" s="18" t="n">
        <v>0</v>
      </c>
      <c r="V6" s="19" t="n">
        <v>0</v>
      </c>
      <c r="W6" s="19" t="n">
        <v>0</v>
      </c>
    </row>
    <row r="7" customFormat="false" ht="14.95" hidden="false" customHeight="false" outlineLevel="0" collapsed="false">
      <c r="A7" s="2" t="n">
        <v>1111</v>
      </c>
      <c r="B7" s="3" t="s">
        <v>23</v>
      </c>
      <c r="C7" s="3" t="s">
        <v>24</v>
      </c>
      <c r="D7" s="3" t="s">
        <v>25</v>
      </c>
      <c r="E7" s="4" t="n">
        <v>42588</v>
      </c>
      <c r="F7" s="5" t="n">
        <v>123456</v>
      </c>
      <c r="G7" s="6" t="s">
        <v>26</v>
      </c>
      <c r="H7" s="7" t="n">
        <v>0</v>
      </c>
      <c r="I7" s="7" t="n">
        <v>378</v>
      </c>
      <c r="J7" s="7" t="n">
        <v>380</v>
      </c>
      <c r="K7" s="7" t="n">
        <v>0</v>
      </c>
      <c r="L7" s="7" t="n">
        <v>0</v>
      </c>
      <c r="M7" s="7" t="n">
        <v>0</v>
      </c>
      <c r="N7" s="7" t="n">
        <v>1</v>
      </c>
      <c r="O7" s="7" t="s">
        <v>27</v>
      </c>
      <c r="P7" s="5" t="n">
        <v>2</v>
      </c>
      <c r="Q7" s="5" t="n">
        <v>378</v>
      </c>
      <c r="R7" s="8" t="n">
        <v>31</v>
      </c>
      <c r="S7" s="5" t="n">
        <v>0</v>
      </c>
      <c r="T7" s="9" t="n">
        <v>0.263888888888889</v>
      </c>
      <c r="U7" s="9" t="n">
        <v>0.0277777777777778</v>
      </c>
      <c r="V7" s="10" t="n">
        <v>65</v>
      </c>
      <c r="W7" s="10" t="n">
        <v>255</v>
      </c>
    </row>
    <row r="8" customFormat="false" ht="14.95" hidden="false" customHeight="false" outlineLevel="0" collapsed="false">
      <c r="A8" s="2" t="n">
        <v>1111</v>
      </c>
      <c r="B8" s="3" t="s">
        <v>23</v>
      </c>
      <c r="C8" s="3" t="s">
        <v>24</v>
      </c>
      <c r="D8" s="3" t="s">
        <v>25</v>
      </c>
      <c r="E8" s="4" t="n">
        <v>42589</v>
      </c>
      <c r="F8" s="5" t="n">
        <v>123456</v>
      </c>
      <c r="G8" s="6" t="s">
        <v>26</v>
      </c>
      <c r="H8" s="7" t="n">
        <v>0</v>
      </c>
      <c r="I8" s="7" t="n">
        <v>356</v>
      </c>
      <c r="J8" s="7" t="n">
        <v>380</v>
      </c>
      <c r="K8" s="7" t="n">
        <v>0</v>
      </c>
      <c r="L8" s="7" t="n">
        <v>0</v>
      </c>
      <c r="M8" s="7" t="n">
        <v>0</v>
      </c>
      <c r="N8" s="7" t="n">
        <v>1</v>
      </c>
      <c r="O8" s="7" t="s">
        <v>27</v>
      </c>
      <c r="P8" s="5" t="n">
        <v>24</v>
      </c>
      <c r="Q8" s="5" t="n">
        <v>356</v>
      </c>
      <c r="R8" s="8" t="n">
        <v>31</v>
      </c>
      <c r="S8" s="5" t="n">
        <v>0</v>
      </c>
      <c r="T8" s="9" t="n">
        <v>0.263888888888889</v>
      </c>
      <c r="U8" s="9" t="n">
        <v>0.0277777777777778</v>
      </c>
      <c r="V8" s="10" t="n">
        <v>66</v>
      </c>
      <c r="W8" s="10" t="n">
        <v>256</v>
      </c>
    </row>
    <row r="9" customFormat="false" ht="14.95" hidden="false" customHeight="false" outlineLevel="0" collapsed="false">
      <c r="A9" s="2" t="n">
        <v>1111</v>
      </c>
      <c r="B9" s="3" t="s">
        <v>23</v>
      </c>
      <c r="C9" s="3" t="s">
        <v>24</v>
      </c>
      <c r="D9" s="3" t="s">
        <v>25</v>
      </c>
      <c r="E9" s="4" t="n">
        <v>42590</v>
      </c>
      <c r="F9" s="5" t="n">
        <v>123456</v>
      </c>
      <c r="G9" s="6" t="s">
        <v>26</v>
      </c>
      <c r="H9" s="7" t="n">
        <v>0</v>
      </c>
      <c r="I9" s="7" t="n">
        <v>375</v>
      </c>
      <c r="J9" s="7" t="n">
        <v>380</v>
      </c>
      <c r="K9" s="7" t="n">
        <v>0</v>
      </c>
      <c r="L9" s="7" t="n">
        <v>0</v>
      </c>
      <c r="M9" s="7" t="n">
        <v>0</v>
      </c>
      <c r="N9" s="7" t="n">
        <v>1</v>
      </c>
      <c r="O9" s="7" t="s">
        <v>27</v>
      </c>
      <c r="P9" s="5" t="n">
        <v>5</v>
      </c>
      <c r="Q9" s="5" t="n">
        <v>375</v>
      </c>
      <c r="R9" s="8" t="n">
        <v>31</v>
      </c>
      <c r="S9" s="5" t="n">
        <v>0</v>
      </c>
      <c r="T9" s="9" t="n">
        <v>0.263888888888889</v>
      </c>
      <c r="U9" s="9" t="n">
        <v>0.0277777777777778</v>
      </c>
      <c r="V9" s="10" t="n">
        <v>67</v>
      </c>
      <c r="W9" s="10" t="n">
        <v>257</v>
      </c>
    </row>
    <row r="10" customFormat="false" ht="14.95" hidden="false" customHeight="false" outlineLevel="0" collapsed="false">
      <c r="A10" s="2" t="n">
        <v>1111</v>
      </c>
      <c r="B10" s="3" t="s">
        <v>23</v>
      </c>
      <c r="C10" s="3" t="s">
        <v>24</v>
      </c>
      <c r="D10" s="3" t="s">
        <v>25</v>
      </c>
      <c r="E10" s="4" t="n">
        <v>42591</v>
      </c>
      <c r="F10" s="5" t="n">
        <v>123456</v>
      </c>
      <c r="G10" s="6" t="s">
        <v>26</v>
      </c>
      <c r="H10" s="7" t="n">
        <v>0</v>
      </c>
      <c r="I10" s="7" t="n">
        <v>362</v>
      </c>
      <c r="J10" s="7" t="n">
        <v>380</v>
      </c>
      <c r="K10" s="7" t="n">
        <v>0</v>
      </c>
      <c r="L10" s="7" t="n">
        <v>0</v>
      </c>
      <c r="M10" s="7" t="n">
        <v>0</v>
      </c>
      <c r="N10" s="7" t="n">
        <v>1</v>
      </c>
      <c r="O10" s="7" t="s">
        <v>27</v>
      </c>
      <c r="P10" s="5" t="n">
        <v>18</v>
      </c>
      <c r="Q10" s="5" t="n">
        <v>362</v>
      </c>
      <c r="R10" s="8" t="n">
        <v>31</v>
      </c>
      <c r="S10" s="5" t="n">
        <v>0</v>
      </c>
      <c r="T10" s="9" t="n">
        <v>0.263888888888889</v>
      </c>
      <c r="U10" s="9" t="n">
        <v>0.0277777777777778</v>
      </c>
      <c r="V10" s="10" t="n">
        <v>68</v>
      </c>
      <c r="W10" s="10" t="n">
        <v>258</v>
      </c>
    </row>
    <row r="11" customFormat="false" ht="14.95" hidden="false" customHeight="false" outlineLevel="0" collapsed="false">
      <c r="A11" s="2" t="n">
        <v>1111</v>
      </c>
      <c r="B11" s="3" t="s">
        <v>23</v>
      </c>
      <c r="C11" s="3" t="s">
        <v>24</v>
      </c>
      <c r="D11" s="3" t="s">
        <v>25</v>
      </c>
      <c r="E11" s="4" t="n">
        <v>42592</v>
      </c>
      <c r="F11" s="5" t="n">
        <v>123456</v>
      </c>
      <c r="G11" s="6" t="s">
        <v>26</v>
      </c>
      <c r="H11" s="7" t="n">
        <v>0</v>
      </c>
      <c r="I11" s="7" t="n">
        <v>380</v>
      </c>
      <c r="J11" s="7" t="n">
        <v>380</v>
      </c>
      <c r="K11" s="7" t="n">
        <v>1</v>
      </c>
      <c r="L11" s="7" t="n">
        <v>100</v>
      </c>
      <c r="M11" s="7" t="n">
        <v>0</v>
      </c>
      <c r="N11" s="7" t="n">
        <v>1</v>
      </c>
      <c r="O11" s="7" t="s">
        <v>27</v>
      </c>
      <c r="P11" s="5" t="n">
        <v>0</v>
      </c>
      <c r="Q11" s="5" t="n">
        <v>380</v>
      </c>
      <c r="R11" s="8" t="n">
        <v>31</v>
      </c>
      <c r="S11" s="5" t="n">
        <v>0</v>
      </c>
      <c r="T11" s="9" t="n">
        <v>0.263888888888889</v>
      </c>
      <c r="U11" s="9" t="n">
        <v>0.0277777777777778</v>
      </c>
      <c r="V11" s="10" t="n">
        <v>69</v>
      </c>
      <c r="W11" s="10" t="n">
        <v>259</v>
      </c>
    </row>
    <row r="12" customFormat="false" ht="14.95" hidden="false" customHeight="false" outlineLevel="0" collapsed="false">
      <c r="A12" s="11" t="n">
        <v>1111</v>
      </c>
      <c r="B12" s="12" t="s">
        <v>23</v>
      </c>
      <c r="C12" s="12" t="s">
        <v>24</v>
      </c>
      <c r="D12" s="12" t="s">
        <v>25</v>
      </c>
      <c r="E12" s="13" t="n">
        <v>42593</v>
      </c>
      <c r="F12" s="14" t="n">
        <v>123456</v>
      </c>
      <c r="G12" s="15" t="s">
        <v>26</v>
      </c>
      <c r="H12" s="16" t="n">
        <v>0</v>
      </c>
      <c r="I12" s="16" t="n">
        <v>0</v>
      </c>
      <c r="J12" s="16" t="n">
        <v>0</v>
      </c>
      <c r="K12" s="16" t="n">
        <v>0</v>
      </c>
      <c r="L12" s="16" t="n">
        <v>0</v>
      </c>
      <c r="M12" s="16" t="n">
        <v>1</v>
      </c>
      <c r="N12" s="16" t="n">
        <v>1</v>
      </c>
      <c r="O12" s="16" t="s">
        <v>27</v>
      </c>
      <c r="P12" s="14" t="n">
        <v>14</v>
      </c>
      <c r="Q12" s="14" t="n">
        <v>366</v>
      </c>
      <c r="R12" s="17" t="n">
        <v>31</v>
      </c>
      <c r="S12" s="14" t="n">
        <v>0</v>
      </c>
      <c r="T12" s="18" t="n">
        <v>0</v>
      </c>
      <c r="U12" s="18" t="n">
        <v>0</v>
      </c>
      <c r="V12" s="19" t="n">
        <v>0</v>
      </c>
      <c r="W12" s="19" t="n">
        <v>0</v>
      </c>
    </row>
    <row r="13" customFormat="false" ht="14.95" hidden="false" customHeight="false" outlineLevel="0" collapsed="false">
      <c r="A13" s="2" t="n">
        <v>1111</v>
      </c>
      <c r="B13" s="3" t="s">
        <v>23</v>
      </c>
      <c r="C13" s="3" t="s">
        <v>24</v>
      </c>
      <c r="D13" s="3" t="s">
        <v>25</v>
      </c>
      <c r="E13" s="4" t="n">
        <v>42594</v>
      </c>
      <c r="F13" s="5" t="n">
        <v>123456</v>
      </c>
      <c r="G13" s="6" t="s">
        <v>26</v>
      </c>
      <c r="H13" s="7" t="n">
        <v>0</v>
      </c>
      <c r="I13" s="7" t="n">
        <v>369</v>
      </c>
      <c r="J13" s="7" t="n">
        <v>380</v>
      </c>
      <c r="K13" s="7" t="n">
        <v>0</v>
      </c>
      <c r="L13" s="7" t="n">
        <v>0</v>
      </c>
      <c r="M13" s="7" t="n">
        <v>0</v>
      </c>
      <c r="N13" s="7" t="n">
        <v>1</v>
      </c>
      <c r="O13" s="7" t="s">
        <v>27</v>
      </c>
      <c r="P13" s="5" t="n">
        <v>11</v>
      </c>
      <c r="Q13" s="5" t="n">
        <v>369</v>
      </c>
      <c r="R13" s="8" t="n">
        <v>31</v>
      </c>
      <c r="S13" s="5" t="n">
        <v>0</v>
      </c>
      <c r="T13" s="9" t="n">
        <v>0.263888888888889</v>
      </c>
      <c r="U13" s="9" t="n">
        <v>0.0277777777777778</v>
      </c>
      <c r="V13" s="10" t="n">
        <v>71</v>
      </c>
      <c r="W13" s="10" t="n">
        <v>261</v>
      </c>
    </row>
    <row r="14" customFormat="false" ht="14.95" hidden="false" customHeight="false" outlineLevel="0" collapsed="false">
      <c r="A14" s="2" t="n">
        <v>1111</v>
      </c>
      <c r="B14" s="3" t="s">
        <v>23</v>
      </c>
      <c r="C14" s="3" t="s">
        <v>24</v>
      </c>
      <c r="D14" s="3" t="s">
        <v>25</v>
      </c>
      <c r="E14" s="4" t="n">
        <v>42595</v>
      </c>
      <c r="F14" s="5" t="n">
        <v>123456</v>
      </c>
      <c r="G14" s="6" t="s">
        <v>26</v>
      </c>
      <c r="H14" s="7" t="n">
        <v>0</v>
      </c>
      <c r="I14" s="7" t="n">
        <v>357</v>
      </c>
      <c r="J14" s="7" t="n">
        <v>380</v>
      </c>
      <c r="K14" s="7" t="n">
        <v>0</v>
      </c>
      <c r="L14" s="7" t="n">
        <v>0</v>
      </c>
      <c r="M14" s="7" t="n">
        <v>0</v>
      </c>
      <c r="N14" s="7" t="n">
        <v>1</v>
      </c>
      <c r="O14" s="7" t="s">
        <v>27</v>
      </c>
      <c r="P14" s="5" t="n">
        <v>23</v>
      </c>
      <c r="Q14" s="5" t="n">
        <v>357</v>
      </c>
      <c r="R14" s="8" t="n">
        <v>31</v>
      </c>
      <c r="S14" s="5" t="n">
        <v>0</v>
      </c>
      <c r="T14" s="9" t="n">
        <v>0.263888888888889</v>
      </c>
      <c r="U14" s="9" t="n">
        <v>0.0277777777777778</v>
      </c>
      <c r="V14" s="10" t="n">
        <v>72</v>
      </c>
      <c r="W14" s="10" t="n">
        <v>262</v>
      </c>
    </row>
    <row r="15" customFormat="false" ht="14.95" hidden="false" customHeight="false" outlineLevel="0" collapsed="false">
      <c r="A15" s="2" t="n">
        <v>1111</v>
      </c>
      <c r="B15" s="3" t="s">
        <v>23</v>
      </c>
      <c r="C15" s="3" t="s">
        <v>24</v>
      </c>
      <c r="D15" s="3" t="s">
        <v>25</v>
      </c>
      <c r="E15" s="4" t="n">
        <v>42596</v>
      </c>
      <c r="F15" s="5" t="n">
        <v>123456</v>
      </c>
      <c r="G15" s="6" t="s">
        <v>26</v>
      </c>
      <c r="H15" s="7" t="n">
        <v>0</v>
      </c>
      <c r="I15" s="7" t="n">
        <v>327</v>
      </c>
      <c r="J15" s="7" t="n">
        <v>380</v>
      </c>
      <c r="K15" s="7" t="n">
        <v>0</v>
      </c>
      <c r="L15" s="7" t="n">
        <v>0</v>
      </c>
      <c r="M15" s="7" t="n">
        <v>0</v>
      </c>
      <c r="N15" s="7" t="n">
        <v>1</v>
      </c>
      <c r="O15" s="7" t="s">
        <v>27</v>
      </c>
      <c r="P15" s="5" t="n">
        <v>53</v>
      </c>
      <c r="Q15" s="5" t="n">
        <v>327</v>
      </c>
      <c r="R15" s="8" t="n">
        <v>31</v>
      </c>
      <c r="S15" s="5" t="n">
        <v>0</v>
      </c>
      <c r="T15" s="9" t="n">
        <v>0.263888888888889</v>
      </c>
      <c r="U15" s="9" t="n">
        <v>0.0277777777777778</v>
      </c>
      <c r="V15" s="10" t="n">
        <v>73</v>
      </c>
      <c r="W15" s="10" t="n">
        <v>263</v>
      </c>
    </row>
    <row r="16" customFormat="false" ht="14.95" hidden="false" customHeight="false" outlineLevel="0" collapsed="false">
      <c r="A16" s="2" t="n">
        <v>1111</v>
      </c>
      <c r="B16" s="3" t="s">
        <v>23</v>
      </c>
      <c r="C16" s="3" t="s">
        <v>24</v>
      </c>
      <c r="D16" s="3" t="s">
        <v>25</v>
      </c>
      <c r="E16" s="4" t="n">
        <v>42597</v>
      </c>
      <c r="F16" s="5" t="n">
        <v>123456</v>
      </c>
      <c r="G16" s="6" t="s">
        <v>26</v>
      </c>
      <c r="H16" s="7" t="n">
        <v>0</v>
      </c>
      <c r="I16" s="7" t="n">
        <v>345</v>
      </c>
      <c r="J16" s="7" t="n">
        <v>380</v>
      </c>
      <c r="K16" s="7" t="n">
        <v>0</v>
      </c>
      <c r="L16" s="7" t="n">
        <v>0</v>
      </c>
      <c r="M16" s="7" t="n">
        <v>0</v>
      </c>
      <c r="N16" s="7" t="n">
        <v>1</v>
      </c>
      <c r="O16" s="7" t="s">
        <v>27</v>
      </c>
      <c r="P16" s="5" t="n">
        <v>35</v>
      </c>
      <c r="Q16" s="5" t="n">
        <v>345</v>
      </c>
      <c r="R16" s="8" t="n">
        <v>31</v>
      </c>
      <c r="S16" s="5" t="n">
        <v>0</v>
      </c>
      <c r="T16" s="9" t="n">
        <v>0.263888888888889</v>
      </c>
      <c r="U16" s="9" t="n">
        <v>0.0277777777777778</v>
      </c>
      <c r="V16" s="10" t="n">
        <v>74</v>
      </c>
      <c r="W16" s="10" t="n">
        <v>264</v>
      </c>
    </row>
    <row r="17" customFormat="false" ht="14.95" hidden="false" customHeight="false" outlineLevel="0" collapsed="false">
      <c r="A17" s="20" t="n">
        <v>1111</v>
      </c>
      <c r="B17" s="21" t="s">
        <v>23</v>
      </c>
      <c r="C17" s="21" t="s">
        <v>24</v>
      </c>
      <c r="D17" s="21" t="s">
        <v>25</v>
      </c>
      <c r="E17" s="22" t="n">
        <v>42583</v>
      </c>
      <c r="F17" s="23" t="n">
        <v>101084</v>
      </c>
      <c r="G17" s="24" t="s">
        <v>28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1</v>
      </c>
      <c r="N17" s="25" t="n">
        <v>1</v>
      </c>
      <c r="O17" s="25" t="s">
        <v>27</v>
      </c>
      <c r="P17" s="23" t="n">
        <v>43</v>
      </c>
      <c r="Q17" s="23" t="n">
        <v>337</v>
      </c>
      <c r="R17" s="26" t="n">
        <v>31</v>
      </c>
      <c r="S17" s="23" t="n">
        <v>0</v>
      </c>
      <c r="T17" s="27" t="n">
        <v>0.263888888888889</v>
      </c>
      <c r="U17" s="27" t="n">
        <v>0.0277777777777778</v>
      </c>
      <c r="V17" s="28" t="n">
        <v>0</v>
      </c>
      <c r="W17" s="28" t="n">
        <v>0</v>
      </c>
    </row>
    <row r="18" customFormat="false" ht="14.95" hidden="false" customHeight="false" outlineLevel="0" collapsed="false">
      <c r="A18" s="29" t="n">
        <v>1111</v>
      </c>
      <c r="B18" s="30" t="s">
        <v>23</v>
      </c>
      <c r="C18" s="30" t="s">
        <v>24</v>
      </c>
      <c r="D18" s="30" t="s">
        <v>25</v>
      </c>
      <c r="E18" s="31" t="n">
        <v>42584</v>
      </c>
      <c r="F18" s="32" t="n">
        <v>101084</v>
      </c>
      <c r="G18" s="33" t="s">
        <v>28</v>
      </c>
      <c r="H18" s="34" t="n">
        <v>0</v>
      </c>
      <c r="I18" s="34" t="n">
        <v>303</v>
      </c>
      <c r="J18" s="34" t="n">
        <v>380</v>
      </c>
      <c r="K18" s="34" t="n">
        <v>1</v>
      </c>
      <c r="L18" s="34" t="n">
        <v>93</v>
      </c>
      <c r="M18" s="34" t="n">
        <v>0</v>
      </c>
      <c r="N18" s="34" t="n">
        <v>1</v>
      </c>
      <c r="O18" s="34" t="s">
        <v>27</v>
      </c>
      <c r="P18" s="32" t="n">
        <v>77</v>
      </c>
      <c r="Q18" s="32" t="n">
        <v>303</v>
      </c>
      <c r="R18" s="35" t="n">
        <v>31</v>
      </c>
      <c r="S18" s="32" t="n">
        <v>0</v>
      </c>
      <c r="T18" s="36" t="n">
        <v>0.263888888888889</v>
      </c>
      <c r="U18" s="36" t="n">
        <v>0.0277777777777778</v>
      </c>
      <c r="V18" s="37" t="n">
        <v>76</v>
      </c>
      <c r="W18" s="37" t="n">
        <v>266</v>
      </c>
    </row>
    <row r="19" customFormat="false" ht="14.95" hidden="false" customHeight="false" outlineLevel="0" collapsed="false">
      <c r="A19" s="29" t="n">
        <v>1111</v>
      </c>
      <c r="B19" s="30" t="s">
        <v>23</v>
      </c>
      <c r="C19" s="30" t="s">
        <v>24</v>
      </c>
      <c r="D19" s="30" t="s">
        <v>25</v>
      </c>
      <c r="E19" s="31" t="n">
        <v>42585</v>
      </c>
      <c r="F19" s="32" t="n">
        <v>101084</v>
      </c>
      <c r="G19" s="33" t="s">
        <v>28</v>
      </c>
      <c r="H19" s="34" t="n">
        <v>0</v>
      </c>
      <c r="I19" s="34" t="n">
        <v>363</v>
      </c>
      <c r="J19" s="34" t="n">
        <v>380</v>
      </c>
      <c r="K19" s="34" t="n">
        <v>0</v>
      </c>
      <c r="L19" s="34" t="n">
        <v>0</v>
      </c>
      <c r="M19" s="34" t="n">
        <v>0</v>
      </c>
      <c r="N19" s="34" t="n">
        <v>1</v>
      </c>
      <c r="O19" s="34" t="s">
        <v>27</v>
      </c>
      <c r="P19" s="32" t="n">
        <v>17</v>
      </c>
      <c r="Q19" s="32" t="n">
        <v>363</v>
      </c>
      <c r="R19" s="35" t="n">
        <v>31</v>
      </c>
      <c r="S19" s="32" t="n">
        <v>0</v>
      </c>
      <c r="T19" s="36" t="n">
        <v>0.263888888888889</v>
      </c>
      <c r="U19" s="36" t="n">
        <v>0.0277777777777778</v>
      </c>
      <c r="V19" s="37" t="n">
        <v>77</v>
      </c>
      <c r="W19" s="37" t="n">
        <v>267</v>
      </c>
    </row>
    <row r="20" customFormat="false" ht="14.95" hidden="false" customHeight="false" outlineLevel="0" collapsed="false">
      <c r="A20" s="29" t="n">
        <v>1111</v>
      </c>
      <c r="B20" s="30" t="s">
        <v>23</v>
      </c>
      <c r="C20" s="30" t="s">
        <v>24</v>
      </c>
      <c r="D20" s="30" t="s">
        <v>25</v>
      </c>
      <c r="E20" s="31" t="n">
        <v>42586</v>
      </c>
      <c r="F20" s="32" t="n">
        <v>101084</v>
      </c>
      <c r="G20" s="33" t="s">
        <v>28</v>
      </c>
      <c r="H20" s="34" t="n">
        <v>0</v>
      </c>
      <c r="I20" s="34" t="n">
        <v>366</v>
      </c>
      <c r="J20" s="34" t="n">
        <v>380</v>
      </c>
      <c r="K20" s="34" t="n">
        <v>0</v>
      </c>
      <c r="L20" s="34" t="n">
        <v>0</v>
      </c>
      <c r="M20" s="34" t="n">
        <v>0</v>
      </c>
      <c r="N20" s="34" t="n">
        <v>1</v>
      </c>
      <c r="O20" s="34" t="s">
        <v>27</v>
      </c>
      <c r="P20" s="32" t="n">
        <v>14</v>
      </c>
      <c r="Q20" s="32" t="n">
        <v>366</v>
      </c>
      <c r="R20" s="35" t="n">
        <v>31</v>
      </c>
      <c r="S20" s="32" t="n">
        <v>0</v>
      </c>
      <c r="T20" s="36" t="n">
        <v>0.263888888888889</v>
      </c>
      <c r="U20" s="36" t="n">
        <v>0.0277777777777778</v>
      </c>
      <c r="V20" s="37" t="n">
        <v>78</v>
      </c>
      <c r="W20" s="37" t="n">
        <v>268</v>
      </c>
    </row>
    <row r="21" customFormat="false" ht="14.95" hidden="false" customHeight="false" outlineLevel="0" collapsed="false">
      <c r="A21" s="29" t="n">
        <v>1111</v>
      </c>
      <c r="B21" s="30" t="s">
        <v>23</v>
      </c>
      <c r="C21" s="30" t="s">
        <v>24</v>
      </c>
      <c r="D21" s="30" t="s">
        <v>25</v>
      </c>
      <c r="E21" s="31" t="n">
        <v>42587</v>
      </c>
      <c r="F21" s="32" t="n">
        <v>101084</v>
      </c>
      <c r="G21" s="33" t="s">
        <v>28</v>
      </c>
      <c r="H21" s="34" t="n">
        <v>0</v>
      </c>
      <c r="I21" s="34" t="n">
        <v>377</v>
      </c>
      <c r="J21" s="34" t="n">
        <v>380</v>
      </c>
      <c r="K21" s="34" t="n">
        <v>0</v>
      </c>
      <c r="L21" s="34" t="n">
        <v>0</v>
      </c>
      <c r="M21" s="34" t="n">
        <v>0</v>
      </c>
      <c r="N21" s="34" t="n">
        <v>1</v>
      </c>
      <c r="O21" s="34" t="s">
        <v>27</v>
      </c>
      <c r="P21" s="32" t="n">
        <v>3</v>
      </c>
      <c r="Q21" s="32" t="n">
        <v>377</v>
      </c>
      <c r="R21" s="35" t="n">
        <v>31</v>
      </c>
      <c r="S21" s="32" t="n">
        <v>0</v>
      </c>
      <c r="T21" s="36" t="n">
        <v>0.263888888888889</v>
      </c>
      <c r="U21" s="36" t="n">
        <v>0.0277777777777778</v>
      </c>
      <c r="V21" s="37" t="n">
        <v>79</v>
      </c>
      <c r="W21" s="37" t="n">
        <v>269</v>
      </c>
    </row>
    <row r="22" customFormat="false" ht="14.95" hidden="false" customHeight="false" outlineLevel="0" collapsed="false">
      <c r="A22" s="29" t="n">
        <v>1111</v>
      </c>
      <c r="B22" s="30" t="s">
        <v>23</v>
      </c>
      <c r="C22" s="30" t="s">
        <v>24</v>
      </c>
      <c r="D22" s="30" t="s">
        <v>25</v>
      </c>
      <c r="E22" s="31" t="n">
        <v>42588</v>
      </c>
      <c r="F22" s="32" t="n">
        <v>101084</v>
      </c>
      <c r="G22" s="33" t="s">
        <v>28</v>
      </c>
      <c r="H22" s="34" t="n">
        <v>0</v>
      </c>
      <c r="I22" s="34" t="n">
        <v>360</v>
      </c>
      <c r="J22" s="34" t="n">
        <v>380</v>
      </c>
      <c r="K22" s="34" t="n">
        <v>0</v>
      </c>
      <c r="L22" s="34" t="n">
        <v>0</v>
      </c>
      <c r="M22" s="34" t="n">
        <v>0</v>
      </c>
      <c r="N22" s="34" t="n">
        <v>1</v>
      </c>
      <c r="O22" s="34" t="s">
        <v>27</v>
      </c>
      <c r="P22" s="32" t="n">
        <v>20</v>
      </c>
      <c r="Q22" s="32" t="n">
        <v>360</v>
      </c>
      <c r="R22" s="35" t="n">
        <v>31</v>
      </c>
      <c r="S22" s="32" t="n">
        <v>0</v>
      </c>
      <c r="T22" s="36" t="n">
        <v>0.263888888888889</v>
      </c>
      <c r="U22" s="36" t="n">
        <v>0.0277777777777778</v>
      </c>
      <c r="V22" s="37" t="n">
        <v>80</v>
      </c>
      <c r="W22" s="37" t="n">
        <v>270</v>
      </c>
    </row>
    <row r="23" customFormat="false" ht="14.95" hidden="false" customHeight="false" outlineLevel="0" collapsed="false">
      <c r="A23" s="29" t="n">
        <v>1111</v>
      </c>
      <c r="B23" s="30" t="s">
        <v>23</v>
      </c>
      <c r="C23" s="30" t="s">
        <v>24</v>
      </c>
      <c r="D23" s="30" t="s">
        <v>25</v>
      </c>
      <c r="E23" s="31" t="n">
        <v>42589</v>
      </c>
      <c r="F23" s="32" t="n">
        <v>101084</v>
      </c>
      <c r="G23" s="33" t="s">
        <v>28</v>
      </c>
      <c r="H23" s="34" t="n">
        <v>0</v>
      </c>
      <c r="I23" s="34" t="n">
        <v>354</v>
      </c>
      <c r="J23" s="34" t="n">
        <v>380</v>
      </c>
      <c r="K23" s="34" t="n">
        <v>0</v>
      </c>
      <c r="L23" s="34" t="n">
        <v>0</v>
      </c>
      <c r="M23" s="34" t="n">
        <v>0</v>
      </c>
      <c r="N23" s="34" t="n">
        <v>1</v>
      </c>
      <c r="O23" s="34" t="s">
        <v>27</v>
      </c>
      <c r="P23" s="32" t="n">
        <v>26</v>
      </c>
      <c r="Q23" s="32" t="n">
        <v>354</v>
      </c>
      <c r="R23" s="35" t="n">
        <v>31</v>
      </c>
      <c r="S23" s="32" t="n">
        <v>0</v>
      </c>
      <c r="T23" s="36" t="n">
        <v>0.263888888888889</v>
      </c>
      <c r="U23" s="36" t="n">
        <v>0.0277777777777778</v>
      </c>
      <c r="V23" s="37" t="n">
        <v>81</v>
      </c>
      <c r="W23" s="37" t="n">
        <v>271</v>
      </c>
    </row>
    <row r="24" customFormat="false" ht="14.95" hidden="false" customHeight="false" outlineLevel="0" collapsed="false">
      <c r="A24" s="29" t="n">
        <v>1111</v>
      </c>
      <c r="B24" s="30" t="s">
        <v>23</v>
      </c>
      <c r="C24" s="30" t="s">
        <v>24</v>
      </c>
      <c r="D24" s="30" t="s">
        <v>25</v>
      </c>
      <c r="E24" s="31" t="n">
        <v>42590</v>
      </c>
      <c r="F24" s="32" t="n">
        <v>101084</v>
      </c>
      <c r="G24" s="33" t="s">
        <v>28</v>
      </c>
      <c r="H24" s="34" t="n">
        <v>0</v>
      </c>
      <c r="I24" s="34" t="n">
        <v>349</v>
      </c>
      <c r="J24" s="34" t="n">
        <v>380</v>
      </c>
      <c r="K24" s="34" t="n">
        <v>0</v>
      </c>
      <c r="L24" s="34" t="n">
        <v>0</v>
      </c>
      <c r="M24" s="34" t="n">
        <v>0</v>
      </c>
      <c r="N24" s="34" t="n">
        <v>1</v>
      </c>
      <c r="O24" s="34" t="s">
        <v>27</v>
      </c>
      <c r="P24" s="32" t="n">
        <v>31</v>
      </c>
      <c r="Q24" s="32" t="n">
        <v>349</v>
      </c>
      <c r="R24" s="35" t="n">
        <v>31</v>
      </c>
      <c r="S24" s="32" t="n">
        <v>0</v>
      </c>
      <c r="T24" s="36" t="n">
        <v>0.263888888888889</v>
      </c>
      <c r="U24" s="36" t="n">
        <v>0.0277777777777778</v>
      </c>
      <c r="V24" s="37" t="n">
        <v>82</v>
      </c>
      <c r="W24" s="37" t="n">
        <v>272</v>
      </c>
    </row>
    <row r="25" customFormat="false" ht="14.95" hidden="false" customHeight="false" outlineLevel="0" collapsed="false">
      <c r="A25" s="29" t="n">
        <v>1111</v>
      </c>
      <c r="B25" s="30" t="s">
        <v>23</v>
      </c>
      <c r="C25" s="30" t="s">
        <v>24</v>
      </c>
      <c r="D25" s="30" t="s">
        <v>25</v>
      </c>
      <c r="E25" s="31" t="n">
        <v>42591</v>
      </c>
      <c r="F25" s="32" t="n">
        <v>101084</v>
      </c>
      <c r="G25" s="33" t="s">
        <v>28</v>
      </c>
      <c r="H25" s="34" t="n">
        <v>0</v>
      </c>
      <c r="I25" s="34" t="n">
        <v>376</v>
      </c>
      <c r="J25" s="34" t="n">
        <v>380</v>
      </c>
      <c r="K25" s="34" t="n">
        <v>0</v>
      </c>
      <c r="L25" s="34" t="n">
        <v>0</v>
      </c>
      <c r="M25" s="34" t="n">
        <v>0</v>
      </c>
      <c r="N25" s="34" t="n">
        <v>1</v>
      </c>
      <c r="O25" s="34" t="s">
        <v>27</v>
      </c>
      <c r="P25" s="32" t="n">
        <v>4</v>
      </c>
      <c r="Q25" s="32" t="n">
        <v>376</v>
      </c>
      <c r="R25" s="35" t="n">
        <v>32</v>
      </c>
      <c r="S25" s="32" t="n">
        <v>0</v>
      </c>
      <c r="T25" s="36" t="n">
        <v>0.263888888888889</v>
      </c>
      <c r="U25" s="36" t="n">
        <v>0.0277777777777778</v>
      </c>
      <c r="V25" s="37" t="n">
        <v>83</v>
      </c>
      <c r="W25" s="37" t="n">
        <v>273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1025" min="1" style="0" width="8.23469387755102"/>
  </cols>
  <sheetData>
    <row r="1" s="39" customFormat="true" ht="49.5" hidden="false" customHeight="true" outlineLevel="0" collapsed="false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</row>
    <row r="2" s="41" customFormat="true" ht="49.5" hidden="false" customHeight="true" outlineLevel="0" collapsed="false">
      <c r="A2" s="40" t="s">
        <v>29</v>
      </c>
      <c r="B2" s="40" t="s">
        <v>30</v>
      </c>
      <c r="C2" s="40" t="s">
        <v>31</v>
      </c>
      <c r="D2" s="40" t="s">
        <v>32</v>
      </c>
      <c r="E2" s="40" t="s">
        <v>4</v>
      </c>
      <c r="F2" s="40" t="s">
        <v>33</v>
      </c>
      <c r="G2" s="40" t="s">
        <v>34</v>
      </c>
      <c r="H2" s="40" t="s">
        <v>35</v>
      </c>
      <c r="I2" s="40" t="s">
        <v>36</v>
      </c>
      <c r="J2" s="40" t="s">
        <v>37</v>
      </c>
      <c r="K2" s="40" t="s">
        <v>38</v>
      </c>
      <c r="L2" s="40" t="s">
        <v>39</v>
      </c>
      <c r="M2" s="40" t="s">
        <v>12</v>
      </c>
      <c r="N2" s="40" t="s">
        <v>13</v>
      </c>
      <c r="O2" s="40" t="s">
        <v>40</v>
      </c>
      <c r="P2" s="40" t="s">
        <v>41</v>
      </c>
      <c r="Q2" s="40" t="s">
        <v>42</v>
      </c>
      <c r="R2" s="40" t="s">
        <v>43</v>
      </c>
      <c r="S2" s="40" t="s">
        <v>44</v>
      </c>
      <c r="T2" s="40" t="s">
        <v>45</v>
      </c>
      <c r="U2" s="40" t="s">
        <v>46</v>
      </c>
      <c r="V2" s="40" t="s">
        <v>21</v>
      </c>
      <c r="W2" s="40" t="s">
        <v>22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2" style="0" width="25.1071428571429"/>
  </cols>
  <sheetData>
    <row r="3" customFormat="false" ht="15.75" hidden="false" customHeight="false" outlineLevel="0" collapsed="false"/>
    <row r="4" customFormat="false" ht="15.75" hidden="false" customHeight="false" outlineLevel="0" collapsed="false">
      <c r="B4" s="42" t="s">
        <v>47</v>
      </c>
      <c r="C4" s="43" t="s">
        <v>48</v>
      </c>
    </row>
    <row r="5" customFormat="false" ht="45.75" hidden="false" customHeight="false" outlineLevel="0" collapsed="false">
      <c r="B5" s="44" t="s">
        <v>49</v>
      </c>
      <c r="C5" s="45" t="s">
        <v>50</v>
      </c>
    </row>
    <row r="6" customFormat="false" ht="15.75" hidden="false" customHeight="false" outlineLevel="0" collapsed="false">
      <c r="B6" s="44" t="s">
        <v>51</v>
      </c>
      <c r="C6" s="45" t="s">
        <v>52</v>
      </c>
    </row>
    <row r="7" customFormat="false" ht="30.75" hidden="false" customHeight="false" outlineLevel="0" collapsed="false">
      <c r="B7" s="44" t="s">
        <v>53</v>
      </c>
      <c r="C7" s="45" t="s">
        <v>54</v>
      </c>
    </row>
    <row r="8" customFormat="false" ht="30.75" hidden="false" customHeight="false" outlineLevel="0" collapsed="false">
      <c r="B8" s="44" t="s">
        <v>55</v>
      </c>
      <c r="C8" s="45" t="s">
        <v>56</v>
      </c>
    </row>
    <row r="9" customFormat="false" ht="15.75" hidden="false" customHeight="false" outlineLevel="0" collapsed="false">
      <c r="B9" s="44" t="s">
        <v>57</v>
      </c>
      <c r="C9" s="45" t="s">
        <v>58</v>
      </c>
    </row>
    <row r="10" customFormat="false" ht="15.75" hidden="false" customHeight="false" outlineLevel="0" collapsed="false">
      <c r="B10" s="44" t="s">
        <v>59</v>
      </c>
      <c r="C10" s="45" t="s">
        <v>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3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RowHeight="15"/>
  <cols>
    <col collapsed="false" hidden="false" max="1" min="1" style="0" width="15.9285714285714"/>
    <col collapsed="false" hidden="false" max="8" min="2" style="46" width="9.98979591836735"/>
    <col collapsed="false" hidden="false" max="10" min="9" style="0" width="6.47959183673469"/>
    <col collapsed="false" hidden="false" max="11" min="11" style="0" width="12.8265306122449"/>
    <col collapsed="false" hidden="false" max="12" min="12" style="0" width="14.0408163265306"/>
    <col collapsed="false" hidden="false" max="13" min="13" style="0" width="12.8265306122449"/>
    <col collapsed="false" hidden="false" max="32" min="14" style="47" width="8.36734693877551"/>
  </cols>
  <sheetData>
    <row r="2" customFormat="false" ht="15" hidden="false" customHeight="false" outlineLevel="0" collapsed="false">
      <c r="B2" s="48" t="s">
        <v>61</v>
      </c>
    </row>
    <row r="3" customFormat="false" ht="52.5" hidden="false" customHeight="false" outlineLevel="0" collapsed="false">
      <c r="B3" s="49" t="s">
        <v>49</v>
      </c>
      <c r="C3" s="49" t="s">
        <v>51</v>
      </c>
      <c r="D3" s="49" t="s">
        <v>53</v>
      </c>
      <c r="E3" s="49" t="s">
        <v>55</v>
      </c>
      <c r="F3" s="49" t="s">
        <v>57</v>
      </c>
      <c r="G3" s="49" t="s">
        <v>59</v>
      </c>
    </row>
    <row r="4" customFormat="false" ht="15" hidden="false" customHeight="false" outlineLevel="0" collapsed="false">
      <c r="A4" s="50" t="s">
        <v>62</v>
      </c>
      <c r="B4" s="46" t="s">
        <v>63</v>
      </c>
      <c r="C4" s="51" t="n">
        <f aca="false">SUM(V9:V32)</f>
        <v>3</v>
      </c>
      <c r="D4" s="51" t="n">
        <f aca="false">SUM(T9:T32)</f>
        <v>2</v>
      </c>
      <c r="E4" s="46" t="s">
        <v>63</v>
      </c>
      <c r="F4" s="52" t="n">
        <f aca="false">AVERAGE(AE9:AE32)</f>
        <v>62.7916666666667</v>
      </c>
      <c r="G4" s="46" t="s">
        <v>63</v>
      </c>
    </row>
    <row r="5" customFormat="false" ht="15" hidden="false" customHeight="false" outlineLevel="0" collapsed="false">
      <c r="A5" s="50" t="s">
        <v>64</v>
      </c>
      <c r="B5" s="53" t="n">
        <f aca="false">SUM(R9:R32)/SUM(S9:S32)</f>
        <v>0.946616541353384</v>
      </c>
      <c r="C5" s="53" t="n">
        <f aca="false">SUM(V9:V32)/SUM(W9:W32)</f>
        <v>0.125</v>
      </c>
      <c r="D5" s="54" t="n">
        <f aca="false">SUM(U9:U32)/SUM(T9:T32)</f>
        <v>96.5</v>
      </c>
      <c r="E5" s="55" t="n">
        <f aca="false">(SUM(AC9:AC32)-SUM(AD9:AD32))/SUM(AC9:AC32)</f>
        <v>0.894736842105263</v>
      </c>
      <c r="F5" s="54" t="n">
        <f aca="false">SUM(AE9:AE32)</f>
        <v>1507</v>
      </c>
      <c r="G5" s="52" t="n">
        <f aca="false">SUM(H9:H32)/SUM(AE9:AE32)</f>
        <v>262.477106834771</v>
      </c>
    </row>
    <row r="7" customFormat="false" ht="15" hidden="false" customHeight="false" outlineLevel="0" collapsed="false">
      <c r="B7" s="56" t="s">
        <v>65</v>
      </c>
    </row>
    <row r="8" s="59" customFormat="true" ht="52.5" hidden="false" customHeight="false" outlineLevel="0" collapsed="false">
      <c r="A8" s="57" t="s">
        <v>66</v>
      </c>
      <c r="B8" s="49" t="s">
        <v>49</v>
      </c>
      <c r="C8" s="49" t="s">
        <v>51</v>
      </c>
      <c r="D8" s="49" t="s">
        <v>53</v>
      </c>
      <c r="E8" s="49" t="s">
        <v>55</v>
      </c>
      <c r="F8" s="49" t="s">
        <v>57</v>
      </c>
      <c r="G8" s="49" t="s">
        <v>59</v>
      </c>
      <c r="H8" s="58" t="s">
        <v>67</v>
      </c>
      <c r="J8" s="60" t="s">
        <v>0</v>
      </c>
      <c r="K8" s="60" t="s">
        <v>1</v>
      </c>
      <c r="L8" s="60" t="s">
        <v>2</v>
      </c>
      <c r="M8" s="60" t="s">
        <v>3</v>
      </c>
      <c r="N8" s="38" t="s">
        <v>4</v>
      </c>
      <c r="O8" s="38" t="s">
        <v>5</v>
      </c>
      <c r="P8" s="38" t="s">
        <v>6</v>
      </c>
      <c r="Q8" s="38" t="s">
        <v>7</v>
      </c>
      <c r="R8" s="38" t="s">
        <v>8</v>
      </c>
      <c r="S8" s="38" t="s">
        <v>9</v>
      </c>
      <c r="T8" s="38" t="s">
        <v>10</v>
      </c>
      <c r="U8" s="38" t="s">
        <v>11</v>
      </c>
      <c r="V8" s="38" t="s">
        <v>12</v>
      </c>
      <c r="W8" s="38" t="s">
        <v>13</v>
      </c>
      <c r="X8" s="38" t="s">
        <v>14</v>
      </c>
      <c r="Y8" s="38" t="s">
        <v>15</v>
      </c>
      <c r="Z8" s="38" t="s">
        <v>16</v>
      </c>
      <c r="AA8" s="38" t="s">
        <v>17</v>
      </c>
      <c r="AB8" s="38" t="s">
        <v>18</v>
      </c>
      <c r="AC8" s="38" t="s">
        <v>19</v>
      </c>
      <c r="AD8" s="38" t="s">
        <v>20</v>
      </c>
      <c r="AE8" s="38" t="s">
        <v>21</v>
      </c>
      <c r="AF8" s="38" t="s">
        <v>22</v>
      </c>
    </row>
    <row r="9" customFormat="false" ht="14.9" hidden="false" customHeight="false" outlineLevel="0" collapsed="false">
      <c r="A9" s="55" t="str">
        <f aca="false">IF(V9=0,"Trabalhou","Faltou")</f>
        <v>Trabalhou</v>
      </c>
      <c r="B9" s="55" t="n">
        <f aca="false">IFERROR(R9/S9,"Faltou")</f>
        <v>0.971052631578947</v>
      </c>
      <c r="C9" s="55" t="n">
        <f aca="false">V9/W9</f>
        <v>0</v>
      </c>
      <c r="D9" s="61" t="str">
        <f aca="false">IFERROR(U9/T9,"Sem nota")</f>
        <v>Sem nota</v>
      </c>
      <c r="E9" s="55" t="n">
        <f aca="false">IFERROR((AC9-AD9)/AC9,"Faltou")</f>
        <v>0.894736842105263</v>
      </c>
      <c r="F9" s="54" t="n">
        <f aca="false">IF(A9="Faltou","Faltou",AE9)</f>
        <v>60</v>
      </c>
      <c r="G9" s="54" t="n">
        <f aca="false">IF(A9="Faltou","Faltou",AF9)</f>
        <v>250</v>
      </c>
      <c r="H9" s="54" t="n">
        <f aca="false">AF9*AE9</f>
        <v>15000</v>
      </c>
      <c r="J9" s="50" t="n">
        <v>1111</v>
      </c>
      <c r="K9" s="62" t="s">
        <v>23</v>
      </c>
      <c r="L9" s="62" t="s">
        <v>24</v>
      </c>
      <c r="M9" s="62" t="s">
        <v>25</v>
      </c>
      <c r="N9" s="63" t="n">
        <v>42583</v>
      </c>
      <c r="O9" s="64" t="n">
        <v>123456</v>
      </c>
      <c r="P9" s="65" t="s">
        <v>26</v>
      </c>
      <c r="Q9" s="66" t="n">
        <v>0</v>
      </c>
      <c r="R9" s="66" t="n">
        <v>369</v>
      </c>
      <c r="S9" s="66" t="n">
        <v>380</v>
      </c>
      <c r="T9" s="66" t="n">
        <v>0</v>
      </c>
      <c r="U9" s="66" t="n">
        <v>0</v>
      </c>
      <c r="V9" s="66" t="n">
        <v>0</v>
      </c>
      <c r="W9" s="66" t="n">
        <v>1</v>
      </c>
      <c r="X9" s="66" t="s">
        <v>27</v>
      </c>
      <c r="Y9" s="64" t="n">
        <v>11</v>
      </c>
      <c r="Z9" s="64" t="n">
        <v>369</v>
      </c>
      <c r="AA9" s="67" t="n">
        <v>31</v>
      </c>
      <c r="AB9" s="64" t="n">
        <v>0</v>
      </c>
      <c r="AC9" s="68" t="n">
        <v>0.263888888888889</v>
      </c>
      <c r="AD9" s="68" t="n">
        <v>0.0277777777777778</v>
      </c>
      <c r="AE9" s="69" t="n">
        <v>60</v>
      </c>
      <c r="AF9" s="69" t="n">
        <v>250</v>
      </c>
    </row>
    <row r="10" customFormat="false" ht="15" hidden="false" customHeight="false" outlineLevel="0" collapsed="false">
      <c r="A10" s="55" t="str">
        <f aca="false">IF(V10=0,"Trabalhou","Faltou")</f>
        <v>Trabalhou</v>
      </c>
      <c r="B10" s="55" t="n">
        <f aca="false">IFERROR(R10/S10,"Faltou")</f>
        <v>0.952631578947368</v>
      </c>
      <c r="C10" s="55" t="n">
        <f aca="false">V10/W10</f>
        <v>0</v>
      </c>
      <c r="D10" s="61" t="str">
        <f aca="false">IFERROR(U10/T10,"Sem nota")</f>
        <v>Sem nota</v>
      </c>
      <c r="E10" s="55" t="n">
        <f aca="false">IFERROR((AC10-AD10)/AC10,"Faltou")</f>
        <v>0.894736842105263</v>
      </c>
      <c r="F10" s="54" t="n">
        <f aca="false">IF(A10="Faltou","Faltou",AE10)</f>
        <v>61</v>
      </c>
      <c r="G10" s="54" t="n">
        <f aca="false">IF(A10="Faltou","Faltou",AF10)</f>
        <v>251</v>
      </c>
      <c r="H10" s="54" t="n">
        <f aca="false">AF10*AE10</f>
        <v>15311</v>
      </c>
      <c r="J10" s="50" t="n">
        <v>1111</v>
      </c>
      <c r="K10" s="62" t="s">
        <v>23</v>
      </c>
      <c r="L10" s="62" t="s">
        <v>24</v>
      </c>
      <c r="M10" s="62" t="s">
        <v>25</v>
      </c>
      <c r="N10" s="63" t="n">
        <v>42583</v>
      </c>
      <c r="O10" s="64" t="n">
        <v>789123</v>
      </c>
      <c r="P10" s="65" t="s">
        <v>28</v>
      </c>
      <c r="Q10" s="66" t="n">
        <v>0</v>
      </c>
      <c r="R10" s="66" t="n">
        <v>362</v>
      </c>
      <c r="S10" s="66" t="n">
        <v>380</v>
      </c>
      <c r="T10" s="66" t="n">
        <v>0</v>
      </c>
      <c r="U10" s="66" t="n">
        <v>0</v>
      </c>
      <c r="V10" s="66" t="n">
        <v>0</v>
      </c>
      <c r="W10" s="66" t="n">
        <v>1</v>
      </c>
      <c r="X10" s="66" t="s">
        <v>27</v>
      </c>
      <c r="Y10" s="64" t="n">
        <v>18</v>
      </c>
      <c r="Z10" s="64" t="n">
        <v>362</v>
      </c>
      <c r="AA10" s="67" t="n">
        <v>31</v>
      </c>
      <c r="AB10" s="64" t="n">
        <v>0</v>
      </c>
      <c r="AC10" s="68" t="n">
        <v>0.263888888888889</v>
      </c>
      <c r="AD10" s="68" t="n">
        <v>0.0277777777777778</v>
      </c>
      <c r="AE10" s="69" t="n">
        <v>61</v>
      </c>
      <c r="AF10" s="69" t="n">
        <v>251</v>
      </c>
    </row>
    <row r="11" customFormat="false" ht="15" hidden="false" customHeight="false" outlineLevel="0" collapsed="false">
      <c r="A11" s="55" t="str">
        <f aca="false">IF(V11=0,"Trabalhou","Faltou")</f>
        <v>Trabalhou</v>
      </c>
      <c r="B11" s="55" t="n">
        <f aca="false">IFERROR(R11/S11,"Faltou")</f>
        <v>0.971052631578947</v>
      </c>
      <c r="C11" s="55" t="n">
        <f aca="false">V11/W11</f>
        <v>0</v>
      </c>
      <c r="D11" s="61" t="str">
        <f aca="false">IFERROR(U11/T11,"Sem nota")</f>
        <v>Sem nota</v>
      </c>
      <c r="E11" s="55" t="n">
        <f aca="false">IFERROR((AC11-AD11)/AC11,"Faltou")</f>
        <v>0.894736842105263</v>
      </c>
      <c r="F11" s="54" t="n">
        <f aca="false">IF(A11="Faltou","Faltou",AE11)</f>
        <v>62</v>
      </c>
      <c r="G11" s="54" t="n">
        <f aca="false">IF(A11="Faltou","Faltou",AF11)</f>
        <v>252</v>
      </c>
      <c r="H11" s="54" t="n">
        <f aca="false">AF11*AE11</f>
        <v>15624</v>
      </c>
      <c r="J11" s="50" t="n">
        <v>1111</v>
      </c>
      <c r="K11" s="62" t="s">
        <v>23</v>
      </c>
      <c r="L11" s="62" t="s">
        <v>24</v>
      </c>
      <c r="M11" s="62" t="s">
        <v>25</v>
      </c>
      <c r="N11" s="63" t="n">
        <v>42584</v>
      </c>
      <c r="O11" s="64" t="n">
        <v>145479</v>
      </c>
      <c r="P11" s="65" t="s">
        <v>68</v>
      </c>
      <c r="Q11" s="66" t="n">
        <v>0</v>
      </c>
      <c r="R11" s="66" t="n">
        <v>369</v>
      </c>
      <c r="S11" s="66" t="n">
        <v>380</v>
      </c>
      <c r="T11" s="66" t="n">
        <v>0</v>
      </c>
      <c r="U11" s="66" t="n">
        <v>0</v>
      </c>
      <c r="V11" s="66" t="n">
        <v>0</v>
      </c>
      <c r="W11" s="66" t="n">
        <v>1</v>
      </c>
      <c r="X11" s="66" t="s">
        <v>27</v>
      </c>
      <c r="Y11" s="64" t="n">
        <v>11</v>
      </c>
      <c r="Z11" s="64" t="n">
        <v>369</v>
      </c>
      <c r="AA11" s="67" t="n">
        <v>31</v>
      </c>
      <c r="AB11" s="64" t="n">
        <v>0</v>
      </c>
      <c r="AC11" s="68" t="n">
        <v>0.263888888888889</v>
      </c>
      <c r="AD11" s="68" t="n">
        <v>0.0277777777777778</v>
      </c>
      <c r="AE11" s="69" t="n">
        <v>62</v>
      </c>
      <c r="AF11" s="69" t="n">
        <v>252</v>
      </c>
    </row>
    <row r="12" customFormat="false" ht="15" hidden="false" customHeight="false" outlineLevel="0" collapsed="false">
      <c r="A12" s="55" t="str">
        <f aca="false">IF(V12=0,"Trabalhou","Faltou")</f>
        <v>Trabalhou</v>
      </c>
      <c r="B12" s="55" t="n">
        <f aca="false">IFERROR(R12/S12,"Faltou")</f>
        <v>0.939473684210526</v>
      </c>
      <c r="C12" s="55" t="n">
        <f aca="false">V12/W12</f>
        <v>0</v>
      </c>
      <c r="D12" s="61" t="str">
        <f aca="false">IFERROR(U12/T12,"Sem nota")</f>
        <v>Sem nota</v>
      </c>
      <c r="E12" s="55" t="n">
        <f aca="false">IFERROR((AC12-AD12)/AC12,"Faltou")</f>
        <v>0.894736842105263</v>
      </c>
      <c r="F12" s="54" t="n">
        <f aca="false">IF(A12="Faltou","Faltou",AE12)</f>
        <v>63</v>
      </c>
      <c r="G12" s="54" t="n">
        <f aca="false">IF(A12="Faltou","Faltou",AF12)</f>
        <v>253</v>
      </c>
      <c r="H12" s="54" t="n">
        <f aca="false">AF12*AE12</f>
        <v>15939</v>
      </c>
      <c r="J12" s="50" t="n">
        <v>1111</v>
      </c>
      <c r="K12" s="62" t="s">
        <v>23</v>
      </c>
      <c r="L12" s="62" t="s">
        <v>24</v>
      </c>
      <c r="M12" s="62" t="s">
        <v>25</v>
      </c>
      <c r="N12" s="63" t="n">
        <v>42584</v>
      </c>
      <c r="O12" s="64" t="n">
        <v>212045</v>
      </c>
      <c r="P12" s="65" t="s">
        <v>69</v>
      </c>
      <c r="Q12" s="66" t="n">
        <v>0</v>
      </c>
      <c r="R12" s="66" t="n">
        <v>357</v>
      </c>
      <c r="S12" s="66" t="n">
        <v>380</v>
      </c>
      <c r="T12" s="66" t="n">
        <v>0</v>
      </c>
      <c r="U12" s="66" t="n">
        <v>0</v>
      </c>
      <c r="V12" s="66" t="n">
        <v>0</v>
      </c>
      <c r="W12" s="66" t="n">
        <v>1</v>
      </c>
      <c r="X12" s="66" t="s">
        <v>27</v>
      </c>
      <c r="Y12" s="64" t="n">
        <v>23</v>
      </c>
      <c r="Z12" s="64" t="n">
        <v>357</v>
      </c>
      <c r="AA12" s="67" t="n">
        <v>31</v>
      </c>
      <c r="AB12" s="64" t="n">
        <v>0</v>
      </c>
      <c r="AC12" s="68" t="n">
        <v>0.263888888888889</v>
      </c>
      <c r="AD12" s="68" t="n">
        <v>0.0277777777777778</v>
      </c>
      <c r="AE12" s="69" t="n">
        <v>63</v>
      </c>
      <c r="AF12" s="69" t="n">
        <v>253</v>
      </c>
    </row>
    <row r="13" s="72" customFormat="true" ht="15" hidden="false" customHeight="false" outlineLevel="0" collapsed="false">
      <c r="A13" s="70" t="str">
        <f aca="false">IF(V13=0,"Trabalhou","Faltou")</f>
        <v>Faltou</v>
      </c>
      <c r="B13" s="70" t="str">
        <f aca="false">IFERROR(R13/S13,"Faltou")</f>
        <v>Faltou</v>
      </c>
      <c r="C13" s="70" t="n">
        <f aca="false">V13/W13</f>
        <v>1</v>
      </c>
      <c r="D13" s="71" t="str">
        <f aca="false">IFERROR(U13/T13,"Sem nota")</f>
        <v>Sem nota</v>
      </c>
      <c r="E13" s="70" t="str">
        <f aca="false">IFERROR((AC13-AD13)/AC13,"Faltou")</f>
        <v>Faltou</v>
      </c>
      <c r="F13" s="71" t="str">
        <f aca="false">IF(A13="Faltou","Faltou",AE13)</f>
        <v>Faltou</v>
      </c>
      <c r="G13" s="71" t="str">
        <f aca="false">IF(A13="Faltou","Faltou",AF13)</f>
        <v>Faltou</v>
      </c>
      <c r="H13" s="71" t="n">
        <f aca="false">AF13*AE13</f>
        <v>0</v>
      </c>
      <c r="J13" s="73" t="n">
        <v>1111</v>
      </c>
      <c r="K13" s="74" t="s">
        <v>23</v>
      </c>
      <c r="L13" s="74" t="s">
        <v>24</v>
      </c>
      <c r="M13" s="74" t="s">
        <v>25</v>
      </c>
      <c r="N13" s="75" t="n">
        <v>42584</v>
      </c>
      <c r="O13" s="76" t="n">
        <v>278612</v>
      </c>
      <c r="P13" s="77" t="s">
        <v>70</v>
      </c>
      <c r="Q13" s="78" t="n">
        <v>0</v>
      </c>
      <c r="R13" s="78" t="n">
        <v>0</v>
      </c>
      <c r="S13" s="78" t="n">
        <v>0</v>
      </c>
      <c r="T13" s="78" t="n">
        <v>0</v>
      </c>
      <c r="U13" s="78" t="n">
        <v>0</v>
      </c>
      <c r="V13" s="78" t="n">
        <v>1</v>
      </c>
      <c r="W13" s="78" t="n">
        <v>1</v>
      </c>
      <c r="X13" s="78" t="s">
        <v>27</v>
      </c>
      <c r="Y13" s="76" t="n">
        <v>19</v>
      </c>
      <c r="Z13" s="76" t="n">
        <v>361</v>
      </c>
      <c r="AA13" s="79" t="n">
        <v>31</v>
      </c>
      <c r="AB13" s="76" t="n">
        <v>0</v>
      </c>
      <c r="AC13" s="80" t="n">
        <v>0</v>
      </c>
      <c r="AD13" s="80" t="n">
        <v>0</v>
      </c>
      <c r="AE13" s="81" t="n">
        <v>0</v>
      </c>
      <c r="AF13" s="81" t="n">
        <v>0</v>
      </c>
    </row>
    <row r="14" customFormat="false" ht="15" hidden="false" customHeight="false" outlineLevel="0" collapsed="false">
      <c r="A14" s="55" t="str">
        <f aca="false">IF(V14=0,"Trabalhou","Faltou")</f>
        <v>Trabalhou</v>
      </c>
      <c r="B14" s="55" t="n">
        <f aca="false">IFERROR(R14/S14,"Faltou")</f>
        <v>0.994736842105263</v>
      </c>
      <c r="C14" s="55" t="n">
        <f aca="false">V14/W14</f>
        <v>0</v>
      </c>
      <c r="D14" s="61" t="str">
        <f aca="false">IFERROR(U14/T14,"Sem nota")</f>
        <v>Sem nota</v>
      </c>
      <c r="E14" s="55" t="n">
        <f aca="false">IFERROR((AC14-AD14)/AC14,"Faltou")</f>
        <v>0.894736842105263</v>
      </c>
      <c r="F14" s="54" t="n">
        <f aca="false">IF(A14="Faltou","Faltou",AE14)</f>
        <v>65</v>
      </c>
      <c r="G14" s="54" t="n">
        <f aca="false">IF(A14="Faltou","Faltou",AF14)</f>
        <v>255</v>
      </c>
      <c r="H14" s="54" t="n">
        <f aca="false">AF14*AE14</f>
        <v>16575</v>
      </c>
      <c r="J14" s="50" t="n">
        <v>1111</v>
      </c>
      <c r="K14" s="62" t="s">
        <v>23</v>
      </c>
      <c r="L14" s="62" t="s">
        <v>24</v>
      </c>
      <c r="M14" s="62" t="s">
        <v>25</v>
      </c>
      <c r="N14" s="63" t="n">
        <v>42585</v>
      </c>
      <c r="O14" s="64" t="n">
        <v>345179</v>
      </c>
      <c r="P14" s="65" t="s">
        <v>71</v>
      </c>
      <c r="Q14" s="66" t="n">
        <v>0</v>
      </c>
      <c r="R14" s="66" t="n">
        <v>378</v>
      </c>
      <c r="S14" s="66" t="n">
        <v>380</v>
      </c>
      <c r="T14" s="66" t="n">
        <v>0</v>
      </c>
      <c r="U14" s="66" t="n">
        <v>0</v>
      </c>
      <c r="V14" s="66" t="n">
        <v>0</v>
      </c>
      <c r="W14" s="66" t="n">
        <v>1</v>
      </c>
      <c r="X14" s="66" t="s">
        <v>27</v>
      </c>
      <c r="Y14" s="64" t="n">
        <v>2</v>
      </c>
      <c r="Z14" s="64" t="n">
        <v>378</v>
      </c>
      <c r="AA14" s="67" t="n">
        <v>31</v>
      </c>
      <c r="AB14" s="64" t="n">
        <v>0</v>
      </c>
      <c r="AC14" s="68" t="n">
        <v>0.263888888888889</v>
      </c>
      <c r="AD14" s="68" t="n">
        <v>0.0277777777777778</v>
      </c>
      <c r="AE14" s="69" t="n">
        <v>65</v>
      </c>
      <c r="AF14" s="69" t="n">
        <v>255</v>
      </c>
    </row>
    <row r="15" customFormat="false" ht="15" hidden="false" customHeight="false" outlineLevel="0" collapsed="false">
      <c r="A15" s="55" t="str">
        <f aca="false">IF(V15=0,"Trabalhou","Faltou")</f>
        <v>Trabalhou</v>
      </c>
      <c r="B15" s="55" t="n">
        <f aca="false">IFERROR(R15/S15,"Faltou")</f>
        <v>0.936842105263158</v>
      </c>
      <c r="C15" s="55" t="n">
        <f aca="false">V15/W15</f>
        <v>0</v>
      </c>
      <c r="D15" s="61" t="str">
        <f aca="false">IFERROR(U15/T15,"Sem nota")</f>
        <v>Sem nota</v>
      </c>
      <c r="E15" s="55" t="n">
        <f aca="false">IFERROR((AC15-AD15)/AC15,"Faltou")</f>
        <v>0.894736842105263</v>
      </c>
      <c r="F15" s="54" t="n">
        <f aca="false">IF(A15="Faltou","Faltou",AE15)</f>
        <v>66</v>
      </c>
      <c r="G15" s="54" t="n">
        <f aca="false">IF(A15="Faltou","Faltou",AF15)</f>
        <v>256</v>
      </c>
      <c r="H15" s="54" t="n">
        <f aca="false">AF15*AE15</f>
        <v>16896</v>
      </c>
      <c r="J15" s="50" t="n">
        <v>1111</v>
      </c>
      <c r="K15" s="62" t="s">
        <v>23</v>
      </c>
      <c r="L15" s="62" t="s">
        <v>24</v>
      </c>
      <c r="M15" s="62" t="s">
        <v>25</v>
      </c>
      <c r="N15" s="63" t="n">
        <v>42585</v>
      </c>
      <c r="O15" s="64" t="n">
        <v>411745</v>
      </c>
      <c r="P15" s="65" t="s">
        <v>72</v>
      </c>
      <c r="Q15" s="66" t="n">
        <v>0</v>
      </c>
      <c r="R15" s="66" t="n">
        <v>356</v>
      </c>
      <c r="S15" s="66" t="n">
        <v>380</v>
      </c>
      <c r="T15" s="66" t="n">
        <v>0</v>
      </c>
      <c r="U15" s="66" t="n">
        <v>0</v>
      </c>
      <c r="V15" s="66" t="n">
        <v>0</v>
      </c>
      <c r="W15" s="66" t="n">
        <v>1</v>
      </c>
      <c r="X15" s="66" t="s">
        <v>27</v>
      </c>
      <c r="Y15" s="64" t="n">
        <v>24</v>
      </c>
      <c r="Z15" s="64" t="n">
        <v>356</v>
      </c>
      <c r="AA15" s="67" t="n">
        <v>31</v>
      </c>
      <c r="AB15" s="64" t="n">
        <v>0</v>
      </c>
      <c r="AC15" s="68" t="n">
        <v>0.263888888888889</v>
      </c>
      <c r="AD15" s="68" t="n">
        <v>0.0277777777777778</v>
      </c>
      <c r="AE15" s="69" t="n">
        <v>66</v>
      </c>
      <c r="AF15" s="69" t="n">
        <v>256</v>
      </c>
    </row>
    <row r="16" customFormat="false" ht="15" hidden="false" customHeight="false" outlineLevel="0" collapsed="false">
      <c r="A16" s="55" t="str">
        <f aca="false">IF(V16=0,"Trabalhou","Faltou")</f>
        <v>Trabalhou</v>
      </c>
      <c r="B16" s="55" t="n">
        <f aca="false">IFERROR(R16/S16,"Faltou")</f>
        <v>0.986842105263158</v>
      </c>
      <c r="C16" s="55" t="n">
        <f aca="false">V16/W16</f>
        <v>0</v>
      </c>
      <c r="D16" s="61" t="str">
        <f aca="false">IFERROR(U16/T16,"Sem nota")</f>
        <v>Sem nota</v>
      </c>
      <c r="E16" s="55" t="n">
        <f aca="false">IFERROR((AC16-AD16)/AC16,"Faltou")</f>
        <v>0.894736842105263</v>
      </c>
      <c r="F16" s="54" t="n">
        <f aca="false">IF(A16="Faltou","Faltou",AE16)</f>
        <v>67</v>
      </c>
      <c r="G16" s="54" t="n">
        <f aca="false">IF(A16="Faltou","Faltou",AF16)</f>
        <v>257</v>
      </c>
      <c r="H16" s="54" t="n">
        <f aca="false">AF16*AE16</f>
        <v>17219</v>
      </c>
      <c r="J16" s="50" t="n">
        <v>1111</v>
      </c>
      <c r="K16" s="62" t="s">
        <v>23</v>
      </c>
      <c r="L16" s="62" t="s">
        <v>24</v>
      </c>
      <c r="M16" s="62" t="s">
        <v>25</v>
      </c>
      <c r="N16" s="63" t="n">
        <v>42585</v>
      </c>
      <c r="O16" s="64" t="n">
        <v>478312</v>
      </c>
      <c r="P16" s="65" t="s">
        <v>73</v>
      </c>
      <c r="Q16" s="66" t="n">
        <v>0</v>
      </c>
      <c r="R16" s="66" t="n">
        <v>375</v>
      </c>
      <c r="S16" s="66" t="n">
        <v>380</v>
      </c>
      <c r="T16" s="66" t="n">
        <v>0</v>
      </c>
      <c r="U16" s="66" t="n">
        <v>0</v>
      </c>
      <c r="V16" s="66" t="n">
        <v>0</v>
      </c>
      <c r="W16" s="66" t="n">
        <v>1</v>
      </c>
      <c r="X16" s="66" t="s">
        <v>27</v>
      </c>
      <c r="Y16" s="64" t="n">
        <v>5</v>
      </c>
      <c r="Z16" s="64" t="n">
        <v>375</v>
      </c>
      <c r="AA16" s="67" t="n">
        <v>31</v>
      </c>
      <c r="AB16" s="64" t="n">
        <v>0</v>
      </c>
      <c r="AC16" s="68" t="n">
        <v>0.263888888888889</v>
      </c>
      <c r="AD16" s="68" t="n">
        <v>0.0277777777777778</v>
      </c>
      <c r="AE16" s="69" t="n">
        <v>67</v>
      </c>
      <c r="AF16" s="69" t="n">
        <v>257</v>
      </c>
    </row>
    <row r="17" customFormat="false" ht="15" hidden="false" customHeight="false" outlineLevel="0" collapsed="false">
      <c r="A17" s="55" t="str">
        <f aca="false">IF(V17=0,"Trabalhou","Faltou")</f>
        <v>Trabalhou</v>
      </c>
      <c r="B17" s="55" t="n">
        <f aca="false">IFERROR(R17/S17,"Faltou")</f>
        <v>0.952631578947368</v>
      </c>
      <c r="C17" s="55" t="n">
        <f aca="false">V17/W17</f>
        <v>0</v>
      </c>
      <c r="D17" s="61" t="str">
        <f aca="false">IFERROR(U17/T17,"Sem nota")</f>
        <v>Sem nota</v>
      </c>
      <c r="E17" s="55" t="n">
        <f aca="false">IFERROR((AC17-AD17)/AC17,"Faltou")</f>
        <v>0.894736842105263</v>
      </c>
      <c r="F17" s="54" t="n">
        <f aca="false">IF(A17="Faltou","Faltou",AE17)</f>
        <v>68</v>
      </c>
      <c r="G17" s="54" t="n">
        <f aca="false">IF(A17="Faltou","Faltou",AF17)</f>
        <v>258</v>
      </c>
      <c r="H17" s="54" t="n">
        <f aca="false">AF17*AE17</f>
        <v>17544</v>
      </c>
      <c r="J17" s="50" t="n">
        <v>1111</v>
      </c>
      <c r="K17" s="62" t="s">
        <v>23</v>
      </c>
      <c r="L17" s="62" t="s">
        <v>24</v>
      </c>
      <c r="M17" s="62" t="s">
        <v>25</v>
      </c>
      <c r="N17" s="63" t="n">
        <v>42585</v>
      </c>
      <c r="O17" s="64" t="n">
        <v>544879</v>
      </c>
      <c r="P17" s="65" t="s">
        <v>74</v>
      </c>
      <c r="Q17" s="66" t="n">
        <v>0</v>
      </c>
      <c r="R17" s="66" t="n">
        <v>362</v>
      </c>
      <c r="S17" s="66" t="n">
        <v>380</v>
      </c>
      <c r="T17" s="66" t="n">
        <v>0</v>
      </c>
      <c r="U17" s="66" t="n">
        <v>0</v>
      </c>
      <c r="V17" s="66" t="n">
        <v>0</v>
      </c>
      <c r="W17" s="66" t="n">
        <v>1</v>
      </c>
      <c r="X17" s="66" t="s">
        <v>27</v>
      </c>
      <c r="Y17" s="64" t="n">
        <v>18</v>
      </c>
      <c r="Z17" s="64" t="n">
        <v>362</v>
      </c>
      <c r="AA17" s="67" t="n">
        <v>31</v>
      </c>
      <c r="AB17" s="64" t="n">
        <v>0</v>
      </c>
      <c r="AC17" s="68" t="n">
        <v>0.263888888888889</v>
      </c>
      <c r="AD17" s="68" t="n">
        <v>0.0277777777777778</v>
      </c>
      <c r="AE17" s="69" t="n">
        <v>68</v>
      </c>
      <c r="AF17" s="69" t="n">
        <v>258</v>
      </c>
    </row>
    <row r="18" customFormat="false" ht="15" hidden="false" customHeight="false" outlineLevel="0" collapsed="false">
      <c r="A18" s="55" t="str">
        <f aca="false">IF(V18=0,"Trabalhou","Faltou")</f>
        <v>Trabalhou</v>
      </c>
      <c r="B18" s="55" t="n">
        <f aca="false">IFERROR(R18/S18,"Faltou")</f>
        <v>1</v>
      </c>
      <c r="C18" s="55" t="n">
        <f aca="false">V18/W18</f>
        <v>0</v>
      </c>
      <c r="D18" s="54" t="n">
        <f aca="false">IFERROR(U18/T18,"Sem nota")</f>
        <v>100</v>
      </c>
      <c r="E18" s="55" t="n">
        <f aca="false">IFERROR((AC18-AD18)/AC18,"Faltou")</f>
        <v>0.894736842105263</v>
      </c>
      <c r="F18" s="54" t="n">
        <f aca="false">IF(A18="Faltou","Faltou",AE18)</f>
        <v>69</v>
      </c>
      <c r="G18" s="54" t="n">
        <f aca="false">IF(A18="Faltou","Faltou",AF18)</f>
        <v>259</v>
      </c>
      <c r="H18" s="54" t="n">
        <f aca="false">AF18*AE18</f>
        <v>17871</v>
      </c>
      <c r="J18" s="50" t="n">
        <v>1111</v>
      </c>
      <c r="K18" s="62" t="s">
        <v>23</v>
      </c>
      <c r="L18" s="62" t="s">
        <v>24</v>
      </c>
      <c r="M18" s="62" t="s">
        <v>25</v>
      </c>
      <c r="N18" s="63" t="n">
        <v>42586</v>
      </c>
      <c r="O18" s="64" t="n">
        <v>611445</v>
      </c>
      <c r="P18" s="65" t="s">
        <v>75</v>
      </c>
      <c r="Q18" s="66" t="n">
        <v>0</v>
      </c>
      <c r="R18" s="66" t="n">
        <v>380</v>
      </c>
      <c r="S18" s="66" t="n">
        <v>380</v>
      </c>
      <c r="T18" s="66" t="n">
        <v>1</v>
      </c>
      <c r="U18" s="66" t="n">
        <v>100</v>
      </c>
      <c r="V18" s="66" t="n">
        <v>0</v>
      </c>
      <c r="W18" s="66" t="n">
        <v>1</v>
      </c>
      <c r="X18" s="66" t="s">
        <v>27</v>
      </c>
      <c r="Y18" s="64" t="n">
        <v>0</v>
      </c>
      <c r="Z18" s="64" t="n">
        <v>380</v>
      </c>
      <c r="AA18" s="67" t="n">
        <v>31</v>
      </c>
      <c r="AB18" s="64" t="n">
        <v>0</v>
      </c>
      <c r="AC18" s="68" t="n">
        <v>0.263888888888889</v>
      </c>
      <c r="AD18" s="68" t="n">
        <v>0.0277777777777778</v>
      </c>
      <c r="AE18" s="69" t="n">
        <v>69</v>
      </c>
      <c r="AF18" s="69" t="n">
        <v>259</v>
      </c>
    </row>
    <row r="19" s="72" customFormat="true" ht="15" hidden="false" customHeight="false" outlineLevel="0" collapsed="false">
      <c r="A19" s="70" t="str">
        <f aca="false">IF(V19=0,"Trabalhou","Faltou")</f>
        <v>Faltou</v>
      </c>
      <c r="B19" s="70" t="str">
        <f aca="false">IFERROR(R19/S19,"Faltou")</f>
        <v>Faltou</v>
      </c>
      <c r="C19" s="70" t="n">
        <f aca="false">V19/W19</f>
        <v>1</v>
      </c>
      <c r="D19" s="71" t="str">
        <f aca="false">IFERROR(U19/T19,"Sem nota")</f>
        <v>Sem nota</v>
      </c>
      <c r="E19" s="70" t="str">
        <f aca="false">IFERROR((AC19-AD19)/AC19,"Faltou")</f>
        <v>Faltou</v>
      </c>
      <c r="F19" s="71" t="str">
        <f aca="false">IF(A19="Faltou","Faltou",AE19)</f>
        <v>Faltou</v>
      </c>
      <c r="G19" s="71" t="str">
        <f aca="false">IF(A19="Faltou","Faltou",AF19)</f>
        <v>Faltou</v>
      </c>
      <c r="H19" s="71" t="n">
        <f aca="false">AF19*AE19</f>
        <v>0</v>
      </c>
      <c r="J19" s="73" t="n">
        <v>1111</v>
      </c>
      <c r="K19" s="74" t="s">
        <v>23</v>
      </c>
      <c r="L19" s="74" t="s">
        <v>24</v>
      </c>
      <c r="M19" s="74" t="s">
        <v>25</v>
      </c>
      <c r="N19" s="75" t="n">
        <v>42586</v>
      </c>
      <c r="O19" s="76" t="n">
        <v>678012</v>
      </c>
      <c r="P19" s="77" t="s">
        <v>76</v>
      </c>
      <c r="Q19" s="78" t="n">
        <v>0</v>
      </c>
      <c r="R19" s="78" t="n">
        <v>0</v>
      </c>
      <c r="S19" s="78" t="n">
        <v>0</v>
      </c>
      <c r="T19" s="78" t="n">
        <v>0</v>
      </c>
      <c r="U19" s="78" t="n">
        <v>0</v>
      </c>
      <c r="V19" s="78" t="n">
        <v>1</v>
      </c>
      <c r="W19" s="78" t="n">
        <v>1</v>
      </c>
      <c r="X19" s="78" t="s">
        <v>27</v>
      </c>
      <c r="Y19" s="76" t="n">
        <v>14</v>
      </c>
      <c r="Z19" s="76" t="n">
        <v>366</v>
      </c>
      <c r="AA19" s="79" t="n">
        <v>31</v>
      </c>
      <c r="AB19" s="76" t="n">
        <v>0</v>
      </c>
      <c r="AC19" s="80" t="n">
        <v>0</v>
      </c>
      <c r="AD19" s="80" t="n">
        <v>0</v>
      </c>
      <c r="AE19" s="81" t="n">
        <v>0</v>
      </c>
      <c r="AF19" s="81" t="n">
        <v>0</v>
      </c>
    </row>
    <row r="20" customFormat="false" ht="15" hidden="false" customHeight="false" outlineLevel="0" collapsed="false">
      <c r="A20" s="55" t="str">
        <f aca="false">IF(V20=0,"Trabalhou","Faltou")</f>
        <v>Trabalhou</v>
      </c>
      <c r="B20" s="55" t="n">
        <f aca="false">IFERROR(R20/S20,"Faltou")</f>
        <v>0.971052631578947</v>
      </c>
      <c r="C20" s="55" t="n">
        <f aca="false">V20/W20</f>
        <v>0</v>
      </c>
      <c r="D20" s="61" t="str">
        <f aca="false">IFERROR(U20/T20,"Sem nota")</f>
        <v>Sem nota</v>
      </c>
      <c r="E20" s="55" t="n">
        <f aca="false">IFERROR((AC20-AD20)/AC20,"Faltou")</f>
        <v>0.894736842105263</v>
      </c>
      <c r="F20" s="54" t="n">
        <f aca="false">IF(A20="Faltou","Faltou",AE20)</f>
        <v>71</v>
      </c>
      <c r="G20" s="54" t="n">
        <f aca="false">IF(A20="Faltou","Faltou",AF20)</f>
        <v>261</v>
      </c>
      <c r="H20" s="54" t="n">
        <f aca="false">AF20*AE20</f>
        <v>18531</v>
      </c>
      <c r="J20" s="50" t="n">
        <v>1111</v>
      </c>
      <c r="K20" s="62" t="s">
        <v>23</v>
      </c>
      <c r="L20" s="62" t="s">
        <v>24</v>
      </c>
      <c r="M20" s="62" t="s">
        <v>25</v>
      </c>
      <c r="N20" s="63" t="n">
        <v>42586</v>
      </c>
      <c r="O20" s="64" t="n">
        <v>744579</v>
      </c>
      <c r="P20" s="65" t="s">
        <v>77</v>
      </c>
      <c r="Q20" s="66" t="n">
        <v>0</v>
      </c>
      <c r="R20" s="66" t="n">
        <v>369</v>
      </c>
      <c r="S20" s="66" t="n">
        <v>380</v>
      </c>
      <c r="T20" s="66" t="n">
        <v>0</v>
      </c>
      <c r="U20" s="66" t="n">
        <v>0</v>
      </c>
      <c r="V20" s="66" t="n">
        <v>0</v>
      </c>
      <c r="W20" s="66" t="n">
        <v>1</v>
      </c>
      <c r="X20" s="66" t="s">
        <v>27</v>
      </c>
      <c r="Y20" s="64" t="n">
        <v>11</v>
      </c>
      <c r="Z20" s="64" t="n">
        <v>369</v>
      </c>
      <c r="AA20" s="67" t="n">
        <v>31</v>
      </c>
      <c r="AB20" s="64" t="n">
        <v>0</v>
      </c>
      <c r="AC20" s="68" t="n">
        <v>0.263888888888889</v>
      </c>
      <c r="AD20" s="68" t="n">
        <v>0.0277777777777778</v>
      </c>
      <c r="AE20" s="69" t="n">
        <v>71</v>
      </c>
      <c r="AF20" s="69" t="n">
        <v>261</v>
      </c>
    </row>
    <row r="21" customFormat="false" ht="22.5" hidden="false" customHeight="false" outlineLevel="0" collapsed="false">
      <c r="A21" s="55" t="str">
        <f aca="false">IF(V21=0,"Trabalhou","Faltou")</f>
        <v>Trabalhou</v>
      </c>
      <c r="B21" s="55" t="n">
        <f aca="false">IFERROR(R21/S21,"Faltou")</f>
        <v>0.939473684210526</v>
      </c>
      <c r="C21" s="55" t="n">
        <f aca="false">V21/W21</f>
        <v>0</v>
      </c>
      <c r="D21" s="61" t="str">
        <f aca="false">IFERROR(U21/T21,"Sem nota")</f>
        <v>Sem nota</v>
      </c>
      <c r="E21" s="55" t="n">
        <f aca="false">IFERROR((AC21-AD21)/AC21,"Faltou")</f>
        <v>0.894736842105263</v>
      </c>
      <c r="F21" s="54" t="n">
        <f aca="false">IF(A21="Faltou","Faltou",AE21)</f>
        <v>72</v>
      </c>
      <c r="G21" s="54" t="n">
        <f aca="false">IF(A21="Faltou","Faltou",AF21)</f>
        <v>262</v>
      </c>
      <c r="H21" s="54" t="n">
        <f aca="false">AF21*AE21</f>
        <v>18864</v>
      </c>
      <c r="J21" s="50" t="n">
        <v>1111</v>
      </c>
      <c r="K21" s="62" t="s">
        <v>23</v>
      </c>
      <c r="L21" s="62" t="s">
        <v>24</v>
      </c>
      <c r="M21" s="62" t="s">
        <v>25</v>
      </c>
      <c r="N21" s="63" t="n">
        <v>42586</v>
      </c>
      <c r="O21" s="64" t="n">
        <v>811146</v>
      </c>
      <c r="P21" s="65" t="s">
        <v>78</v>
      </c>
      <c r="Q21" s="66" t="n">
        <v>0</v>
      </c>
      <c r="R21" s="66" t="n">
        <v>357</v>
      </c>
      <c r="S21" s="66" t="n">
        <v>380</v>
      </c>
      <c r="T21" s="66" t="n">
        <v>0</v>
      </c>
      <c r="U21" s="66" t="n">
        <v>0</v>
      </c>
      <c r="V21" s="66" t="n">
        <v>0</v>
      </c>
      <c r="W21" s="66" t="n">
        <v>1</v>
      </c>
      <c r="X21" s="66" t="s">
        <v>27</v>
      </c>
      <c r="Y21" s="64" t="n">
        <v>23</v>
      </c>
      <c r="Z21" s="64" t="n">
        <v>357</v>
      </c>
      <c r="AA21" s="67" t="n">
        <v>31</v>
      </c>
      <c r="AB21" s="64" t="n">
        <v>0</v>
      </c>
      <c r="AC21" s="68" t="n">
        <v>0.263888888888889</v>
      </c>
      <c r="AD21" s="68" t="n">
        <v>0.0277777777777778</v>
      </c>
      <c r="AE21" s="69" t="n">
        <v>72</v>
      </c>
      <c r="AF21" s="69" t="n">
        <v>262</v>
      </c>
    </row>
    <row r="22" customFormat="false" ht="15" hidden="false" customHeight="false" outlineLevel="0" collapsed="false">
      <c r="A22" s="55" t="str">
        <f aca="false">IF(V22=0,"Trabalhou","Faltou")</f>
        <v>Trabalhou</v>
      </c>
      <c r="B22" s="55" t="n">
        <f aca="false">IFERROR(R22/S22,"Faltou")</f>
        <v>0.860526315789474</v>
      </c>
      <c r="C22" s="55" t="n">
        <f aca="false">V22/W22</f>
        <v>0</v>
      </c>
      <c r="D22" s="61" t="str">
        <f aca="false">IFERROR(U22/T22,"Sem nota")</f>
        <v>Sem nota</v>
      </c>
      <c r="E22" s="55" t="n">
        <f aca="false">IFERROR((AC22-AD22)/AC22,"Faltou")</f>
        <v>0.894736842105263</v>
      </c>
      <c r="F22" s="54" t="n">
        <f aca="false">IF(A22="Faltou","Faltou",AE22)</f>
        <v>73</v>
      </c>
      <c r="G22" s="54" t="n">
        <f aca="false">IF(A22="Faltou","Faltou",AF22)</f>
        <v>263</v>
      </c>
      <c r="H22" s="54" t="n">
        <f aca="false">AF22*AE22</f>
        <v>19199</v>
      </c>
      <c r="J22" s="50" t="n">
        <v>1111</v>
      </c>
      <c r="K22" s="62" t="s">
        <v>23</v>
      </c>
      <c r="L22" s="62" t="s">
        <v>24</v>
      </c>
      <c r="M22" s="62" t="s">
        <v>25</v>
      </c>
      <c r="N22" s="63" t="n">
        <v>42587</v>
      </c>
      <c r="O22" s="64" t="n">
        <v>877712</v>
      </c>
      <c r="P22" s="65" t="s">
        <v>79</v>
      </c>
      <c r="Q22" s="66" t="n">
        <v>0</v>
      </c>
      <c r="R22" s="66" t="n">
        <v>327</v>
      </c>
      <c r="S22" s="66" t="n">
        <v>380</v>
      </c>
      <c r="T22" s="66" t="n">
        <v>0</v>
      </c>
      <c r="U22" s="66" t="n">
        <v>0</v>
      </c>
      <c r="V22" s="66" t="n">
        <v>0</v>
      </c>
      <c r="W22" s="66" t="n">
        <v>1</v>
      </c>
      <c r="X22" s="66" t="s">
        <v>27</v>
      </c>
      <c r="Y22" s="64" t="n">
        <v>53</v>
      </c>
      <c r="Z22" s="64" t="n">
        <v>327</v>
      </c>
      <c r="AA22" s="67" t="n">
        <v>31</v>
      </c>
      <c r="AB22" s="64" t="n">
        <v>0</v>
      </c>
      <c r="AC22" s="68" t="n">
        <v>0.263888888888889</v>
      </c>
      <c r="AD22" s="68" t="n">
        <v>0.0277777777777778</v>
      </c>
      <c r="AE22" s="69" t="n">
        <v>73</v>
      </c>
      <c r="AF22" s="69" t="n">
        <v>263</v>
      </c>
    </row>
    <row r="23" customFormat="false" ht="22.5" hidden="false" customHeight="false" outlineLevel="0" collapsed="false">
      <c r="A23" s="55" t="str">
        <f aca="false">IF(V23=0,"Trabalhou","Faltou")</f>
        <v>Trabalhou</v>
      </c>
      <c r="B23" s="55" t="n">
        <f aca="false">IFERROR(R23/S23,"Faltou")</f>
        <v>0.907894736842105</v>
      </c>
      <c r="C23" s="55" t="n">
        <f aca="false">V23/W23</f>
        <v>0</v>
      </c>
      <c r="D23" s="61" t="str">
        <f aca="false">IFERROR(U23/T23,"Sem nota")</f>
        <v>Sem nota</v>
      </c>
      <c r="E23" s="55" t="n">
        <f aca="false">IFERROR((AC23-AD23)/AC23,"Faltou")</f>
        <v>0.894736842105263</v>
      </c>
      <c r="F23" s="54" t="n">
        <f aca="false">IF(A23="Faltou","Faltou",AE23)</f>
        <v>74</v>
      </c>
      <c r="G23" s="54" t="n">
        <f aca="false">IF(A23="Faltou","Faltou",AF23)</f>
        <v>264</v>
      </c>
      <c r="H23" s="54" t="n">
        <f aca="false">AF23*AE23</f>
        <v>19536</v>
      </c>
      <c r="J23" s="50" t="n">
        <v>1111</v>
      </c>
      <c r="K23" s="62" t="s">
        <v>23</v>
      </c>
      <c r="L23" s="62" t="s">
        <v>24</v>
      </c>
      <c r="M23" s="62" t="s">
        <v>25</v>
      </c>
      <c r="N23" s="63" t="n">
        <v>42587</v>
      </c>
      <c r="O23" s="64" t="n">
        <v>944279</v>
      </c>
      <c r="P23" s="65" t="s">
        <v>80</v>
      </c>
      <c r="Q23" s="66" t="n">
        <v>0</v>
      </c>
      <c r="R23" s="66" t="n">
        <v>345</v>
      </c>
      <c r="S23" s="66" t="n">
        <v>380</v>
      </c>
      <c r="T23" s="66" t="n">
        <v>0</v>
      </c>
      <c r="U23" s="66" t="n">
        <v>0</v>
      </c>
      <c r="V23" s="66" t="n">
        <v>0</v>
      </c>
      <c r="W23" s="66" t="n">
        <v>1</v>
      </c>
      <c r="X23" s="66" t="s">
        <v>27</v>
      </c>
      <c r="Y23" s="64" t="n">
        <v>35</v>
      </c>
      <c r="Z23" s="64" t="n">
        <v>345</v>
      </c>
      <c r="AA23" s="67" t="n">
        <v>31</v>
      </c>
      <c r="AB23" s="64" t="n">
        <v>0</v>
      </c>
      <c r="AC23" s="68" t="n">
        <v>0.263888888888889</v>
      </c>
      <c r="AD23" s="68" t="n">
        <v>0.0277777777777778</v>
      </c>
      <c r="AE23" s="69" t="n">
        <v>74</v>
      </c>
      <c r="AF23" s="69" t="n">
        <v>264</v>
      </c>
    </row>
    <row r="24" s="72" customFormat="true" ht="15" hidden="false" customHeight="false" outlineLevel="0" collapsed="false">
      <c r="A24" s="70" t="str">
        <f aca="false">IF(V24=0,"Trabalhou","Faltou")</f>
        <v>Faltou</v>
      </c>
      <c r="B24" s="70" t="str">
        <f aca="false">IFERROR(R24/S24,"Faltou")</f>
        <v>Faltou</v>
      </c>
      <c r="C24" s="70" t="n">
        <f aca="false">V24/W24</f>
        <v>1</v>
      </c>
      <c r="D24" s="71" t="str">
        <f aca="false">IFERROR(U24/T24,"Sem nota")</f>
        <v>Sem nota</v>
      </c>
      <c r="E24" s="70" t="n">
        <f aca="false">IFERROR((AC24-AD24)/AC24,"Faltou")</f>
        <v>0.894736842105263</v>
      </c>
      <c r="F24" s="71" t="str">
        <f aca="false">IF(A24="Faltou","Faltou",AE24)</f>
        <v>Faltou</v>
      </c>
      <c r="G24" s="71" t="str">
        <f aca="false">IF(A24="Faltou","Faltou",AF24)</f>
        <v>Faltou</v>
      </c>
      <c r="H24" s="71" t="n">
        <f aca="false">AF24*AE24</f>
        <v>0</v>
      </c>
      <c r="J24" s="73" t="n">
        <v>1111</v>
      </c>
      <c r="K24" s="74" t="s">
        <v>23</v>
      </c>
      <c r="L24" s="74" t="s">
        <v>24</v>
      </c>
      <c r="M24" s="74" t="s">
        <v>25</v>
      </c>
      <c r="N24" s="75" t="n">
        <v>42587</v>
      </c>
      <c r="O24" s="76" t="n">
        <v>101084</v>
      </c>
      <c r="P24" s="77" t="s">
        <v>81</v>
      </c>
      <c r="Q24" s="78" t="n">
        <v>0</v>
      </c>
      <c r="R24" s="78" t="n">
        <v>0</v>
      </c>
      <c r="S24" s="78" t="n">
        <v>0</v>
      </c>
      <c r="T24" s="78" t="n">
        <v>0</v>
      </c>
      <c r="U24" s="78" t="n">
        <v>0</v>
      </c>
      <c r="V24" s="78" t="n">
        <v>1</v>
      </c>
      <c r="W24" s="78" t="n">
        <v>1</v>
      </c>
      <c r="X24" s="78" t="s">
        <v>27</v>
      </c>
      <c r="Y24" s="76" t="n">
        <v>43</v>
      </c>
      <c r="Z24" s="76" t="n">
        <v>337</v>
      </c>
      <c r="AA24" s="79" t="n">
        <v>31</v>
      </c>
      <c r="AB24" s="76" t="n">
        <v>0</v>
      </c>
      <c r="AC24" s="80" t="n">
        <v>0.263888888888889</v>
      </c>
      <c r="AD24" s="80" t="n">
        <v>0.0277777777777778</v>
      </c>
      <c r="AE24" s="81" t="n">
        <v>0</v>
      </c>
      <c r="AF24" s="81" t="n">
        <v>0</v>
      </c>
    </row>
    <row r="25" customFormat="false" ht="15" hidden="false" customHeight="false" outlineLevel="0" collapsed="false">
      <c r="A25" s="55" t="str">
        <f aca="false">IF(V25=0,"Trabalhou","Faltou")</f>
        <v>Trabalhou</v>
      </c>
      <c r="B25" s="55" t="n">
        <f aca="false">IFERROR(R25/S25,"Faltou")</f>
        <v>0.797368421052632</v>
      </c>
      <c r="C25" s="55" t="n">
        <f aca="false">V25/W25</f>
        <v>0</v>
      </c>
      <c r="D25" s="54" t="n">
        <f aca="false">IFERROR(U25/T25,"Sem nota")</f>
        <v>93</v>
      </c>
      <c r="E25" s="55" t="n">
        <f aca="false">IFERROR((AC25-AD25)/AC25,"Faltou")</f>
        <v>0.894736842105263</v>
      </c>
      <c r="F25" s="54" t="n">
        <f aca="false">IF(A25="Faltou","Faltou",AE25)</f>
        <v>76</v>
      </c>
      <c r="G25" s="54" t="n">
        <f aca="false">IF(A25="Faltou","Faltou",AF25)</f>
        <v>266</v>
      </c>
      <c r="H25" s="54" t="n">
        <f aca="false">AF25*AE25</f>
        <v>20216</v>
      </c>
      <c r="J25" s="50" t="n">
        <v>1111</v>
      </c>
      <c r="K25" s="62" t="s">
        <v>23</v>
      </c>
      <c r="L25" s="62" t="s">
        <v>24</v>
      </c>
      <c r="M25" s="62" t="s">
        <v>25</v>
      </c>
      <c r="N25" s="63" t="n">
        <v>42587</v>
      </c>
      <c r="O25" s="64" t="n">
        <v>107741</v>
      </c>
      <c r="P25" s="65" t="s">
        <v>82</v>
      </c>
      <c r="Q25" s="66" t="n">
        <v>0</v>
      </c>
      <c r="R25" s="66" t="n">
        <v>303</v>
      </c>
      <c r="S25" s="66" t="n">
        <v>380</v>
      </c>
      <c r="T25" s="66" t="n">
        <v>1</v>
      </c>
      <c r="U25" s="66" t="n">
        <v>93</v>
      </c>
      <c r="V25" s="66" t="n">
        <v>0</v>
      </c>
      <c r="W25" s="66" t="n">
        <v>1</v>
      </c>
      <c r="X25" s="66" t="s">
        <v>27</v>
      </c>
      <c r="Y25" s="64" t="n">
        <v>77</v>
      </c>
      <c r="Z25" s="64" t="n">
        <v>303</v>
      </c>
      <c r="AA25" s="67" t="n">
        <v>31</v>
      </c>
      <c r="AB25" s="64" t="n">
        <v>0</v>
      </c>
      <c r="AC25" s="68" t="n">
        <v>0.263888888888889</v>
      </c>
      <c r="AD25" s="68" t="n">
        <v>0.0277777777777778</v>
      </c>
      <c r="AE25" s="69" t="n">
        <v>76</v>
      </c>
      <c r="AF25" s="69" t="n">
        <v>266</v>
      </c>
    </row>
    <row r="26" customFormat="false" ht="15" hidden="false" customHeight="false" outlineLevel="0" collapsed="false">
      <c r="A26" s="55" t="str">
        <f aca="false">IF(V26=0,"Trabalhou","Faltou")</f>
        <v>Trabalhou</v>
      </c>
      <c r="B26" s="55" t="n">
        <f aca="false">IFERROR(R26/S26,"Faltou")</f>
        <v>0.955263157894737</v>
      </c>
      <c r="C26" s="55" t="n">
        <f aca="false">V26/W26</f>
        <v>0</v>
      </c>
      <c r="D26" s="61" t="str">
        <f aca="false">IFERROR(U26/T26,"Sem nota")</f>
        <v>Sem nota</v>
      </c>
      <c r="E26" s="55" t="n">
        <f aca="false">IFERROR((AC26-AD26)/AC26,"Faltou")</f>
        <v>0.894736842105263</v>
      </c>
      <c r="F26" s="54" t="n">
        <f aca="false">IF(A26="Faltou","Faltou",AE26)</f>
        <v>77</v>
      </c>
      <c r="G26" s="54" t="n">
        <f aca="false">IF(A26="Faltou","Faltou",AF26)</f>
        <v>267</v>
      </c>
      <c r="H26" s="54" t="n">
        <f aca="false">AF26*AE26</f>
        <v>20559</v>
      </c>
      <c r="J26" s="50" t="n">
        <v>1111</v>
      </c>
      <c r="K26" s="62" t="s">
        <v>23</v>
      </c>
      <c r="L26" s="62" t="s">
        <v>24</v>
      </c>
      <c r="M26" s="62" t="s">
        <v>25</v>
      </c>
      <c r="N26" s="63" t="n">
        <v>42588</v>
      </c>
      <c r="O26" s="64" t="n">
        <v>114397</v>
      </c>
      <c r="P26" s="65" t="s">
        <v>83</v>
      </c>
      <c r="Q26" s="66" t="n">
        <v>0</v>
      </c>
      <c r="R26" s="66" t="n">
        <v>363</v>
      </c>
      <c r="S26" s="66" t="n">
        <v>380</v>
      </c>
      <c r="T26" s="66" t="n">
        <v>0</v>
      </c>
      <c r="U26" s="66" t="n">
        <v>0</v>
      </c>
      <c r="V26" s="66" t="n">
        <v>0</v>
      </c>
      <c r="W26" s="66" t="n">
        <v>1</v>
      </c>
      <c r="X26" s="66" t="s">
        <v>27</v>
      </c>
      <c r="Y26" s="64" t="n">
        <v>17</v>
      </c>
      <c r="Z26" s="64" t="n">
        <v>363</v>
      </c>
      <c r="AA26" s="67" t="n">
        <v>31</v>
      </c>
      <c r="AB26" s="64" t="n">
        <v>0</v>
      </c>
      <c r="AC26" s="68" t="n">
        <v>0.263888888888889</v>
      </c>
      <c r="AD26" s="68" t="n">
        <v>0.0277777777777778</v>
      </c>
      <c r="AE26" s="69" t="n">
        <v>77</v>
      </c>
      <c r="AF26" s="69" t="n">
        <v>267</v>
      </c>
    </row>
    <row r="27" customFormat="false" ht="15" hidden="false" customHeight="false" outlineLevel="0" collapsed="false">
      <c r="A27" s="55" t="str">
        <f aca="false">IF(V27=0,"Trabalhou","Faltou")</f>
        <v>Trabalhou</v>
      </c>
      <c r="B27" s="55" t="n">
        <f aca="false">IFERROR(R27/S27,"Faltou")</f>
        <v>0.963157894736842</v>
      </c>
      <c r="C27" s="55" t="n">
        <f aca="false">V27/W27</f>
        <v>0</v>
      </c>
      <c r="D27" s="61" t="str">
        <f aca="false">IFERROR(U27/T27,"Sem nota")</f>
        <v>Sem nota</v>
      </c>
      <c r="E27" s="55" t="n">
        <f aca="false">IFERROR((AC27-AD27)/AC27,"Faltou")</f>
        <v>0.894736842105263</v>
      </c>
      <c r="F27" s="54" t="n">
        <f aca="false">IF(A27="Faltou","Faltou",AE27)</f>
        <v>78</v>
      </c>
      <c r="G27" s="54" t="n">
        <f aca="false">IF(A27="Faltou","Faltou",AF27)</f>
        <v>268</v>
      </c>
      <c r="H27" s="54" t="n">
        <f aca="false">AF27*AE27</f>
        <v>20904</v>
      </c>
      <c r="J27" s="50" t="n">
        <v>1111</v>
      </c>
      <c r="K27" s="62" t="s">
        <v>23</v>
      </c>
      <c r="L27" s="62" t="s">
        <v>24</v>
      </c>
      <c r="M27" s="62" t="s">
        <v>25</v>
      </c>
      <c r="N27" s="63" t="n">
        <v>42588</v>
      </c>
      <c r="O27" s="64" t="n">
        <v>121054</v>
      </c>
      <c r="P27" s="65" t="s">
        <v>84</v>
      </c>
      <c r="Q27" s="66" t="n">
        <v>0</v>
      </c>
      <c r="R27" s="66" t="n">
        <v>366</v>
      </c>
      <c r="S27" s="66" t="n">
        <v>380</v>
      </c>
      <c r="T27" s="66" t="n">
        <v>0</v>
      </c>
      <c r="U27" s="66" t="n">
        <v>0</v>
      </c>
      <c r="V27" s="66" t="n">
        <v>0</v>
      </c>
      <c r="W27" s="66" t="n">
        <v>1</v>
      </c>
      <c r="X27" s="66" t="s">
        <v>27</v>
      </c>
      <c r="Y27" s="64" t="n">
        <v>14</v>
      </c>
      <c r="Z27" s="64" t="n">
        <v>366</v>
      </c>
      <c r="AA27" s="67" t="n">
        <v>31</v>
      </c>
      <c r="AB27" s="64" t="n">
        <v>0</v>
      </c>
      <c r="AC27" s="68" t="n">
        <v>0.263888888888889</v>
      </c>
      <c r="AD27" s="68" t="n">
        <v>0.0277777777777778</v>
      </c>
      <c r="AE27" s="69" t="n">
        <v>78</v>
      </c>
      <c r="AF27" s="69" t="n">
        <v>268</v>
      </c>
    </row>
    <row r="28" customFormat="false" ht="22.5" hidden="false" customHeight="false" outlineLevel="0" collapsed="false">
      <c r="A28" s="55" t="str">
        <f aca="false">IF(V28=0,"Trabalhou","Faltou")</f>
        <v>Trabalhou</v>
      </c>
      <c r="B28" s="55" t="n">
        <f aca="false">IFERROR(R28/S28,"Faltou")</f>
        <v>0.992105263157895</v>
      </c>
      <c r="C28" s="55" t="n">
        <f aca="false">V28/W28</f>
        <v>0</v>
      </c>
      <c r="D28" s="61" t="str">
        <f aca="false">IFERROR(U28/T28,"Sem nota")</f>
        <v>Sem nota</v>
      </c>
      <c r="E28" s="55" t="n">
        <f aca="false">IFERROR((AC28-AD28)/AC28,"Faltou")</f>
        <v>0.894736842105263</v>
      </c>
      <c r="F28" s="54" t="n">
        <f aca="false">IF(A28="Faltou","Faltou",AE28)</f>
        <v>79</v>
      </c>
      <c r="G28" s="54" t="n">
        <f aca="false">IF(A28="Faltou","Faltou",AF28)</f>
        <v>269</v>
      </c>
      <c r="H28" s="54" t="n">
        <f aca="false">AF28*AE28</f>
        <v>21251</v>
      </c>
      <c r="J28" s="50" t="n">
        <v>1111</v>
      </c>
      <c r="K28" s="62" t="s">
        <v>23</v>
      </c>
      <c r="L28" s="62" t="s">
        <v>24</v>
      </c>
      <c r="M28" s="62" t="s">
        <v>25</v>
      </c>
      <c r="N28" s="63" t="n">
        <v>42588</v>
      </c>
      <c r="O28" s="64" t="n">
        <v>127711</v>
      </c>
      <c r="P28" s="65" t="s">
        <v>85</v>
      </c>
      <c r="Q28" s="66" t="n">
        <v>0</v>
      </c>
      <c r="R28" s="66" t="n">
        <v>377</v>
      </c>
      <c r="S28" s="66" t="n">
        <v>380</v>
      </c>
      <c r="T28" s="66" t="n">
        <v>0</v>
      </c>
      <c r="U28" s="66" t="n">
        <v>0</v>
      </c>
      <c r="V28" s="66" t="n">
        <v>0</v>
      </c>
      <c r="W28" s="66" t="n">
        <v>1</v>
      </c>
      <c r="X28" s="66" t="s">
        <v>27</v>
      </c>
      <c r="Y28" s="64" t="n">
        <v>3</v>
      </c>
      <c r="Z28" s="64" t="n">
        <v>377</v>
      </c>
      <c r="AA28" s="67" t="n">
        <v>31</v>
      </c>
      <c r="AB28" s="64" t="n">
        <v>0</v>
      </c>
      <c r="AC28" s="68" t="n">
        <v>0.263888888888889</v>
      </c>
      <c r="AD28" s="68" t="n">
        <v>0.0277777777777778</v>
      </c>
      <c r="AE28" s="69" t="n">
        <v>79</v>
      </c>
      <c r="AF28" s="69" t="n">
        <v>269</v>
      </c>
    </row>
    <row r="29" customFormat="false" ht="15" hidden="false" customHeight="false" outlineLevel="0" collapsed="false">
      <c r="A29" s="55" t="str">
        <f aca="false">IF(V29=0,"Trabalhou","Faltou")</f>
        <v>Trabalhou</v>
      </c>
      <c r="B29" s="55" t="n">
        <f aca="false">IFERROR(R29/S29,"Faltou")</f>
        <v>0.947368421052632</v>
      </c>
      <c r="C29" s="55" t="n">
        <f aca="false">V29/W29</f>
        <v>0</v>
      </c>
      <c r="D29" s="61" t="str">
        <f aca="false">IFERROR(U29/T29,"Sem nota")</f>
        <v>Sem nota</v>
      </c>
      <c r="E29" s="55" t="n">
        <f aca="false">IFERROR((AC29-AD29)/AC29,"Faltou")</f>
        <v>0.894736842105263</v>
      </c>
      <c r="F29" s="54" t="n">
        <f aca="false">IF(A29="Faltou","Faltou",AE29)</f>
        <v>80</v>
      </c>
      <c r="G29" s="54" t="n">
        <f aca="false">IF(A29="Faltou","Faltou",AF29)</f>
        <v>270</v>
      </c>
      <c r="H29" s="54" t="n">
        <f aca="false">AF29*AE29</f>
        <v>21600</v>
      </c>
      <c r="J29" s="50" t="n">
        <v>1111</v>
      </c>
      <c r="K29" s="62" t="s">
        <v>23</v>
      </c>
      <c r="L29" s="62" t="s">
        <v>24</v>
      </c>
      <c r="M29" s="62" t="s">
        <v>25</v>
      </c>
      <c r="N29" s="63" t="n">
        <v>42588</v>
      </c>
      <c r="O29" s="64" t="n">
        <v>134367</v>
      </c>
      <c r="P29" s="65" t="s">
        <v>86</v>
      </c>
      <c r="Q29" s="66" t="n">
        <v>0</v>
      </c>
      <c r="R29" s="66" t="n">
        <v>360</v>
      </c>
      <c r="S29" s="66" t="n">
        <v>380</v>
      </c>
      <c r="T29" s="66" t="n">
        <v>0</v>
      </c>
      <c r="U29" s="66" t="n">
        <v>0</v>
      </c>
      <c r="V29" s="66" t="n">
        <v>0</v>
      </c>
      <c r="W29" s="66" t="n">
        <v>1</v>
      </c>
      <c r="X29" s="66" t="s">
        <v>27</v>
      </c>
      <c r="Y29" s="64" t="n">
        <v>20</v>
      </c>
      <c r="Z29" s="64" t="n">
        <v>360</v>
      </c>
      <c r="AA29" s="67" t="n">
        <v>31</v>
      </c>
      <c r="AB29" s="64" t="n">
        <v>0</v>
      </c>
      <c r="AC29" s="68" t="n">
        <v>0.263888888888889</v>
      </c>
      <c r="AD29" s="68" t="n">
        <v>0.0277777777777778</v>
      </c>
      <c r="AE29" s="69" t="n">
        <v>80</v>
      </c>
      <c r="AF29" s="69" t="n">
        <v>270</v>
      </c>
    </row>
    <row r="30" customFormat="false" ht="15" hidden="false" customHeight="false" outlineLevel="0" collapsed="false">
      <c r="A30" s="55" t="str">
        <f aca="false">IF(V30=0,"Trabalhou","Faltou")</f>
        <v>Trabalhou</v>
      </c>
      <c r="B30" s="55" t="n">
        <f aca="false">IFERROR(R30/S30,"Faltou")</f>
        <v>0.931578947368421</v>
      </c>
      <c r="C30" s="55" t="n">
        <f aca="false">V30/W30</f>
        <v>0</v>
      </c>
      <c r="D30" s="61" t="str">
        <f aca="false">IFERROR(U30/T30,"Sem nota")</f>
        <v>Sem nota</v>
      </c>
      <c r="E30" s="55" t="n">
        <f aca="false">IFERROR((AC30-AD30)/AC30,"Faltou")</f>
        <v>0.894736842105263</v>
      </c>
      <c r="F30" s="54" t="n">
        <f aca="false">IF(A30="Faltou","Faltou",AE30)</f>
        <v>81</v>
      </c>
      <c r="G30" s="54" t="n">
        <f aca="false">IF(A30="Faltou","Faltou",AF30)</f>
        <v>271</v>
      </c>
      <c r="H30" s="54" t="n">
        <f aca="false">AF30*AE30</f>
        <v>21951</v>
      </c>
      <c r="J30" s="50" t="n">
        <v>1111</v>
      </c>
      <c r="K30" s="62" t="s">
        <v>23</v>
      </c>
      <c r="L30" s="62" t="s">
        <v>24</v>
      </c>
      <c r="M30" s="62" t="s">
        <v>25</v>
      </c>
      <c r="N30" s="63" t="n">
        <v>42589</v>
      </c>
      <c r="O30" s="64" t="n">
        <v>141024</v>
      </c>
      <c r="P30" s="65" t="s">
        <v>87</v>
      </c>
      <c r="Q30" s="66" t="n">
        <v>0</v>
      </c>
      <c r="R30" s="66" t="n">
        <v>354</v>
      </c>
      <c r="S30" s="66" t="n">
        <v>380</v>
      </c>
      <c r="T30" s="66" t="n">
        <v>0</v>
      </c>
      <c r="U30" s="66" t="n">
        <v>0</v>
      </c>
      <c r="V30" s="66" t="n">
        <v>0</v>
      </c>
      <c r="W30" s="66" t="n">
        <v>1</v>
      </c>
      <c r="X30" s="66" t="s">
        <v>27</v>
      </c>
      <c r="Y30" s="64" t="n">
        <v>26</v>
      </c>
      <c r="Z30" s="64" t="n">
        <v>354</v>
      </c>
      <c r="AA30" s="67" t="n">
        <v>31</v>
      </c>
      <c r="AB30" s="64" t="n">
        <v>0</v>
      </c>
      <c r="AC30" s="68" t="n">
        <v>0.263888888888889</v>
      </c>
      <c r="AD30" s="68" t="n">
        <v>0.0277777777777778</v>
      </c>
      <c r="AE30" s="69" t="n">
        <v>81</v>
      </c>
      <c r="AF30" s="69" t="n">
        <v>271</v>
      </c>
    </row>
    <row r="31" customFormat="false" ht="15" hidden="false" customHeight="false" outlineLevel="0" collapsed="false">
      <c r="A31" s="55" t="str">
        <f aca="false">IF(V31=0,"Trabalhou","Faltou")</f>
        <v>Trabalhou</v>
      </c>
      <c r="B31" s="55" t="n">
        <f aca="false">IFERROR(R31/S31,"Faltou")</f>
        <v>0.918421052631579</v>
      </c>
      <c r="C31" s="55" t="n">
        <f aca="false">V31/W31</f>
        <v>0</v>
      </c>
      <c r="D31" s="61" t="str">
        <f aca="false">IFERROR(U31/T31,"Sem nota")</f>
        <v>Sem nota</v>
      </c>
      <c r="E31" s="55" t="n">
        <f aca="false">IFERROR((AC31-AD31)/AC31,"Faltou")</f>
        <v>0.894736842105263</v>
      </c>
      <c r="F31" s="54" t="n">
        <f aca="false">IF(A31="Faltou","Faltou",AE31)</f>
        <v>82</v>
      </c>
      <c r="G31" s="54" t="n">
        <f aca="false">IF(A31="Faltou","Faltou",AF31)</f>
        <v>272</v>
      </c>
      <c r="H31" s="54" t="n">
        <f aca="false">AF31*AE31</f>
        <v>22304</v>
      </c>
      <c r="J31" s="50" t="n">
        <v>1111</v>
      </c>
      <c r="K31" s="62" t="s">
        <v>23</v>
      </c>
      <c r="L31" s="62" t="s">
        <v>24</v>
      </c>
      <c r="M31" s="62" t="s">
        <v>25</v>
      </c>
      <c r="N31" s="63" t="n">
        <v>42589</v>
      </c>
      <c r="O31" s="64" t="n">
        <v>147681</v>
      </c>
      <c r="P31" s="65" t="s">
        <v>88</v>
      </c>
      <c r="Q31" s="66" t="n">
        <v>0</v>
      </c>
      <c r="R31" s="66" t="n">
        <v>349</v>
      </c>
      <c r="S31" s="66" t="n">
        <v>380</v>
      </c>
      <c r="T31" s="66" t="n">
        <v>0</v>
      </c>
      <c r="U31" s="66" t="n">
        <v>0</v>
      </c>
      <c r="V31" s="66" t="n">
        <v>0</v>
      </c>
      <c r="W31" s="66" t="n">
        <v>1</v>
      </c>
      <c r="X31" s="66" t="s">
        <v>27</v>
      </c>
      <c r="Y31" s="64" t="n">
        <v>31</v>
      </c>
      <c r="Z31" s="64" t="n">
        <v>349</v>
      </c>
      <c r="AA31" s="67" t="n">
        <v>31</v>
      </c>
      <c r="AB31" s="64" t="n">
        <v>0</v>
      </c>
      <c r="AC31" s="68" t="n">
        <v>0.263888888888889</v>
      </c>
      <c r="AD31" s="68" t="n">
        <v>0.0277777777777778</v>
      </c>
      <c r="AE31" s="69" t="n">
        <v>82</v>
      </c>
      <c r="AF31" s="69" t="n">
        <v>272</v>
      </c>
    </row>
    <row r="32" customFormat="false" ht="15" hidden="false" customHeight="false" outlineLevel="0" collapsed="false">
      <c r="A32" s="55" t="str">
        <f aca="false">IF(V32=0,"Trabalhou","Faltou")</f>
        <v>Trabalhou</v>
      </c>
      <c r="B32" s="55" t="n">
        <f aca="false">IFERROR(R32/S32,"Faltou")</f>
        <v>0.989473684210526</v>
      </c>
      <c r="C32" s="55" t="n">
        <f aca="false">V32/W32</f>
        <v>0</v>
      </c>
      <c r="D32" s="61" t="str">
        <f aca="false">IFERROR(U32/T32,"Sem nota")</f>
        <v>Sem nota</v>
      </c>
      <c r="E32" s="55" t="n">
        <f aca="false">IFERROR((AC32-AD32)/AC32,"Faltou")</f>
        <v>0.894736842105263</v>
      </c>
      <c r="F32" s="54" t="n">
        <f aca="false">IF(A32="Faltou","Faltou",AE32)</f>
        <v>83</v>
      </c>
      <c r="G32" s="54" t="n">
        <f aca="false">IF(A32="Faltou","Faltou",AF32)</f>
        <v>273</v>
      </c>
      <c r="H32" s="54" t="n">
        <f aca="false">AF32*AE32</f>
        <v>22659</v>
      </c>
      <c r="J32" s="50" t="n">
        <v>1111</v>
      </c>
      <c r="K32" s="62" t="s">
        <v>23</v>
      </c>
      <c r="L32" s="62" t="s">
        <v>24</v>
      </c>
      <c r="M32" s="62" t="s">
        <v>25</v>
      </c>
      <c r="N32" s="63" t="n">
        <v>42590</v>
      </c>
      <c r="O32" s="64" t="n">
        <v>154337</v>
      </c>
      <c r="P32" s="65" t="s">
        <v>89</v>
      </c>
      <c r="Q32" s="66" t="n">
        <v>0</v>
      </c>
      <c r="R32" s="66" t="n">
        <v>376</v>
      </c>
      <c r="S32" s="66" t="n">
        <v>380</v>
      </c>
      <c r="T32" s="66" t="n">
        <v>0</v>
      </c>
      <c r="U32" s="66" t="n">
        <v>0</v>
      </c>
      <c r="V32" s="66" t="n">
        <v>0</v>
      </c>
      <c r="W32" s="66" t="n">
        <v>1</v>
      </c>
      <c r="X32" s="66" t="s">
        <v>27</v>
      </c>
      <c r="Y32" s="64" t="n">
        <v>4</v>
      </c>
      <c r="Z32" s="64" t="n">
        <v>376</v>
      </c>
      <c r="AA32" s="67" t="n">
        <v>32</v>
      </c>
      <c r="AB32" s="64" t="n">
        <v>0</v>
      </c>
      <c r="AC32" s="68" t="n">
        <v>0.263888888888889</v>
      </c>
      <c r="AD32" s="68" t="n">
        <v>0.0277777777777778</v>
      </c>
      <c r="AE32" s="69" t="n">
        <v>83</v>
      </c>
      <c r="AF32" s="69" t="n">
        <v>273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2016-08-10T15:40:04Z</dcterms:created>
  <dc:creator>Andrea Panullo</dc:creator>
  <dc:description/>
  <dc:language>pt-BR</dc:language>
  <cp:lastModifiedBy/>
  <dcterms:modified xsi:type="dcterms:W3CDTF">2016-10-28T09:29:06Z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