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berto\Documents\Sistema Estadistico\Repositorios de GitHub\SolicitudesONE\GNFA\Calificadora\2024\Respuesta\"/>
    </mc:Choice>
  </mc:AlternateContent>
  <xr:revisionPtr revIDLastSave="0" documentId="13_ncr:1_{AD6F141A-D1C9-4CF1-AC95-5AE6748D555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UENTES FINANCIACIÓN PROPIAS" sheetId="5" r:id="rId1"/>
    <sheet name="GASTOS INVERSIÓN" sheetId="6" r:id="rId2"/>
    <sheet name="INVERSIÓN ACTIVOS FIJOS" sheetId="4" r:id="rId3"/>
  </sheets>
  <definedNames>
    <definedName name="_xlnm.Print_Area" localSheetId="1">'GASTOS INVERSIÓN'!$A$1:$R$30</definedName>
    <definedName name="_xlnm.Print_Titles" localSheetId="1">'GASTOS INVERSIÓN'!$1:$5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6" l="1"/>
  <c r="Q27" i="6"/>
  <c r="P27" i="6"/>
  <c r="N27" i="6"/>
  <c r="O27" i="6" s="1"/>
  <c r="M27" i="6"/>
  <c r="L27" i="6"/>
  <c r="K27" i="6"/>
  <c r="J27" i="6"/>
  <c r="H27" i="6"/>
  <c r="I27" i="6" s="1"/>
  <c r="G27" i="6"/>
  <c r="E27" i="6"/>
  <c r="F27" i="6" s="1"/>
  <c r="D27" i="6"/>
  <c r="R26" i="6"/>
  <c r="O26" i="6"/>
  <c r="L26" i="6"/>
  <c r="I26" i="6"/>
  <c r="F26" i="6"/>
  <c r="R25" i="6"/>
  <c r="O25" i="6"/>
  <c r="L25" i="6"/>
  <c r="I25" i="6"/>
  <c r="F25" i="6"/>
  <c r="R24" i="6"/>
  <c r="O24" i="6"/>
  <c r="L24" i="6"/>
  <c r="I24" i="6"/>
  <c r="F24" i="6"/>
  <c r="Q23" i="6"/>
  <c r="R23" i="6" s="1"/>
  <c r="P23" i="6"/>
  <c r="N23" i="6"/>
  <c r="O23" i="6" s="1"/>
  <c r="M23" i="6"/>
  <c r="K23" i="6"/>
  <c r="L23" i="6" s="1"/>
  <c r="J23" i="6"/>
  <c r="H23" i="6"/>
  <c r="I23" i="6" s="1"/>
  <c r="G23" i="6"/>
  <c r="E23" i="6"/>
  <c r="D23" i="6"/>
  <c r="F23" i="6" s="1"/>
  <c r="R22" i="6"/>
  <c r="O22" i="6"/>
  <c r="L22" i="6"/>
  <c r="I22" i="6"/>
  <c r="F22" i="6"/>
  <c r="R21" i="6"/>
  <c r="O21" i="6"/>
  <c r="L21" i="6"/>
  <c r="I21" i="6"/>
  <c r="F21" i="6"/>
  <c r="R20" i="6"/>
  <c r="O20" i="6"/>
  <c r="L20" i="6"/>
  <c r="I20" i="6"/>
  <c r="F20" i="6"/>
  <c r="R15" i="6"/>
  <c r="Q15" i="6"/>
  <c r="P15" i="6"/>
  <c r="N15" i="6"/>
  <c r="O15" i="6" s="1"/>
  <c r="M15" i="6"/>
  <c r="L15" i="6"/>
  <c r="K15" i="6"/>
  <c r="J15" i="6"/>
  <c r="H15" i="6"/>
  <c r="I15" i="6" s="1"/>
  <c r="G15" i="6"/>
  <c r="E15" i="6"/>
  <c r="F15" i="6" s="1"/>
  <c r="D15" i="6"/>
  <c r="R14" i="6"/>
  <c r="O14" i="6"/>
  <c r="L14" i="6"/>
  <c r="I14" i="6"/>
  <c r="D14" i="6"/>
  <c r="F14" i="6" s="1"/>
  <c r="C14" i="6"/>
  <c r="R13" i="6"/>
  <c r="O13" i="6"/>
  <c r="L13" i="6"/>
  <c r="I13" i="6"/>
  <c r="E13" i="6"/>
  <c r="F13" i="6" s="1"/>
  <c r="D13" i="6"/>
  <c r="C13" i="6"/>
  <c r="B13" i="6"/>
  <c r="R12" i="6"/>
  <c r="O12" i="6"/>
  <c r="L12" i="6"/>
  <c r="I12" i="6"/>
  <c r="F12" i="6"/>
  <c r="C12" i="6"/>
  <c r="C15" i="6" s="1"/>
  <c r="B12" i="6"/>
  <c r="Q11" i="6"/>
  <c r="R11" i="6" s="1"/>
  <c r="P11" i="6"/>
  <c r="N11" i="6"/>
  <c r="O11" i="6" s="1"/>
  <c r="M11" i="6"/>
  <c r="K11" i="6"/>
  <c r="J11" i="6"/>
  <c r="L11" i="6" s="1"/>
  <c r="H11" i="6"/>
  <c r="I11" i="6" s="1"/>
  <c r="G11" i="6"/>
  <c r="E11" i="6"/>
  <c r="F11" i="6" s="1"/>
  <c r="D11" i="6"/>
  <c r="R10" i="6"/>
  <c r="O10" i="6"/>
  <c r="L10" i="6"/>
  <c r="I10" i="6"/>
  <c r="F10" i="6"/>
  <c r="C10" i="6"/>
  <c r="B10" i="6"/>
  <c r="R9" i="6"/>
  <c r="O9" i="6"/>
  <c r="L9" i="6"/>
  <c r="I9" i="6"/>
  <c r="F9" i="6"/>
  <c r="C9" i="6"/>
  <c r="B9" i="6"/>
  <c r="R8" i="6"/>
  <c r="O8" i="6"/>
  <c r="L8" i="6"/>
  <c r="I8" i="6"/>
  <c r="F8" i="6"/>
  <c r="C8" i="6"/>
  <c r="C11" i="6" s="1"/>
  <c r="B8" i="6"/>
  <c r="B11" i="6" s="1"/>
  <c r="B7" i="5"/>
  <c r="B10" i="5" s="1"/>
  <c r="B8" i="5"/>
  <c r="B9" i="5"/>
  <c r="C10" i="5"/>
  <c r="D10" i="5"/>
  <c r="E10" i="5"/>
  <c r="F10" i="5"/>
  <c r="G10" i="5"/>
  <c r="H10" i="5"/>
  <c r="I10" i="5"/>
  <c r="B11" i="5"/>
  <c r="B12" i="5"/>
  <c r="E13" i="5"/>
  <c r="B13" i="5" s="1"/>
  <c r="B14" i="5" s="1"/>
  <c r="C14" i="5"/>
  <c r="D14" i="5"/>
  <c r="F14" i="5"/>
  <c r="G14" i="5"/>
  <c r="H14" i="5"/>
  <c r="I14" i="5"/>
  <c r="B14" i="6" l="1"/>
  <c r="B15" i="6" s="1"/>
  <c r="E14" i="5"/>
</calcChain>
</file>

<file path=xl/sharedStrings.xml><?xml version="1.0" encoding="utf-8"?>
<sst xmlns="http://schemas.openxmlformats.org/spreadsheetml/2006/main" count="84" uniqueCount="39">
  <si>
    <t>Total general</t>
  </si>
  <si>
    <t>Dotación y modernización tecnológica</t>
  </si>
  <si>
    <t>SEDE</t>
  </si>
  <si>
    <t>Construcción, adecuación y modernización de la infraestructura universitaria</t>
  </si>
  <si>
    <t>INVERSIÓN</t>
  </si>
  <si>
    <t>Cifras en millones de pesos</t>
  </si>
  <si>
    <t>https://gerencia.unal.edu.co/menu-inferior/informes-de-la-gerencia/memoria-financiera/memoria-financiera/</t>
  </si>
  <si>
    <t xml:space="preserve">Fuente: Sistema de información financiera QUIPU. Presupuesto. Reportes.Consolidado. </t>
  </si>
  <si>
    <t>PGD 22-24</t>
  </si>
  <si>
    <t>PGD 19-21</t>
  </si>
  <si>
    <t>EXCEDENTE</t>
  </si>
  <si>
    <t>ESTAMPILLA SEDE BOGOTA</t>
  </si>
  <si>
    <t>ESTAMPILLA SEDE PALMIRA</t>
  </si>
  <si>
    <t>ESTAMPILLA SEDE MANIZALES</t>
  </si>
  <si>
    <t>ESTAMPILLA NACIONAL</t>
  </si>
  <si>
    <t>UGI 6 puntos</t>
  </si>
  <si>
    <t>Matricula</t>
  </si>
  <si>
    <t>CONSOLIDADO</t>
  </si>
  <si>
    <t>Vigencia</t>
  </si>
  <si>
    <t>RECURSOS DE INVERSIÓN FUENTOS DE FINANCIÓN PLANES GLOBALES DE DESARROLLO 2019 A 2024</t>
  </si>
  <si>
    <t>DIRECCIÓN NACIONAL DE PLANEACIÓN Y ESTADÍSTICA</t>
  </si>
  <si>
    <t>RECTORÍA</t>
  </si>
  <si>
    <t>UNIVERSIDAD NACIONAL DE COLOMBIA</t>
  </si>
  <si>
    <t>RECURSOS DE INVERSIÓN EJECUCIÓN PLANES GLOBALES DE DESARROLLO 2019 A 2024</t>
  </si>
  <si>
    <t>CONSOLIDADO NACIONAL</t>
  </si>
  <si>
    <t>NIVEL NACIONAL</t>
  </si>
  <si>
    <t>BOGOTA</t>
  </si>
  <si>
    <t>MEDELLIN</t>
  </si>
  <si>
    <t>MANIZALES</t>
  </si>
  <si>
    <t>PALMIRA</t>
  </si>
  <si>
    <t>PGD</t>
  </si>
  <si>
    <t>Aprop</t>
  </si>
  <si>
    <t>Ejecución</t>
  </si>
  <si>
    <t>% Ejec</t>
  </si>
  <si>
    <t>AMAZONIA</t>
  </si>
  <si>
    <t>ORINOQUIA</t>
  </si>
  <si>
    <t>CARIBE</t>
  </si>
  <si>
    <t xml:space="preserve">TUMACO </t>
  </si>
  <si>
    <t>LA 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</si>
</sst>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.00,,&quot;M&quot;;\-#,##0.00,,&quot;M&quot;"/>
    <numFmt numFmtId="166" formatCode="#,##0,,&quot;M&quot;;\-#,##0,,&quot;M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165" fontId="3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166" fontId="2" fillId="0" borderId="1" xfId="0" applyNumberFormat="1" applyFont="1" applyBorder="1" applyAlignment="1">
      <alignment horizontal="center"/>
    </xf>
    <xf numFmtId="166" fontId="3" fillId="0" borderId="0" xfId="0" applyNumberFormat="1" applyFont="1" applyAlignment="1">
      <alignment vertical="center"/>
    </xf>
    <xf numFmtId="166" fontId="3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4" fillId="0" borderId="0" xfId="0" applyNumberFormat="1" applyFont="1" applyAlignment="1">
      <alignment vertical="center"/>
    </xf>
    <xf numFmtId="166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9" fontId="3" fillId="0" borderId="1" xfId="2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9" fontId="4" fillId="0" borderId="0" xfId="2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166" fontId="2" fillId="0" borderId="1" xfId="0" applyNumberFormat="1" applyFont="1" applyBorder="1"/>
    <xf numFmtId="9" fontId="4" fillId="0" borderId="1" xfId="2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2822-77AC-48A2-A742-F7544792FB35}">
  <dimension ref="A1:M17"/>
  <sheetViews>
    <sheetView showGridLines="0" zoomScaleNormal="100" workbookViewId="0">
      <selection activeCell="M15" sqref="M15"/>
    </sheetView>
  </sheetViews>
  <sheetFormatPr baseColWidth="10" defaultRowHeight="15" x14ac:dyDescent="0.25"/>
  <cols>
    <col min="1" max="1" width="10" customWidth="1"/>
    <col min="2" max="2" width="14.5703125" customWidth="1"/>
    <col min="3" max="3" width="12" customWidth="1"/>
    <col min="4" max="4" width="14" customWidth="1"/>
    <col min="5" max="5" width="14.7109375" customWidth="1"/>
    <col min="6" max="8" width="16.42578125" customWidth="1"/>
    <col min="9" max="9" width="14.140625" customWidth="1"/>
  </cols>
  <sheetData>
    <row r="1" spans="1:13" x14ac:dyDescent="0.25">
      <c r="A1" s="2" t="s">
        <v>22</v>
      </c>
    </row>
    <row r="2" spans="1:13" x14ac:dyDescent="0.25">
      <c r="A2" s="2" t="s">
        <v>21</v>
      </c>
    </row>
    <row r="3" spans="1:13" x14ac:dyDescent="0.25">
      <c r="A3" s="2" t="s">
        <v>20</v>
      </c>
    </row>
    <row r="5" spans="1:13" x14ac:dyDescent="0.25">
      <c r="A5" s="28" t="s">
        <v>19</v>
      </c>
      <c r="B5" s="28"/>
      <c r="C5" s="28"/>
      <c r="D5" s="28"/>
      <c r="E5" s="28"/>
      <c r="F5" s="28"/>
      <c r="G5" s="28"/>
      <c r="H5" s="28"/>
      <c r="I5" s="28"/>
      <c r="J5" s="2"/>
      <c r="K5" s="2"/>
      <c r="L5" s="2"/>
      <c r="M5" s="2"/>
    </row>
    <row r="6" spans="1:13" s="1" customFormat="1" ht="33" customHeight="1" x14ac:dyDescent="0.25">
      <c r="A6" s="16" t="s">
        <v>18</v>
      </c>
      <c r="B6" s="16" t="s">
        <v>17</v>
      </c>
      <c r="C6" s="16" t="s">
        <v>16</v>
      </c>
      <c r="D6" s="16" t="s">
        <v>15</v>
      </c>
      <c r="E6" s="16" t="s">
        <v>14</v>
      </c>
      <c r="F6" s="16" t="s">
        <v>13</v>
      </c>
      <c r="G6" s="16" t="s">
        <v>12</v>
      </c>
      <c r="H6" s="16" t="s">
        <v>11</v>
      </c>
      <c r="I6" s="16" t="s">
        <v>10</v>
      </c>
    </row>
    <row r="7" spans="1:13" x14ac:dyDescent="0.25">
      <c r="A7" s="13">
        <v>2019</v>
      </c>
      <c r="B7" s="12">
        <f>SUM(C7:I7)</f>
        <v>106268840000</v>
      </c>
      <c r="C7" s="11">
        <v>13272400000</v>
      </c>
      <c r="D7" s="11">
        <v>8938440000</v>
      </c>
      <c r="E7" s="11">
        <v>63000000000</v>
      </c>
      <c r="F7" s="11">
        <v>3640000000</v>
      </c>
      <c r="G7" s="11">
        <v>4013000000</v>
      </c>
      <c r="H7" s="11">
        <v>13405000000</v>
      </c>
      <c r="I7" s="11"/>
      <c r="J7" s="10"/>
    </row>
    <row r="8" spans="1:13" x14ac:dyDescent="0.25">
      <c r="A8" s="13">
        <v>2020</v>
      </c>
      <c r="B8" s="12">
        <f>SUM(C8:I8)</f>
        <v>172289246781</v>
      </c>
      <c r="C8" s="11">
        <v>12103200000</v>
      </c>
      <c r="D8" s="11">
        <v>10131360000</v>
      </c>
      <c r="E8" s="11">
        <v>27772000000</v>
      </c>
      <c r="F8" s="11">
        <v>2544000000</v>
      </c>
      <c r="G8" s="11">
        <v>4126000000</v>
      </c>
      <c r="H8" s="11">
        <v>9368000000</v>
      </c>
      <c r="I8" s="11">
        <v>106244686781</v>
      </c>
      <c r="J8" s="10"/>
      <c r="K8" s="15"/>
    </row>
    <row r="9" spans="1:13" x14ac:dyDescent="0.25">
      <c r="A9" s="13">
        <v>2021</v>
      </c>
      <c r="B9" s="12">
        <f>SUM(C9:I9)</f>
        <v>190876799784</v>
      </c>
      <c r="C9" s="11">
        <v>9044200000</v>
      </c>
      <c r="D9" s="11">
        <v>13672800000</v>
      </c>
      <c r="E9" s="11">
        <v>29848000000</v>
      </c>
      <c r="F9" s="11">
        <v>2951000000</v>
      </c>
      <c r="G9" s="11">
        <v>3545000000</v>
      </c>
      <c r="H9" s="11">
        <v>9879000000</v>
      </c>
      <c r="I9" s="11">
        <v>121936799784</v>
      </c>
      <c r="J9" s="10"/>
      <c r="K9" s="15"/>
    </row>
    <row r="10" spans="1:13" s="2" customFormat="1" x14ac:dyDescent="0.25">
      <c r="A10" s="3" t="s">
        <v>9</v>
      </c>
      <c r="B10" s="9">
        <f t="shared" ref="B10:I10" si="0">SUM(B7:B9)</f>
        <v>469434886565</v>
      </c>
      <c r="C10" s="9">
        <f t="shared" si="0"/>
        <v>34419800000</v>
      </c>
      <c r="D10" s="9">
        <f t="shared" si="0"/>
        <v>32742600000</v>
      </c>
      <c r="E10" s="9">
        <f t="shared" si="0"/>
        <v>120620000000</v>
      </c>
      <c r="F10" s="9">
        <f t="shared" si="0"/>
        <v>9135000000</v>
      </c>
      <c r="G10" s="9">
        <f t="shared" si="0"/>
        <v>11684000000</v>
      </c>
      <c r="H10" s="9">
        <f t="shared" si="0"/>
        <v>32652000000</v>
      </c>
      <c r="I10" s="9">
        <f t="shared" si="0"/>
        <v>228181486565</v>
      </c>
      <c r="J10" s="14"/>
    </row>
    <row r="11" spans="1:13" x14ac:dyDescent="0.25">
      <c r="A11" s="13">
        <v>2022</v>
      </c>
      <c r="B11" s="12">
        <f>SUM(C11:I11)</f>
        <v>170467560000</v>
      </c>
      <c r="C11" s="11">
        <v>15028800000</v>
      </c>
      <c r="D11" s="11">
        <v>13667760000</v>
      </c>
      <c r="E11" s="11">
        <v>29400000000</v>
      </c>
      <c r="F11" s="11">
        <v>3790000000</v>
      </c>
      <c r="G11" s="11">
        <v>4669000000</v>
      </c>
      <c r="H11" s="11">
        <v>14154000000</v>
      </c>
      <c r="I11" s="11">
        <v>89758000000</v>
      </c>
      <c r="J11" s="10"/>
    </row>
    <row r="12" spans="1:13" x14ac:dyDescent="0.25">
      <c r="A12" s="13">
        <v>2023</v>
      </c>
      <c r="B12" s="12">
        <f>SUM(C12:I12)</f>
        <v>199082000000</v>
      </c>
      <c r="C12" s="11">
        <v>12992237629.200001</v>
      </c>
      <c r="D12" s="11">
        <v>16275780000</v>
      </c>
      <c r="E12" s="11">
        <v>74841000000</v>
      </c>
      <c r="F12" s="11">
        <v>2939000000</v>
      </c>
      <c r="G12" s="11">
        <v>6687000000</v>
      </c>
      <c r="H12" s="11">
        <v>16207000000</v>
      </c>
      <c r="I12" s="11">
        <v>69139982370.799988</v>
      </c>
      <c r="J12" s="10"/>
    </row>
    <row r="13" spans="1:13" x14ac:dyDescent="0.25">
      <c r="A13" s="13">
        <v>2024</v>
      </c>
      <c r="B13" s="12">
        <f>SUM(C13:I13)</f>
        <v>173435274286</v>
      </c>
      <c r="C13" s="11">
        <v>10360046864</v>
      </c>
      <c r="D13" s="11">
        <v>7483124899</v>
      </c>
      <c r="E13" s="11">
        <f>32949380770-6549380770</f>
        <v>26400000000</v>
      </c>
      <c r="F13" s="11">
        <v>2012250282</v>
      </c>
      <c r="G13" s="11">
        <v>2464046341</v>
      </c>
      <c r="H13" s="11">
        <v>7424805900</v>
      </c>
      <c r="I13" s="11">
        <v>117291000000</v>
      </c>
      <c r="J13" s="10"/>
    </row>
    <row r="14" spans="1:13" s="2" customFormat="1" x14ac:dyDescent="0.25">
      <c r="A14" s="3" t="s">
        <v>8</v>
      </c>
      <c r="B14" s="9">
        <f t="shared" ref="B14:I14" si="1">SUM(B11:B13)</f>
        <v>542984834286</v>
      </c>
      <c r="C14" s="9">
        <f t="shared" si="1"/>
        <v>38381084493.199997</v>
      </c>
      <c r="D14" s="9">
        <f t="shared" si="1"/>
        <v>37426664899</v>
      </c>
      <c r="E14" s="9">
        <f t="shared" si="1"/>
        <v>130641000000</v>
      </c>
      <c r="F14" s="9">
        <f t="shared" si="1"/>
        <v>8741250282</v>
      </c>
      <c r="G14" s="9">
        <f t="shared" si="1"/>
        <v>13820046341</v>
      </c>
      <c r="H14" s="9">
        <f t="shared" si="1"/>
        <v>37785805900</v>
      </c>
      <c r="I14" s="9">
        <f t="shared" si="1"/>
        <v>276188982370.79999</v>
      </c>
    </row>
    <row r="15" spans="1:13" x14ac:dyDescent="0.25">
      <c r="A15" t="s">
        <v>7</v>
      </c>
    </row>
    <row r="16" spans="1:13" x14ac:dyDescent="0.25">
      <c r="A16" t="s">
        <v>6</v>
      </c>
    </row>
    <row r="17" spans="1:1" x14ac:dyDescent="0.25">
      <c r="A17" t="s">
        <v>5</v>
      </c>
    </row>
  </sheetData>
  <mergeCells count="1">
    <mergeCell ref="A5:I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AE8A-D4D2-47F6-8A53-BA0C2AA7A102}">
  <dimension ref="A1:AG48"/>
  <sheetViews>
    <sheetView showGridLines="0" topLeftCell="A25" zoomScaleNormal="100" workbookViewId="0">
      <selection activeCell="U20" sqref="U20"/>
    </sheetView>
  </sheetViews>
  <sheetFormatPr baseColWidth="10" defaultRowHeight="15" x14ac:dyDescent="0.25"/>
  <cols>
    <col min="1" max="1" width="11.5703125" customWidth="1"/>
    <col min="2" max="3" width="12" customWidth="1"/>
    <col min="4" max="5" width="9.42578125" bestFit="1" customWidth="1"/>
    <col min="6" max="6" width="6.5703125" bestFit="1" customWidth="1"/>
    <col min="7" max="8" width="9.4257812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6.5703125" bestFit="1" customWidth="1"/>
    <col min="13" max="13" width="8.42578125" bestFit="1" customWidth="1"/>
    <col min="14" max="14" width="9.42578125" bestFit="1" customWidth="1"/>
    <col min="15" max="15" width="6.5703125" bestFit="1" customWidth="1"/>
    <col min="16" max="16" width="8.42578125" bestFit="1" customWidth="1"/>
    <col min="17" max="17" width="9.42578125" bestFit="1" customWidth="1"/>
    <col min="18" max="18" width="6.5703125" bestFit="1" customWidth="1"/>
    <col min="19" max="19" width="7.42578125" bestFit="1" customWidth="1"/>
    <col min="20" max="20" width="9.42578125" bestFit="1" customWidth="1"/>
    <col min="21" max="21" width="6.5703125" bestFit="1" customWidth="1"/>
    <col min="22" max="22" width="7.42578125" bestFit="1" customWidth="1"/>
    <col min="23" max="23" width="9.42578125" bestFit="1" customWidth="1"/>
    <col min="24" max="24" width="6.5703125" bestFit="1" customWidth="1"/>
    <col min="25" max="25" width="7.42578125" bestFit="1" customWidth="1"/>
    <col min="26" max="26" width="9.42578125" bestFit="1" customWidth="1"/>
    <col min="27" max="27" width="6.5703125" bestFit="1" customWidth="1"/>
    <col min="28" max="28" width="8.42578125" bestFit="1" customWidth="1"/>
    <col min="29" max="29" width="9.42578125" bestFit="1" customWidth="1"/>
    <col min="30" max="30" width="6.5703125" bestFit="1" customWidth="1"/>
    <col min="31" max="31" width="8.42578125" bestFit="1" customWidth="1"/>
    <col min="32" max="32" width="9.42578125" bestFit="1" customWidth="1"/>
    <col min="33" max="33" width="6.5703125" bestFit="1" customWidth="1"/>
  </cols>
  <sheetData>
    <row r="1" spans="1:33" x14ac:dyDescent="0.25">
      <c r="A1" s="2" t="s">
        <v>22</v>
      </c>
    </row>
    <row r="2" spans="1:33" x14ac:dyDescent="0.25">
      <c r="A2" s="2" t="s">
        <v>21</v>
      </c>
    </row>
    <row r="3" spans="1:33" x14ac:dyDescent="0.25">
      <c r="A3" s="2" t="s">
        <v>20</v>
      </c>
    </row>
    <row r="5" spans="1:33" x14ac:dyDescent="0.25">
      <c r="A5" s="28" t="s">
        <v>23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18" customFormat="1" x14ac:dyDescent="0.25">
      <c r="A6" s="17" t="s">
        <v>2</v>
      </c>
      <c r="B6" s="29" t="s">
        <v>24</v>
      </c>
      <c r="C6" s="29"/>
      <c r="D6" s="29" t="s">
        <v>25</v>
      </c>
      <c r="E6" s="29"/>
      <c r="F6" s="29"/>
      <c r="G6" s="29" t="s">
        <v>26</v>
      </c>
      <c r="H6" s="29"/>
      <c r="I6" s="29"/>
      <c r="J6" s="29" t="s">
        <v>27</v>
      </c>
      <c r="K6" s="29"/>
      <c r="L6" s="29"/>
      <c r="M6" s="29" t="s">
        <v>28</v>
      </c>
      <c r="N6" s="29"/>
      <c r="O6" s="29"/>
      <c r="P6" s="29" t="s">
        <v>29</v>
      </c>
      <c r="Q6" s="29"/>
      <c r="R6" s="29"/>
    </row>
    <row r="7" spans="1:33" x14ac:dyDescent="0.25">
      <c r="A7" s="17" t="s">
        <v>30</v>
      </c>
      <c r="B7" s="3" t="s">
        <v>31</v>
      </c>
      <c r="C7" s="3" t="s">
        <v>32</v>
      </c>
      <c r="D7" s="3" t="s">
        <v>31</v>
      </c>
      <c r="E7" s="3" t="s">
        <v>32</v>
      </c>
      <c r="F7" s="3" t="s">
        <v>33</v>
      </c>
      <c r="G7" s="3" t="s">
        <v>31</v>
      </c>
      <c r="H7" s="3" t="s">
        <v>32</v>
      </c>
      <c r="I7" s="3" t="s">
        <v>33</v>
      </c>
      <c r="J7" s="3" t="s">
        <v>31</v>
      </c>
      <c r="K7" s="3" t="s">
        <v>32</v>
      </c>
      <c r="L7" s="3" t="s">
        <v>33</v>
      </c>
      <c r="M7" s="3" t="s">
        <v>31</v>
      </c>
      <c r="N7" s="3" t="s">
        <v>32</v>
      </c>
      <c r="O7" s="3" t="s">
        <v>33</v>
      </c>
      <c r="P7" s="3" t="s">
        <v>31</v>
      </c>
      <c r="Q7" s="3" t="s">
        <v>32</v>
      </c>
      <c r="R7" s="3" t="s">
        <v>33</v>
      </c>
    </row>
    <row r="8" spans="1:33" x14ac:dyDescent="0.25">
      <c r="A8" s="13">
        <v>2019</v>
      </c>
      <c r="B8" s="11">
        <f t="shared" ref="B8:C10" si="0">+D8+G8+J8+M8+P8+D20+G20+J20+M20+P20</f>
        <v>73008005795</v>
      </c>
      <c r="C8" s="11">
        <f t="shared" si="0"/>
        <v>53118333986</v>
      </c>
      <c r="D8" s="11">
        <v>7840894318</v>
      </c>
      <c r="E8" s="11">
        <v>5055490244</v>
      </c>
      <c r="F8" s="19">
        <f t="shared" ref="F8:F15" si="1">E8/D8</f>
        <v>0.64475939082539746</v>
      </c>
      <c r="G8" s="11">
        <v>35598963931</v>
      </c>
      <c r="H8" s="11">
        <v>32095977912</v>
      </c>
      <c r="I8" s="19">
        <f t="shared" ref="I8:I15" si="2">H8/G8</f>
        <v>0.9015986525397286</v>
      </c>
      <c r="J8" s="11">
        <v>4985771420</v>
      </c>
      <c r="K8" s="11">
        <v>3778081361</v>
      </c>
      <c r="L8" s="19">
        <f t="shared" ref="L8:L15" si="3">K8/J8</f>
        <v>0.75777267803424486</v>
      </c>
      <c r="M8" s="11">
        <v>7637859946</v>
      </c>
      <c r="N8" s="11">
        <v>4253678316</v>
      </c>
      <c r="O8" s="19">
        <f t="shared" ref="O8:O15" si="4">N8/M8</f>
        <v>0.55692017738917576</v>
      </c>
      <c r="P8" s="11">
        <v>3653729234</v>
      </c>
      <c r="Q8" s="11">
        <v>2124179064</v>
      </c>
      <c r="R8" s="19">
        <f t="shared" ref="R8:R15" si="5">Q8/P8</f>
        <v>0.58137287356526646</v>
      </c>
    </row>
    <row r="9" spans="1:33" x14ac:dyDescent="0.25">
      <c r="A9" s="13">
        <v>2020</v>
      </c>
      <c r="B9" s="11">
        <f t="shared" si="0"/>
        <v>235909353026</v>
      </c>
      <c r="C9" s="11">
        <f t="shared" si="0"/>
        <v>165931897022</v>
      </c>
      <c r="D9" s="11">
        <v>40608370339</v>
      </c>
      <c r="E9" s="11">
        <v>26406329234</v>
      </c>
      <c r="F9" s="19">
        <f t="shared" si="1"/>
        <v>0.65026813471112244</v>
      </c>
      <c r="G9" s="11">
        <v>99616722492</v>
      </c>
      <c r="H9" s="11">
        <v>74535268001</v>
      </c>
      <c r="I9" s="19">
        <f t="shared" si="2"/>
        <v>0.74822044066934412</v>
      </c>
      <c r="J9" s="11">
        <v>23668514038</v>
      </c>
      <c r="K9" s="11">
        <v>14111973943</v>
      </c>
      <c r="L9" s="19">
        <f t="shared" si="3"/>
        <v>0.59623404833709059</v>
      </c>
      <c r="M9" s="11">
        <v>17395535713</v>
      </c>
      <c r="N9" s="11">
        <v>13914076936</v>
      </c>
      <c r="O9" s="19">
        <f t="shared" si="4"/>
        <v>0.79986481391324771</v>
      </c>
      <c r="P9" s="11">
        <v>9574664828</v>
      </c>
      <c r="Q9" s="11">
        <v>7088856966</v>
      </c>
      <c r="R9" s="19">
        <f t="shared" si="5"/>
        <v>0.7403765137834859</v>
      </c>
    </row>
    <row r="10" spans="1:33" x14ac:dyDescent="0.25">
      <c r="A10" s="13">
        <v>2021</v>
      </c>
      <c r="B10" s="11">
        <f t="shared" si="0"/>
        <v>249795799784</v>
      </c>
      <c r="C10" s="11">
        <f t="shared" si="0"/>
        <v>196530817403</v>
      </c>
      <c r="D10" s="11">
        <v>42343783562</v>
      </c>
      <c r="E10" s="11">
        <v>33764042758</v>
      </c>
      <c r="F10" s="19">
        <f t="shared" si="1"/>
        <v>0.79737897555995452</v>
      </c>
      <c r="G10" s="11">
        <v>115998025384</v>
      </c>
      <c r="H10" s="11">
        <v>100855105889</v>
      </c>
      <c r="I10" s="19">
        <f t="shared" si="2"/>
        <v>0.8694553683576004</v>
      </c>
      <c r="J10" s="11">
        <v>29300523132</v>
      </c>
      <c r="K10" s="11">
        <v>19142670332</v>
      </c>
      <c r="L10" s="19">
        <f t="shared" si="3"/>
        <v>0.6533217938042104</v>
      </c>
      <c r="M10" s="11">
        <v>13976757959</v>
      </c>
      <c r="N10" s="11">
        <v>8176000134</v>
      </c>
      <c r="O10" s="19">
        <f t="shared" si="4"/>
        <v>0.58497114695581176</v>
      </c>
      <c r="P10" s="11">
        <v>11909092814</v>
      </c>
      <c r="Q10" s="11">
        <v>9209007011</v>
      </c>
      <c r="R10" s="19">
        <f t="shared" si="5"/>
        <v>0.77327527418160236</v>
      </c>
    </row>
    <row r="11" spans="1:33" s="2" customFormat="1" x14ac:dyDescent="0.25">
      <c r="A11" s="3" t="s">
        <v>9</v>
      </c>
      <c r="B11" s="20">
        <f>SUM(B8:B10)</f>
        <v>558713158605</v>
      </c>
      <c r="C11" s="20">
        <f t="shared" ref="C11:Q11" si="6">SUM(C8:C10)</f>
        <v>415581048411</v>
      </c>
      <c r="D11" s="20">
        <f t="shared" si="6"/>
        <v>90793048219</v>
      </c>
      <c r="E11" s="20">
        <f t="shared" si="6"/>
        <v>65225862236</v>
      </c>
      <c r="F11" s="21">
        <f t="shared" si="1"/>
        <v>0.71840150226777355</v>
      </c>
      <c r="G11" s="20">
        <f t="shared" si="6"/>
        <v>251213711807</v>
      </c>
      <c r="H11" s="20">
        <f t="shared" si="6"/>
        <v>207486351802</v>
      </c>
      <c r="I11" s="21">
        <f t="shared" si="2"/>
        <v>0.82593561597229048</v>
      </c>
      <c r="J11" s="20">
        <f t="shared" si="6"/>
        <v>57954808590</v>
      </c>
      <c r="K11" s="20">
        <f t="shared" si="6"/>
        <v>37032725636</v>
      </c>
      <c r="L11" s="21">
        <f t="shared" si="3"/>
        <v>0.63899314892034564</v>
      </c>
      <c r="M11" s="20">
        <f t="shared" si="6"/>
        <v>39010153618</v>
      </c>
      <c r="N11" s="20">
        <f t="shared" si="6"/>
        <v>26343755386</v>
      </c>
      <c r="O11" s="21">
        <f t="shared" si="4"/>
        <v>0.67530509220667378</v>
      </c>
      <c r="P11" s="20">
        <f t="shared" si="6"/>
        <v>25137486876</v>
      </c>
      <c r="Q11" s="20">
        <f t="shared" si="6"/>
        <v>18422043041</v>
      </c>
      <c r="R11" s="21">
        <f t="shared" si="5"/>
        <v>0.73285142352827781</v>
      </c>
    </row>
    <row r="12" spans="1:33" x14ac:dyDescent="0.25">
      <c r="A12" s="13">
        <v>2022</v>
      </c>
      <c r="B12" s="11">
        <f t="shared" ref="B12:C14" si="7">+D12+G12+J12+M12+P12+D24+G24+J24+M24+P24</f>
        <v>97707000000</v>
      </c>
      <c r="C12" s="11">
        <f t="shared" si="7"/>
        <v>72229000000</v>
      </c>
      <c r="D12" s="11">
        <v>13611000000</v>
      </c>
      <c r="E12" s="11">
        <v>8703000000</v>
      </c>
      <c r="F12" s="19">
        <f t="shared" si="1"/>
        <v>0.63940930130041873</v>
      </c>
      <c r="G12" s="11">
        <v>34401000000</v>
      </c>
      <c r="H12" s="11">
        <v>20810000000</v>
      </c>
      <c r="I12" s="19">
        <f t="shared" si="2"/>
        <v>0.60492427545710881</v>
      </c>
      <c r="J12" s="11">
        <v>5839000000</v>
      </c>
      <c r="K12" s="11">
        <v>3879000000</v>
      </c>
      <c r="L12" s="19">
        <f t="shared" si="3"/>
        <v>0.66432608323343034</v>
      </c>
      <c r="M12" s="11">
        <v>4501000000</v>
      </c>
      <c r="N12" s="11">
        <v>2260000000</v>
      </c>
      <c r="O12" s="19">
        <f t="shared" si="4"/>
        <v>0.50211064207953793</v>
      </c>
      <c r="P12" s="11">
        <v>3947000000</v>
      </c>
      <c r="Q12" s="11">
        <v>2821000000</v>
      </c>
      <c r="R12" s="19">
        <f t="shared" si="5"/>
        <v>0.7147200405371168</v>
      </c>
    </row>
    <row r="13" spans="1:33" x14ac:dyDescent="0.25">
      <c r="A13" s="13">
        <v>2023</v>
      </c>
      <c r="B13" s="11">
        <f t="shared" si="7"/>
        <v>268146000000</v>
      </c>
      <c r="C13" s="11">
        <f t="shared" si="7"/>
        <v>178388000000</v>
      </c>
      <c r="D13" s="11">
        <f>46190797863+18429297</f>
        <v>46209227160</v>
      </c>
      <c r="E13" s="11">
        <f>31117766060+20317759</f>
        <v>31138083819</v>
      </c>
      <c r="F13" s="19">
        <f t="shared" si="1"/>
        <v>0.67384991554141371</v>
      </c>
      <c r="G13" s="11">
        <v>117807110342</v>
      </c>
      <c r="H13" s="11">
        <v>70546239602</v>
      </c>
      <c r="I13" s="19">
        <f t="shared" si="2"/>
        <v>0.5988283678056503</v>
      </c>
      <c r="J13" s="11">
        <v>21357725263</v>
      </c>
      <c r="K13" s="11">
        <v>14183067622</v>
      </c>
      <c r="L13" s="19">
        <f t="shared" si="3"/>
        <v>0.66407201363202595</v>
      </c>
      <c r="M13" s="11">
        <v>17457189603</v>
      </c>
      <c r="N13" s="11">
        <v>15838327554</v>
      </c>
      <c r="O13" s="19">
        <f t="shared" si="4"/>
        <v>0.907266743054575</v>
      </c>
      <c r="P13" s="11">
        <v>15614085608</v>
      </c>
      <c r="Q13" s="11">
        <v>9488993381</v>
      </c>
      <c r="R13" s="19">
        <f t="shared" si="5"/>
        <v>0.60772008167665226</v>
      </c>
    </row>
    <row r="14" spans="1:33" x14ac:dyDescent="0.25">
      <c r="A14" s="13">
        <v>2024</v>
      </c>
      <c r="B14" s="11">
        <f t="shared" si="7"/>
        <v>287879000000</v>
      </c>
      <c r="C14" s="11">
        <f t="shared" si="7"/>
        <v>131901126711</v>
      </c>
      <c r="D14" s="11">
        <f>46396292583-51997938</f>
        <v>46344294645</v>
      </c>
      <c r="E14" s="11">
        <v>19391266682</v>
      </c>
      <c r="F14" s="19">
        <f t="shared" si="1"/>
        <v>0.41841755992918295</v>
      </c>
      <c r="G14" s="11">
        <v>143258187367</v>
      </c>
      <c r="H14" s="11">
        <v>66968692324</v>
      </c>
      <c r="I14" s="19">
        <f t="shared" si="2"/>
        <v>0.46746851649350452</v>
      </c>
      <c r="J14" s="11">
        <v>25934460341</v>
      </c>
      <c r="K14" s="11">
        <v>8324567431</v>
      </c>
      <c r="L14" s="19">
        <f t="shared" si="3"/>
        <v>0.3209847948075335</v>
      </c>
      <c r="M14" s="11">
        <v>15547771619</v>
      </c>
      <c r="N14" s="11">
        <v>6602379985</v>
      </c>
      <c r="O14" s="19">
        <f t="shared" si="4"/>
        <v>0.42465120705346787</v>
      </c>
      <c r="P14" s="11">
        <v>13311871047</v>
      </c>
      <c r="Q14" s="11">
        <v>5395286425</v>
      </c>
      <c r="R14" s="19">
        <f t="shared" si="5"/>
        <v>0.40529887992085806</v>
      </c>
    </row>
    <row r="15" spans="1:33" s="2" customFormat="1" x14ac:dyDescent="0.25">
      <c r="A15" s="3" t="s">
        <v>8</v>
      </c>
      <c r="B15" s="9">
        <f>SUM(B12:B14)</f>
        <v>653732000000</v>
      </c>
      <c r="C15" s="9">
        <f t="shared" ref="C15:Q15" si="8">SUM(C12:C14)</f>
        <v>382518126711</v>
      </c>
      <c r="D15" s="9">
        <f t="shared" si="8"/>
        <v>106164521805</v>
      </c>
      <c r="E15" s="9">
        <f t="shared" si="8"/>
        <v>59232350501</v>
      </c>
      <c r="F15" s="21">
        <f t="shared" si="1"/>
        <v>0.55792980078407273</v>
      </c>
      <c r="G15" s="9">
        <f t="shared" si="8"/>
        <v>295466297709</v>
      </c>
      <c r="H15" s="9">
        <f t="shared" si="8"/>
        <v>158324931926</v>
      </c>
      <c r="I15" s="21">
        <f t="shared" si="2"/>
        <v>0.53584768602587518</v>
      </c>
      <c r="J15" s="9">
        <f t="shared" si="8"/>
        <v>53131185604</v>
      </c>
      <c r="K15" s="9">
        <f t="shared" si="8"/>
        <v>26386635053</v>
      </c>
      <c r="L15" s="21">
        <f t="shared" si="3"/>
        <v>0.49663177572708772</v>
      </c>
      <c r="M15" s="9">
        <f t="shared" si="8"/>
        <v>37505961222</v>
      </c>
      <c r="N15" s="9">
        <f t="shared" si="8"/>
        <v>24700707539</v>
      </c>
      <c r="O15" s="21">
        <f t="shared" si="4"/>
        <v>0.65858084246381665</v>
      </c>
      <c r="P15" s="9">
        <f t="shared" si="8"/>
        <v>32872956655</v>
      </c>
      <c r="Q15" s="9">
        <f t="shared" si="8"/>
        <v>17705279806</v>
      </c>
      <c r="R15" s="21">
        <f t="shared" si="5"/>
        <v>0.53859712078277611</v>
      </c>
    </row>
    <row r="16" spans="1:33" s="2" customFormat="1" x14ac:dyDescent="0.25">
      <c r="A16" s="6"/>
      <c r="B16" s="22"/>
      <c r="C16" s="22"/>
      <c r="D16" s="22"/>
      <c r="E16" s="22"/>
      <c r="F16" s="23"/>
      <c r="G16" s="22"/>
      <c r="H16" s="22"/>
      <c r="I16" s="23"/>
      <c r="J16" s="22"/>
      <c r="K16" s="22"/>
      <c r="L16" s="23"/>
      <c r="M16" s="22"/>
      <c r="N16" s="22"/>
      <c r="O16" s="23"/>
      <c r="P16" s="22"/>
      <c r="Q16" s="22"/>
      <c r="R16" s="23"/>
    </row>
    <row r="17" spans="1:32" ht="15" customHeight="1" x14ac:dyDescent="0.25">
      <c r="A17" s="30" t="s">
        <v>23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x14ac:dyDescent="0.25">
      <c r="A18" s="17" t="s">
        <v>2</v>
      </c>
      <c r="B18" s="24"/>
      <c r="C18" s="24"/>
      <c r="D18" s="31" t="s">
        <v>34</v>
      </c>
      <c r="E18" s="32"/>
      <c r="F18" s="33"/>
      <c r="G18" s="31" t="s">
        <v>35</v>
      </c>
      <c r="H18" s="32"/>
      <c r="I18" s="33"/>
      <c r="J18" s="31" t="s">
        <v>36</v>
      </c>
      <c r="K18" s="32"/>
      <c r="L18" s="33"/>
      <c r="M18" s="31" t="s">
        <v>37</v>
      </c>
      <c r="N18" s="32"/>
      <c r="O18" s="33"/>
      <c r="P18" s="31" t="s">
        <v>38</v>
      </c>
      <c r="Q18" s="32"/>
      <c r="R18" s="33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 x14ac:dyDescent="0.25">
      <c r="A19" s="17" t="s">
        <v>30</v>
      </c>
      <c r="B19" s="24"/>
      <c r="C19" s="24"/>
      <c r="D19" s="3" t="s">
        <v>31</v>
      </c>
      <c r="E19" s="3" t="s">
        <v>32</v>
      </c>
      <c r="F19" s="3" t="s">
        <v>33</v>
      </c>
      <c r="G19" s="3" t="s">
        <v>31</v>
      </c>
      <c r="H19" s="3" t="s">
        <v>32</v>
      </c>
      <c r="I19" s="3" t="s">
        <v>33</v>
      </c>
      <c r="J19" s="3" t="s">
        <v>31</v>
      </c>
      <c r="K19" s="3" t="s">
        <v>32</v>
      </c>
      <c r="L19" s="3" t="s">
        <v>33</v>
      </c>
      <c r="M19" s="3" t="s">
        <v>31</v>
      </c>
      <c r="N19" s="3" t="s">
        <v>32</v>
      </c>
      <c r="O19" s="3" t="s">
        <v>33</v>
      </c>
      <c r="P19" s="3" t="s">
        <v>31</v>
      </c>
      <c r="Q19" s="3" t="s">
        <v>32</v>
      </c>
      <c r="R19" s="3" t="s">
        <v>33</v>
      </c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x14ac:dyDescent="0.25">
      <c r="A20" s="13">
        <v>2019</v>
      </c>
      <c r="B20" s="24"/>
      <c r="C20" s="24"/>
      <c r="D20" s="11">
        <v>706415897</v>
      </c>
      <c r="E20" s="11">
        <v>549955046</v>
      </c>
      <c r="F20" s="19">
        <f t="shared" ref="F20:F27" si="9">E20/D20</f>
        <v>0.77851453844051866</v>
      </c>
      <c r="G20" s="11">
        <v>352219505</v>
      </c>
      <c r="H20" s="11">
        <v>265510892</v>
      </c>
      <c r="I20" s="19">
        <f t="shared" ref="I20:I27" si="10">H20/G20</f>
        <v>0.75382222798819731</v>
      </c>
      <c r="J20" s="11">
        <v>109185947</v>
      </c>
      <c r="K20" s="11">
        <v>31490806</v>
      </c>
      <c r="L20" s="19">
        <f t="shared" ref="L20:L27" si="11">K20/J20</f>
        <v>0.28841446051660841</v>
      </c>
      <c r="M20" s="11">
        <v>4761731925</v>
      </c>
      <c r="N20" s="11">
        <v>681638156</v>
      </c>
      <c r="O20" s="19">
        <f t="shared" ref="O20:O27" si="12">N20/M20</f>
        <v>0.14314920846788326</v>
      </c>
      <c r="P20" s="11">
        <v>7361233672</v>
      </c>
      <c r="Q20" s="11">
        <v>4282332189</v>
      </c>
      <c r="R20" s="19">
        <f t="shared" ref="R20:R27" si="13">Q20/P20</f>
        <v>0.58174110207759755</v>
      </c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 x14ac:dyDescent="0.25">
      <c r="A21" s="13">
        <v>2020</v>
      </c>
      <c r="B21" s="24"/>
      <c r="C21" s="24"/>
      <c r="D21" s="11">
        <v>3185290734</v>
      </c>
      <c r="E21" s="11">
        <v>1708164530</v>
      </c>
      <c r="F21" s="19">
        <f t="shared" si="9"/>
        <v>0.53626644242139065</v>
      </c>
      <c r="G21" s="11">
        <v>3256466062</v>
      </c>
      <c r="H21" s="11">
        <v>2203350531</v>
      </c>
      <c r="I21" s="19">
        <f t="shared" si="10"/>
        <v>0.67660785927146572</v>
      </c>
      <c r="J21" s="11">
        <v>2257785931</v>
      </c>
      <c r="K21" s="11">
        <v>1378609226</v>
      </c>
      <c r="L21" s="19">
        <f t="shared" si="11"/>
        <v>0.61060227503029829</v>
      </c>
      <c r="M21" s="11">
        <v>25028955406</v>
      </c>
      <c r="N21" s="11">
        <v>21212313498</v>
      </c>
      <c r="O21" s="19">
        <f t="shared" si="12"/>
        <v>0.84751093898688779</v>
      </c>
      <c r="P21" s="11">
        <v>11317047483</v>
      </c>
      <c r="Q21" s="11">
        <v>3372954157</v>
      </c>
      <c r="R21" s="19">
        <f t="shared" si="13"/>
        <v>0.29804188434012602</v>
      </c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x14ac:dyDescent="0.25">
      <c r="A22" s="13">
        <v>2021</v>
      </c>
      <c r="B22" s="24"/>
      <c r="C22" s="24"/>
      <c r="D22" s="11">
        <v>4758023177</v>
      </c>
      <c r="E22" s="11">
        <v>2630831312</v>
      </c>
      <c r="F22" s="19">
        <f t="shared" si="9"/>
        <v>0.55292528307076805</v>
      </c>
      <c r="G22" s="11">
        <v>2484421996</v>
      </c>
      <c r="H22" s="11">
        <v>1975516068</v>
      </c>
      <c r="I22" s="19">
        <f t="shared" si="10"/>
        <v>0.79516123717333242</v>
      </c>
      <c r="J22" s="11">
        <v>2479324692</v>
      </c>
      <c r="K22" s="11">
        <v>1643975636</v>
      </c>
      <c r="L22" s="19">
        <f t="shared" si="11"/>
        <v>0.66307395772106481</v>
      </c>
      <c r="M22" s="11">
        <v>14233471255</v>
      </c>
      <c r="N22" s="11">
        <v>11509679355</v>
      </c>
      <c r="O22" s="19">
        <f t="shared" si="12"/>
        <v>0.80863474192613605</v>
      </c>
      <c r="P22" s="11">
        <v>12312375813</v>
      </c>
      <c r="Q22" s="11">
        <v>7623988908</v>
      </c>
      <c r="R22" s="19">
        <f t="shared" si="13"/>
        <v>0.61921346649849862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x14ac:dyDescent="0.25">
      <c r="A23" s="3" t="s">
        <v>9</v>
      </c>
      <c r="B23" s="24"/>
      <c r="C23" s="24"/>
      <c r="D23" s="20">
        <f>SUM(D20:D22)</f>
        <v>8649729808</v>
      </c>
      <c r="E23" s="20">
        <f>SUM(E20:E22)</f>
        <v>4888950888</v>
      </c>
      <c r="F23" s="21">
        <f t="shared" si="9"/>
        <v>0.56521428952362018</v>
      </c>
      <c r="G23" s="20">
        <f>SUM(G20:G22)</f>
        <v>6093107563</v>
      </c>
      <c r="H23" s="20">
        <f>SUM(H20:H22)</f>
        <v>4444377491</v>
      </c>
      <c r="I23" s="21">
        <f t="shared" si="10"/>
        <v>0.72941064063733152</v>
      </c>
      <c r="J23" s="20">
        <f>SUM(J20:J22)</f>
        <v>4846296570</v>
      </c>
      <c r="K23" s="20">
        <f>SUM(K20:K22)</f>
        <v>3054075668</v>
      </c>
      <c r="L23" s="21">
        <f t="shared" si="11"/>
        <v>0.63018753059926746</v>
      </c>
      <c r="M23" s="20">
        <f>SUM(M20:M22)</f>
        <v>44024158586</v>
      </c>
      <c r="N23" s="20">
        <f>SUM(N20:N22)</f>
        <v>33403631009</v>
      </c>
      <c r="O23" s="21">
        <f t="shared" si="12"/>
        <v>0.75875682992888804</v>
      </c>
      <c r="P23" s="20">
        <f>SUM(P20:P22)</f>
        <v>30990656968</v>
      </c>
      <c r="Q23" s="20">
        <f>SUM(Q20:Q22)</f>
        <v>15279275254</v>
      </c>
      <c r="R23" s="21">
        <f t="shared" si="13"/>
        <v>0.49302843982226352</v>
      </c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x14ac:dyDescent="0.25">
      <c r="A24" s="13">
        <v>2022</v>
      </c>
      <c r="B24" s="24"/>
      <c r="C24" s="24"/>
      <c r="D24" s="11">
        <v>698000000</v>
      </c>
      <c r="E24" s="11">
        <v>277000000</v>
      </c>
      <c r="F24" s="19">
        <f t="shared" si="9"/>
        <v>0.3968481375358166</v>
      </c>
      <c r="G24" s="11">
        <v>526000000</v>
      </c>
      <c r="H24" s="11">
        <v>409000000</v>
      </c>
      <c r="I24" s="19">
        <f t="shared" si="10"/>
        <v>0.77756653992395441</v>
      </c>
      <c r="J24" s="11">
        <v>759000000</v>
      </c>
      <c r="K24" s="11">
        <v>580000000</v>
      </c>
      <c r="L24" s="19">
        <f t="shared" si="11"/>
        <v>0.76416337285902503</v>
      </c>
      <c r="M24" s="11">
        <v>923000000</v>
      </c>
      <c r="N24" s="11">
        <v>602000000</v>
      </c>
      <c r="O24" s="19">
        <f t="shared" si="12"/>
        <v>0.65222101841820157</v>
      </c>
      <c r="P24" s="11">
        <v>32502000000</v>
      </c>
      <c r="Q24" s="11">
        <v>31888000000</v>
      </c>
      <c r="R24" s="19">
        <f t="shared" si="13"/>
        <v>0.98110885483970223</v>
      </c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x14ac:dyDescent="0.25">
      <c r="A25" s="13">
        <v>2023</v>
      </c>
      <c r="B25" s="24"/>
      <c r="C25" s="24"/>
      <c r="D25" s="11">
        <v>4308296841</v>
      </c>
      <c r="E25" s="11">
        <v>2852608404</v>
      </c>
      <c r="F25" s="19">
        <f t="shared" si="9"/>
        <v>0.662119744594451</v>
      </c>
      <c r="G25" s="11">
        <v>2413973380</v>
      </c>
      <c r="H25" s="11">
        <v>1892944117</v>
      </c>
      <c r="I25" s="19">
        <f t="shared" si="10"/>
        <v>0.78416113975540191</v>
      </c>
      <c r="J25" s="11">
        <v>3500055424</v>
      </c>
      <c r="K25" s="11">
        <v>2221461910</v>
      </c>
      <c r="L25" s="19">
        <f t="shared" si="11"/>
        <v>0.63469335221589906</v>
      </c>
      <c r="M25" s="11">
        <v>8753411961</v>
      </c>
      <c r="N25" s="11">
        <v>1321354242</v>
      </c>
      <c r="O25" s="19">
        <f t="shared" si="12"/>
        <v>0.15095305098025422</v>
      </c>
      <c r="P25" s="11">
        <v>30724924418</v>
      </c>
      <c r="Q25" s="11">
        <v>28904919349</v>
      </c>
      <c r="R25" s="19">
        <f t="shared" si="13"/>
        <v>0.94076453877511379</v>
      </c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x14ac:dyDescent="0.25">
      <c r="A26" s="13">
        <v>2024</v>
      </c>
      <c r="B26" s="24"/>
      <c r="C26" s="24"/>
      <c r="D26" s="11">
        <v>3393022510</v>
      </c>
      <c r="E26" s="11">
        <v>881582986</v>
      </c>
      <c r="F26" s="19">
        <f t="shared" si="9"/>
        <v>0.25982232166211006</v>
      </c>
      <c r="G26" s="11">
        <v>1795180487</v>
      </c>
      <c r="H26" s="11">
        <v>700323086</v>
      </c>
      <c r="I26" s="19">
        <f t="shared" si="10"/>
        <v>0.39011291124846098</v>
      </c>
      <c r="J26" s="11">
        <v>3608505492</v>
      </c>
      <c r="K26" s="11">
        <v>860932439</v>
      </c>
      <c r="L26" s="19">
        <f t="shared" si="11"/>
        <v>0.23858421191506393</v>
      </c>
      <c r="M26" s="11">
        <v>3820727649</v>
      </c>
      <c r="N26" s="11">
        <v>1269330958</v>
      </c>
      <c r="O26" s="19">
        <f t="shared" si="12"/>
        <v>0.3322223080549126</v>
      </c>
      <c r="P26" s="11">
        <v>30864978843</v>
      </c>
      <c r="Q26" s="11">
        <v>21506764395</v>
      </c>
      <c r="R26" s="19">
        <f t="shared" si="13"/>
        <v>0.69680152720654176</v>
      </c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x14ac:dyDescent="0.25">
      <c r="A27" s="3" t="s">
        <v>8</v>
      </c>
      <c r="B27" s="25"/>
      <c r="C27" s="25"/>
      <c r="D27" s="26">
        <f>SUM(D24:D26)</f>
        <v>8399319351</v>
      </c>
      <c r="E27" s="26">
        <f>SUM(E24:E26)</f>
        <v>4011191390</v>
      </c>
      <c r="F27" s="27">
        <f t="shared" si="9"/>
        <v>0.47756148116007024</v>
      </c>
      <c r="G27" s="26">
        <f>SUM(G24:G26)</f>
        <v>4735153867</v>
      </c>
      <c r="H27" s="26">
        <f>SUM(H24:H26)</f>
        <v>3002267203</v>
      </c>
      <c r="I27" s="27">
        <f t="shared" si="10"/>
        <v>0.63403793991220692</v>
      </c>
      <c r="J27" s="26">
        <f>SUM(J24:J26)</f>
        <v>7867560916</v>
      </c>
      <c r="K27" s="26">
        <f>SUM(K24:K26)</f>
        <v>3662394349</v>
      </c>
      <c r="L27" s="27">
        <f t="shared" si="11"/>
        <v>0.46550568697242739</v>
      </c>
      <c r="M27" s="26">
        <f>SUM(M24:M26)</f>
        <v>13497139610</v>
      </c>
      <c r="N27" s="26">
        <f>SUM(N24:N26)</f>
        <v>3192685200</v>
      </c>
      <c r="O27" s="27">
        <f t="shared" si="12"/>
        <v>0.23654531939749271</v>
      </c>
      <c r="P27" s="26">
        <f>SUM(P24:P26)</f>
        <v>94091903261</v>
      </c>
      <c r="Q27" s="26">
        <f>SUM(Q24:Q26)</f>
        <v>82299683744</v>
      </c>
      <c r="R27" s="27">
        <f t="shared" si="13"/>
        <v>0.87467338731272393</v>
      </c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x14ac:dyDescent="0.25">
      <c r="A28" t="s">
        <v>7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x14ac:dyDescent="0.25">
      <c r="A29" t="s">
        <v>6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x14ac:dyDescent="0.25">
      <c r="A30" t="s">
        <v>5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x14ac:dyDescent="0.2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2:32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2:32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2:3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2:32" x14ac:dyDescent="0.2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spans="2:32" x14ac:dyDescent="0.2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spans="2:32" x14ac:dyDescent="0.2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spans="2:32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2:32" x14ac:dyDescent="0.2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2:32" x14ac:dyDescent="0.2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2:32" x14ac:dyDescent="0.2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spans="2:32" x14ac:dyDescent="0.2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 spans="2:32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spans="2:32" x14ac:dyDescent="0.2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 spans="2:32" x14ac:dyDescent="0.2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spans="2:32" x14ac:dyDescent="0.2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 spans="2:32" x14ac:dyDescent="0.25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</sheetData>
  <mergeCells count="13">
    <mergeCell ref="A17:R17"/>
    <mergeCell ref="D18:F18"/>
    <mergeCell ref="G18:I18"/>
    <mergeCell ref="J18:L18"/>
    <mergeCell ref="M18:O18"/>
    <mergeCell ref="P18:R18"/>
    <mergeCell ref="A5:R5"/>
    <mergeCell ref="B6:C6"/>
    <mergeCell ref="D6:F6"/>
    <mergeCell ref="G6:I6"/>
    <mergeCell ref="J6:L6"/>
    <mergeCell ref="M6:O6"/>
    <mergeCell ref="P6:R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DECE-DA4C-455A-A485-187CE50CD8D1}">
  <dimension ref="B1:I20"/>
  <sheetViews>
    <sheetView showGridLines="0" tabSelected="1" workbookViewId="0">
      <selection activeCell="K2" sqref="K2"/>
    </sheetView>
  </sheetViews>
  <sheetFormatPr baseColWidth="10" defaultRowHeight="15" x14ac:dyDescent="0.25"/>
  <cols>
    <col min="2" max="2" width="39" customWidth="1"/>
    <col min="3" max="8" width="10.7109375" bestFit="1" customWidth="1"/>
    <col min="9" max="9" width="12.5703125" bestFit="1" customWidth="1"/>
  </cols>
  <sheetData>
    <row r="1" spans="2:9" x14ac:dyDescent="0.25">
      <c r="B1" s="3" t="s">
        <v>4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 t="s">
        <v>0</v>
      </c>
    </row>
    <row r="2" spans="2:9" ht="45" customHeight="1" x14ac:dyDescent="0.25">
      <c r="B2" s="34" t="s">
        <v>3</v>
      </c>
      <c r="C2" s="4"/>
      <c r="D2" s="4"/>
      <c r="E2" s="4"/>
      <c r="F2" s="4"/>
      <c r="G2" s="7">
        <v>149345624</v>
      </c>
      <c r="H2" s="7">
        <v>218984309</v>
      </c>
      <c r="I2" s="8">
        <v>368329933</v>
      </c>
    </row>
    <row r="3" spans="2:9" x14ac:dyDescent="0.25">
      <c r="B3" s="34"/>
      <c r="C3" s="7">
        <v>19536348436</v>
      </c>
      <c r="D3" s="7">
        <v>14161162129</v>
      </c>
      <c r="E3" s="7">
        <v>3229412165</v>
      </c>
      <c r="F3" s="7">
        <v>7089038228</v>
      </c>
      <c r="G3" s="7">
        <v>10848151400</v>
      </c>
      <c r="H3" s="7">
        <v>6346656952</v>
      </c>
      <c r="I3" s="8">
        <v>61210769310</v>
      </c>
    </row>
    <row r="4" spans="2:9" x14ac:dyDescent="0.25">
      <c r="B4" s="34"/>
      <c r="C4" s="7"/>
      <c r="D4" s="7"/>
      <c r="E4" s="7"/>
      <c r="F4" s="7"/>
      <c r="G4" s="7">
        <v>0</v>
      </c>
      <c r="H4" s="7">
        <v>35842800</v>
      </c>
      <c r="I4" s="8">
        <v>35842800</v>
      </c>
    </row>
    <row r="5" spans="2:9" x14ac:dyDescent="0.25">
      <c r="B5" s="34"/>
      <c r="C5" s="7">
        <v>782485243</v>
      </c>
      <c r="D5" s="7">
        <v>4832595203</v>
      </c>
      <c r="E5" s="7">
        <v>958366040</v>
      </c>
      <c r="F5" s="7">
        <v>136274231</v>
      </c>
      <c r="G5" s="7">
        <v>0</v>
      </c>
      <c r="H5" s="7"/>
      <c r="I5" s="8">
        <v>6709720717</v>
      </c>
    </row>
    <row r="6" spans="2:9" x14ac:dyDescent="0.25">
      <c r="B6" s="34"/>
      <c r="C6" s="7">
        <v>2858720379</v>
      </c>
      <c r="D6" s="7">
        <v>9267742874</v>
      </c>
      <c r="E6" s="7">
        <v>10943089427</v>
      </c>
      <c r="F6" s="7">
        <v>6655775818</v>
      </c>
      <c r="G6" s="7">
        <v>91871595</v>
      </c>
      <c r="H6" s="7">
        <v>925476887</v>
      </c>
      <c r="I6" s="8">
        <v>30742676980</v>
      </c>
    </row>
    <row r="7" spans="2:9" x14ac:dyDescent="0.25">
      <c r="B7" s="34"/>
      <c r="C7" s="7"/>
      <c r="D7" s="7"/>
      <c r="E7" s="7"/>
      <c r="F7" s="7"/>
      <c r="G7" s="7">
        <v>44399290</v>
      </c>
      <c r="H7" s="7"/>
      <c r="I7" s="8">
        <v>44399290</v>
      </c>
    </row>
    <row r="8" spans="2:9" x14ac:dyDescent="0.25">
      <c r="B8" s="34"/>
      <c r="C8" s="7">
        <v>0</v>
      </c>
      <c r="D8" s="7">
        <v>208658197</v>
      </c>
      <c r="E8" s="7">
        <v>2668275526</v>
      </c>
      <c r="F8" s="7">
        <v>207404476</v>
      </c>
      <c r="G8" s="7">
        <v>0</v>
      </c>
      <c r="H8" s="7">
        <v>1204034444</v>
      </c>
      <c r="I8" s="8">
        <v>4288372643</v>
      </c>
    </row>
    <row r="9" spans="2:9" x14ac:dyDescent="0.25">
      <c r="B9" s="34"/>
      <c r="C9" s="7">
        <v>77687036</v>
      </c>
      <c r="D9" s="7">
        <v>16545469258</v>
      </c>
      <c r="E9" s="7">
        <v>8808516841</v>
      </c>
      <c r="F9" s="7"/>
      <c r="G9" s="7">
        <v>0</v>
      </c>
      <c r="H9" s="7">
        <v>80271319</v>
      </c>
      <c r="I9" s="8">
        <v>25511944454</v>
      </c>
    </row>
    <row r="10" spans="2:9" x14ac:dyDescent="0.25">
      <c r="B10" s="34"/>
      <c r="C10" s="7"/>
      <c r="D10" s="7"/>
      <c r="E10" s="7"/>
      <c r="F10" s="7"/>
      <c r="G10" s="7"/>
      <c r="H10" s="7">
        <v>6608750387</v>
      </c>
      <c r="I10" s="8">
        <v>6608750387</v>
      </c>
    </row>
    <row r="11" spans="2:9" x14ac:dyDescent="0.25">
      <c r="B11" s="34" t="s">
        <v>1</v>
      </c>
      <c r="C11" s="7">
        <v>1307039077</v>
      </c>
      <c r="D11" s="7">
        <v>1749526366</v>
      </c>
      <c r="E11" s="7">
        <v>1700345554</v>
      </c>
      <c r="F11" s="7">
        <v>124623998</v>
      </c>
      <c r="G11" s="7">
        <v>976703702</v>
      </c>
      <c r="H11" s="7">
        <v>313623934</v>
      </c>
      <c r="I11" s="8">
        <v>6171862631</v>
      </c>
    </row>
    <row r="12" spans="2:9" x14ac:dyDescent="0.25">
      <c r="B12" s="34"/>
      <c r="C12" s="7"/>
      <c r="D12" s="7"/>
      <c r="E12" s="7"/>
      <c r="F12" s="7"/>
      <c r="G12" s="7">
        <v>103245637</v>
      </c>
      <c r="H12" s="7">
        <v>3106376</v>
      </c>
      <c r="I12" s="8">
        <v>106352013</v>
      </c>
    </row>
    <row r="13" spans="2:9" x14ac:dyDescent="0.25">
      <c r="B13" s="34"/>
      <c r="C13" s="7"/>
      <c r="D13" s="7">
        <v>2106536490</v>
      </c>
      <c r="E13" s="7">
        <v>3855996402</v>
      </c>
      <c r="F13" s="7">
        <v>90149010</v>
      </c>
      <c r="G13" s="7">
        <v>400557574</v>
      </c>
      <c r="H13" s="7">
        <v>226483136</v>
      </c>
      <c r="I13" s="8">
        <v>6679722612</v>
      </c>
    </row>
    <row r="14" spans="2:9" x14ac:dyDescent="0.25">
      <c r="B14" s="34"/>
      <c r="C14" s="7"/>
      <c r="D14" s="7"/>
      <c r="E14" s="7"/>
      <c r="F14" s="7"/>
      <c r="G14" s="7">
        <v>794756432</v>
      </c>
      <c r="H14" s="7"/>
      <c r="I14" s="8">
        <v>794756432</v>
      </c>
    </row>
    <row r="15" spans="2:9" x14ac:dyDescent="0.25">
      <c r="B15" s="34"/>
      <c r="C15" s="7">
        <v>0</v>
      </c>
      <c r="D15" s="7">
        <v>2829945688</v>
      </c>
      <c r="E15" s="7">
        <v>109391854</v>
      </c>
      <c r="F15" s="7"/>
      <c r="G15" s="7">
        <v>0</v>
      </c>
      <c r="H15" s="7"/>
      <c r="I15" s="8">
        <v>2939337542</v>
      </c>
    </row>
    <row r="16" spans="2:9" x14ac:dyDescent="0.25">
      <c r="B16" s="34"/>
      <c r="C16" s="7">
        <v>66743564</v>
      </c>
      <c r="D16" s="7">
        <v>767419533</v>
      </c>
      <c r="E16" s="7">
        <v>445651915</v>
      </c>
      <c r="F16" s="7"/>
      <c r="G16" s="7"/>
      <c r="H16" s="7"/>
      <c r="I16" s="8">
        <v>1279815012</v>
      </c>
    </row>
    <row r="17" spans="2:9" x14ac:dyDescent="0.25">
      <c r="B17" s="34"/>
      <c r="C17" s="7"/>
      <c r="D17" s="7"/>
      <c r="E17" s="7"/>
      <c r="F17" s="7"/>
      <c r="G17" s="7">
        <v>52139151</v>
      </c>
      <c r="H17" s="7"/>
      <c r="I17" s="8">
        <v>52139151</v>
      </c>
    </row>
    <row r="18" spans="2:9" x14ac:dyDescent="0.25">
      <c r="B18" s="5" t="s">
        <v>0</v>
      </c>
      <c r="C18" s="8">
        <v>24629023735</v>
      </c>
      <c r="D18" s="8">
        <v>52469055738</v>
      </c>
      <c r="E18" s="8">
        <v>32719045724</v>
      </c>
      <c r="F18" s="8">
        <v>14303265761</v>
      </c>
      <c r="G18" s="8">
        <v>13461170405</v>
      </c>
      <c r="H18" s="8">
        <v>15963230544</v>
      </c>
      <c r="I18" s="8">
        <v>153544791907</v>
      </c>
    </row>
    <row r="19" spans="2:9" x14ac:dyDescent="0.25">
      <c r="B19" t="s">
        <v>7</v>
      </c>
    </row>
    <row r="20" spans="2:9" x14ac:dyDescent="0.25">
      <c r="B20" t="s">
        <v>5</v>
      </c>
    </row>
  </sheetData>
  <mergeCells count="2">
    <mergeCell ref="B11:B17"/>
    <mergeCell ref="B2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FUENTES FINANCIACIÓN PROPIAS</vt:lpstr>
      <vt:lpstr>GASTOS INVERSIÓN</vt:lpstr>
      <vt:lpstr>INVERSIÓN ACTIVOS FIJOS</vt:lpstr>
      <vt:lpstr>'GASTOS INVERSIÓN'!Área_de_impresión</vt:lpstr>
      <vt:lpstr>'GASTOS INVERSIÓN'!Títulos_a_imprimir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Vásquez</dc:creator>
  <cp:lastModifiedBy>Alberto</cp:lastModifiedBy>
  <dcterms:created xsi:type="dcterms:W3CDTF">2023-09-21T16:33:19Z</dcterms:created>
  <dcterms:modified xsi:type="dcterms:W3CDTF">2024-08-30T19:51:58Z</dcterms:modified>
</cp:coreProperties>
</file>