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versos\DIO\Bootcamp Excel\Projeto 1- simulador\"/>
    </mc:Choice>
  </mc:AlternateContent>
  <xr:revisionPtr revIDLastSave="0" documentId="8_{CEB5084B-4C95-45FE-8718-962679E069B8}" xr6:coauthVersionLast="47" xr6:coauthVersionMax="47" xr10:uidLastSave="{00000000-0000-0000-0000-000000000000}"/>
  <bookViews>
    <workbookView xWindow="-120" yWindow="-120" windowWidth="20730" windowHeight="11040" tabRatio="612" xr2:uid="{906AD561-0A32-45DB-9F77-5F9305ECA14A}"/>
  </bookViews>
  <sheets>
    <sheet name="SIMULADOR" sheetId="1" r:id="rId1"/>
    <sheet name="TB-APOIO" sheetId="3" r:id="rId2"/>
    <sheet name="TB APOIO" sheetId="2" state="hidden" r:id="rId3"/>
  </sheets>
  <definedNames>
    <definedName name="aporte">SIMULADOR!$E$14</definedName>
    <definedName name="patrimonio">SIMULADOR!$E$17</definedName>
    <definedName name="qtd_anos">SIMULADOR!$E$15</definedName>
    <definedName name="rendimento_carteira">SIMULADOR!$E$10</definedName>
    <definedName name="taxa_mensal">SIMULADOR!$E$16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E35" i="1"/>
  <c r="D36" i="1"/>
  <c r="E36" i="1"/>
  <c r="D37" i="1"/>
  <c r="E37" i="1"/>
  <c r="D38" i="1"/>
  <c r="E38" i="1"/>
  <c r="D39" i="1"/>
  <c r="E39" i="1"/>
  <c r="D34" i="1"/>
  <c r="E34" i="1"/>
  <c r="A10" i="3"/>
  <c r="A11" i="3"/>
  <c r="A12" i="3"/>
  <c r="A13" i="3"/>
  <c r="A14" i="3"/>
  <c r="A15" i="3"/>
  <c r="A16" i="3"/>
  <c r="A17" i="3"/>
  <c r="A18" i="3"/>
  <c r="A19" i="3"/>
  <c r="A20" i="3"/>
  <c r="A9" i="3"/>
  <c r="A4" i="3"/>
  <c r="A5" i="3"/>
  <c r="A6" i="3"/>
  <c r="A7" i="3"/>
  <c r="A8" i="3"/>
  <c r="A3" i="3"/>
  <c r="A21" i="2"/>
  <c r="A22" i="2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E17" i="1"/>
  <c r="E18" i="1"/>
  <c r="E11" i="1"/>
  <c r="D23" i="1"/>
  <c r="E23" i="1"/>
  <c r="D24" i="1"/>
  <c r="E24" i="1"/>
  <c r="D25" i="1"/>
  <c r="E25" i="1"/>
  <c r="D26" i="1"/>
  <c r="E26" i="1"/>
  <c r="D22" i="1"/>
  <c r="E22" i="1"/>
  <c r="E40" i="1"/>
</calcChain>
</file>

<file path=xl/sharedStrings.xml><?xml version="1.0" encoding="utf-8"?>
<sst xmlns="http://schemas.openxmlformats.org/spreadsheetml/2006/main" count="109" uniqueCount="34">
  <si>
    <t>INVESTIMENTO MENSAL</t>
  </si>
  <si>
    <t>Quanto investir por mês ?</t>
  </si>
  <si>
    <t>Por quantos anos?</t>
  </si>
  <si>
    <t>Taxa de Rendimento mensal?</t>
  </si>
  <si>
    <t>Patrimonio Liquido?</t>
  </si>
  <si>
    <t>Dividendos Mensais?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</si>
  <si>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</si>
  <si>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</si>
  <si>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</si>
  <si>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</si>
  <si>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</si>
  <si>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</si>
  <si>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</t>
  </si>
  <si>
    <t>CONFIGURAÇÕES</t>
  </si>
  <si>
    <t>Rendimento Carteira</t>
  </si>
  <si>
    <t>Salário</t>
  </si>
  <si>
    <t>Sugestão de  Investimento 30%</t>
  </si>
  <si>
    <t>Perfil</t>
  </si>
  <si>
    <t>Agressivo</t>
  </si>
  <si>
    <t>Valor a ser investido por mês</t>
  </si>
  <si>
    <t>Tipo de FII</t>
  </si>
  <si>
    <t>Papel</t>
  </si>
  <si>
    <t>Tijolo</t>
  </si>
  <si>
    <t>Valores</t>
  </si>
  <si>
    <t>Percentual Sugerido</t>
  </si>
  <si>
    <t>Hibridos</t>
  </si>
  <si>
    <t>FOFs</t>
  </si>
  <si>
    <t>Desenvolvimento</t>
  </si>
  <si>
    <t>Hotelarias</t>
  </si>
  <si>
    <t>Conservador</t>
  </si>
  <si>
    <t>Percentual</t>
  </si>
  <si>
    <t>Chave</t>
  </si>
  <si>
    <t>Moderado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</si>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</sst>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A8B00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164" fontId="0" fillId="2" borderId="0" xfId="0" applyNumberFormat="1" applyFill="1"/>
    <xf numFmtId="0" fontId="0" fillId="0" borderId="6" xfId="0" applyBorder="1"/>
    <xf numFmtId="16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64" fontId="0" fillId="0" borderId="18" xfId="1" applyNumberFormat="1" applyFont="1" applyBorder="1" applyAlignment="1">
      <alignment horizontal="center" vertical="top"/>
    </xf>
    <xf numFmtId="0" fontId="0" fillId="0" borderId="21" xfId="0" applyBorder="1" applyAlignment="1">
      <alignment horizontal="center"/>
    </xf>
    <xf numFmtId="10" fontId="0" fillId="0" borderId="21" xfId="0" applyNumberFormat="1" applyBorder="1" applyAlignment="1">
      <alignment horizontal="center"/>
    </xf>
    <xf numFmtId="8" fontId="0" fillId="2" borderId="21" xfId="0" applyNumberFormat="1" applyFill="1" applyBorder="1" applyAlignment="1">
      <alignment horizontal="center"/>
    </xf>
    <xf numFmtId="8" fontId="0" fillId="2" borderId="24" xfId="0" applyNumberFormat="1" applyFill="1" applyBorder="1" applyAlignment="1">
      <alignment horizontal="center"/>
    </xf>
    <xf numFmtId="164" fontId="0" fillId="2" borderId="15" xfId="1" applyNumberFormat="1" applyFont="1" applyFill="1" applyBorder="1" applyAlignment="1">
      <alignment horizontal="center"/>
    </xf>
    <xf numFmtId="0" fontId="2" fillId="2" borderId="16" xfId="0" applyFont="1" applyFill="1" applyBorder="1"/>
    <xf numFmtId="164" fontId="0" fillId="2" borderId="17" xfId="0" applyNumberFormat="1" applyFill="1" applyBorder="1"/>
    <xf numFmtId="8" fontId="0" fillId="2" borderId="18" xfId="0" applyNumberFormat="1" applyFill="1" applyBorder="1"/>
    <xf numFmtId="0" fontId="2" fillId="2" borderId="19" xfId="0" applyFont="1" applyFill="1" applyBorder="1"/>
    <xf numFmtId="164" fontId="0" fillId="2" borderId="20" xfId="0" applyNumberFormat="1" applyFill="1" applyBorder="1"/>
    <xf numFmtId="8" fontId="0" fillId="2" borderId="21" xfId="0" applyNumberFormat="1" applyFill="1" applyBorder="1"/>
    <xf numFmtId="0" fontId="2" fillId="2" borderId="22" xfId="0" applyFont="1" applyFill="1" applyBorder="1"/>
    <xf numFmtId="164" fontId="0" fillId="2" borderId="23" xfId="0" applyNumberFormat="1" applyFill="1" applyBorder="1"/>
    <xf numFmtId="8" fontId="0" fillId="2" borderId="24" xfId="0" applyNumberFormat="1" applyFill="1" applyBorder="1"/>
    <xf numFmtId="0" fontId="0" fillId="0" borderId="4" xfId="0" applyBorder="1"/>
    <xf numFmtId="164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5" xfId="0" applyBorder="1"/>
    <xf numFmtId="9" fontId="0" fillId="0" borderId="0" xfId="2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25" xfId="0" applyBorder="1" applyAlignment="1">
      <alignment horizontal="center"/>
    </xf>
    <xf numFmtId="9" fontId="0" fillId="0" borderId="25" xfId="0" applyNumberForma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4" borderId="0" xfId="0" applyFill="1"/>
    <xf numFmtId="0" fontId="0" fillId="3" borderId="3" xfId="0" applyFill="1" applyBorder="1"/>
    <xf numFmtId="0" fontId="5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6" fillId="4" borderId="0" xfId="0" applyFont="1" applyFill="1"/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A8B00"/>
      <color rgb="FFFF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Percentual Sugerido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SIMULADOR!$D$33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74-4B85-A466-359B249DDD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74-4B85-A466-359B249DDD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74-4B85-A466-359B249DDD1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74-4B85-A466-359B249DDD1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74-4B85-A466-359B249DDD1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774-4B85-A466-359B249DDD1D}"/>
              </c:ext>
            </c:extLst>
          </c:dPt>
          <c:cat>
            <c:strRef>
              <c:f>SIMULADOR!$C$34:$C$39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SIMULADOR!$D$34:$D$39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8-484C-B80D-0BF0C8E2F10B}"/>
            </c:ext>
          </c:extLst>
        </c:ser>
        <c:ser>
          <c:idx val="1"/>
          <c:order val="1"/>
          <c:tx>
            <c:strRef>
              <c:f>SIMULADOR!$E$33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774-4B85-A466-359B249DDD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774-4B85-A466-359B249DDD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774-4B85-A466-359B249DDD1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774-4B85-A466-359B249DDD1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774-4B85-A466-359B249DDD1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774-4B85-A466-359B249DDD1D}"/>
              </c:ext>
            </c:extLst>
          </c:dPt>
          <c:cat>
            <c:strRef>
              <c:f>SIMULADOR!$C$34:$C$39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SIMULADOR!$E$34:$E$39</c:f>
              <c:numCache>
                <c:formatCode>"R$"\ #,##0.00</c:formatCode>
                <c:ptCount val="6"/>
                <c:pt idx="0">
                  <c:v>160</c:v>
                </c:pt>
                <c:pt idx="1">
                  <c:v>175</c:v>
                </c:pt>
                <c:pt idx="2">
                  <c:v>40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8-484C-B80D-0BF0C8E2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br.freepik.com/fotos-premium/fundo-de-grafico-de-acoes-ouro-e-fundo-de-negocios-preto-financas-edificio-de-investimento_53987395.htm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581026</xdr:colOff>
      <xdr:row>0</xdr:row>
      <xdr:rowOff>0</xdr:rowOff>
    </xdr:from>
    <xdr:to>
      <xdr:col>5</xdr:col>
      <xdr:colOff>0</xdr:colOff>
      <xdr:row>7</xdr:row>
      <xdr:rowOff>28575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B230D64-A1D9-4086-993C-EC89FB036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1026" y="0"/>
          <a:ext cx="6400799" cy="13716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42</xdr:row>
      <xdr:rowOff>19051</xdr:rowOff>
    </xdr:from>
    <xdr:to>
      <xdr:col>4</xdr:col>
      <xdr:colOff>2257424</xdr:colOff>
      <xdr:row>57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2F9D3D-9CB6-42D5-8CCA-B41F1501D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1119756</xdr:colOff>
      <xdr:row>3</xdr:row>
      <xdr:rowOff>28575</xdr:rowOff>
    </xdr:from>
    <xdr:ext cx="3928494" cy="79057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8B4F9B8-AEB1-44D6-AAB1-8DFE997CADFA}"/>
            </a:ext>
          </a:extLst>
        </xdr:cNvPr>
        <xdr:cNvSpPr/>
      </xdr:nvSpPr>
      <xdr:spPr>
        <a:xfrm>
          <a:off x="1729356" y="600075"/>
          <a:ext cx="3928494" cy="790576"/>
        </a:xfrm>
        <a:prstGeom prst="rect">
          <a:avLst/>
        </a:prstGeom>
        <a:noFill/>
      </xdr:spPr>
      <xdr:style>
        <a:lnRef idx="0">
          <a:scrgbClr r="0" g="0" b="0"/>
        </a:lnRef>
        <a:fillRef idx="1001">
          <a:schemeClr val="dk2"/>
        </a:fillRef>
        <a:effectRef idx="0">
          <a:scrgbClr r="0" g="0" b="0"/>
        </a:effectRef>
        <a:fontRef idx="major"/>
      </xdr:style>
      <xdr:txBody>
        <a:bodyPr wrap="none" lIns="91440" tIns="45720" rIns="91440" bIns="45720">
          <a:noAutofit/>
        </a:bodyPr>
        <a:lstStyle/>
        <a:p>
          <a:pPr algn="ctr"/>
          <a:r>
            <a:rPr lang="pt-BR" sz="5400" b="0" cap="none" spc="0">
              <a:ln w="0">
                <a:solidFill>
                  <a:schemeClr val="bg1">
                    <a:lumMod val="95000"/>
                  </a:schemeClr>
                </a:solidFill>
              </a:ln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WORLD</a:t>
          </a:r>
          <a:r>
            <a:rPr lang="pt-BR" sz="5400" b="0" cap="none" spc="0" baseline="0">
              <a:ln w="0">
                <a:solidFill>
                  <a:schemeClr val="bg1">
                    <a:lumMod val="95000"/>
                  </a:schemeClr>
                </a:solidFill>
              </a:ln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 INVEST</a:t>
          </a:r>
          <a:endParaRPr lang="pt-BR" sz="5400" b="0" cap="none" spc="0">
            <a:ln w="0">
              <a:solidFill>
                <a:schemeClr val="bg1">
                  <a:lumMod val="95000"/>
                </a:schemeClr>
              </a:solidFill>
            </a:ln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94BE-5B4E-41EC-B27C-331BA57397EF}">
  <dimension ref="A1:G64"/>
  <sheetViews>
    <sheetView showGridLines="0" showRowColHeaders="0" tabSelected="1" zoomScaleNormal="100" workbookViewId="0">
      <selection activeCell="F15" sqref="F15"/>
    </sheetView>
  </sheetViews>
  <sheetFormatPr defaultRowHeight="15" x14ac:dyDescent="0.25"/>
  <cols>
    <col min="3" max="3" width="34.85546875" customWidth="1"/>
    <col min="4" max="4" width="26.7109375" customWidth="1"/>
    <col min="5" max="5" width="34" customWidth="1"/>
  </cols>
  <sheetData>
    <row r="1" spans="1:7" x14ac:dyDescent="0.25">
      <c r="A1" s="35"/>
      <c r="B1" s="35"/>
      <c r="F1" s="35"/>
      <c r="G1" s="35"/>
    </row>
    <row r="2" spans="1:7" x14ac:dyDescent="0.25">
      <c r="A2" s="35"/>
      <c r="B2" s="35"/>
      <c r="F2" s="35"/>
      <c r="G2" s="35"/>
    </row>
    <row r="3" spans="1:7" x14ac:dyDescent="0.25">
      <c r="A3" s="35"/>
      <c r="B3" s="35"/>
      <c r="F3" s="35"/>
      <c r="G3" s="35"/>
    </row>
    <row r="4" spans="1:7" x14ac:dyDescent="0.25">
      <c r="A4" s="35"/>
      <c r="B4" s="35"/>
      <c r="F4" s="35"/>
      <c r="G4" s="35"/>
    </row>
    <row r="5" spans="1:7" x14ac:dyDescent="0.25">
      <c r="A5" s="35"/>
      <c r="B5" s="35"/>
      <c r="F5" s="35"/>
      <c r="G5" s="35"/>
    </row>
    <row r="6" spans="1:7" x14ac:dyDescent="0.25">
      <c r="A6" s="35"/>
      <c r="B6" s="35"/>
      <c r="F6" s="35"/>
      <c r="G6" s="35"/>
    </row>
    <row r="7" spans="1:7" ht="15.75" thickBot="1" x14ac:dyDescent="0.3">
      <c r="A7" s="35"/>
      <c r="B7" s="35"/>
      <c r="F7" s="35"/>
      <c r="G7" s="35"/>
    </row>
    <row r="8" spans="1:7" ht="21" x14ac:dyDescent="0.35">
      <c r="A8" s="35"/>
      <c r="B8" s="35"/>
      <c r="C8" s="40" t="s">
        <v>13</v>
      </c>
      <c r="D8" s="41"/>
      <c r="E8" s="48"/>
      <c r="F8" s="35"/>
      <c r="G8" s="35"/>
    </row>
    <row r="9" spans="1:7" x14ac:dyDescent="0.25">
      <c r="A9" s="35"/>
      <c r="B9" s="35"/>
      <c r="C9" s="49" t="s">
        <v>15</v>
      </c>
      <c r="D9" s="50"/>
      <c r="E9" s="8">
        <v>2000</v>
      </c>
      <c r="F9" s="35"/>
      <c r="G9" s="35"/>
    </row>
    <row r="10" spans="1:7" x14ac:dyDescent="0.25">
      <c r="A10" s="35"/>
      <c r="B10" s="35"/>
      <c r="C10" s="51" t="s">
        <v>14</v>
      </c>
      <c r="D10" s="52"/>
      <c r="E10" s="9">
        <v>6.0000000000000001E-3</v>
      </c>
      <c r="F10" s="35"/>
      <c r="G10" s="35"/>
    </row>
    <row r="11" spans="1:7" ht="15.75" thickBot="1" x14ac:dyDescent="0.3">
      <c r="A11" s="35"/>
      <c r="B11" s="35"/>
      <c r="C11" s="53" t="s">
        <v>16</v>
      </c>
      <c r="D11" s="54"/>
      <c r="E11" s="15">
        <f>E9*30%</f>
        <v>600</v>
      </c>
      <c r="F11" s="35"/>
      <c r="G11" s="35"/>
    </row>
    <row r="12" spans="1:7" ht="15.75" thickBot="1" x14ac:dyDescent="0.3">
      <c r="A12" s="35"/>
      <c r="B12" s="35"/>
      <c r="C12" s="35"/>
      <c r="D12" s="35"/>
      <c r="E12" s="35"/>
      <c r="F12" s="35"/>
      <c r="G12" s="35"/>
    </row>
    <row r="13" spans="1:7" ht="21" x14ac:dyDescent="0.35">
      <c r="A13" s="35"/>
      <c r="B13" s="35"/>
      <c r="C13" s="40" t="s">
        <v>0</v>
      </c>
      <c r="D13" s="41"/>
      <c r="E13" s="48"/>
      <c r="F13" s="35"/>
      <c r="G13" s="35"/>
    </row>
    <row r="14" spans="1:7" x14ac:dyDescent="0.25">
      <c r="A14" s="35"/>
      <c r="B14" s="35"/>
      <c r="C14" s="42" t="s">
        <v>1</v>
      </c>
      <c r="D14" s="43"/>
      <c r="E14" s="10">
        <v>500</v>
      </c>
      <c r="F14" s="35"/>
      <c r="G14" s="35"/>
    </row>
    <row r="15" spans="1:7" x14ac:dyDescent="0.25">
      <c r="A15" s="35"/>
      <c r="B15" s="35"/>
      <c r="C15" s="44" t="s">
        <v>2</v>
      </c>
      <c r="D15" s="45"/>
      <c r="E15" s="11">
        <v>5</v>
      </c>
      <c r="F15" s="35"/>
      <c r="G15" s="35"/>
    </row>
    <row r="16" spans="1:7" x14ac:dyDescent="0.25">
      <c r="A16" s="35"/>
      <c r="B16" s="35"/>
      <c r="C16" s="44" t="s">
        <v>3</v>
      </c>
      <c r="D16" s="45"/>
      <c r="E16" s="12">
        <v>1.0789999999999999E-2</v>
      </c>
      <c r="F16" s="35"/>
      <c r="G16" s="35"/>
    </row>
    <row r="17" spans="1:7" x14ac:dyDescent="0.25">
      <c r="A17" s="35"/>
      <c r="B17" s="35"/>
      <c r="C17" s="44" t="s">
        <v>4</v>
      </c>
      <c r="D17" s="45"/>
      <c r="E17" s="13">
        <f>FV(taxa_mensal,qtd_anos*12,aporte*-1,)</f>
        <v>41888.456999243819</v>
      </c>
      <c r="F17" s="35"/>
      <c r="G17" s="35"/>
    </row>
    <row r="18" spans="1:7" ht="15.75" thickBot="1" x14ac:dyDescent="0.3">
      <c r="A18" s="35"/>
      <c r="B18" s="35"/>
      <c r="C18" s="46" t="s">
        <v>5</v>
      </c>
      <c r="D18" s="47"/>
      <c r="E18" s="14">
        <f>patrimonio*rendimento_carteira</f>
        <v>251.33074199546292</v>
      </c>
      <c r="F18" s="35"/>
      <c r="G18" s="35"/>
    </row>
    <row r="19" spans="1:7" x14ac:dyDescent="0.25">
      <c r="A19" s="35"/>
      <c r="B19" s="35"/>
      <c r="C19" s="35"/>
      <c r="D19" s="35"/>
      <c r="E19" s="35"/>
      <c r="F19" s="35"/>
      <c r="G19" s="35"/>
    </row>
    <row r="20" spans="1:7" ht="15.75" thickBot="1" x14ac:dyDescent="0.3">
      <c r="A20" s="35"/>
      <c r="B20" s="35"/>
      <c r="C20" s="35"/>
      <c r="D20" s="35"/>
      <c r="E20" s="35"/>
      <c r="F20" s="35"/>
      <c r="G20" s="35"/>
    </row>
    <row r="21" spans="1:7" ht="21" x14ac:dyDescent="0.35">
      <c r="A21" s="35"/>
      <c r="B21" s="35"/>
      <c r="C21" s="40" t="s">
        <v>11</v>
      </c>
      <c r="D21" s="41"/>
      <c r="E21" s="34" t="s">
        <v>12</v>
      </c>
      <c r="F21" s="35"/>
      <c r="G21" s="35"/>
    </row>
    <row r="22" spans="1:7" x14ac:dyDescent="0.25">
      <c r="A22" s="35"/>
      <c r="B22" s="39">
        <v>2</v>
      </c>
      <c r="C22" s="16" t="s">
        <v>6</v>
      </c>
      <c r="D22" s="17">
        <f>FV($E$16,$B22*12,$E$14*-1,)</f>
        <v>13613.813648822608</v>
      </c>
      <c r="E22" s="18">
        <f>D22*rendimento_carteira</f>
        <v>81.682881892935654</v>
      </c>
      <c r="F22" s="35"/>
      <c r="G22" s="35"/>
    </row>
    <row r="23" spans="1:7" x14ac:dyDescent="0.25">
      <c r="A23" s="35"/>
      <c r="B23" s="39">
        <v>5</v>
      </c>
      <c r="C23" s="19" t="s">
        <v>7</v>
      </c>
      <c r="D23" s="20">
        <f>FV($E$16,$B23*12,$E$14*-1,)</f>
        <v>41888.456999243819</v>
      </c>
      <c r="E23" s="21">
        <f>D23*rendimento_carteira</f>
        <v>251.33074199546292</v>
      </c>
      <c r="F23" s="35"/>
      <c r="G23" s="35"/>
    </row>
    <row r="24" spans="1:7" x14ac:dyDescent="0.25">
      <c r="A24" s="35"/>
      <c r="B24" s="39">
        <v>10</v>
      </c>
      <c r="C24" s="19" t="s">
        <v>8</v>
      </c>
      <c r="D24" s="20">
        <f>FV($E$16,$B24*12,$E$14*-1,)</f>
        <v>121642.1062650861</v>
      </c>
      <c r="E24" s="21">
        <f>D24*rendimento_carteira</f>
        <v>729.85263759051657</v>
      </c>
      <c r="F24" s="35"/>
      <c r="G24" s="35"/>
    </row>
    <row r="25" spans="1:7" x14ac:dyDescent="0.25">
      <c r="A25" s="35"/>
      <c r="B25" s="39">
        <v>20</v>
      </c>
      <c r="C25" s="19" t="s">
        <v>9</v>
      </c>
      <c r="D25" s="20">
        <f>FV($E$16,$B25*12,$E$14*-1,)</f>
        <v>562599.20004854025</v>
      </c>
      <c r="E25" s="21">
        <f>D25*rendimento_carteira</f>
        <v>3375.5952002912418</v>
      </c>
      <c r="F25" s="35"/>
      <c r="G25" s="35"/>
    </row>
    <row r="26" spans="1:7" ht="15.75" thickBot="1" x14ac:dyDescent="0.3">
      <c r="A26" s="35"/>
      <c r="B26" s="39">
        <v>30</v>
      </c>
      <c r="C26" s="22" t="s">
        <v>10</v>
      </c>
      <c r="D26" s="23">
        <f>FV($E$16,$B26*12,$E$14*-1,)</f>
        <v>2161084.8275023573</v>
      </c>
      <c r="E26" s="24">
        <f>D26*rendimento_carteira</f>
        <v>12966.508965014144</v>
      </c>
      <c r="F26" s="35"/>
      <c r="G26" s="35"/>
    </row>
    <row r="27" spans="1:7" x14ac:dyDescent="0.25">
      <c r="A27" s="35"/>
      <c r="B27" s="35"/>
      <c r="C27" s="35"/>
      <c r="D27" s="35"/>
      <c r="E27" s="35"/>
      <c r="F27" s="35"/>
      <c r="G27" s="35"/>
    </row>
    <row r="28" spans="1:7" x14ac:dyDescent="0.25">
      <c r="A28" s="35"/>
      <c r="B28" s="35"/>
      <c r="C28" s="35"/>
      <c r="D28" s="35"/>
      <c r="E28" s="35"/>
      <c r="F28" s="35"/>
      <c r="G28" s="35"/>
    </row>
    <row r="29" spans="1:7" ht="15.75" thickBot="1" x14ac:dyDescent="0.3">
      <c r="A29" s="35"/>
      <c r="B29" s="35"/>
      <c r="C29" s="35"/>
      <c r="D29" s="35"/>
      <c r="E29" s="35"/>
      <c r="F29" s="35"/>
      <c r="G29" s="35"/>
    </row>
    <row r="30" spans="1:7" ht="15.75" x14ac:dyDescent="0.25">
      <c r="A30" s="35"/>
      <c r="B30" s="35"/>
      <c r="C30" s="37" t="s">
        <v>17</v>
      </c>
      <c r="D30" s="38" t="s">
        <v>32</v>
      </c>
      <c r="E30" s="36"/>
      <c r="F30" s="35"/>
      <c r="G30" s="35"/>
    </row>
    <row r="31" spans="1:7" ht="15.75" thickBot="1" x14ac:dyDescent="0.3">
      <c r="A31" s="35"/>
      <c r="B31" s="35"/>
      <c r="C31" s="25" t="s">
        <v>19</v>
      </c>
      <c r="D31" s="26">
        <v>500</v>
      </c>
      <c r="E31" s="3"/>
      <c r="F31" s="35"/>
      <c r="G31" s="35"/>
    </row>
    <row r="32" spans="1:7" x14ac:dyDescent="0.25">
      <c r="A32" s="35"/>
      <c r="B32" s="35"/>
      <c r="C32" s="35"/>
      <c r="D32" s="35"/>
      <c r="E32" s="35"/>
      <c r="F32" s="35"/>
      <c r="G32" s="35"/>
    </row>
    <row r="33" spans="1:7" x14ac:dyDescent="0.25">
      <c r="A33" s="35"/>
      <c r="B33" s="35"/>
      <c r="C33" s="1" t="s">
        <v>20</v>
      </c>
      <c r="D33" s="6" t="s">
        <v>24</v>
      </c>
      <c r="E33" s="1" t="s">
        <v>23</v>
      </c>
      <c r="F33" s="35"/>
      <c r="G33" s="35"/>
    </row>
    <row r="34" spans="1:7" x14ac:dyDescent="0.25">
      <c r="A34" s="35"/>
      <c r="B34" s="35"/>
      <c r="C34" t="s">
        <v>21</v>
      </c>
      <c r="D34" s="7">
        <f>VLOOKUP($D$30&amp;"-"&amp;C34,'TB-APOIO'!$A:$D,4,FALSE)</f>
        <v>0.32</v>
      </c>
      <c r="E34" s="4">
        <f>D34*$D$31</f>
        <v>160</v>
      </c>
      <c r="F34" s="35"/>
      <c r="G34" s="35"/>
    </row>
    <row r="35" spans="1:7" x14ac:dyDescent="0.25">
      <c r="A35" s="35"/>
      <c r="B35" s="35"/>
      <c r="C35" t="s">
        <v>22</v>
      </c>
      <c r="D35" s="7">
        <f>VLOOKUP($D$30&amp;"-"&amp;C35,'TB-APOIO'!$A:$D,4,FALSE)</f>
        <v>0.35</v>
      </c>
      <c r="E35" s="4">
        <f t="shared" ref="E35:E39" si="0">D35*$D$31</f>
        <v>175</v>
      </c>
      <c r="F35" s="35"/>
      <c r="G35" s="35"/>
    </row>
    <row r="36" spans="1:7" x14ac:dyDescent="0.25">
      <c r="A36" s="35"/>
      <c r="B36" s="35"/>
      <c r="C36" t="s">
        <v>25</v>
      </c>
      <c r="D36" s="7">
        <f>VLOOKUP($D$30&amp;"-"&amp;C36,'TB-APOIO'!$A:$D,4,FALSE)</f>
        <v>0.08</v>
      </c>
      <c r="E36" s="4">
        <f t="shared" si="0"/>
        <v>40</v>
      </c>
      <c r="F36" s="35"/>
      <c r="G36" s="35"/>
    </row>
    <row r="37" spans="1:7" x14ac:dyDescent="0.25">
      <c r="A37" s="35"/>
      <c r="B37" s="35"/>
      <c r="C37" t="s">
        <v>26</v>
      </c>
      <c r="D37" s="7">
        <f>VLOOKUP($D$30&amp;"-"&amp;C37,'TB-APOIO'!$A:$D,4,FALSE)</f>
        <v>0.05</v>
      </c>
      <c r="E37" s="4">
        <f t="shared" si="0"/>
        <v>25</v>
      </c>
      <c r="F37" s="35"/>
      <c r="G37" s="35"/>
    </row>
    <row r="38" spans="1:7" x14ac:dyDescent="0.25">
      <c r="A38" s="35"/>
      <c r="B38" s="35"/>
      <c r="C38" t="s">
        <v>27</v>
      </c>
      <c r="D38" s="7">
        <f>VLOOKUP($D$30&amp;"-"&amp;C38,'TB-APOIO'!$A:$D,4,FALSE)</f>
        <v>0.1</v>
      </c>
      <c r="E38" s="4">
        <f t="shared" si="0"/>
        <v>50</v>
      </c>
      <c r="F38" s="35"/>
      <c r="G38" s="35"/>
    </row>
    <row r="39" spans="1:7" x14ac:dyDescent="0.25">
      <c r="A39" s="35"/>
      <c r="B39" s="35"/>
      <c r="C39" t="s">
        <v>28</v>
      </c>
      <c r="D39" s="7">
        <f>VLOOKUP($D$30&amp;"-"&amp;C39,'TB-APOIO'!$A:$D,4,FALSE)</f>
        <v>0.1</v>
      </c>
      <c r="E39" s="4">
        <f t="shared" si="0"/>
        <v>50</v>
      </c>
      <c r="F39" s="35"/>
      <c r="G39" s="35"/>
    </row>
    <row r="40" spans="1:7" x14ac:dyDescent="0.25">
      <c r="A40" s="35"/>
      <c r="B40" s="35"/>
      <c r="C40" s="5"/>
      <c r="D40" s="5"/>
      <c r="E40" s="2">
        <f>SUM(E34:E39)</f>
        <v>500</v>
      </c>
      <c r="F40" s="35"/>
      <c r="G40" s="35"/>
    </row>
    <row r="41" spans="1:7" x14ac:dyDescent="0.25">
      <c r="A41" s="35"/>
      <c r="B41" s="35"/>
      <c r="C41" s="35"/>
      <c r="D41" s="35"/>
      <c r="E41" s="35"/>
      <c r="F41" s="35"/>
      <c r="G41" s="35"/>
    </row>
    <row r="42" spans="1:7" x14ac:dyDescent="0.25">
      <c r="A42" s="35"/>
      <c r="B42" s="35"/>
      <c r="C42" s="35"/>
      <c r="D42" s="35"/>
      <c r="E42" s="35"/>
      <c r="F42" s="35"/>
      <c r="G42" s="35"/>
    </row>
    <row r="43" spans="1:7" x14ac:dyDescent="0.25">
      <c r="A43" s="35"/>
      <c r="B43" s="35"/>
      <c r="F43" s="35"/>
      <c r="G43" s="35"/>
    </row>
    <row r="44" spans="1:7" x14ac:dyDescent="0.25">
      <c r="A44" s="35"/>
      <c r="B44" s="35"/>
      <c r="F44" s="35"/>
      <c r="G44" s="35"/>
    </row>
    <row r="45" spans="1:7" x14ac:dyDescent="0.25">
      <c r="A45" s="35"/>
      <c r="B45" s="35"/>
      <c r="F45" s="35"/>
      <c r="G45" s="35"/>
    </row>
    <row r="46" spans="1:7" x14ac:dyDescent="0.25">
      <c r="A46" s="35"/>
      <c r="B46" s="35"/>
      <c r="F46" s="35"/>
      <c r="G46" s="35"/>
    </row>
    <row r="47" spans="1:7" x14ac:dyDescent="0.25">
      <c r="A47" s="35"/>
      <c r="B47" s="35"/>
      <c r="F47" s="35"/>
      <c r="G47" s="35"/>
    </row>
    <row r="48" spans="1:7" x14ac:dyDescent="0.25">
      <c r="A48" s="35"/>
      <c r="B48" s="35"/>
      <c r="F48" s="35"/>
      <c r="G48" s="35"/>
    </row>
    <row r="49" spans="1:7" x14ac:dyDescent="0.25">
      <c r="A49" s="35"/>
      <c r="B49" s="35"/>
      <c r="F49" s="35"/>
      <c r="G49" s="35"/>
    </row>
    <row r="50" spans="1:7" x14ac:dyDescent="0.25">
      <c r="A50" s="35"/>
      <c r="B50" s="35"/>
      <c r="F50" s="35"/>
      <c r="G50" s="35"/>
    </row>
    <row r="51" spans="1:7" x14ac:dyDescent="0.25">
      <c r="A51" s="35"/>
      <c r="B51" s="35"/>
      <c r="F51" s="35"/>
      <c r="G51" s="35"/>
    </row>
    <row r="52" spans="1:7" x14ac:dyDescent="0.25">
      <c r="A52" s="35"/>
      <c r="B52" s="35"/>
      <c r="F52" s="35"/>
      <c r="G52" s="35"/>
    </row>
    <row r="53" spans="1:7" x14ac:dyDescent="0.25">
      <c r="A53" s="35"/>
      <c r="B53" s="35"/>
      <c r="F53" s="35"/>
      <c r="G53" s="35"/>
    </row>
    <row r="54" spans="1:7" x14ac:dyDescent="0.25">
      <c r="A54" s="35"/>
      <c r="B54" s="35"/>
      <c r="F54" s="35"/>
      <c r="G54" s="35"/>
    </row>
    <row r="55" spans="1:7" x14ac:dyDescent="0.25">
      <c r="A55" s="35"/>
      <c r="B55" s="35"/>
      <c r="F55" s="35"/>
      <c r="G55" s="35"/>
    </row>
    <row r="56" spans="1:7" x14ac:dyDescent="0.25">
      <c r="A56" s="35"/>
      <c r="B56" s="35"/>
      <c r="F56" s="35"/>
      <c r="G56" s="35"/>
    </row>
    <row r="57" spans="1:7" x14ac:dyDescent="0.25">
      <c r="A57" s="35"/>
      <c r="B57" s="35"/>
      <c r="F57" s="35"/>
      <c r="G57" s="35"/>
    </row>
    <row r="58" spans="1:7" x14ac:dyDescent="0.25">
      <c r="A58" s="35"/>
      <c r="B58" s="35"/>
      <c r="C58" s="35"/>
      <c r="D58" s="35"/>
      <c r="E58" s="35"/>
      <c r="F58" s="35"/>
      <c r="G58" s="35"/>
    </row>
    <row r="59" spans="1:7" x14ac:dyDescent="0.25">
      <c r="A59" s="35"/>
      <c r="B59" s="35"/>
      <c r="C59" s="35"/>
      <c r="D59" s="35"/>
      <c r="E59" s="35"/>
      <c r="F59" s="35"/>
      <c r="G59" s="35"/>
    </row>
    <row r="60" spans="1:7" x14ac:dyDescent="0.25">
      <c r="A60" s="35"/>
      <c r="B60" s="35"/>
      <c r="C60" s="35"/>
      <c r="D60" s="35"/>
      <c r="E60" s="35"/>
      <c r="F60" s="35"/>
      <c r="G60" s="35"/>
    </row>
    <row r="61" spans="1:7" x14ac:dyDescent="0.25">
      <c r="A61" s="35"/>
      <c r="B61" s="35"/>
      <c r="C61" s="35"/>
      <c r="D61" s="35"/>
      <c r="E61" s="35"/>
      <c r="F61" s="35"/>
      <c r="G61" s="35"/>
    </row>
    <row r="62" spans="1:7" x14ac:dyDescent="0.25">
      <c r="A62" s="35"/>
      <c r="B62" s="35"/>
      <c r="C62" s="35"/>
      <c r="D62" s="35"/>
      <c r="E62" s="35"/>
      <c r="F62" s="35"/>
      <c r="G62" s="35"/>
    </row>
    <row r="63" spans="1:7" x14ac:dyDescent="0.25">
      <c r="A63" s="35"/>
      <c r="B63" s="35"/>
      <c r="C63" s="35"/>
      <c r="D63" s="35"/>
      <c r="E63" s="35"/>
      <c r="F63" s="35"/>
      <c r="G63" s="35"/>
    </row>
    <row r="64" spans="1:7" x14ac:dyDescent="0.25">
      <c r="A64" s="35"/>
      <c r="B64" s="35"/>
      <c r="C64" s="35"/>
      <c r="D64" s="35"/>
      <c r="E64" s="35"/>
      <c r="F64" s="35"/>
      <c r="G64" s="35"/>
    </row>
  </sheetData>
  <mergeCells count="11">
    <mergeCell ref="C13:E13"/>
    <mergeCell ref="C8:E8"/>
    <mergeCell ref="C9:D9"/>
    <mergeCell ref="C10:D10"/>
    <mergeCell ref="C11:D11"/>
    <mergeCell ref="C21:D21"/>
    <mergeCell ref="C14:D14"/>
    <mergeCell ref="C15:D15"/>
    <mergeCell ref="C16:D16"/>
    <mergeCell ref="C17:D17"/>
    <mergeCell ref="C18:D18"/>
  </mergeCells>
  <dataValidations count="1">
    <dataValidation type="list" allowBlank="1" showInputMessage="1" showErrorMessage="1" sqref="D30" xr:uid="{38DEC4DA-6741-45F0-BF73-3CADB97BF759}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40F2-B091-4950-BD55-92082D0A5AA6}">
  <dimension ref="A2:D20"/>
  <sheetViews>
    <sheetView workbookViewId="0">
      <selection activeCell="D13" sqref="D13"/>
    </sheetView>
  </sheetViews>
  <sheetFormatPr defaultRowHeight="15" x14ac:dyDescent="0.25"/>
  <cols>
    <col min="1" max="1" width="20.42578125" customWidth="1"/>
    <col min="2" max="2" width="13.5703125" customWidth="1"/>
    <col min="3" max="3" width="19.28515625" customWidth="1"/>
    <col min="4" max="4" width="10.85546875" customWidth="1"/>
  </cols>
  <sheetData>
    <row r="2" spans="1:4" x14ac:dyDescent="0.25">
      <c r="A2" s="5" t="s">
        <v>33</v>
      </c>
      <c r="B2" s="5" t="s">
        <v>17</v>
      </c>
      <c r="C2" s="1" t="s">
        <v>20</v>
      </c>
      <c r="D2" s="28" t="s">
        <v>30</v>
      </c>
    </row>
    <row r="3" spans="1:4" x14ac:dyDescent="0.25">
      <c r="A3" t="str">
        <f>B3&amp;"-"&amp;C3</f>
        <v>Conservador-Papel</v>
      </c>
      <c r="B3" t="s">
        <v>29</v>
      </c>
      <c r="C3" t="s">
        <v>21</v>
      </c>
      <c r="D3" s="30">
        <v>0.3</v>
      </c>
    </row>
    <row r="4" spans="1:4" x14ac:dyDescent="0.25">
      <c r="A4" t="str">
        <f t="shared" ref="A4:A20" si="0">B4&amp;"-"&amp;C4</f>
        <v>Conservador-Tijolo</v>
      </c>
      <c r="B4" t="s">
        <v>29</v>
      </c>
      <c r="C4" t="s">
        <v>22</v>
      </c>
      <c r="D4" s="31">
        <v>0.5</v>
      </c>
    </row>
    <row r="5" spans="1:4" x14ac:dyDescent="0.25">
      <c r="A5" t="str">
        <f t="shared" si="0"/>
        <v>Conservador-Hibridos</v>
      </c>
      <c r="B5" t="s">
        <v>29</v>
      </c>
      <c r="C5" t="s">
        <v>25</v>
      </c>
      <c r="D5" s="31">
        <v>0.1</v>
      </c>
    </row>
    <row r="6" spans="1:4" x14ac:dyDescent="0.25">
      <c r="A6" t="str">
        <f t="shared" si="0"/>
        <v>Conservador-FOFs</v>
      </c>
      <c r="B6" t="s">
        <v>29</v>
      </c>
      <c r="C6" t="s">
        <v>26</v>
      </c>
      <c r="D6" s="31">
        <v>0.1</v>
      </c>
    </row>
    <row r="7" spans="1:4" x14ac:dyDescent="0.25">
      <c r="A7" t="str">
        <f t="shared" si="0"/>
        <v>Conservador-Desenvolvimento</v>
      </c>
      <c r="B7" t="s">
        <v>29</v>
      </c>
      <c r="C7" t="s">
        <v>27</v>
      </c>
      <c r="D7" s="27">
        <v>0</v>
      </c>
    </row>
    <row r="8" spans="1:4" x14ac:dyDescent="0.25">
      <c r="A8" s="29" t="str">
        <f t="shared" si="0"/>
        <v>Conservador-Hotelarias</v>
      </c>
      <c r="B8" s="29" t="s">
        <v>29</v>
      </c>
      <c r="C8" s="29" t="s">
        <v>28</v>
      </c>
      <c r="D8" s="32">
        <v>0</v>
      </c>
    </row>
    <row r="9" spans="1:4" x14ac:dyDescent="0.25">
      <c r="A9" t="str">
        <f t="shared" si="0"/>
        <v>Moderado-Papel</v>
      </c>
      <c r="B9" t="s">
        <v>32</v>
      </c>
      <c r="C9" t="s">
        <v>21</v>
      </c>
      <c r="D9" s="7">
        <v>0.32</v>
      </c>
    </row>
    <row r="10" spans="1:4" x14ac:dyDescent="0.25">
      <c r="A10" t="str">
        <f t="shared" si="0"/>
        <v>Moderado-Tijolo</v>
      </c>
      <c r="B10" t="s">
        <v>32</v>
      </c>
      <c r="C10" t="s">
        <v>22</v>
      </c>
      <c r="D10" s="7">
        <v>0.35</v>
      </c>
    </row>
    <row r="11" spans="1:4" x14ac:dyDescent="0.25">
      <c r="A11" t="str">
        <f t="shared" si="0"/>
        <v>Moderado-Hibridos</v>
      </c>
      <c r="B11" t="s">
        <v>32</v>
      </c>
      <c r="C11" t="s">
        <v>25</v>
      </c>
      <c r="D11" s="7">
        <v>0.08</v>
      </c>
    </row>
    <row r="12" spans="1:4" x14ac:dyDescent="0.25">
      <c r="A12" t="str">
        <f t="shared" si="0"/>
        <v>Moderado-FOFs</v>
      </c>
      <c r="B12" t="s">
        <v>32</v>
      </c>
      <c r="C12" t="s">
        <v>26</v>
      </c>
      <c r="D12" s="7">
        <v>0.05</v>
      </c>
    </row>
    <row r="13" spans="1:4" x14ac:dyDescent="0.25">
      <c r="A13" t="str">
        <f t="shared" si="0"/>
        <v>Moderado-Desenvolvimento</v>
      </c>
      <c r="B13" t="s">
        <v>32</v>
      </c>
      <c r="C13" t="s">
        <v>27</v>
      </c>
      <c r="D13" s="7">
        <v>0.1</v>
      </c>
    </row>
    <row r="14" spans="1:4" x14ac:dyDescent="0.25">
      <c r="A14" s="29" t="str">
        <f t="shared" si="0"/>
        <v>Moderado-Hotelarias</v>
      </c>
      <c r="B14" s="29" t="s">
        <v>32</v>
      </c>
      <c r="C14" s="29" t="s">
        <v>28</v>
      </c>
      <c r="D14" s="33">
        <v>0.1</v>
      </c>
    </row>
    <row r="15" spans="1:4" x14ac:dyDescent="0.25">
      <c r="A15" t="str">
        <f t="shared" si="0"/>
        <v>Agressivo-Papel</v>
      </c>
      <c r="B15" t="s">
        <v>18</v>
      </c>
      <c r="C15" t="s">
        <v>21</v>
      </c>
      <c r="D15" s="7">
        <v>0.5</v>
      </c>
    </row>
    <row r="16" spans="1:4" x14ac:dyDescent="0.25">
      <c r="A16" t="str">
        <f t="shared" si="0"/>
        <v>Agressivo-Tijolo</v>
      </c>
      <c r="B16" t="s">
        <v>18</v>
      </c>
      <c r="C16" t="s">
        <v>22</v>
      </c>
      <c r="D16" s="7">
        <v>0.1</v>
      </c>
    </row>
    <row r="17" spans="1:4" x14ac:dyDescent="0.25">
      <c r="A17" t="str">
        <f t="shared" si="0"/>
        <v>Agressivo-Hibridos</v>
      </c>
      <c r="B17" t="s">
        <v>18</v>
      </c>
      <c r="C17" t="s">
        <v>25</v>
      </c>
      <c r="D17" s="7">
        <v>0.05</v>
      </c>
    </row>
    <row r="18" spans="1:4" x14ac:dyDescent="0.25">
      <c r="A18" t="str">
        <f t="shared" si="0"/>
        <v>Agressivo-FOFs</v>
      </c>
      <c r="B18" t="s">
        <v>18</v>
      </c>
      <c r="C18" t="s">
        <v>26</v>
      </c>
      <c r="D18" s="7">
        <v>0.05</v>
      </c>
    </row>
    <row r="19" spans="1:4" x14ac:dyDescent="0.25">
      <c r="A19" t="str">
        <f t="shared" si="0"/>
        <v>Agressivo-Desenvolvimento</v>
      </c>
      <c r="B19" t="s">
        <v>18</v>
      </c>
      <c r="C19" t="s">
        <v>27</v>
      </c>
      <c r="D19" s="7">
        <v>0.2</v>
      </c>
    </row>
    <row r="20" spans="1:4" x14ac:dyDescent="0.25">
      <c r="A20" t="str">
        <f t="shared" si="0"/>
        <v>Agressivo-Hotelarias</v>
      </c>
      <c r="B20" t="s">
        <v>18</v>
      </c>
      <c r="C20" t="s">
        <v>28</v>
      </c>
      <c r="D20" s="7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EF3A-BDB5-4646-87D9-96B68D58C086}">
  <dimension ref="A2:D22"/>
  <sheetViews>
    <sheetView workbookViewId="0">
      <selection activeCell="H9" sqref="H9"/>
    </sheetView>
  </sheetViews>
  <sheetFormatPr defaultRowHeight="15" x14ac:dyDescent="0.25"/>
  <cols>
    <col min="1" max="1" width="30.7109375" customWidth="1"/>
    <col min="2" max="2" width="17" customWidth="1"/>
    <col min="3" max="3" width="17.5703125" customWidth="1"/>
    <col min="4" max="4" width="11.5703125" customWidth="1"/>
  </cols>
  <sheetData>
    <row r="2" spans="1:4" x14ac:dyDescent="0.25">
      <c r="A2" s="5" t="s">
        <v>31</v>
      </c>
      <c r="B2" s="5" t="s">
        <v>17</v>
      </c>
      <c r="C2" s="1" t="s">
        <v>20</v>
      </c>
      <c r="D2" s="5" t="s">
        <v>30</v>
      </c>
    </row>
    <row r="3" spans="1:4" x14ac:dyDescent="0.25">
      <c r="A3" t="str">
        <f>B3&amp;"-"&amp;C3</f>
        <v>Conservador-Papel</v>
      </c>
      <c r="B3" t="s">
        <v>29</v>
      </c>
      <c r="C3" t="s">
        <v>21</v>
      </c>
      <c r="D3" s="7">
        <v>0.3</v>
      </c>
    </row>
    <row r="4" spans="1:4" x14ac:dyDescent="0.25">
      <c r="A4" t="str">
        <f t="shared" ref="A4:A22" si="0">B4&amp;"-"&amp;C4</f>
        <v>Conservador-Tijolo</v>
      </c>
      <c r="B4" t="s">
        <v>29</v>
      </c>
      <c r="C4" t="s">
        <v>22</v>
      </c>
      <c r="D4" s="7">
        <v>0.5</v>
      </c>
    </row>
    <row r="5" spans="1:4" x14ac:dyDescent="0.25">
      <c r="A5" t="str">
        <f t="shared" si="0"/>
        <v>Conservador-Hibridos</v>
      </c>
      <c r="B5" t="s">
        <v>29</v>
      </c>
      <c r="C5" t="s">
        <v>25</v>
      </c>
      <c r="D5" s="7">
        <v>0.1</v>
      </c>
    </row>
    <row r="6" spans="1:4" x14ac:dyDescent="0.25">
      <c r="A6" t="str">
        <f t="shared" si="0"/>
        <v>Conservador-FOFs</v>
      </c>
      <c r="B6" t="s">
        <v>29</v>
      </c>
      <c r="C6" t="s">
        <v>26</v>
      </c>
      <c r="D6" s="7">
        <v>0.1</v>
      </c>
    </row>
    <row r="7" spans="1:4" x14ac:dyDescent="0.25">
      <c r="A7" t="str">
        <f t="shared" si="0"/>
        <v>Conservador-Desenvolvimento</v>
      </c>
      <c r="B7" t="s">
        <v>29</v>
      </c>
      <c r="C7" t="s">
        <v>27</v>
      </c>
      <c r="D7" s="7">
        <v>0</v>
      </c>
    </row>
    <row r="8" spans="1:4" x14ac:dyDescent="0.25">
      <c r="A8" t="str">
        <f t="shared" si="0"/>
        <v>Conservador-Hotelarias</v>
      </c>
      <c r="B8" t="s">
        <v>29</v>
      </c>
      <c r="C8" t="s">
        <v>28</v>
      </c>
      <c r="D8" s="7">
        <v>0</v>
      </c>
    </row>
    <row r="9" spans="1:4" x14ac:dyDescent="0.25">
      <c r="A9" t="str">
        <f t="shared" si="0"/>
        <v>Moderado-Papel</v>
      </c>
      <c r="B9" t="s">
        <v>32</v>
      </c>
      <c r="C9" t="s">
        <v>21</v>
      </c>
      <c r="D9" s="7">
        <v>0.32</v>
      </c>
    </row>
    <row r="10" spans="1:4" x14ac:dyDescent="0.25">
      <c r="A10" t="str">
        <f t="shared" si="0"/>
        <v>Moderado-Tijolo</v>
      </c>
      <c r="B10" t="s">
        <v>32</v>
      </c>
      <c r="C10" t="s">
        <v>22</v>
      </c>
      <c r="D10" s="7">
        <v>0.4</v>
      </c>
    </row>
    <row r="11" spans="1:4" x14ac:dyDescent="0.25">
      <c r="A11" t="str">
        <f t="shared" si="0"/>
        <v>Moderado-Hibridos</v>
      </c>
      <c r="B11" t="s">
        <v>32</v>
      </c>
      <c r="C11" t="s">
        <v>25</v>
      </c>
      <c r="D11" s="7">
        <v>0.08</v>
      </c>
    </row>
    <row r="12" spans="1:4" x14ac:dyDescent="0.25">
      <c r="A12" t="str">
        <f t="shared" si="0"/>
        <v>Moderado-FOFs</v>
      </c>
      <c r="B12" t="s">
        <v>32</v>
      </c>
      <c r="C12" t="s">
        <v>26</v>
      </c>
      <c r="D12" s="7">
        <v>0.1</v>
      </c>
    </row>
    <row r="13" spans="1:4" x14ac:dyDescent="0.25">
      <c r="A13" t="str">
        <f t="shared" si="0"/>
        <v>Moderado-Desenvolvimento</v>
      </c>
      <c r="B13" t="s">
        <v>32</v>
      </c>
      <c r="C13" t="s">
        <v>27</v>
      </c>
      <c r="D13" s="7">
        <v>0.1</v>
      </c>
    </row>
    <row r="14" spans="1:4" x14ac:dyDescent="0.25">
      <c r="A14" t="str">
        <f t="shared" si="0"/>
        <v>Moderado-Hotelarias</v>
      </c>
      <c r="B14" t="s">
        <v>32</v>
      </c>
      <c r="C14" t="s">
        <v>28</v>
      </c>
      <c r="D14" s="7">
        <v>0.1</v>
      </c>
    </row>
    <row r="15" spans="1:4" x14ac:dyDescent="0.25">
      <c r="A15" t="str">
        <f t="shared" si="0"/>
        <v>Agressivo-Papel</v>
      </c>
      <c r="B15" t="s">
        <v>18</v>
      </c>
      <c r="C15" t="s">
        <v>21</v>
      </c>
      <c r="D15" s="7">
        <v>0.5</v>
      </c>
    </row>
    <row r="16" spans="1:4" x14ac:dyDescent="0.25">
      <c r="A16" t="str">
        <f t="shared" si="0"/>
        <v>Agressivo-Tijolo</v>
      </c>
      <c r="B16" t="s">
        <v>18</v>
      </c>
      <c r="C16" t="s">
        <v>22</v>
      </c>
      <c r="D16" s="7">
        <v>0.1</v>
      </c>
    </row>
    <row r="17" spans="1:4" x14ac:dyDescent="0.25">
      <c r="A17" t="str">
        <f t="shared" si="0"/>
        <v>Agressivo-Hibridos</v>
      </c>
      <c r="B17" t="s">
        <v>18</v>
      </c>
      <c r="C17" t="s">
        <v>25</v>
      </c>
      <c r="D17" s="7">
        <v>0.05</v>
      </c>
    </row>
    <row r="18" spans="1:4" x14ac:dyDescent="0.25">
      <c r="A18" t="str">
        <f t="shared" si="0"/>
        <v>Agressivo-FOFs</v>
      </c>
      <c r="B18" t="s">
        <v>18</v>
      </c>
      <c r="C18" t="s">
        <v>26</v>
      </c>
      <c r="D18" s="7">
        <v>0.05</v>
      </c>
    </row>
    <row r="19" spans="1:4" x14ac:dyDescent="0.25">
      <c r="A19" t="str">
        <f t="shared" si="0"/>
        <v>Agressivo-Desenvolvimento</v>
      </c>
      <c r="B19" t="s">
        <v>18</v>
      </c>
      <c r="C19" t="s">
        <v>27</v>
      </c>
      <c r="D19" s="7">
        <v>0.2</v>
      </c>
    </row>
    <row r="20" spans="1:4" x14ac:dyDescent="0.25">
      <c r="A20" t="str">
        <f t="shared" si="0"/>
        <v>Agressivo-Hotelarias</v>
      </c>
      <c r="B20" t="s">
        <v>18</v>
      </c>
      <c r="C20" t="s">
        <v>28</v>
      </c>
      <c r="D20" s="7">
        <v>0.1</v>
      </c>
    </row>
    <row r="21" spans="1:4" x14ac:dyDescent="0.25">
      <c r="A21" t="str">
        <f t="shared" si="0"/>
        <v>-</v>
      </c>
    </row>
    <row r="22" spans="1:4" x14ac:dyDescent="0.25">
      <c r="A22" t="str">
        <f t="shared" si="0"/>
        <v>-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SIMULADOR</vt:lpstr>
      <vt:lpstr>TB-APOIO</vt:lpstr>
      <vt:lpstr>TB APOIO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Tete</dc:creator>
  <cp:lastModifiedBy>Estefania Emanuela</cp:lastModifiedBy>
  <cp:lastPrinted>2025-10-06T02:02:39Z</cp:lastPrinted>
  <dcterms:created xsi:type="dcterms:W3CDTF">2025-09-27T01:22:15Z</dcterms:created>
  <dcterms:modified xsi:type="dcterms:W3CDTF">2025-10-07T22:06:37Z</dcterms:modified>
</cp:coreProperties>
</file>