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Estefania\DiplomadoExcel-PowerBI\ExcelIntermedio\TrabajoFinal\"/>
    </mc:Choice>
  </mc:AlternateContent>
  <xr:revisionPtr revIDLastSave="0" documentId="13_ncr:1_{35AC04B7-6F07-4063-89BF-22A1B7DD912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VentasTipoProducto" sheetId="3" r:id="rId1"/>
    <sheet name="RegistroVentas" sheetId="1" r:id="rId2"/>
    <sheet name="Parametros" sheetId="2" r:id="rId3"/>
  </sheets>
  <definedNames>
    <definedName name="_xlnm._FilterDatabase" localSheetId="1" hidden="1">RegistroVentas!#REF!</definedName>
    <definedName name="NombreProductos">Parametros!$A$2:$A$13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R5" i="1"/>
  <c r="R9" i="1"/>
  <c r="N45" i="1"/>
  <c r="N46" i="1"/>
  <c r="N54" i="1"/>
  <c r="N94" i="1"/>
  <c r="N189" i="1"/>
  <c r="N194" i="1"/>
  <c r="N214" i="1"/>
  <c r="N229" i="1"/>
  <c r="N230" i="1"/>
  <c r="N249" i="1"/>
  <c r="N254" i="1"/>
  <c r="N255" i="1"/>
  <c r="N294" i="1"/>
  <c r="N295" i="1"/>
  <c r="N299" i="1"/>
  <c r="N329" i="1"/>
  <c r="N389" i="1"/>
  <c r="N390" i="1"/>
  <c r="N391" i="1"/>
  <c r="N394" i="1"/>
  <c r="N395" i="1"/>
  <c r="N449" i="1"/>
  <c r="N450" i="1"/>
  <c r="N451" i="1"/>
  <c r="N452" i="1"/>
  <c r="N454" i="1"/>
  <c r="N474" i="1"/>
  <c r="N489" i="1"/>
  <c r="N490" i="1"/>
  <c r="N509" i="1"/>
  <c r="N510" i="1"/>
  <c r="N594" i="1"/>
  <c r="N600" i="1"/>
  <c r="N601" i="1"/>
  <c r="N634" i="1"/>
  <c r="N635" i="1"/>
  <c r="N640" i="1"/>
  <c r="N649" i="1"/>
  <c r="N669" i="1"/>
  <c r="N670" i="1"/>
  <c r="N709" i="1"/>
  <c r="N710" i="1"/>
  <c r="N714" i="1"/>
  <c r="N769" i="1"/>
  <c r="N770" i="1"/>
  <c r="N774" i="1"/>
  <c r="N789" i="1"/>
  <c r="N790" i="1"/>
  <c r="N791" i="1"/>
  <c r="N814" i="1"/>
  <c r="N849" i="1"/>
  <c r="N850" i="1"/>
  <c r="N869" i="1"/>
  <c r="N874" i="1"/>
  <c r="N875" i="1"/>
  <c r="N909" i="1"/>
  <c r="N914" i="1"/>
  <c r="N9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M251" i="1"/>
  <c r="N251" i="1" s="1"/>
  <c r="M252" i="1"/>
  <c r="N252" i="1" s="1"/>
  <c r="M253" i="1"/>
  <c r="N253" i="1" s="1"/>
  <c r="M254" i="1"/>
  <c r="M255" i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M295" i="1"/>
  <c r="M296" i="1"/>
  <c r="N296" i="1" s="1"/>
  <c r="M297" i="1"/>
  <c r="N297" i="1" s="1"/>
  <c r="M298" i="1"/>
  <c r="N298" i="1" s="1"/>
  <c r="M299" i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M390" i="1"/>
  <c r="M391" i="1"/>
  <c r="M392" i="1"/>
  <c r="N392" i="1" s="1"/>
  <c r="M393" i="1"/>
  <c r="N393" i="1" s="1"/>
  <c r="M394" i="1"/>
  <c r="M395" i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M450" i="1"/>
  <c r="M451" i="1"/>
  <c r="M452" i="1"/>
  <c r="M453" i="1"/>
  <c r="N453" i="1" s="1"/>
  <c r="M454" i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M490" i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M510" i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M601" i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M635" i="1"/>
  <c r="M636" i="1"/>
  <c r="N636" i="1" s="1"/>
  <c r="M637" i="1"/>
  <c r="N637" i="1" s="1"/>
  <c r="M638" i="1"/>
  <c r="N638" i="1" s="1"/>
  <c r="M639" i="1"/>
  <c r="N639" i="1" s="1"/>
  <c r="M640" i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M670" i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M710" i="1"/>
  <c r="M711" i="1"/>
  <c r="N711" i="1" s="1"/>
  <c r="M712" i="1"/>
  <c r="N712" i="1" s="1"/>
  <c r="M713" i="1"/>
  <c r="N713" i="1" s="1"/>
  <c r="M714" i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M770" i="1"/>
  <c r="M771" i="1"/>
  <c r="N771" i="1" s="1"/>
  <c r="M772" i="1"/>
  <c r="N772" i="1" s="1"/>
  <c r="M773" i="1"/>
  <c r="N773" i="1" s="1"/>
  <c r="M774" i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M790" i="1"/>
  <c r="M791" i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M850" i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M870" i="1"/>
  <c r="N870" i="1" s="1"/>
  <c r="M871" i="1"/>
  <c r="N871" i="1" s="1"/>
  <c r="M872" i="1"/>
  <c r="N872" i="1" s="1"/>
  <c r="M873" i="1"/>
  <c r="N873" i="1" s="1"/>
  <c r="M874" i="1"/>
  <c r="M875" i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M910" i="1"/>
  <c r="N910" i="1" s="1"/>
  <c r="M911" i="1"/>
  <c r="N911" i="1" s="1"/>
  <c r="M912" i="1"/>
  <c r="N912" i="1" s="1"/>
  <c r="M913" i="1"/>
  <c r="N913" i="1" s="1"/>
  <c r="M914" i="1"/>
  <c r="M915" i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250" i="1"/>
  <c r="N25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M46" i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M190" i="1"/>
  <c r="N190" i="1" s="1"/>
  <c r="M191" i="1"/>
  <c r="N191" i="1" s="1"/>
  <c r="M192" i="1"/>
  <c r="N192" i="1" s="1"/>
  <c r="M193" i="1"/>
  <c r="N193" i="1" s="1"/>
  <c r="M194" i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M230" i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M2" i="1"/>
  <c r="N2" i="1" l="1"/>
  <c r="R7" i="1"/>
  <c r="R10" i="1"/>
  <c r="R8" i="1"/>
  <c r="R6" i="1"/>
  <c r="D7" i="1"/>
  <c r="D951" i="1"/>
  <c r="D189" i="1"/>
  <c r="D355" i="1"/>
  <c r="D344" i="1"/>
  <c r="D502" i="1"/>
  <c r="D837" i="1"/>
  <c r="D286" i="1"/>
  <c r="D17" i="1"/>
  <c r="D551" i="1"/>
  <c r="D305" i="1"/>
  <c r="D140" i="1"/>
  <c r="D171" i="1"/>
  <c r="D279" i="1"/>
  <c r="D102" i="1"/>
  <c r="D103" i="1"/>
  <c r="D195" i="1"/>
  <c r="D235" i="1"/>
  <c r="D801" i="1"/>
  <c r="D651" i="1"/>
  <c r="D404" i="1"/>
  <c r="D18" i="1"/>
  <c r="D851" i="1"/>
  <c r="D219" i="1"/>
  <c r="D220" i="1"/>
  <c r="D379" i="1"/>
  <c r="D577" i="1"/>
  <c r="D20" i="1"/>
  <c r="D141" i="1"/>
  <c r="D405" i="1"/>
  <c r="D685" i="1"/>
  <c r="D306" i="1"/>
  <c r="D319" i="1"/>
  <c r="D952" i="1"/>
  <c r="D287" i="1"/>
  <c r="D787" i="1"/>
  <c r="D515" i="1"/>
  <c r="D51" i="1"/>
  <c r="D722" i="1"/>
  <c r="D894" i="1"/>
  <c r="D423" i="1"/>
  <c r="D924" i="1"/>
  <c r="D424" i="1"/>
  <c r="D480" i="1"/>
  <c r="D134" i="1"/>
  <c r="D878" i="1"/>
  <c r="D696" i="1"/>
  <c r="D971" i="1"/>
  <c r="D8" i="1"/>
  <c r="D905" i="1"/>
  <c r="D802" i="1"/>
  <c r="D652" i="1"/>
  <c r="D697" i="1"/>
  <c r="D216" i="1"/>
  <c r="D490" i="1"/>
  <c r="D320" i="1"/>
  <c r="D406" i="1"/>
  <c r="D653" i="1"/>
  <c r="D481" i="1"/>
  <c r="D67" i="1"/>
  <c r="D637" i="1"/>
  <c r="D236" i="1"/>
  <c r="D591" i="1"/>
  <c r="D280" i="1"/>
  <c r="D623" i="1"/>
  <c r="D838" i="1"/>
  <c r="D190" i="1"/>
  <c r="D368" i="1"/>
  <c r="D251" i="1"/>
  <c r="D937" i="1"/>
  <c r="D906" i="1"/>
  <c r="D142" i="1"/>
  <c r="D816" i="1"/>
  <c r="D407" i="1"/>
  <c r="D817" i="1"/>
  <c r="D982" i="1"/>
  <c r="D765" i="1"/>
  <c r="D606" i="1"/>
  <c r="D408" i="1"/>
  <c r="D482" i="1"/>
  <c r="D698" i="1"/>
  <c r="D723" i="1"/>
  <c r="D23" i="1"/>
  <c r="D563" i="1"/>
  <c r="D537" i="1"/>
  <c r="D564" i="1"/>
  <c r="D60" i="1"/>
  <c r="D46" i="1"/>
  <c r="D938" i="1"/>
  <c r="D864" i="1"/>
  <c r="D143" i="1"/>
  <c r="D503" i="1"/>
  <c r="D953" i="1"/>
  <c r="D624" i="1"/>
  <c r="D818" i="1"/>
  <c r="D879" i="1"/>
  <c r="D81" i="1"/>
  <c r="D578" i="1"/>
  <c r="D852" i="1"/>
  <c r="D565" i="1"/>
  <c r="D983" i="1"/>
  <c r="D579" i="1"/>
  <c r="D120" i="1"/>
  <c r="D288" i="1"/>
  <c r="D724" i="1"/>
  <c r="D98" i="1"/>
  <c r="D699" i="1"/>
  <c r="D580" i="1"/>
  <c r="D446" i="1"/>
  <c r="D289" i="1"/>
  <c r="D345" i="1"/>
  <c r="D158" i="1"/>
  <c r="D686" i="1"/>
  <c r="D456" i="1"/>
  <c r="D865" i="1"/>
  <c r="D380" i="1"/>
  <c r="D654" i="1"/>
  <c r="D242" i="1"/>
  <c r="D607" i="1"/>
  <c r="D356" i="1"/>
  <c r="D252" i="1"/>
  <c r="D954" i="1"/>
  <c r="D321" i="1"/>
  <c r="D469" i="1"/>
  <c r="D746" i="1"/>
  <c r="D264" i="1"/>
  <c r="D504" i="1"/>
  <c r="D608" i="1"/>
  <c r="D135" i="1"/>
  <c r="D290" i="1"/>
  <c r="D381" i="1"/>
  <c r="D687" i="1"/>
  <c r="D457" i="1"/>
  <c r="D939" i="1"/>
  <c r="D538" i="1"/>
  <c r="D109" i="1"/>
  <c r="D229" i="1"/>
  <c r="D104" i="1"/>
  <c r="D907" i="1"/>
  <c r="D221" i="1"/>
  <c r="D382" i="1"/>
  <c r="D110" i="1"/>
  <c r="D539" i="1"/>
  <c r="D747" i="1"/>
  <c r="D984" i="1"/>
  <c r="D206" i="1"/>
  <c r="D925" i="1"/>
  <c r="D196" i="1"/>
  <c r="D24" i="1"/>
  <c r="D77" i="1"/>
  <c r="D35" i="1"/>
  <c r="D243" i="1"/>
  <c r="D540" i="1"/>
  <c r="D926" i="1"/>
  <c r="D265" i="1"/>
  <c r="D330" i="1"/>
  <c r="D839" i="1"/>
  <c r="D78" i="1"/>
  <c r="D483" i="1"/>
  <c r="D291" i="1"/>
  <c r="D266" i="1"/>
  <c r="D581" i="1"/>
  <c r="D972" i="1"/>
  <c r="D700" i="1"/>
  <c r="D253" i="1"/>
  <c r="D409" i="1"/>
  <c r="D788" i="1"/>
  <c r="D766" i="1"/>
  <c r="D609" i="1"/>
  <c r="D484" i="1"/>
  <c r="D582" i="1"/>
  <c r="D25" i="1"/>
  <c r="D121" i="1"/>
  <c r="D181" i="1"/>
  <c r="D307" i="1"/>
  <c r="D701" i="1"/>
  <c r="D172" i="1"/>
  <c r="D36" i="1"/>
  <c r="D82" i="1"/>
  <c r="D410" i="1"/>
  <c r="D985" i="1"/>
  <c r="D625" i="1"/>
  <c r="D346" i="1"/>
  <c r="D702" i="1"/>
  <c r="D411" i="1"/>
  <c r="D789" i="1"/>
  <c r="D68" i="1"/>
  <c r="D200" i="1"/>
  <c r="D436" i="1"/>
  <c r="D610" i="1"/>
  <c r="D725" i="1"/>
  <c r="D552" i="1"/>
  <c r="D927" i="1"/>
  <c r="D840" i="1"/>
  <c r="D308" i="1"/>
  <c r="D592" i="1"/>
  <c r="D281" i="1"/>
  <c r="D491" i="1"/>
  <c r="D516" i="1"/>
  <c r="D207" i="1"/>
  <c r="D126" i="1"/>
  <c r="D322" i="1"/>
  <c r="D111" i="1"/>
  <c r="D369" i="1"/>
  <c r="D331" i="1"/>
  <c r="D866" i="1"/>
  <c r="D21" i="1"/>
  <c r="D122" i="1"/>
  <c r="D790" i="1"/>
  <c r="D505" i="1"/>
  <c r="D357" i="1"/>
  <c r="D611" i="1"/>
  <c r="D47" i="1"/>
  <c r="D162" i="1"/>
  <c r="D583" i="1"/>
  <c r="D370" i="1"/>
  <c r="D506" i="1"/>
  <c r="D526" i="1"/>
  <c r="D955" i="1"/>
  <c r="D458" i="1"/>
  <c r="D292" i="1"/>
  <c r="D638" i="1"/>
  <c r="D492" i="1"/>
  <c r="D767" i="1"/>
  <c r="D37" i="1"/>
  <c r="D956" i="1"/>
  <c r="D639" i="1"/>
  <c r="D437" i="1"/>
  <c r="D553" i="1"/>
  <c r="D507" i="1"/>
  <c r="D541" i="1"/>
  <c r="D201" i="1"/>
  <c r="D867" i="1"/>
  <c r="D768" i="1"/>
  <c r="D819" i="1"/>
  <c r="D347" i="1"/>
  <c r="D332" i="1"/>
  <c r="D841" i="1"/>
  <c r="D554" i="1"/>
  <c r="D358" i="1"/>
  <c r="D38" i="1"/>
  <c r="D112" i="1"/>
  <c r="D470" i="1"/>
  <c r="D748" i="1"/>
  <c r="D202" i="1"/>
  <c r="D152" i="1"/>
  <c r="D48" i="1"/>
  <c r="D655" i="1"/>
  <c r="D224" i="1"/>
  <c r="D237" i="1"/>
  <c r="D232" i="1"/>
  <c r="D726" i="1"/>
  <c r="D438" i="1"/>
  <c r="D123" i="1"/>
  <c r="D92" i="1"/>
  <c r="D868" i="1"/>
  <c r="D803" i="1"/>
  <c r="D957" i="1"/>
  <c r="D527" i="1"/>
  <c r="D880" i="1"/>
  <c r="D412" i="1"/>
  <c r="D425" i="1"/>
  <c r="D853" i="1"/>
  <c r="D671" i="1"/>
  <c r="D593" i="1"/>
  <c r="D371" i="1"/>
  <c r="D113" i="1"/>
  <c r="D958" i="1"/>
  <c r="D124" i="1"/>
  <c r="D672" i="1"/>
  <c r="D372" i="1"/>
  <c r="D749" i="1"/>
  <c r="D959" i="1"/>
  <c r="D93" i="1"/>
  <c r="D881" i="1"/>
  <c r="D769" i="1"/>
  <c r="D191" i="1"/>
  <c r="D508" i="1"/>
  <c r="D439" i="1"/>
  <c r="D882" i="1"/>
  <c r="D804" i="1"/>
  <c r="D83" i="1"/>
  <c r="D459" i="1"/>
  <c r="D940" i="1"/>
  <c r="D842" i="1"/>
  <c r="D426" i="1"/>
  <c r="D854" i="1"/>
  <c r="D843" i="1"/>
  <c r="D770" i="1"/>
  <c r="D869" i="1"/>
  <c r="D673" i="1"/>
  <c r="D460" i="1"/>
  <c r="D84" i="1"/>
  <c r="D973" i="1"/>
  <c r="D150" i="1"/>
  <c r="D461" i="1"/>
  <c r="D153" i="1"/>
  <c r="D594" i="1"/>
  <c r="D584" i="1"/>
  <c r="D674" i="1"/>
  <c r="D383" i="1"/>
  <c r="D471" i="1"/>
  <c r="D440" i="1"/>
  <c r="D26" i="1"/>
  <c r="D309" i="1"/>
  <c r="D384" i="1"/>
  <c r="D771" i="1"/>
  <c r="D656" i="1"/>
  <c r="D293" i="1"/>
  <c r="D9" i="1"/>
  <c r="D750" i="1"/>
  <c r="D974" i="1"/>
  <c r="D986" i="1"/>
  <c r="D163" i="1"/>
  <c r="D267" i="1"/>
  <c r="D268" i="1"/>
  <c r="D751" i="1"/>
  <c r="D883" i="1"/>
  <c r="D640" i="1"/>
  <c r="D675" i="1"/>
  <c r="D269" i="1"/>
  <c r="D626" i="1"/>
  <c r="D359" i="1"/>
  <c r="D676" i="1"/>
  <c r="D884" i="1"/>
  <c r="D151" i="1"/>
  <c r="D703" i="1"/>
  <c r="D870" i="1"/>
  <c r="D987" i="1"/>
  <c r="D772" i="1"/>
  <c r="D908" i="1"/>
  <c r="D348" i="1"/>
  <c r="D62" i="1"/>
  <c r="D895" i="1"/>
  <c r="D773" i="1"/>
  <c r="D493" i="1"/>
  <c r="D641" i="1"/>
  <c r="D222" i="1"/>
  <c r="D975" i="1"/>
  <c r="D79" i="1"/>
  <c r="D791" i="1"/>
  <c r="D144" i="1"/>
  <c r="D566" i="1"/>
  <c r="D941" i="1"/>
  <c r="D154" i="1"/>
  <c r="D805" i="1"/>
  <c r="D323" i="1"/>
  <c r="D238" i="1"/>
  <c r="D960" i="1"/>
  <c r="D80" i="1"/>
  <c r="D177" i="1"/>
  <c r="D72" i="1"/>
  <c r="D774" i="1"/>
  <c r="D31" i="1"/>
  <c r="D310" i="1"/>
  <c r="D844" i="1"/>
  <c r="D752" i="1"/>
  <c r="D988" i="1"/>
  <c r="D333" i="1"/>
  <c r="D427" i="1"/>
  <c r="D806" i="1"/>
  <c r="D807" i="1"/>
  <c r="D165" i="1"/>
  <c r="D612" i="1"/>
  <c r="D775" i="1"/>
  <c r="D447" i="1"/>
  <c r="D595" i="1"/>
  <c r="D567" i="1"/>
  <c r="D105" i="1"/>
  <c r="D88" i="1"/>
  <c r="D627" i="1"/>
  <c r="D233" i="1"/>
  <c r="D192" i="1"/>
  <c r="D928" i="1"/>
  <c r="D677" i="1"/>
  <c r="D197" i="1"/>
  <c r="D596" i="1"/>
  <c r="D792" i="1"/>
  <c r="D145" i="1"/>
  <c r="D845" i="1"/>
  <c r="D628" i="1"/>
  <c r="D727" i="1"/>
  <c r="D373" i="1"/>
  <c r="D896" i="1"/>
  <c r="D193" i="1"/>
  <c r="D642" i="1"/>
  <c r="D85" i="1"/>
  <c r="D855" i="1"/>
  <c r="D929" i="1"/>
  <c r="D462" i="1"/>
  <c r="D961" i="1"/>
  <c r="D597" i="1"/>
  <c r="D897" i="1"/>
  <c r="D728" i="1"/>
  <c r="D820" i="1"/>
  <c r="D821" i="1"/>
  <c r="D598" i="1"/>
  <c r="D146" i="1"/>
  <c r="D729" i="1"/>
  <c r="D555" i="1"/>
  <c r="D166" i="1"/>
  <c r="D808" i="1"/>
  <c r="D599" i="1"/>
  <c r="D517" i="1"/>
  <c r="D349" i="1"/>
  <c r="D32" i="1"/>
  <c r="D334" i="1"/>
  <c r="D556" i="1"/>
  <c r="D856" i="1"/>
  <c r="D643" i="1"/>
  <c r="D485" i="1"/>
  <c r="D568" i="1"/>
  <c r="D613" i="1"/>
  <c r="D898" i="1"/>
  <c r="D10" i="1"/>
  <c r="D441" i="1"/>
  <c r="D350" i="1"/>
  <c r="D909" i="1"/>
  <c r="D254" i="1"/>
  <c r="D182" i="1"/>
  <c r="D114" i="1"/>
  <c r="D115" i="1"/>
  <c r="D335" i="1"/>
  <c r="D688" i="1"/>
  <c r="D494" i="1"/>
  <c r="D542" i="1"/>
  <c r="D428" i="1"/>
  <c r="D899" i="1"/>
  <c r="D704" i="1"/>
  <c r="D730" i="1"/>
  <c r="D385" i="1"/>
  <c r="D463" i="1"/>
  <c r="D52" i="1"/>
  <c r="D244" i="1"/>
  <c r="D871" i="1"/>
  <c r="D793" i="1"/>
  <c r="D910" i="1"/>
  <c r="D57" i="1"/>
  <c r="D989" i="1"/>
  <c r="D2" i="1"/>
  <c r="D569" i="1"/>
  <c r="D63" i="1"/>
  <c r="D585" i="1"/>
  <c r="D255" i="1"/>
  <c r="D900" i="1"/>
  <c r="D942" i="1"/>
  <c r="D413" i="1"/>
  <c r="D614" i="1"/>
  <c r="D911" i="1"/>
  <c r="D13" i="1"/>
  <c r="D3" i="1"/>
  <c r="D116" i="1"/>
  <c r="D518" i="1"/>
  <c r="D570" i="1"/>
  <c r="D731" i="1"/>
  <c r="D678" i="1"/>
  <c r="D386" i="1"/>
  <c r="D294" i="1"/>
  <c r="D311" i="1"/>
  <c r="D885" i="1"/>
  <c r="D42" i="1"/>
  <c r="D705" i="1"/>
  <c r="D312" i="1"/>
  <c r="D990" i="1"/>
  <c r="D360" i="1"/>
  <c r="D22" i="1"/>
  <c r="D136" i="1"/>
  <c r="D930" i="1"/>
  <c r="D991" i="1"/>
  <c r="D387" i="1"/>
  <c r="D388" i="1"/>
  <c r="D528" i="1"/>
  <c r="D600" i="1"/>
  <c r="D213" i="1"/>
  <c r="D256" i="1"/>
  <c r="D94" i="1"/>
  <c r="D644" i="1"/>
  <c r="D886" i="1"/>
  <c r="D846" i="1"/>
  <c r="D732" i="1"/>
  <c r="D257" i="1"/>
  <c r="D313" i="1"/>
  <c r="D495" i="1"/>
  <c r="D295" i="1"/>
  <c r="D733" i="1"/>
  <c r="D496" i="1"/>
  <c r="D155" i="1"/>
  <c r="D557" i="1"/>
  <c r="D519" i="1"/>
  <c r="D629" i="1"/>
  <c r="D448" i="1"/>
  <c r="D173" i="1"/>
  <c r="D282" i="1"/>
  <c r="D127" i="1"/>
  <c r="D472" i="1"/>
  <c r="D630" i="1"/>
  <c r="D558" i="1"/>
  <c r="D283" i="1"/>
  <c r="D147" i="1"/>
  <c r="D962" i="1"/>
  <c r="D117" i="1"/>
  <c r="D258" i="1"/>
  <c r="D847" i="1"/>
  <c r="D753" i="1"/>
  <c r="D912" i="1"/>
  <c r="D61" i="1"/>
  <c r="D913" i="1"/>
  <c r="D706" i="1"/>
  <c r="D689" i="1"/>
  <c r="D690" i="1"/>
  <c r="D776" i="1"/>
  <c r="D167" i="1"/>
  <c r="D571" i="1"/>
  <c r="D976" i="1"/>
  <c r="D296" i="1"/>
  <c r="D148" i="1"/>
  <c r="D73" i="1"/>
  <c r="D324" i="1"/>
  <c r="D872" i="1"/>
  <c r="D361" i="1"/>
  <c r="D977" i="1"/>
  <c r="D931" i="1"/>
  <c r="D873" i="1"/>
  <c r="D497" i="1"/>
  <c r="D449" i="1"/>
  <c r="D389" i="1"/>
  <c r="D943" i="1"/>
  <c r="D978" i="1"/>
  <c r="D325" i="1"/>
  <c r="D217" i="1"/>
  <c r="D234" i="1"/>
  <c r="D887" i="1"/>
  <c r="D450" i="1"/>
  <c r="D734" i="1"/>
  <c r="D187" i="1"/>
  <c r="D874" i="1"/>
  <c r="D164" i="1"/>
  <c r="D615" i="1"/>
  <c r="D336" i="1"/>
  <c r="D822" i="1"/>
  <c r="D284" i="1"/>
  <c r="D442" i="1"/>
  <c r="D245" i="1"/>
  <c r="D586" i="1"/>
  <c r="D473" i="1"/>
  <c r="D183" i="1"/>
  <c r="D351" i="1"/>
  <c r="D901" i="1"/>
  <c r="D74" i="1"/>
  <c r="D777" i="1"/>
  <c r="D559" i="1"/>
  <c r="D778" i="1"/>
  <c r="D914" i="1"/>
  <c r="D337" i="1"/>
  <c r="D809" i="1"/>
  <c r="D915" i="1"/>
  <c r="D225" i="1"/>
  <c r="D823" i="1"/>
  <c r="D226" i="1"/>
  <c r="D429" i="1"/>
  <c r="D338" i="1"/>
  <c r="D137" i="1"/>
  <c r="D754" i="1"/>
  <c r="D657" i="1"/>
  <c r="D118" i="1"/>
  <c r="D49" i="1"/>
  <c r="D270" i="1"/>
  <c r="D208" i="1"/>
  <c r="D794" i="1"/>
  <c r="D735" i="1"/>
  <c r="D184" i="1"/>
  <c r="D795" i="1"/>
  <c r="D857" i="1"/>
  <c r="D810" i="1"/>
  <c r="D679" i="1"/>
  <c r="D390" i="1"/>
  <c r="D601" i="1"/>
  <c r="D464" i="1"/>
  <c r="D645" i="1"/>
  <c r="D14" i="1"/>
  <c r="D755" i="1"/>
  <c r="D362" i="1"/>
  <c r="D543" i="1"/>
  <c r="D352" i="1"/>
  <c r="D43" i="1"/>
  <c r="D374" i="1"/>
  <c r="D271" i="1"/>
  <c r="D69" i="1"/>
  <c r="D214" i="1"/>
  <c r="D391" i="1"/>
  <c r="D392" i="1"/>
  <c r="D509" i="1"/>
  <c r="D587" i="1"/>
  <c r="D297" i="1"/>
  <c r="D858" i="1"/>
  <c r="D53" i="1"/>
  <c r="D259" i="1"/>
  <c r="D658" i="1"/>
  <c r="D736" i="1"/>
  <c r="D174" i="1"/>
  <c r="D393" i="1"/>
  <c r="D737" i="1"/>
  <c r="D738" i="1"/>
  <c r="D156" i="1"/>
  <c r="D963" i="1"/>
  <c r="D326" i="1"/>
  <c r="D160" i="1"/>
  <c r="D824" i="1"/>
  <c r="D298" i="1"/>
  <c r="D825" i="1"/>
  <c r="D510" i="1"/>
  <c r="D327" i="1"/>
  <c r="D520" i="1"/>
  <c r="D588" i="1"/>
  <c r="D826" i="1"/>
  <c r="D529" i="1"/>
  <c r="D859" i="1"/>
  <c r="D328" i="1"/>
  <c r="D707" i="1"/>
  <c r="D631" i="1"/>
  <c r="D33" i="1"/>
  <c r="D572" i="1"/>
  <c r="D916" i="1"/>
  <c r="D89" i="1"/>
  <c r="D414" i="1"/>
  <c r="D106" i="1"/>
  <c r="D451" i="1"/>
  <c r="D756" i="1"/>
  <c r="D932" i="1"/>
  <c r="D888" i="1"/>
  <c r="D178" i="1"/>
  <c r="D90" i="1"/>
  <c r="D272" i="1"/>
  <c r="D138" i="1"/>
  <c r="D246" i="1"/>
  <c r="D443" i="1"/>
  <c r="D107" i="1"/>
  <c r="D474" i="1"/>
  <c r="D992" i="1"/>
  <c r="D44" i="1"/>
  <c r="D239" i="1"/>
  <c r="D314" i="1"/>
  <c r="D616" i="1"/>
  <c r="D260" i="1"/>
  <c r="D128" i="1"/>
  <c r="D739" i="1"/>
  <c r="D573" i="1"/>
  <c r="D632" i="1"/>
  <c r="D875" i="1"/>
  <c r="D933" i="1"/>
  <c r="D168" i="1"/>
  <c r="D740" i="1"/>
  <c r="D860" i="1"/>
  <c r="D691" i="1"/>
  <c r="D230" i="1"/>
  <c r="D54" i="1"/>
  <c r="D475" i="1"/>
  <c r="D179" i="1"/>
  <c r="D27" i="1"/>
  <c r="D11" i="1"/>
  <c r="D363" i="1"/>
  <c r="D964" i="1"/>
  <c r="D315" i="1"/>
  <c r="D965" i="1"/>
  <c r="D394" i="1"/>
  <c r="D430" i="1"/>
  <c r="D708" i="1"/>
  <c r="D209" i="1"/>
  <c r="D64" i="1"/>
  <c r="D95" i="1"/>
  <c r="D757" i="1"/>
  <c r="D125" i="1"/>
  <c r="D58" i="1"/>
  <c r="D444" i="1"/>
  <c r="D15" i="1"/>
  <c r="D827" i="1"/>
  <c r="D944" i="1"/>
  <c r="D779" i="1"/>
  <c r="D617" i="1"/>
  <c r="D633" i="1"/>
  <c r="D45" i="1"/>
  <c r="D618" i="1"/>
  <c r="D4" i="1"/>
  <c r="D169" i="1"/>
  <c r="D889" i="1"/>
  <c r="D692" i="1"/>
  <c r="D75" i="1"/>
  <c r="D945" i="1"/>
  <c r="D828" i="1"/>
  <c r="D861" i="1"/>
  <c r="D465" i="1"/>
  <c r="D415" i="1"/>
  <c r="D203" i="1"/>
  <c r="D946" i="1"/>
  <c r="D210" i="1"/>
  <c r="D511" i="1"/>
  <c r="D811" i="1"/>
  <c r="D211" i="1"/>
  <c r="D758" i="1"/>
  <c r="D416" i="1"/>
  <c r="D129" i="1"/>
  <c r="D76" i="1"/>
  <c r="D829" i="1"/>
  <c r="D680" i="1"/>
  <c r="D223" i="1"/>
  <c r="D476" i="1"/>
  <c r="D227" i="1"/>
  <c r="D521" i="1"/>
  <c r="D796" i="1"/>
  <c r="D659" i="1"/>
  <c r="D966" i="1"/>
  <c r="D530" i="1"/>
  <c r="D934" i="1"/>
  <c r="D16" i="1"/>
  <c r="D185" i="1"/>
  <c r="D589" i="1"/>
  <c r="D431" i="1"/>
  <c r="D130" i="1"/>
  <c r="D299" i="1"/>
  <c r="D602" i="1"/>
  <c r="D646" i="1"/>
  <c r="D198" i="1"/>
  <c r="D218" i="1"/>
  <c r="D65" i="1"/>
  <c r="D830" i="1"/>
  <c r="D812" i="1"/>
  <c r="D935" i="1"/>
  <c r="D709" i="1"/>
  <c r="D710" i="1"/>
  <c r="D432" i="1"/>
  <c r="D316" i="1"/>
  <c r="D590" i="1"/>
  <c r="D300" i="1"/>
  <c r="D339" i="1"/>
  <c r="D50" i="1"/>
  <c r="D681" i="1"/>
  <c r="D902" i="1"/>
  <c r="D395" i="1"/>
  <c r="D353" i="1"/>
  <c r="D917" i="1"/>
  <c r="D918" i="1"/>
  <c r="D86" i="1"/>
  <c r="D780" i="1"/>
  <c r="D340" i="1"/>
  <c r="D993" i="1"/>
  <c r="D99" i="1"/>
  <c r="D848" i="1"/>
  <c r="D396" i="1"/>
  <c r="D994" i="1"/>
  <c r="D55" i="1"/>
  <c r="D375" i="1"/>
  <c r="D967" i="1"/>
  <c r="D813" i="1"/>
  <c r="D682" i="1"/>
  <c r="D831" i="1"/>
  <c r="D397" i="1"/>
  <c r="D28" i="1"/>
  <c r="D544" i="1"/>
  <c r="D498" i="1"/>
  <c r="D212" i="1"/>
  <c r="D936" i="1"/>
  <c r="D619" i="1"/>
  <c r="D215" i="1"/>
  <c r="D683" i="1"/>
  <c r="D995" i="1"/>
  <c r="D832" i="1"/>
  <c r="D261" i="1"/>
  <c r="D574" i="1"/>
  <c r="D417" i="1"/>
  <c r="D979" i="1"/>
  <c r="D797" i="1"/>
  <c r="D418" i="1"/>
  <c r="D531" i="1"/>
  <c r="D240" i="1"/>
  <c r="D890" i="1"/>
  <c r="D781" i="1"/>
  <c r="D532" i="1"/>
  <c r="D693" i="1"/>
  <c r="D419" i="1"/>
  <c r="D814" i="1"/>
  <c r="D329" i="1"/>
  <c r="D849" i="1"/>
  <c r="D711" i="1"/>
  <c r="D56" i="1"/>
  <c r="D452" i="1"/>
  <c r="D70" i="1"/>
  <c r="D285" i="1"/>
  <c r="D980" i="1"/>
  <c r="D862" i="1"/>
  <c r="D247" i="1"/>
  <c r="D376" i="1"/>
  <c r="D863" i="1"/>
  <c r="D603" i="1"/>
  <c r="D759" i="1"/>
  <c r="D968" i="1"/>
  <c r="D161" i="1"/>
  <c r="D453" i="1"/>
  <c r="D454" i="1"/>
  <c r="D39" i="1"/>
  <c r="D398" i="1"/>
  <c r="D947" i="1"/>
  <c r="D660" i="1"/>
  <c r="D175" i="1"/>
  <c r="D108" i="1"/>
  <c r="D66" i="1"/>
  <c r="D119" i="1"/>
  <c r="D486" i="1"/>
  <c r="D354" i="1"/>
  <c r="D420" i="1"/>
  <c r="D782" i="1"/>
  <c r="D5" i="1"/>
  <c r="D377" i="1"/>
  <c r="D634" i="1"/>
  <c r="D433" i="1"/>
  <c r="D131" i="1"/>
  <c r="D512" i="1"/>
  <c r="D364" i="1"/>
  <c r="D891" i="1"/>
  <c r="D741" i="1"/>
  <c r="D661" i="1"/>
  <c r="D903" i="1"/>
  <c r="D91" i="1"/>
  <c r="D87" i="1"/>
  <c r="D176" i="1"/>
  <c r="D132" i="1"/>
  <c r="D783" i="1"/>
  <c r="D533" i="1"/>
  <c r="D560" i="1"/>
  <c r="D231" i="1"/>
  <c r="D712" i="1"/>
  <c r="D742" i="1"/>
  <c r="D833" i="1"/>
  <c r="D248" i="1"/>
  <c r="D301" i="1"/>
  <c r="D996" i="1"/>
  <c r="D133" i="1"/>
  <c r="D604" i="1"/>
  <c r="D850" i="1"/>
  <c r="D399" i="1"/>
  <c r="D545" i="1"/>
  <c r="D513" i="1"/>
  <c r="D713" i="1"/>
  <c r="D365" i="1"/>
  <c r="D561" i="1"/>
  <c r="D522" i="1"/>
  <c r="D620" i="1"/>
  <c r="D760" i="1"/>
  <c r="D523" i="1"/>
  <c r="D534" i="1"/>
  <c r="D434" i="1"/>
  <c r="D170" i="1"/>
  <c r="D317" i="1"/>
  <c r="D455" i="1"/>
  <c r="D714" i="1"/>
  <c r="D919" i="1"/>
  <c r="D524" i="1"/>
  <c r="D892" i="1"/>
  <c r="D647" i="1"/>
  <c r="D59" i="1"/>
  <c r="D366" i="1"/>
  <c r="D969" i="1"/>
  <c r="D920" i="1"/>
  <c r="D635" i="1"/>
  <c r="D421" i="1"/>
  <c r="D100" i="1"/>
  <c r="D96" i="1"/>
  <c r="D715" i="1"/>
  <c r="D535" i="1"/>
  <c r="D341" i="1"/>
  <c r="D997" i="1"/>
  <c r="D536" i="1"/>
  <c r="D662" i="1"/>
  <c r="D921" i="1"/>
  <c r="D562" i="1"/>
  <c r="D743" i="1"/>
  <c r="D663" i="1"/>
  <c r="D648" i="1"/>
  <c r="D180" i="1"/>
  <c r="D435" i="1"/>
  <c r="D445" i="1"/>
  <c r="D273" i="1"/>
  <c r="D139" i="1"/>
  <c r="D6" i="1"/>
  <c r="D546" i="1"/>
  <c r="D302" i="1"/>
  <c r="D834" i="1"/>
  <c r="D204" i="1"/>
  <c r="D998" i="1"/>
  <c r="D621" i="1"/>
  <c r="D477" i="1"/>
  <c r="D101" i="1"/>
  <c r="D798" i="1"/>
  <c r="D71" i="1"/>
  <c r="D981" i="1"/>
  <c r="D199" i="1"/>
  <c r="D605" i="1"/>
  <c r="D400" i="1"/>
  <c r="D159" i="1"/>
  <c r="D761" i="1"/>
  <c r="D401" i="1"/>
  <c r="D318" i="1"/>
  <c r="D274" i="1"/>
  <c r="D999" i="1"/>
  <c r="D664" i="1"/>
  <c r="D835" i="1"/>
  <c r="D342" i="1"/>
  <c r="D622" i="1"/>
  <c r="D665" i="1"/>
  <c r="D30" i="1"/>
  <c r="D784" i="1"/>
  <c r="D40" i="1"/>
  <c r="D249" i="1"/>
  <c r="D1000" i="1"/>
  <c r="D716" i="1"/>
  <c r="D186" i="1"/>
  <c r="D717" i="1"/>
  <c r="D378" i="1"/>
  <c r="D815" i="1"/>
  <c r="D275" i="1"/>
  <c r="D547" i="1"/>
  <c r="D666" i="1"/>
  <c r="D228" i="1"/>
  <c r="D241" i="1"/>
  <c r="D41" i="1"/>
  <c r="D276" i="1"/>
  <c r="D948" i="1"/>
  <c r="D514" i="1"/>
  <c r="D744" i="1"/>
  <c r="D499" i="1"/>
  <c r="D718" i="1"/>
  <c r="D303" i="1"/>
  <c r="D876" i="1"/>
  <c r="D525" i="1"/>
  <c r="D970" i="1"/>
  <c r="D949" i="1"/>
  <c r="D575" i="1"/>
  <c r="D262" i="1"/>
  <c r="D719" i="1"/>
  <c r="D194" i="1"/>
  <c r="D548" i="1"/>
  <c r="D277" i="1"/>
  <c r="D667" i="1"/>
  <c r="D549" i="1"/>
  <c r="D157" i="1"/>
  <c r="D466" i="1"/>
  <c r="D694" i="1"/>
  <c r="D836" i="1"/>
  <c r="D799" i="1"/>
  <c r="D762" i="1"/>
  <c r="D668" i="1"/>
  <c r="D720" i="1"/>
  <c r="D800" i="1"/>
  <c r="D263" i="1"/>
  <c r="D500" i="1"/>
  <c r="D922" i="1"/>
  <c r="D550" i="1"/>
  <c r="D343" i="1"/>
  <c r="D188" i="1"/>
  <c r="D478" i="1"/>
  <c r="D763" i="1"/>
  <c r="D893" i="1"/>
  <c r="D649" i="1"/>
  <c r="D877" i="1"/>
  <c r="D487" i="1"/>
  <c r="D304" i="1"/>
  <c r="D785" i="1"/>
  <c r="D422" i="1"/>
  <c r="D402" i="1"/>
  <c r="D669" i="1"/>
  <c r="D12" i="1"/>
  <c r="D488" i="1"/>
  <c r="D367" i="1"/>
  <c r="D467" i="1"/>
  <c r="D479" i="1"/>
  <c r="D19" i="1"/>
  <c r="D278" i="1"/>
  <c r="D1001" i="1"/>
  <c r="D576" i="1"/>
  <c r="D403" i="1"/>
  <c r="D721" i="1"/>
  <c r="D149" i="1"/>
  <c r="D468" i="1"/>
  <c r="D684" i="1"/>
  <c r="D923" i="1"/>
  <c r="D205" i="1"/>
  <c r="D745" i="1"/>
  <c r="D34" i="1"/>
  <c r="D670" i="1"/>
  <c r="D636" i="1"/>
  <c r="D97" i="1"/>
  <c r="D695" i="1"/>
  <c r="D650" i="1"/>
  <c r="D786" i="1"/>
  <c r="D489" i="1"/>
  <c r="D950" i="1"/>
  <c r="D764" i="1"/>
  <c r="D29" i="1"/>
  <c r="D501" i="1"/>
  <c r="D904" i="1"/>
  <c r="D250" i="1"/>
</calcChain>
</file>

<file path=xl/sharedStrings.xml><?xml version="1.0" encoding="utf-8"?>
<sst xmlns="http://schemas.openxmlformats.org/spreadsheetml/2006/main" count="6074" uniqueCount="1187">
  <si>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</si>
  <si>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</si>
  <si>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</si>
  <si>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</si>
  <si>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</si>
  <si>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</si>
  <si>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</si>
  <si>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</si>
  <si>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</si>
  <si>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</si>
  <si>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</si>
  <si>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</si>
  <si>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</si>
  <si>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</si>
  <si>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</si>
  <si>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</si>
  <si>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</si>
  <si>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</si>
  <si>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</si>
  <si>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</si>
  <si>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</si>
  <si>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</si>
  <si>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</si>
  <si>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</si>
  <si>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</si>
  <si>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</si>
  <si>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</si>
  <si>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</si>
  <si>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</si>
  <si>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</si>
  <si>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</si>
  <si>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</si>
  <si>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</si>
  <si>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</si>
  <si>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</si>
  <si>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</si>
  <si>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</si>
  <si>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</si>
  <si>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</si>
  <si>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</si>
  <si>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</si>
  <si>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</si>
  <si>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</si>
  <si>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</si>
  <si>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</si>
  <si>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</si>
  <si>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</si>
  <si>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</si>
  <si>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</si>
  <si>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</si>
  <si>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</si>
  <si>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</si>
  <si>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</si>
  <si>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</si>
  <si>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</si>
  <si>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</si>
  <si>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</si>
  <si>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</si>
  <si>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</si>
  <si>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</si>
  <si>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</si>
  <si>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</si>
  <si>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</si>
  <si>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</si>
  <si>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</si>
  <si>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</si>
  <si>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</si>
  <si>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</si>
  <si>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</si>
  <si>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</si>
  <si>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</si>
  <si>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</si>
  <si>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</si>
  <si>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</si>
  <si>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</si>
  <si>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</si>
  <si>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</si>
  <si>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</si>
  <si>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</si>
  <si>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</si>
  <si>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</si>
  <si>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</si>
  <si>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</si>
  <si>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</si>
  <si>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</si>
  <si>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</si>
  <si>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</si>
  <si>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</si>
  <si>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</si>
  <si>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</si>
  <si>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</si>
  <si>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</si>
  <si>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</si>
  <si>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</si>
  <si>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</si>
  <si>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</si>
  <si>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</si>
  <si>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</si>
  <si>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</si>
  <si>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</si>
  <si>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</si>
  <si>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</si>
  <si>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</si>
  <si>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</si>
  <si>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</si>
  <si>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</si>
  <si>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</si>
  <si>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</si>
  <si>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</si>
  <si>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</si>
  <si>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</si>
  <si>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</si>
  <si>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</si>
  <si>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</si>
  <si>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</si>
  <si>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</si>
  <si>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</si>
  <si>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</si>
  <si>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</si>
  <si>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</si>
  <si>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</si>
  <si>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</si>
  <si>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</si>
  <si>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</si>
  <si>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</si>
  <si>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</si>
  <si>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</si>
  <si>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</si>
  <si>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</si>
  <si>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</si>
  <si>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</si>
  <si>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</si>
  <si>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</si>
  <si>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</si>
  <si>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</si>
  <si>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</si>
  <si>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</si>
  <si>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</si>
  <si>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</si>
  <si>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</si>
  <si>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</si>
  <si>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</si>
  <si>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</si>
  <si>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</si>
  <si>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</si>
  <si>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</si>
  <si>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</si>
  <si>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</si>
  <si>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</si>
  <si>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</si>
  <si>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</si>
  <si>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</si>
  <si>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</si>
  <si>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</si>
  <si>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</si>
  <si>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</si>
  <si>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</si>
  <si>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</si>
  <si>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</si>
  <si>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</si>
  <si>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</si>
  <si>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</si>
  <si>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</si>
  <si>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</si>
  <si>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</si>
  <si>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</si>
  <si>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</si>
  <si>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</si>
  <si>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</si>
  <si>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</si>
  <si>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</si>
  <si>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</si>
  <si>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</si>
  <si>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</si>
  <si>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</si>
  <si>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</si>
  <si>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</si>
  <si>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</si>
  <si>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</si>
  <si>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</si>
  <si>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</si>
  <si>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</si>
  <si>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</si>
  <si>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</si>
  <si>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</si>
  <si>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</si>
  <si>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</si>
  <si>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</si>
  <si>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</si>
  <si>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</si>
  <si>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</si>
  <si>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</si>
  <si>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</si>
  <si>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</si>
  <si>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</si>
  <si>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</si>
  <si>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</si>
  <si>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</si>
  <si>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</si>
  <si>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</si>
  <si>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</si>
  <si>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</si>
  <si>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</si>
  <si>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</si>
  <si>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</si>
  <si>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</si>
  <si>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</si>
  <si>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</si>
  <si>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</si>
  <si>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</si>
  <si>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</si>
  <si>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</si>
  <si>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</si>
  <si>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</si>
  <si>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</si>
  <si>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</si>
  <si>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</si>
  <si>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</si>
  <si>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</si>
  <si>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</si>
  <si>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</si>
  <si>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</si>
  <si>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</si>
  <si>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</si>
  <si>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</si>
  <si>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</si>
  <si>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</si>
  <si>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</si>
  <si>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</si>
  <si>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</si>
  <si>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</si>
  <si>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</si>
  <si>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</si>
  <si>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</si>
  <si>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</si>
  <si>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</si>
  <si>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</si>
  <si>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</si>
  <si>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</si>
  <si>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</si>
  <si>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</si>
  <si>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</si>
  <si>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</si>
  <si>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</si>
  <si>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</si>
  <si>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</si>
  <si>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</si>
  <si>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</si>
  <si>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</si>
  <si>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</si>
  <si>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</si>
  <si>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</si>
  <si>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</si>
  <si>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</si>
  <si>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</si>
  <si>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</si>
  <si>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</si>
  <si>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</si>
  <si>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</si>
  <si>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</si>
  <si>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</si>
  <si>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</si>
  <si>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</si>
  <si>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</si>
  <si>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</si>
  <si>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</si>
  <si>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</si>
  <si>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</si>
  <si>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</si>
  <si>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</si>
  <si>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</si>
  <si>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</si>
  <si>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</si>
  <si>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</si>
  <si>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</si>
  <si>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</si>
  <si>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</si>
  <si>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</si>
  <si>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</si>
  <si>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</si>
  <si>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</si>
  <si>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</si>
  <si>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</si>
  <si>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</si>
  <si>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</si>
  <si>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</si>
  <si>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</si>
  <si>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</si>
  <si>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</si>
  <si>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</si>
  <si>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</si>
  <si>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</si>
  <si>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</si>
  <si>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</si>
  <si>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</si>
  <si>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</si>
  <si>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</si>
  <si>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</si>
  <si>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</si>
  <si>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</si>
  <si>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</si>
  <si>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</si>
  <si>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</si>
  <si>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</si>
  <si>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</si>
  <si>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</si>
  <si>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</si>
  <si>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</si>
  <si>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</si>
  <si>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</si>
  <si>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</si>
  <si>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</si>
  <si>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</si>
  <si>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</si>
  <si>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</si>
  <si>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</si>
  <si>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</si>
  <si>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</si>
  <si>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</si>
  <si>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</si>
  <si>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</si>
  <si>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</si>
  <si>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</si>
  <si>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</si>
  <si>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</si>
  <si>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</si>
  <si>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</si>
  <si>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</si>
  <si>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</si>
  <si>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</si>
  <si>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</si>
  <si>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</si>
  <si>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</si>
  <si>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</si>
  <si>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</si>
  <si>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</si>
  <si>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</si>
  <si>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</si>
  <si>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</si>
  <si>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</si>
  <si>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</si>
  <si>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</si>
  <si>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</si>
  <si>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</si>
  <si>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</si>
  <si>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</si>
  <si>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</si>
  <si>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</si>
  <si>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</si>
  <si>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</si>
  <si>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</si>
  <si>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</si>
  <si>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</si>
  <si>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</si>
  <si>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</si>
  <si>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</si>
  <si>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</si>
  <si>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</si>
  <si>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</si>
  <si>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</si>
  <si>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</si>
  <si>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</si>
  <si>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</si>
  <si>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</si>
  <si>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</si>
  <si>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</si>
  <si>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</si>
  <si>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</si>
  <si>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</si>
  <si>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</si>
  <si>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</si>
  <si>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</si>
  <si>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</si>
  <si>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</si>
  <si>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</si>
  <si>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</si>
  <si>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</si>
  <si>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</si>
  <si>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</si>
  <si>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</si>
  <si>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</si>
  <si>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</si>
  <si>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</si>
  <si>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</si>
  <si>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</si>
  <si>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</si>
  <si>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</si>
  <si>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</si>
  <si>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</si>
  <si>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</si>
  <si>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</si>
  <si>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</si>
  <si>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</si>
  <si>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</si>
  <si>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</si>
  <si>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</si>
  <si>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</si>
  <si>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</si>
  <si>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</si>
  <si>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</si>
  <si>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</si>
  <si>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</si>
  <si>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</si>
  <si>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</si>
  <si>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</si>
  <si>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</si>
  <si>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</si>
  <si>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</si>
  <si>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</si>
  <si>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</si>
  <si>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</si>
  <si>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</si>
  <si>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</si>
  <si>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</si>
  <si>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</si>
  <si>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</si>
  <si>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</si>
  <si>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</si>
  <si>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</si>
  <si>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</si>
  <si>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</si>
  <si>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</si>
  <si>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</si>
  <si>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</si>
  <si>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</si>
  <si>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</si>
  <si>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</si>
  <si>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</si>
  <si>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</si>
  <si>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</si>
  <si>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</si>
  <si>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</si>
  <si>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</si>
  <si>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</si>
  <si>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</si>
  <si>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</si>
  <si>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</si>
  <si>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</si>
  <si>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</si>
  <si>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</si>
  <si>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</si>
  <si>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</si>
  <si>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</si>
  <si>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</si>
  <si>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</si>
  <si>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</si>
  <si>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</si>
  <si>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</si>
  <si>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</si>
  <si>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</si>
  <si>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</si>
  <si>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</si>
  <si>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</si>
  <si>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</si>
  <si>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</si>
  <si>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</si>
  <si>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</si>
  <si>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</si>
  <si>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</si>
  <si>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</si>
  <si>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</si>
  <si>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</si>
  <si>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</si>
  <si>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</si>
  <si>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</si>
  <si>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</si>
  <si>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</si>
  <si>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</si>
  <si>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</si>
  <si>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</si>
  <si>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</si>
  <si>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</si>
  <si>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</si>
  <si>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</si>
  <si>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</si>
  <si>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</si>
  <si>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</si>
  <si>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</si>
  <si>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</si>
  <si>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</si>
  <si>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</si>
  <si>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</si>
  <si>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</si>
  <si>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</si>
  <si>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</si>
  <si>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</si>
  <si>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</si>
  <si>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</si>
  <si>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</si>
  <si>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</si>
  <si>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</si>
  <si>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</si>
  <si>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</si>
  <si>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</si>
  <si>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</si>
  <si>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</si>
  <si>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</si>
  <si>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</si>
  <si>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</si>
  <si>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</si>
  <si>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</si>
  <si>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</si>
  <si>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</si>
  <si>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</si>
  <si>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</si>
  <si>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</si>
  <si>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</si>
  <si>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</si>
  <si>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</si>
  <si>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</si>
  <si>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</si>
  <si>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</si>
  <si>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</si>
  <si>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</si>
  <si>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</si>
  <si>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</si>
  <si>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</si>
  <si>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</si>
  <si>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</si>
  <si>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</si>
  <si>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</si>
  <si>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</si>
  <si>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</si>
  <si>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</si>
  <si>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</si>
  <si>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</si>
  <si>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</si>
  <si>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</si>
  <si>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</si>
  <si>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</si>
  <si>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</si>
  <si>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</si>
  <si>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</si>
  <si>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</si>
  <si>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</si>
  <si>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</si>
  <si>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</si>
  <si>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</si>
  <si>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</si>
  <si>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</si>
  <si>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</si>
  <si>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</si>
  <si>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</si>
  <si>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</si>
  <si>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</si>
  <si>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</si>
  <si>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</si>
  <si>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</si>
  <si>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</si>
  <si>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</si>
  <si>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</si>
  <si>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</si>
  <si>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</si>
  <si>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</si>
  <si>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</si>
  <si>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</si>
  <si>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</si>
  <si>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</si>
  <si>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</si>
  <si>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</si>
  <si>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</si>
  <si>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</si>
  <si>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</si>
  <si>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</si>
  <si>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</si>
  <si>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</si>
  <si>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</si>
  <si>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</si>
  <si>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</si>
  <si>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</si>
  <si>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</si>
  <si>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</si>
  <si>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</si>
  <si>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</si>
  <si>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</si>
  <si>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</si>
  <si>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</si>
  <si>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</si>
  <si>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</si>
  <si>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</si>
  <si>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</si>
  <si>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</si>
  <si>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</si>
  <si>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</si>
  <si>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</si>
  <si>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</si>
  <si>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</si>
  <si>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</si>
  <si>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</si>
  <si>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</si>
  <si>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</si>
  <si>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</si>
  <si>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</si>
  <si>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</si>
  <si>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</si>
  <si>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</si>
  <si>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</si>
  <si>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</si>
  <si>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</si>
  <si>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</si>
  <si>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</si>
  <si>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</si>
  <si>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</si>
  <si>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</si>
  <si>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</si>
  <si>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</si>
  <si>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</si>
  <si>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</si>
  <si>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</si>
  <si>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</si>
  <si>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</si>
  <si>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</si>
  <si>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</si>
  <si>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</si>
  <si>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</si>
  <si>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</si>
  <si>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</si>
  <si>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</si>
  <si>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</si>
  <si>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</si>
  <si>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</si>
  <si>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</si>
  <si>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</si>
  <si>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</si>
  <si>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</si>
  <si>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</si>
  <si>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</si>
  <si>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</si>
  <si>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</si>
  <si>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</si>
  <si>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</si>
  <si>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</si>
  <si>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</si>
  <si>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</si>
  <si>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</si>
  <si>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</si>
  <si>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</si>
  <si>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</si>
  <si>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</si>
  <si>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</si>
  <si>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</si>
  <si>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</si>
  <si>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</si>
  <si>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</si>
  <si>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</si>
  <si>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</si>
  <si>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</si>
  <si>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</si>
  <si>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</si>
  <si>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</si>
  <si>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</si>
  <si>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</si>
  <si>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</si>
  <si>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</si>
  <si>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</si>
  <si>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</si>
  <si>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</si>
  <si>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</si>
  <si>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</si>
  <si>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</si>
  <si>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</si>
  <si>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</si>
  <si>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</si>
  <si>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</si>
  <si>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</si>
  <si>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</si>
  <si>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</si>
  <si>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</si>
  <si>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</si>
  <si>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</si>
  <si>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</si>
  <si>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</si>
  <si>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</si>
  <si>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</si>
  <si>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</si>
  <si>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</si>
  <si>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</si>
  <si>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</si>
  <si>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</si>
  <si>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</si>
  <si>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</si>
  <si>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</si>
  <si>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</si>
  <si>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</si>
  <si>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</si>
  <si>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</si>
  <si>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</si>
  <si>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</si>
  <si>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</si>
  <si>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</si>
  <si>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</si>
  <si>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</si>
  <si>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</si>
  <si>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</si>
  <si>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</si>
  <si>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</si>
  <si>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</si>
  <si>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</si>
  <si>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</si>
  <si>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</si>
  <si>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</si>
  <si>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</si>
  <si>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</si>
  <si>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</si>
  <si>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</si>
  <si>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</si>
  <si>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</si>
  <si>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</si>
  <si>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</si>
  <si>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</si>
  <si>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</si>
  <si>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</si>
  <si>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</si>
  <si>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</si>
  <si>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</si>
  <si>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</si>
  <si>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</si>
  <si>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</si>
  <si>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</si>
  <si>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</si>
  <si>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</si>
  <si>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</si>
  <si>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</si>
  <si>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</si>
  <si>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</si>
  <si>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</si>
  <si>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</si>
  <si>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</si>
  <si>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</si>
  <si>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</si>
  <si>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</si>
  <si>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</si>
  <si>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</si>
  <si>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</si>
  <si>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</si>
  <si>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</si>
  <si>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</si>
  <si>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</si>
  <si>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</si>
  <si>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</si>
  <si>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</si>
  <si>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</si>
  <si>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</si>
  <si>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</si>
  <si>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</si>
  <si>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</si>
  <si>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</si>
  <si>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</si>
  <si>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</si>
  <si>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</si>
  <si>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</si>
  <si>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</si>
  <si>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</si>
  <si>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</si>
  <si>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</si>
  <si>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</si>
  <si>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</si>
  <si>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</si>
  <si>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</si>
  <si>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</si>
  <si>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</si>
  <si>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</si>
  <si>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</si>
  <si>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</si>
  <si>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</si>
  <si>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</si>
  <si>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</si>
  <si>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</si>
  <si>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</si>
  <si>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</si>
  <si>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</si>
  <si>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</si>
  <si>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</si>
  <si>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</si>
  <si>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</si>
  <si>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</si>
  <si>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</si>
  <si>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</si>
  <si>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</si>
  <si>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</si>
  <si>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</si>
  <si>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</si>
  <si>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</si>
  <si>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</si>
  <si>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</si>
  <si>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</si>
  <si>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</si>
  <si>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</si>
  <si>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</si>
  <si>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</si>
  <si>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</si>
  <si>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</si>
  <si>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</si>
  <si>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</si>
  <si>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</si>
  <si>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</si>
  <si>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</si>
  <si>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</si>
  <si>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</si>
  <si>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</si>
  <si>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</si>
  <si>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</si>
  <si>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</si>
  <si>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</si>
  <si>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</si>
  <si>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</si>
  <si>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</si>
  <si>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</si>
  <si>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</si>
  <si>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</si>
  <si>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</si>
  <si>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</si>
  <si>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</si>
  <si>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</si>
  <si>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</si>
  <si>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</si>
  <si>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</si>
  <si>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</si>
  <si>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</si>
  <si>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</si>
  <si>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</si>
  <si>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</si>
  <si>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</si>
  <si>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</si>
  <si>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</si>
  <si>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</si>
  <si>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</si>
  <si>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</si>
  <si>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</si>
  <si>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</si>
  <si>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</si>
  <si>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</si>
  <si>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</si>
  <si>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</si>
  <si>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</si>
  <si>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</si>
  <si>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</si>
  <si>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</si>
  <si>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</si>
  <si>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</si>
  <si>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</si>
  <si>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</si>
  <si>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</si>
  <si>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</si>
  <si>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</si>
  <si>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</si>
  <si>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</si>
  <si>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</si>
  <si>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</si>
  <si>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</si>
  <si>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</si>
  <si>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</si>
  <si>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</si>
  <si>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</si>
  <si>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</si>
  <si>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</si>
  <si>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</si>
  <si>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</si>
  <si>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</si>
  <si>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</si>
  <si>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</si>
  <si>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</si>
  <si>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</si>
  <si>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</si>
  <si>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</si>
  <si>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</si>
  <si>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</si>
  <si>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</si>
  <si>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</si>
  <si>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</si>
  <si>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</si>
  <si>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</si>
  <si>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</si>
  <si>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</si>
  <si>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</si>
  <si>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</si>
  <si>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</si>
  <si>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</si>
  <si>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</si>
  <si>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</si>
  <si>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</si>
  <si>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</si>
  <si>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</si>
  <si>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</si>
  <si>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</si>
  <si>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</si>
  <si>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</si>
  <si>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</si>
  <si>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</si>
  <si>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</si>
  <si>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</si>
  <si>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</si>
  <si>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</si>
  <si>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</si>
  <si>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</si>
  <si>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</si>
  <si>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</si>
  <si>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</si>
  <si>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</si>
  <si>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</si>
  <si>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</si>
  <si>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</si>
  <si>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</si>
  <si>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</si>
  <si>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</si>
  <si>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</si>
  <si>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</si>
  <si>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</si>
  <si>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</si>
  <si>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</si>
  <si>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</si>
  <si>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</si>
  <si>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</si>
  <si>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</si>
  <si>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</si>
  <si>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</si>
  <si>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</si>
  <si>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</si>
  <si>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</si>
  <si>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</si>
  <si>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</si>
  <si>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</si>
  <si>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</si>
  <si>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</si>
  <si>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</si>
  <si>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</si>
  <si>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</si>
  <si>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</si>
  <si>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</si>
  <si>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</si>
  <si>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</si>
  <si>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</si>
  <si>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</si>
  <si>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</si>
  <si>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</si>
  <si>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</si>
  <si>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</si>
  <si>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</si>
  <si>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</si>
  <si>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</si>
  <si>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</si>
  <si>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</si>
  <si>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</si>
  <si>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</si>
  <si>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</si>
  <si>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</si>
  <si>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</si>
  <si>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</si>
  <si>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</si>
  <si>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</si>
  <si>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</si>
  <si>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</si>
  <si>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</si>
  <si>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</si>
  <si>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</si>
  <si>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</si>
  <si>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</si>
  <si>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</si>
  <si>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</si>
  <si>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</si>
  <si>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</si>
  <si>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</si>
  <si>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</si>
  <si>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</si>
  <si>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</si>
  <si>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</si>
  <si>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</si>
  <si>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</si>
  <si>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</si>
  <si>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</si>
  <si>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</si>
  <si>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</si>
  <si>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</si>
  <si>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</si>
  <si>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</si>
  <si>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</si>
  <si>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</si>
  <si>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</si>
  <si>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</si>
  <si>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</si>
  <si>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</si>
  <si>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</si>
  <si>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</si>
  <si>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</si>
  <si>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</si>
  <si>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</si>
  <si>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</si>
  <si>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</si>
  <si>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</si>
  <si>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</si>
  <si>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</si>
  <si>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</si>
  <si>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</si>
  <si>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</si>
  <si>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</si>
  <si>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</si>
  <si>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</si>
  <si>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</si>
  <si>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</si>
  <si>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</si>
  <si>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</si>
  <si>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</si>
  <si>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</si>
  <si>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</si>
  <si>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</si>
  <si>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</si>
  <si>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</si>
  <si>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</si>
  <si>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</si>
  <si>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</si>
  <si>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</si>
  <si>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</si>
  <si>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</si>
  <si>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</si>
  <si>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</si>
  <si>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</si>
  <si>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</si>
  <si>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</si>
  <si>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</si>
  <si>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</si>
  <si>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</si>
  <si>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</si>
  <si>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</si>
  <si>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</si>
  <si>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</si>
  <si>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</si>
  <si>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</si>
  <si>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</si>
  <si>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</si>
  <si>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</si>
  <si>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</si>
  <si>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</si>
  <si>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</si>
  <si>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</si>
  <si>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</si>
  <si>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</si>
  <si>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</si>
  <si>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</si>
  <si>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</si>
  <si>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</si>
  <si>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</si>
  <si>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</si>
  <si>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</si>
  <si>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</si>
  <si>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</si>
  <si>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</si>
  <si>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</si>
  <si>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</si>
  <si>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</si>
  <si>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</si>
  <si>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</si>
  <si>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</si>
  <si>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</si>
  <si>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</si>
  <si>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</si>
  <si>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</si>
  <si>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</si>
  <si>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</si>
  <si>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</si>
  <si>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</si>
  <si>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</si>
  <si>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</si>
  <si>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</si>
  <si>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</si>
  <si>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</si>
  <si>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</si>
  <si>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</si>
  <si>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</si>
  <si>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</si>
  <si>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</si>
  <si>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</si>
  <si>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</si>
  <si>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</si>
  <si>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</si>
  <si>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</si>
  <si>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</si>
  <si>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</si>
  <si>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</si>
  <si>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</si>
  <si>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</si>
  <si>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</si>
  <si>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</si>
  <si>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</si>
  <si>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</si>
  <si>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</si>
  <si>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</si>
  <si>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</si>
  <si>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</si>
  <si>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</si>
  <si>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</si>
  <si>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</si>
  <si>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</si>
  <si>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</si>
  <si>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</si>
  <si>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</si>
  <si>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</si>
  <si>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</si>
  <si>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</si>
  <si>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</si>
  <si>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</si>
  <si>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</si>
  <si>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</si>
  <si>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</si>
  <si>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</si>
  <si>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</si>
  <si>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</si>
  <si>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</si>
  <si>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</si>
  <si>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</si>
  <si>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</si>
  <si>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</si>
  <si>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</si>
  <si>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</si>
  <si>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</si>
  <si>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</si>
  <si>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</si>
  <si>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</si>
  <si>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</si>
  <si>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</si>
  <si>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</si>
  <si>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</si>
  <si>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</si>
  <si>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</si>
  <si>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</si>
  <si>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</si>
  <si>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</si>
  <si>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</si>
  <si>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</si>
  <si>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</si>
  <si>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</si>
  <si>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</si>
  <si>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</si>
  <si>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</si>
  <si>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</si>
  <si>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</si>
  <si>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</si>
  <si>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</si>
  <si>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</si>
  <si>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</si>
  <si>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</si>
  <si>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</si>
  <si>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</si>
  <si>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</si>
  <si>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</si>
  <si>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</si>
  <si>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</si>
  <si>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</si>
  <si>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</si>
  <si>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</si>
  <si>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</si>
  <si>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</si>
  <si>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</si>
  <si>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</si>
  <si>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</si>
  <si>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</si>
  <si>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</si>
  <si>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</si>
  <si>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</si>
  <si>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</si>
  <si>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</si>
  <si>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</si>
  <si>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</si>
  <si>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</si>
  <si>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</si>
  <si>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</si>
  <si>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</si>
  <si>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</si>
  <si>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</si>
  <si>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Ubicación Cliente</t>
  </si>
  <si>
    <t>Dias de entrega</t>
  </si>
  <si>
    <t>Entrega Prioridad</t>
  </si>
  <si>
    <t>Productos</t>
  </si>
  <si>
    <t>Correo</t>
  </si>
  <si>
    <t>Estadistica</t>
  </si>
  <si>
    <t>Promedio dias de entrega</t>
  </si>
  <si>
    <t>Minimo dias de entrega</t>
  </si>
  <si>
    <t>Maximo dias de entrega</t>
  </si>
  <si>
    <t>Total de pedidos</t>
  </si>
  <si>
    <t>Pedidos que generan Alerta</t>
  </si>
  <si>
    <t>Resultados</t>
  </si>
  <si>
    <t>Pedidos menos 10 dias</t>
  </si>
  <si>
    <t>Urgencia</t>
  </si>
  <si>
    <t>Etiquetas de fila</t>
  </si>
  <si>
    <t>Total general</t>
  </si>
  <si>
    <t>Cuenta de Tipo de producto</t>
  </si>
  <si>
    <t>Cuenta de Canal de venta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</si>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</sst>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[1000-Registros-de-ventas - copia.xlsx]VentasTipoProducto!TablaDinámica1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VentasTipoProducto!$B$3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VentasTipoProducto!$A$4:$A$16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VentasTipoProducto!$B$4:$B$16</c:f>
              <c:numCache>
                <c:formatCode>General</c:formatCode>
                <c:ptCount val="12"/>
                <c:pt idx="0">
                  <c:v>73</c:v>
                </c:pt>
                <c:pt idx="1">
                  <c:v>87</c:v>
                </c:pt>
                <c:pt idx="2">
                  <c:v>84</c:v>
                </c:pt>
                <c:pt idx="3">
                  <c:v>95</c:v>
                </c:pt>
                <c:pt idx="4">
                  <c:v>74</c:v>
                </c:pt>
                <c:pt idx="5">
                  <c:v>84</c:v>
                </c:pt>
                <c:pt idx="6">
                  <c:v>83</c:v>
                </c:pt>
                <c:pt idx="7">
                  <c:v>86</c:v>
                </c:pt>
                <c:pt idx="8">
                  <c:v>80</c:v>
                </c:pt>
                <c:pt idx="9">
                  <c:v>78</c:v>
                </c:pt>
                <c:pt idx="10">
                  <c:v>87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657-A421-3F76A3CC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69760"/>
        <c:axId val="709170088"/>
      </c:barChart>
      <c:catAx>
        <c:axId val="7091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170088"/>
        <c:crosses val="autoZero"/>
        <c:auto val="1"/>
        <c:lblAlgn val="ctr"/>
        <c:lblOffset val="100"/>
        <c:noMultiLvlLbl val="0"/>
      </c:catAx>
      <c:valAx>
        <c:axId val="7091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91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[1000-Registros-de-ventas - copia.xlsx]VentasTipoProducto!TablaDinámica2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VentasTipoProducto!$B$19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46-42D3-BB7E-E99326D3FB3A}"/>
              </c:ext>
            </c:extLst>
          </c:dPt>
          <c:cat>
            <c:strRef>
              <c:f>VentasTipoProducto!$A$20:$A$22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VentasTipoProducto!$B$20:$B$22</c:f>
              <c:numCache>
                <c:formatCode>General</c:formatCode>
                <c:ptCount val="2"/>
                <c:pt idx="0">
                  <c:v>521</c:v>
                </c:pt>
                <c:pt idx="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6-42D3-BB7E-E99326D3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8050080"/>
        <c:axId val="718051064"/>
      </c:barChart>
      <c:catAx>
        <c:axId val="71805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051064"/>
        <c:crosses val="autoZero"/>
        <c:auto val="1"/>
        <c:lblAlgn val="ctr"/>
        <c:lblOffset val="100"/>
        <c:noMultiLvlLbl val="0"/>
      </c:catAx>
      <c:valAx>
        <c:axId val="71805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0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[1000-Registros-de-ventas - copia.xlsx]VentasTipoProducto!TablaDinámica3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VentasTipoProducto!$B$38:$B$39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VentasTipoProducto!$A$40:$A$52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VentasTipoProducto!$B$40:$B$52</c:f>
              <c:numCache>
                <c:formatCode>General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50</c:v>
                </c:pt>
                <c:pt idx="3">
                  <c:v>50</c:v>
                </c:pt>
                <c:pt idx="4">
                  <c:v>35</c:v>
                </c:pt>
                <c:pt idx="5">
                  <c:v>46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46</c:v>
                </c:pt>
                <c:pt idx="10">
                  <c:v>59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4AE-937D-F3294CA37BBE}"/>
            </c:ext>
          </c:extLst>
        </c:ser>
        <c:ser>
          <c:idx val="1"/>
          <c:order val="1"/>
          <c:tx>
            <c:strRef>
              <c:f>VentasTipoProducto!$C$38:$C$39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VentasTipoProducto!$A$40:$A$52</c:f>
              <c:strCache>
                <c:ptCount val="12"/>
                <c:pt idx="0">
                  <c:v>Alimento infantil</c:v>
                </c:pt>
                <c:pt idx="1">
                  <c:v>Bebida</c:v>
                </c:pt>
                <c:pt idx="2">
                  <c:v>Cárnicos</c:v>
                </c:pt>
                <c:pt idx="3">
                  <c:v>Cereales</c:v>
                </c:pt>
                <c:pt idx="4">
                  <c:v>Cosméticos</c:v>
                </c:pt>
                <c:pt idx="5">
                  <c:v>Cuidado personal</c:v>
                </c:pt>
                <c:pt idx="6">
                  <c:v>Doméstico</c:v>
                </c:pt>
                <c:pt idx="7">
                  <c:v>Frutas</c:v>
                </c:pt>
                <c:pt idx="8">
                  <c:v>Material de oficina</c:v>
                </c:pt>
                <c:pt idx="9">
                  <c:v>Ropa</c:v>
                </c:pt>
                <c:pt idx="10">
                  <c:v>Snacks</c:v>
                </c:pt>
                <c:pt idx="11">
                  <c:v>Verduras</c:v>
                </c:pt>
              </c:strCache>
            </c:strRef>
          </c:cat>
          <c:val>
            <c:numRef>
              <c:f>VentasTipoProducto!$C$40:$C$52</c:f>
              <c:numCache>
                <c:formatCode>General</c:formatCode>
                <c:ptCount val="12"/>
                <c:pt idx="0">
                  <c:v>44</c:v>
                </c:pt>
                <c:pt idx="1">
                  <c:v>46</c:v>
                </c:pt>
                <c:pt idx="2">
                  <c:v>34</c:v>
                </c:pt>
                <c:pt idx="3">
                  <c:v>45</c:v>
                </c:pt>
                <c:pt idx="4">
                  <c:v>39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39</c:v>
                </c:pt>
                <c:pt idx="9">
                  <c:v>32</c:v>
                </c:pt>
                <c:pt idx="10">
                  <c:v>28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4AE-937D-F3294CA3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55992"/>
        <c:axId val="511956648"/>
      </c:barChart>
      <c:catAx>
        <c:axId val="5119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956648"/>
        <c:crosses val="autoZero"/>
        <c:auto val="1"/>
        <c:lblAlgn val="ctr"/>
        <c:lblOffset val="100"/>
        <c:noMultiLvlLbl val="0"/>
      </c:catAx>
      <c:valAx>
        <c:axId val="5119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9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8</xdr:col>
      <xdr:colOff>617220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52ED7-C18B-4A52-929E-FB5E0596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784866</xdr:colOff>
      <xdr:row>17</xdr:row>
      <xdr:rowOff>179070</xdr:rowOff>
    </xdr:from>
    <xdr:to>
      <xdr:col>8</xdr:col>
      <xdr:colOff>601986</xdr:colOff>
      <xdr:row>32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31F2B-C0DD-47B2-820F-A66B75C81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37</xdr:row>
      <xdr:rowOff>3810</xdr:rowOff>
    </xdr:from>
    <xdr:to>
      <xdr:col>10</xdr:col>
      <xdr:colOff>617220</xdr:colOff>
      <xdr:row>52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87CBCA-A8F6-47AF-A59E-5BD1723F5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3.608914699071" createdVersion="7" refreshedVersion="7" minRefreshableVersion="3" recordCount="1000" xr:uid="{A9A9EC0F-2BBF-4178-A98F-BA713D2FABF7}">
  <cacheSource type="worksheet">
    <worksheetSource name="TablaRegistroVentas"/>
  </cacheSource>
  <cacheFields count="14">
    <cacheField name="ID Cliente" numFmtId="0">
      <sharedItems/>
    </cacheField>
    <cacheField name="Zona" numFmtId="0">
      <sharedItems/>
    </cacheField>
    <cacheField name="País" numFmtId="0">
      <sharedItems/>
    </cacheField>
    <cacheField name="Ubicación Cliente" numFmtId="0">
      <sharedItems/>
    </cacheField>
    <cacheField name="Correo" numFmtId="0">
      <sharedItems/>
    </cacheField>
    <cacheField name="Tipo de producto" numFmtId="0">
      <sharedItems count="12">
        <s v="Verduras"/>
        <s v="Cuidado personal"/>
        <s v="Bebida"/>
        <s v="Frutas"/>
        <s v="Snacks"/>
        <s v="Cárnicos"/>
        <s v="Ropa"/>
        <s v="Doméstico"/>
        <s v="Cosméticos"/>
        <s v="Cereales"/>
        <s v="Material de oficina"/>
        <s v="Alimento infantil"/>
      </sharedItems>
    </cacheField>
    <cacheField name="Canal de venta" numFmtId="0">
      <sharedItems count="2">
        <s v="Online"/>
        <s v="Offline"/>
      </sharedItems>
    </cacheField>
    <cacheField name="Prioridad" numFmtId="0">
      <sharedItems/>
    </cacheField>
    <cacheField name="Urgencia" numFmtId="0">
      <sharedItems/>
    </cacheField>
    <cacheField name="Fecha pedido" numFmtId="14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03T00:00:00" maxDate="2022-12-15T00:00:00"/>
    </cacheField>
    <cacheField name="Dias de entrega" numFmtId="0">
      <sharedItems containsSemiMixedTypes="0" containsString="0" containsNumber="1" containsInteger="1" minValue="0" maxValue="50"/>
    </cacheField>
    <cacheField name="Entrega Prioridad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992"/>
    <s v="Centroamérica y Caribe"/>
    <s v="Guatemala"/>
    <s v="GUATEMALA - CENTROAMÉRICA Y CARIBE - C29"/>
    <s v="guatemala.cen@miempresa.com"/>
    <x v="0"/>
    <x v="0"/>
    <s v="Crítica"/>
    <s v="Urgente"/>
    <d v="2021-06-14T00:00:00"/>
    <n v="299286305"/>
    <d v="2021-08-03T00:00:00"/>
    <n v="50"/>
    <s v="Alerta"/>
  </r>
  <r>
    <s v="C7557"/>
    <s v="África"/>
    <s v="Zambia"/>
    <s v="ZAMBIA - ÁFRICA - C75"/>
    <s v="zambia.áfr@miempresa.com"/>
    <x v="0"/>
    <x v="0"/>
    <s v="Crítica"/>
    <s v="Urgente"/>
    <d v="2020-12-15T00:00:00"/>
    <n v="755752360"/>
    <d v="2021-02-03T00:00:00"/>
    <n v="50"/>
    <s v="Alerta"/>
  </r>
  <r>
    <s v="C9222"/>
    <s v="África"/>
    <s v="Afghanistan"/>
    <s v="AFGHANISTAN - ÁFRICA - C92"/>
    <s v="afghanistan.áfr@miempresa.com"/>
    <x v="1"/>
    <x v="1"/>
    <s v="Crítica"/>
    <s v="Urgente"/>
    <d v="2021-07-23T00:00:00"/>
    <n v="922294795"/>
    <d v="2021-09-11T00:00:00"/>
    <n v="50"/>
    <s v="Alerta"/>
  </r>
  <r>
    <s v="C9416"/>
    <s v="África"/>
    <s v="Cape Verde"/>
    <s v="CAPE VERDE - ÁFRICA - C94"/>
    <s v="cape verde.áfr@miempresa.com"/>
    <x v="2"/>
    <x v="1"/>
    <s v="Crítica"/>
    <s v="Urgente"/>
    <d v="2021-11-01T00:00:00"/>
    <n v="941685664"/>
    <d v="2021-12-21T00:00:00"/>
    <n v="50"/>
    <s v="Alerta"/>
  </r>
  <r>
    <s v="C5575"/>
    <s v="Europa"/>
    <s v="Albania"/>
    <s v="ALBANIA - EUROPA - C55"/>
    <s v="albania.eur@miempresa.com"/>
    <x v="3"/>
    <x v="1"/>
    <s v="Crítica"/>
    <s v="Urgente"/>
    <d v="2020-09-27T00:00:00"/>
    <n v="557524669"/>
    <d v="2020-11-16T00:00:00"/>
    <n v="50"/>
    <s v="Alerta"/>
  </r>
  <r>
    <s v="C2421"/>
    <s v="Europa"/>
    <s v="United Kingdom"/>
    <s v="UNITED KINGDOM - EUROPA - C24"/>
    <s v="united kingdom.eur@miempresa.com"/>
    <x v="4"/>
    <x v="1"/>
    <s v="Crítica"/>
    <s v="Urgente"/>
    <d v="2020-10-12T00:00:00"/>
    <n v="242113196"/>
    <d v="2020-11-30T00:00:00"/>
    <n v="49"/>
    <s v="Alerta"/>
  </r>
  <r>
    <s v="C4396"/>
    <s v="Australia y Oceanía"/>
    <s v="Vanuatu"/>
    <s v="VANUATU - AUSTRALIA Y OCEANÍA - C43"/>
    <s v="vanuatu.aus@miempresa.com"/>
    <x v="5"/>
    <x v="0"/>
    <s v="Crítica"/>
    <s v="Urgente"/>
    <d v="2022-08-03T00:00:00"/>
    <n v="439667975"/>
    <d v="2022-09-21T00:00:00"/>
    <n v="49"/>
    <s v="Alerta"/>
  </r>
  <r>
    <s v="C8698"/>
    <s v="África"/>
    <s v="Yemen"/>
    <s v="YEMEN - ÁFRICA - C86"/>
    <s v="yemen.áfr@miempresa.com"/>
    <x v="6"/>
    <x v="0"/>
    <s v="Crítica"/>
    <s v="Urgente"/>
    <d v="2022-02-25T00:00:00"/>
    <n v="869887864"/>
    <d v="2022-04-15T00:00:00"/>
    <n v="49"/>
    <s v="Alerta"/>
  </r>
  <r>
    <s v="C7662"/>
    <s v="Europa"/>
    <s v="Latvia"/>
    <s v="LATVIA - EUROPA - C76"/>
    <s v="latvia.eur@miempresa.com"/>
    <x v="7"/>
    <x v="1"/>
    <s v="Crítica"/>
    <s v="Urgente"/>
    <d v="2020-08-15T00:00:00"/>
    <n v="766228854"/>
    <d v="2020-10-03T00:00:00"/>
    <n v="49"/>
    <s v="Alerta"/>
  </r>
  <r>
    <s v="C4772"/>
    <s v="Europa"/>
    <s v="Moldova "/>
    <s v="MOLDOVA  - EUROPA - C47"/>
    <s v="moldova .eur@miempresa.com"/>
    <x v="6"/>
    <x v="1"/>
    <s v="Crítica"/>
    <s v="Urgente"/>
    <d v="2021-09-18T00:00:00"/>
    <n v="477249372"/>
    <d v="2021-11-06T00:00:00"/>
    <n v="49"/>
    <s v="Alerta"/>
  </r>
  <r>
    <s v="C6757"/>
    <s v="Centroamérica y Caribe"/>
    <s v="Dominican Republic"/>
    <s v="DOMINICAN REPUBLIC - CENTROAMÉRICA Y CARIBE - C67"/>
    <s v="dominican republic.cen@miempresa.com"/>
    <x v="1"/>
    <x v="0"/>
    <s v="Crítica"/>
    <s v="Urgente"/>
    <d v="2021-12-05T00:00:00"/>
    <n v="675713098"/>
    <d v="2022-01-23T00:00:00"/>
    <n v="49"/>
    <s v="Alerta"/>
  </r>
  <r>
    <s v="C4388"/>
    <s v="Europa"/>
    <s v="Sweden"/>
    <s v="SWEDEN - EUROPA - C43"/>
    <s v="sweden.eur@miempresa.com"/>
    <x v="8"/>
    <x v="0"/>
    <s v="Crítica"/>
    <s v="Urgente"/>
    <d v="2021-10-20T00:00:00"/>
    <n v="438844430"/>
    <d v="2021-12-07T00:00:00"/>
    <n v="48"/>
    <s v="Alerta"/>
  </r>
  <r>
    <s v="C1344"/>
    <s v="África"/>
    <s v="Guinea"/>
    <s v="GUINEA - ÁFRICA - C13"/>
    <s v="guinea.áfr@miempresa.com"/>
    <x v="9"/>
    <x v="1"/>
    <s v="Crítica"/>
    <s v="Urgente"/>
    <d v="2022-02-16T00:00:00"/>
    <n v="134441602"/>
    <d v="2022-04-05T00:00:00"/>
    <n v="48"/>
    <s v="Alerta"/>
  </r>
  <r>
    <s v="C5752"/>
    <s v="Europa"/>
    <s v="Luxembourg"/>
    <s v="LUXEMBOURG - EUROPA - C57"/>
    <s v="luxembourg.eur@miempresa.com"/>
    <x v="9"/>
    <x v="0"/>
    <s v="Crítica"/>
    <s v="Urgente"/>
    <d v="2020-09-18T00:00:00"/>
    <n v="575233256"/>
    <d v="2020-11-05T00:00:00"/>
    <n v="48"/>
    <s v="Alerta"/>
  </r>
  <r>
    <s v="C3451"/>
    <s v="Centroamérica y Caribe"/>
    <s v="Panama"/>
    <s v="PANAMA - CENTROAMÉRICA Y CARIBE - C34"/>
    <s v="panama.cen@miempresa.com"/>
    <x v="0"/>
    <x v="0"/>
    <s v="Crítica"/>
    <s v="Urgente"/>
    <d v="2022-08-20T00:00:00"/>
    <n v="345134484"/>
    <d v="2022-10-07T00:00:00"/>
    <n v="48"/>
    <s v="Alerta"/>
  </r>
  <r>
    <s v="C8394"/>
    <s v="Centroamérica y Caribe"/>
    <s v="Grenada"/>
    <s v="GRENADA - CENTROAMÉRICA Y CARIBE - C83"/>
    <s v="grenada.cen@miempresa.com"/>
    <x v="1"/>
    <x v="1"/>
    <s v="Crítica"/>
    <s v="Urgente"/>
    <d v="2021-02-13T00:00:00"/>
    <n v="839443290"/>
    <d v="2021-04-01T00:00:00"/>
    <n v="47"/>
    <s v="Alerta"/>
  </r>
  <r>
    <s v="C4645"/>
    <s v="África"/>
    <s v="The Gambia"/>
    <s v="THE GAMBIA - ÁFRICA - C46"/>
    <s v="the gambia.áfr@miempresa.com"/>
    <x v="8"/>
    <x v="0"/>
    <s v="Crítica"/>
    <s v="Urgente"/>
    <d v="2021-06-08T00:00:00"/>
    <n v="464588487"/>
    <d v="2021-07-25T00:00:00"/>
    <n v="47"/>
    <s v="Alerta"/>
  </r>
  <r>
    <s v="C8976"/>
    <s v="Australia y Oceanía"/>
    <s v="Palau"/>
    <s v="PALAU - AUSTRALIA Y OCEANÍA - C89"/>
    <s v="palau.aus@miempresa.com"/>
    <x v="4"/>
    <x v="1"/>
    <s v="Crítica"/>
    <s v="Urgente"/>
    <d v="2022-04-06T00:00:00"/>
    <n v="897645938"/>
    <d v="2022-05-23T00:00:00"/>
    <n v="47"/>
    <s v="Alerta"/>
  </r>
  <r>
    <s v="C3420"/>
    <s v="África"/>
    <s v="Nigeria"/>
    <s v="NIGERIA - ÁFRICA - C34"/>
    <s v="nigeria.áfr@miempresa.com"/>
    <x v="6"/>
    <x v="1"/>
    <s v="Crítica"/>
    <s v="Urgente"/>
    <d v="2022-08-26T00:00:00"/>
    <n v="342066037"/>
    <d v="2022-10-11T00:00:00"/>
    <n v="46"/>
    <s v="Alerta"/>
  </r>
  <r>
    <s v="C7953"/>
    <s v="África"/>
    <s v="Liberia"/>
    <s v="LIBERIA - ÁFRICA - C79"/>
    <s v="liberia.áfr@miempresa.com"/>
    <x v="3"/>
    <x v="1"/>
    <s v="Crítica"/>
    <s v="Urgente"/>
    <d v="2021-07-15T00:00:00"/>
    <n v="795363223"/>
    <d v="2021-08-30T00:00:00"/>
    <n v="46"/>
    <s v="Alerta"/>
  </r>
  <r>
    <s v="C4876"/>
    <s v="Asia"/>
    <s v="Indonesia"/>
    <s v="INDONESIA - ASIA - C48"/>
    <s v="indonesia.asi@miempresa.com"/>
    <x v="1"/>
    <x v="0"/>
    <s v="Crítica"/>
    <s v="Urgente"/>
    <d v="2022-01-10T00:00:00"/>
    <n v="487630593"/>
    <d v="2022-02-25T00:00:00"/>
    <n v="46"/>
    <s v="Alerta"/>
  </r>
  <r>
    <s v="C8476"/>
    <s v="Europa"/>
    <s v="Malta"/>
    <s v="MALTA - EUROPA - C84"/>
    <s v="malta.eur@miempresa.com"/>
    <x v="10"/>
    <x v="0"/>
    <s v="Crítica"/>
    <s v="Urgente"/>
    <d v="2021-06-07T00:00:00"/>
    <n v="847659862"/>
    <d v="2021-07-22T00:00:00"/>
    <n v="45"/>
    <s v="Alerta"/>
  </r>
  <r>
    <s v="C5053"/>
    <s v="Norteamérica"/>
    <s v="United States of America"/>
    <s v="UNITED STATES OF AMERICA - NORTEAMÉRICA - C50"/>
    <s v="united states of america.nor@miempresa.com"/>
    <x v="1"/>
    <x v="1"/>
    <s v="Crítica"/>
    <s v="Urgente"/>
    <d v="2022-02-26T00:00:00"/>
    <n v="505354201"/>
    <d v="2022-04-12T00:00:00"/>
    <n v="45"/>
    <s v="Alerta"/>
  </r>
  <r>
    <s v="C5565"/>
    <s v="África"/>
    <s v="Mauritius "/>
    <s v="MAURITIUS  - ÁFRICA - C55"/>
    <s v="mauritius .áfr@miempresa.com"/>
    <x v="7"/>
    <x v="1"/>
    <s v="Crítica"/>
    <s v="Urgente"/>
    <d v="2021-07-26T00:00:00"/>
    <n v="556580960"/>
    <d v="2021-09-09T00:00:00"/>
    <n v="45"/>
    <s v="Alerta"/>
  </r>
  <r>
    <s v="C2113"/>
    <s v="Europa"/>
    <s v="Netherlands"/>
    <s v="NETHERLANDS - EUROPA - C21"/>
    <s v="netherlands.eur@miempresa.com"/>
    <x v="5"/>
    <x v="1"/>
    <s v="Crítica"/>
    <s v="Urgente"/>
    <d v="2020-05-24T00:00:00"/>
    <n v="211337316"/>
    <d v="2020-07-08T00:00:00"/>
    <n v="45"/>
    <s v="Alerta"/>
  </r>
  <r>
    <s v="C1825"/>
    <s v="África"/>
    <s v="Iraq"/>
    <s v="IRAQ - ÁFRICA - C18"/>
    <s v="iraq.áfr@miempresa.com"/>
    <x v="4"/>
    <x v="1"/>
    <s v="Crítica"/>
    <s v="Urgente"/>
    <d v="2022-07-10T00:00:00"/>
    <n v="182575023"/>
    <d v="2022-08-24T00:00:00"/>
    <n v="45"/>
    <s v="Alerta"/>
  </r>
  <r>
    <s v="C3680"/>
    <s v="Centroamérica y Caribe"/>
    <s v="Trinidad and Tobago"/>
    <s v="TRINIDAD AND TOBAGO - CENTROAMÉRICA Y CARIBE - C36"/>
    <s v="trinidad and tobago.cen@miempresa.com"/>
    <x v="8"/>
    <x v="0"/>
    <s v="Crítica"/>
    <s v="Urgente"/>
    <d v="2020-11-09T00:00:00"/>
    <n v="368066298"/>
    <d v="2020-12-24T00:00:00"/>
    <n v="45"/>
    <s v="Alerta"/>
  </r>
  <r>
    <s v="C4408"/>
    <s v="Asia"/>
    <s v="India"/>
    <s v="INDIA - ASIA - C44"/>
    <s v="india.asi@miempresa.com"/>
    <x v="1"/>
    <x v="1"/>
    <s v="Crítica"/>
    <s v="Urgente"/>
    <d v="2022-04-17T00:00:00"/>
    <n v="440898787"/>
    <d v="2022-06-01T00:00:00"/>
    <n v="45"/>
    <s v="Alerta"/>
  </r>
  <r>
    <s v="C1900"/>
    <s v="Europa"/>
    <s v="Georgia"/>
    <s v="GEORGIA - EUROPA - C19"/>
    <s v="georgia.eur@miempresa.com"/>
    <x v="9"/>
    <x v="1"/>
    <s v="Crítica"/>
    <s v="Urgente"/>
    <d v="2022-10-30T00:00:00"/>
    <n v="190043151"/>
    <d v="2022-12-13T00:00:00"/>
    <n v="44"/>
    <s v="Alerta"/>
  </r>
  <r>
    <s v="C8246"/>
    <s v="África"/>
    <s v="Senegal"/>
    <s v="SENEGAL - ÁFRICA - C82"/>
    <s v="senegal.áfr@miempresa.com"/>
    <x v="3"/>
    <x v="0"/>
    <s v="Crítica"/>
    <s v="Urgente"/>
    <d v="2020-09-10T00:00:00"/>
    <n v="824643075"/>
    <d v="2020-10-23T00:00:00"/>
    <n v="43"/>
    <s v="Alerta"/>
  </r>
  <r>
    <s v="C5456"/>
    <s v="África"/>
    <s v="Sudan"/>
    <s v="SUDAN - ÁFRICA - C54"/>
    <s v="sudan.áfr@miempresa.com"/>
    <x v="7"/>
    <x v="1"/>
    <s v="Crítica"/>
    <s v="Urgente"/>
    <d v="2021-04-16T00:00:00"/>
    <n v="545612657"/>
    <d v="2021-05-29T00:00:00"/>
    <n v="43"/>
    <s v="Alerta"/>
  </r>
  <r>
    <s v="C5287"/>
    <s v="Centroamérica y Caribe"/>
    <s v="Belize"/>
    <s v="BELIZE - CENTROAMÉRICA Y CARIBE - C52"/>
    <s v="belize.cen@miempresa.com"/>
    <x v="8"/>
    <x v="0"/>
    <s v="Crítica"/>
    <s v="Urgente"/>
    <d v="2021-10-19T00:00:00"/>
    <n v="528737914"/>
    <d v="2021-12-01T00:00:00"/>
    <n v="43"/>
    <s v="Alerta"/>
  </r>
  <r>
    <s v="C1474"/>
    <s v="Europa"/>
    <s v="Spain"/>
    <s v="SPAIN - EUROPA - C14"/>
    <s v="spain.eur@miempresa.com"/>
    <x v="6"/>
    <x v="1"/>
    <s v="Crítica"/>
    <s v="Urgente"/>
    <d v="2020-09-13T00:00:00"/>
    <n v="147449672"/>
    <d v="2020-10-26T00:00:00"/>
    <n v="43"/>
    <s v="Alerta"/>
  </r>
  <r>
    <s v="C2639"/>
    <s v="África"/>
    <s v="Republic of the Congo"/>
    <s v="REPUBLIC OF THE CONGO - ÁFRICA - C26"/>
    <s v="republic of the congo.áfr@miempresa.com"/>
    <x v="10"/>
    <x v="1"/>
    <s v="Crítica"/>
    <s v="Urgente"/>
    <d v="2021-09-24T00:00:00"/>
    <n v="263930499"/>
    <d v="2021-11-05T00:00:00"/>
    <n v="42"/>
    <s v="Alerta"/>
  </r>
  <r>
    <s v="C6958"/>
    <s v="Europa"/>
    <s v="Bulgaria"/>
    <s v="BULGARIA - EUROPA - C69"/>
    <s v="bulgaria.eur@miempresa.com"/>
    <x v="10"/>
    <x v="0"/>
    <s v="Crítica"/>
    <s v="Urgente"/>
    <d v="2022-07-26T00:00:00"/>
    <n v="695807778"/>
    <d v="2022-09-06T00:00:00"/>
    <n v="42"/>
    <s v="Alerta"/>
  </r>
  <r>
    <s v="C3894"/>
    <s v="Norteamérica"/>
    <s v="Greenland"/>
    <s v="GREENLAND - NORTEAMÉRICA - C38"/>
    <s v="greenland.nor@miempresa.com"/>
    <x v="9"/>
    <x v="1"/>
    <s v="Crítica"/>
    <s v="Urgente"/>
    <d v="2021-02-22T00:00:00"/>
    <n v="389426124"/>
    <d v="2021-04-05T00:00:00"/>
    <n v="42"/>
    <s v="Alerta"/>
  </r>
  <r>
    <s v="C9556"/>
    <s v="África"/>
    <s v="Swaziland"/>
    <s v="SWAZILAND - ÁFRICA - C95"/>
    <s v="swaziland.áfr@miempresa.com"/>
    <x v="3"/>
    <x v="1"/>
    <s v="Crítica"/>
    <s v="Urgente"/>
    <d v="2021-07-15T00:00:00"/>
    <n v="955668342"/>
    <d v="2021-08-26T00:00:00"/>
    <n v="42"/>
    <s v="Alerta"/>
  </r>
  <r>
    <s v="C5642"/>
    <s v="Asia"/>
    <s v="Maldives"/>
    <s v="MALDIVES - ASIA - C56"/>
    <s v="maldives.asi@miempresa.com"/>
    <x v="6"/>
    <x v="0"/>
    <s v="Crítica"/>
    <s v="Urgente"/>
    <d v="2022-09-07T00:00:00"/>
    <n v="564245212"/>
    <d v="2022-10-19T00:00:00"/>
    <n v="42"/>
    <s v="Alerta"/>
  </r>
  <r>
    <s v="C1672"/>
    <s v="Australia y Oceanía"/>
    <s v="Kiribati"/>
    <s v="KIRIBATI - AUSTRALIA Y OCEANÍA - C16"/>
    <s v="kiribati.aus@miempresa.com"/>
    <x v="10"/>
    <x v="1"/>
    <s v="Crítica"/>
    <s v="Urgente"/>
    <d v="2021-12-07T00:00:00"/>
    <n v="167247378"/>
    <d v="2022-01-18T00:00:00"/>
    <n v="42"/>
    <s v="Alerta"/>
  </r>
  <r>
    <s v="C4971"/>
    <s v="Europa"/>
    <s v="Greece"/>
    <s v="GREECE - EUROPA - C49"/>
    <s v="greece.eur@miempresa.com"/>
    <x v="9"/>
    <x v="0"/>
    <s v="Crítica"/>
    <s v="Urgente"/>
    <d v="2022-08-31T00:00:00"/>
    <n v="497138059"/>
    <d v="2022-10-12T00:00:00"/>
    <n v="42"/>
    <s v="Alerta"/>
  </r>
  <r>
    <s v="C8903"/>
    <s v="Asia"/>
    <s v="Philippines"/>
    <s v="PHILIPPINES - ASIA - C89"/>
    <s v="philippines.asi@miempresa.com"/>
    <x v="2"/>
    <x v="1"/>
    <s v="Crítica"/>
    <s v="Urgente"/>
    <d v="2021-12-30T00:00:00"/>
    <n v="890339171"/>
    <d v="2022-02-09T00:00:00"/>
    <n v="41"/>
    <s v="Alerta"/>
  </r>
  <r>
    <s v="C8054"/>
    <s v="Australia y Oceanía"/>
    <s v="Tonga"/>
    <s v="TONGA - AUSTRALIA Y OCEANÍA - C80"/>
    <s v="tonga.aus@miempresa.com"/>
    <x v="4"/>
    <x v="1"/>
    <s v="Crítica"/>
    <s v="Urgente"/>
    <d v="2022-06-30T00:00:00"/>
    <n v="805413138"/>
    <d v="2022-08-10T00:00:00"/>
    <n v="41"/>
    <s v="Alerta"/>
  </r>
  <r>
    <s v="C3248"/>
    <s v="África"/>
    <s v="The Gambia"/>
    <s v="THE GAMBIA - ÁFRICA - C32"/>
    <s v="the gambia.áfr@miempresa.com"/>
    <x v="5"/>
    <x v="1"/>
    <s v="Crítica"/>
    <s v="Urgente"/>
    <d v="2021-10-08T00:00:00"/>
    <n v="324860417"/>
    <d v="2021-11-18T00:00:00"/>
    <n v="41"/>
    <s v="Alerta"/>
  </r>
  <r>
    <s v="C5958"/>
    <s v="Centroamérica y Caribe"/>
    <s v="Dominica"/>
    <s v="DOMINICA - CENTROAMÉRICA Y CARIBE - C59"/>
    <s v="dominica.cen@miempresa.com"/>
    <x v="8"/>
    <x v="0"/>
    <s v="Crítica"/>
    <s v="Urgente"/>
    <d v="2020-01-31T00:00:00"/>
    <n v="595835196"/>
    <d v="2020-03-12T00:00:00"/>
    <n v="41"/>
    <s v="Alerta"/>
  </r>
  <r>
    <s v="C3782"/>
    <s v="Europa"/>
    <s v="Netherlands"/>
    <s v="NETHERLANDS - EUROPA - C37"/>
    <s v="netherlands.eur@miempresa.com"/>
    <x v="10"/>
    <x v="0"/>
    <s v="Crítica"/>
    <s v="Urgente"/>
    <d v="2021-01-09T00:00:00"/>
    <n v="378236806"/>
    <d v="2021-02-18T00:00:00"/>
    <n v="40"/>
    <s v="Alerta"/>
  </r>
  <r>
    <s v="C9949"/>
    <s v="Europa"/>
    <s v="Germany"/>
    <s v="GERMANY - EUROPA - C99"/>
    <s v="germany.eur@miempresa.com"/>
    <x v="0"/>
    <x v="0"/>
    <s v="Crítica"/>
    <s v="Urgente"/>
    <d v="2021-10-14T00:00:00"/>
    <n v="994932448"/>
    <d v="2021-11-23T00:00:00"/>
    <n v="40"/>
    <s v="Alerta"/>
  </r>
  <r>
    <s v="C3646"/>
    <s v="Australia y Oceanía"/>
    <s v="Samoa "/>
    <s v="SAMOA  - AUSTRALIA Y OCEANÍA - C36"/>
    <s v="samoa .aus@miempresa.com"/>
    <x v="6"/>
    <x v="1"/>
    <s v="Crítica"/>
    <s v="Urgente"/>
    <d v="2020-11-23T00:00:00"/>
    <n v="364606463"/>
    <d v="2021-01-02T00:00:00"/>
    <n v="40"/>
    <s v="Alerta"/>
  </r>
  <r>
    <s v="C9614"/>
    <s v="África"/>
    <s v="Swaziland"/>
    <s v="SWAZILAND - ÁFRICA - C96"/>
    <s v="swaziland.áfr@miempresa.com"/>
    <x v="11"/>
    <x v="0"/>
    <s v="Crítica"/>
    <s v="Urgente"/>
    <d v="2022-08-26T00:00:00"/>
    <n v="961403977"/>
    <d v="2022-10-05T00:00:00"/>
    <n v="40"/>
    <s v="Alerta"/>
  </r>
  <r>
    <s v="C7197"/>
    <s v="Australia y Oceanía"/>
    <s v="Samoa "/>
    <s v="SAMOA  - AUSTRALIA Y OCEANÍA - C71"/>
    <s v="samoa .aus@miempresa.com"/>
    <x v="9"/>
    <x v="0"/>
    <s v="Crítica"/>
    <s v="Urgente"/>
    <d v="2021-06-01T00:00:00"/>
    <n v="719784152"/>
    <d v="2021-07-11T00:00:00"/>
    <n v="40"/>
    <s v="Alerta"/>
  </r>
  <r>
    <s v="C8517"/>
    <s v="Asia"/>
    <s v="Singapore"/>
    <s v="SINGAPORE - ASIA - C85"/>
    <s v="singapore.asi@miempresa.com"/>
    <x v="9"/>
    <x v="0"/>
    <s v="Crítica"/>
    <s v="Urgente"/>
    <d v="2022-04-03T00:00:00"/>
    <n v="851753556"/>
    <d v="2022-05-12T00:00:00"/>
    <n v="39"/>
    <s v="Alerta"/>
  </r>
  <r>
    <s v="C8529"/>
    <s v="Europa"/>
    <s v="France"/>
    <s v="FRANCE - EUROPA - C85"/>
    <s v="france.eur@miempresa.com"/>
    <x v="1"/>
    <x v="1"/>
    <s v="Crítica"/>
    <s v="Urgente"/>
    <d v="2022-02-03T00:00:00"/>
    <n v="852918708"/>
    <d v="2022-03-14T00:00:00"/>
    <n v="39"/>
    <s v="Alerta"/>
  </r>
  <r>
    <s v="C6740"/>
    <s v="Centroamérica y Caribe"/>
    <s v="Honduras"/>
    <s v="HONDURAS - CENTROAMÉRICA Y CARIBE - C67"/>
    <s v="honduras.cen@miempresa.com"/>
    <x v="11"/>
    <x v="0"/>
    <s v="Crítica"/>
    <s v="Urgente"/>
    <d v="2022-04-23T00:00:00"/>
    <n v="674096906"/>
    <d v="2022-06-01T00:00:00"/>
    <n v="39"/>
    <s v="Alerta"/>
  </r>
  <r>
    <s v="C8249"/>
    <s v="África"/>
    <s v="Lebanon"/>
    <s v="LEBANON - ÁFRICA - C82"/>
    <s v="lebanon.áfr@miempresa.com"/>
    <x v="8"/>
    <x v="1"/>
    <s v="Crítica"/>
    <s v="Urgente"/>
    <d v="2021-12-28T00:00:00"/>
    <n v="824964940"/>
    <d v="2022-02-05T00:00:00"/>
    <n v="39"/>
    <s v="Alerta"/>
  </r>
  <r>
    <s v="C8219"/>
    <s v="África"/>
    <s v="Swaziland"/>
    <s v="SWAZILAND - ÁFRICA - C82"/>
    <s v="swaziland.áfr@miempresa.com"/>
    <x v="8"/>
    <x v="1"/>
    <s v="Crítica"/>
    <s v="Urgente"/>
    <d v="2022-08-19T00:00:00"/>
    <n v="821956574"/>
    <d v="2022-09-27T00:00:00"/>
    <n v="39"/>
    <s v="Alerta"/>
  </r>
  <r>
    <s v="C8461"/>
    <s v="Centroamérica y Caribe"/>
    <s v="Nicaragua"/>
    <s v="NICARAGUA - CENTROAMÉRICA Y CARIBE - C84"/>
    <s v="nicaragua.cen@miempresa.com"/>
    <x v="9"/>
    <x v="1"/>
    <s v="Crítica"/>
    <s v="Urgente"/>
    <d v="2021-04-25T00:00:00"/>
    <n v="846113622"/>
    <d v="2021-06-03T00:00:00"/>
    <n v="39"/>
    <s v="Alerta"/>
  </r>
  <r>
    <s v="C3531"/>
    <s v="Australia y Oceanía"/>
    <s v="Nauru"/>
    <s v="NAURU - AUSTRALIA Y OCEANÍA - C35"/>
    <s v="nauru.aus@miempresa.com"/>
    <x v="5"/>
    <x v="0"/>
    <s v="Crítica"/>
    <s v="Urgente"/>
    <d v="2022-01-16T00:00:00"/>
    <n v="353145921"/>
    <d v="2022-02-23T00:00:00"/>
    <n v="38"/>
    <s v="Alerta"/>
  </r>
  <r>
    <s v="C3324"/>
    <s v="Centroamérica y Caribe"/>
    <s v="Haiti"/>
    <s v="HAITI - CENTROAMÉRICA Y CARIBE - C33"/>
    <s v="haiti.cen@miempresa.com"/>
    <x v="7"/>
    <x v="0"/>
    <s v="Crítica"/>
    <s v="Urgente"/>
    <d v="2021-04-18T00:00:00"/>
    <n v="332489478"/>
    <d v="2021-05-26T00:00:00"/>
    <n v="38"/>
    <s v="Alerta"/>
  </r>
  <r>
    <s v="C1561"/>
    <s v="Asia"/>
    <s v="Taiwan"/>
    <s v="TAIWAN - ASIA - C15"/>
    <s v="taiwan.asi@miempresa.com"/>
    <x v="2"/>
    <x v="1"/>
    <s v="Crítica"/>
    <s v="Urgente"/>
    <d v="2022-04-20T00:00:00"/>
    <n v="156183803"/>
    <d v="2022-05-28T00:00:00"/>
    <n v="38"/>
    <s v="Alerta"/>
  </r>
  <r>
    <s v="C7358"/>
    <s v="África"/>
    <s v="Sierra Leone"/>
    <s v="SIERRA LEONE - ÁFRICA - C73"/>
    <s v="sierra leone.áfr@miempresa.com"/>
    <x v="1"/>
    <x v="1"/>
    <s v="Crítica"/>
    <s v="Urgente"/>
    <d v="2020-02-17T00:00:00"/>
    <n v="735875689"/>
    <d v="2020-03-25T00:00:00"/>
    <n v="37"/>
    <s v="Alerta"/>
  </r>
  <r>
    <s v="C7884"/>
    <s v="Asia"/>
    <s v="Thailand"/>
    <s v="THAILAND - ASIA - C78"/>
    <s v="thailand.asi@miempresa.com"/>
    <x v="11"/>
    <x v="1"/>
    <s v="Crítica"/>
    <s v="Urgente"/>
    <d v="2020-06-28T00:00:00"/>
    <n v="788453423"/>
    <d v="2020-08-04T00:00:00"/>
    <n v="37"/>
    <s v="Alerta"/>
  </r>
  <r>
    <s v="C6002"/>
    <s v="Europa"/>
    <s v="Bosnia and Herzegovina"/>
    <s v="BOSNIA AND HERZEGOVINA - EUROPA - C60"/>
    <s v="bosnia and herzegovina.eur@miempresa.com"/>
    <x v="4"/>
    <x v="1"/>
    <s v="Crítica"/>
    <s v="Urgente"/>
    <d v="2020-02-07T00:00:00"/>
    <n v="600245177"/>
    <d v="2020-03-14T00:00:00"/>
    <n v="36"/>
    <s v="Alerta"/>
  </r>
  <r>
    <s v="C6354"/>
    <s v="África"/>
    <s v="Tunisia "/>
    <s v="TUNISIA  - ÁFRICA - C63"/>
    <s v="tunisia .áfr@miempresa.com"/>
    <x v="11"/>
    <x v="1"/>
    <s v="Crítica"/>
    <s v="Urgente"/>
    <d v="2022-05-30T00:00:00"/>
    <n v="635496270"/>
    <d v="2022-07-05T00:00:00"/>
    <n v="36"/>
    <s v="Alerta"/>
  </r>
  <r>
    <s v="C7658"/>
    <s v="Europa"/>
    <s v="Poland"/>
    <s v="POLAND - EUROPA - C76"/>
    <s v="poland.eur@miempresa.com"/>
    <x v="9"/>
    <x v="1"/>
    <s v="Crítica"/>
    <s v="Urgente"/>
    <d v="2020-09-15T00:00:00"/>
    <n v="765843474"/>
    <d v="2020-10-21T00:00:00"/>
    <n v="36"/>
    <s v="Alerta"/>
  </r>
  <r>
    <s v="C1116"/>
    <s v="Europa"/>
    <s v="Bosnia and Herzegovina"/>
    <s v="BOSNIA AND HERZEGOVINA - EUROPA - C11"/>
    <s v="bosnia and herzegovina.eur@miempresa.com"/>
    <x v="6"/>
    <x v="1"/>
    <s v="Crítica"/>
    <s v="Urgente"/>
    <d v="2021-04-19T00:00:00"/>
    <n v="111651837"/>
    <d v="2021-05-25T00:00:00"/>
    <n v="36"/>
    <s v="Alerta"/>
  </r>
  <r>
    <s v="C6174"/>
    <s v="África"/>
    <s v="Equatorial Guinea"/>
    <s v="EQUATORIAL GUINEA - ÁFRICA - C61"/>
    <s v="equatorial guinea.áfr@miempresa.com"/>
    <x v="7"/>
    <x v="1"/>
    <s v="Crítica"/>
    <s v="Urgente"/>
    <d v="2021-08-28T00:00:00"/>
    <n v="617476546"/>
    <d v="2021-10-03T00:00:00"/>
    <n v="36"/>
    <s v="Alerta"/>
  </r>
  <r>
    <s v="C7885"/>
    <s v="Asia"/>
    <s v="China"/>
    <s v="CHINA - ASIA - C78"/>
    <s v="china.asi@miempresa.com"/>
    <x v="11"/>
    <x v="0"/>
    <s v="Crítica"/>
    <s v="Urgente"/>
    <d v="2020-10-27T00:00:00"/>
    <n v="788564145"/>
    <d v="2020-12-01T00:00:00"/>
    <n v="35"/>
    <s v="Atrasado"/>
  </r>
  <r>
    <s v="C1528"/>
    <s v="Europa"/>
    <s v="Cyprus"/>
    <s v="CYPRUS - EUROPA - C15"/>
    <s v="cyprus.eur@miempresa.com"/>
    <x v="2"/>
    <x v="0"/>
    <s v="Crítica"/>
    <s v="Urgente"/>
    <d v="2021-09-11T00:00:00"/>
    <n v="152819240"/>
    <d v="2021-10-16T00:00:00"/>
    <n v="35"/>
    <s v="Atrasado"/>
  </r>
  <r>
    <s v="C1524"/>
    <s v="África"/>
    <s v="Lebanon"/>
    <s v="LEBANON - ÁFRICA - C15"/>
    <s v="lebanon.áfr@miempresa.com"/>
    <x v="1"/>
    <x v="1"/>
    <s v="Crítica"/>
    <s v="Urgente"/>
    <d v="2022-06-27T00:00:00"/>
    <n v="152462613"/>
    <d v="2022-08-01T00:00:00"/>
    <n v="35"/>
    <s v="Atrasado"/>
  </r>
  <r>
    <s v="C1485"/>
    <s v="África"/>
    <s v="Madagascar"/>
    <s v="MADAGASCAR - ÁFRICA - C14"/>
    <s v="madagascar.áfr@miempresa.com"/>
    <x v="1"/>
    <x v="0"/>
    <s v="Crítica"/>
    <s v="Urgente"/>
    <d v="2020-04-09T00:00:00"/>
    <n v="148510110"/>
    <d v="2020-05-14T00:00:00"/>
    <n v="35"/>
    <s v="Atrasado"/>
  </r>
  <r>
    <s v="C8797"/>
    <s v="África"/>
    <s v="Angola"/>
    <s v="ANGOLA - ÁFRICA - C87"/>
    <s v="angola.áfr@miempresa.com"/>
    <x v="2"/>
    <x v="1"/>
    <s v="Crítica"/>
    <s v="Urgente"/>
    <d v="2022-01-23T00:00:00"/>
    <n v="879757964"/>
    <d v="2022-02-27T00:00:00"/>
    <n v="35"/>
    <s v="Atrasado"/>
  </r>
  <r>
    <s v="C5444"/>
    <s v="Europa"/>
    <s v="Austria"/>
    <s v="AUSTRIA - EUROPA - C54"/>
    <s v="austria.eur@miempresa.com"/>
    <x v="11"/>
    <x v="0"/>
    <s v="Crítica"/>
    <s v="Urgente"/>
    <d v="2020-05-22T00:00:00"/>
    <n v="544463384"/>
    <d v="2020-06-25T00:00:00"/>
    <n v="34"/>
    <s v="Atrasado"/>
  </r>
  <r>
    <s v="C9596"/>
    <s v="África"/>
    <s v="Democratic Republic of the Congo"/>
    <s v="DEMOCRATIC REPUBLIC OF THE CONGO - ÁFRICA - C95"/>
    <s v="democratic republic of the congo.áfr@miempresa.com"/>
    <x v="9"/>
    <x v="0"/>
    <s v="Crítica"/>
    <s v="Urgente"/>
    <d v="2021-07-30T00:00:00"/>
    <n v="959686934"/>
    <d v="2021-09-02T00:00:00"/>
    <n v="34"/>
    <s v="Atrasado"/>
  </r>
  <r>
    <s v="C2904"/>
    <s v="Centroamérica y Caribe"/>
    <s v="Antigua and Barbuda "/>
    <s v="ANTIGUA AND BARBUDA  - CENTROAMÉRICA Y CARIBE - C29"/>
    <s v="antigua and barbuda .cen@miempresa.com"/>
    <x v="6"/>
    <x v="1"/>
    <s v="Crítica"/>
    <s v="Urgente"/>
    <d v="2020-06-15T00:00:00"/>
    <n v="290413558"/>
    <d v="2020-07-19T00:00:00"/>
    <n v="34"/>
    <s v="Atrasado"/>
  </r>
  <r>
    <s v="C1069"/>
    <s v="África"/>
    <s v="Oman"/>
    <s v="OMAN - ÁFRICA - C10"/>
    <s v="oman.áfr@miempresa.com"/>
    <x v="9"/>
    <x v="1"/>
    <s v="Crítica"/>
    <s v="Urgente"/>
    <d v="2021-06-23T00:00:00"/>
    <n v="106946170"/>
    <d v="2021-07-27T00:00:00"/>
    <n v="34"/>
    <s v="Atrasado"/>
  </r>
  <r>
    <s v="C1368"/>
    <s v="Centroamérica y Caribe"/>
    <s v="Jamaica"/>
    <s v="JAMAICA - CENTROAMÉRICA Y CARIBE - C13"/>
    <s v="jamaica.cen@miempresa.com"/>
    <x v="4"/>
    <x v="0"/>
    <s v="Crítica"/>
    <s v="Urgente"/>
    <d v="2021-07-30T00:00:00"/>
    <n v="136828553"/>
    <d v="2021-09-02T00:00:00"/>
    <n v="34"/>
    <s v="Atrasado"/>
  </r>
  <r>
    <s v="C5665"/>
    <s v="África"/>
    <s v="Sudan"/>
    <s v="SUDAN - ÁFRICA - C56"/>
    <s v="sudan.áfr@miempresa.com"/>
    <x v="3"/>
    <x v="1"/>
    <s v="Crítica"/>
    <s v="Urgente"/>
    <d v="2022-07-30T00:00:00"/>
    <n v="566596543"/>
    <d v="2022-09-01T00:00:00"/>
    <n v="33"/>
    <s v="Atrasado"/>
  </r>
  <r>
    <s v="C8880"/>
    <s v="África"/>
    <s v="Botswana"/>
    <s v="BOTSWANA - ÁFRICA - C88"/>
    <s v="botswana.áfr@miempresa.com"/>
    <x v="1"/>
    <x v="0"/>
    <s v="Crítica"/>
    <s v="Urgente"/>
    <d v="2022-11-07T00:00:00"/>
    <n v="888059937"/>
    <d v="2022-12-10T00:00:00"/>
    <n v="33"/>
    <s v="Atrasado"/>
  </r>
  <r>
    <s v="C6739"/>
    <s v="Asia"/>
    <s v="Bangladesh"/>
    <s v="BANGLADESH - ASIA - C67"/>
    <s v="bangladesh.asi@miempresa.com"/>
    <x v="6"/>
    <x v="0"/>
    <s v="Crítica"/>
    <s v="Urgente"/>
    <d v="2020-10-05T00:00:00"/>
    <n v="673987042"/>
    <d v="2020-11-07T00:00:00"/>
    <n v="33"/>
    <s v="Atrasado"/>
  </r>
  <r>
    <s v="C1621"/>
    <s v="Australia y Oceanía"/>
    <s v="Samoa "/>
    <s v="SAMOA  - AUSTRALIA Y OCEANÍA - C16"/>
    <s v="samoa .aus@miempresa.com"/>
    <x v="5"/>
    <x v="0"/>
    <s v="Crítica"/>
    <s v="Urgente"/>
    <d v="2020-04-03T00:00:00"/>
    <n v="162165772"/>
    <d v="2020-05-06T00:00:00"/>
    <n v="33"/>
    <s v="Atrasado"/>
  </r>
  <r>
    <s v="C4298"/>
    <s v="Asia"/>
    <s v="Maldives"/>
    <s v="MALDIVES - ASIA - C42"/>
    <s v="maldives.asi@miempresa.com"/>
    <x v="11"/>
    <x v="1"/>
    <s v="Crítica"/>
    <s v="Urgente"/>
    <d v="2022-09-17T00:00:00"/>
    <n v="429800879"/>
    <d v="2022-10-19T00:00:00"/>
    <n v="32"/>
    <s v="Atrasado"/>
  </r>
  <r>
    <s v="C7110"/>
    <s v="África"/>
    <s v="Somalia"/>
    <s v="SOMALIA - ÁFRICA - C71"/>
    <s v="somalia.áfr@miempresa.com"/>
    <x v="10"/>
    <x v="1"/>
    <s v="Crítica"/>
    <s v="Urgente"/>
    <d v="2020-11-05T00:00:00"/>
    <n v="711031138"/>
    <d v="2020-12-07T00:00:00"/>
    <n v="32"/>
    <s v="Atrasado"/>
  </r>
  <r>
    <s v="C8648"/>
    <s v="Australia y Oceanía"/>
    <s v="Federated States of Micronesia"/>
    <s v="FEDERATED STATES OF MICRONESIA - AUSTRALIA Y OCEANÍA - C86"/>
    <s v="federated states of micronesia.aus@miempresa.com"/>
    <x v="6"/>
    <x v="1"/>
    <s v="Crítica"/>
    <s v="Urgente"/>
    <d v="2022-04-09T00:00:00"/>
    <n v="864822137"/>
    <d v="2022-05-11T00:00:00"/>
    <n v="32"/>
    <s v="Atrasado"/>
  </r>
  <r>
    <s v="C8633"/>
    <s v="Europa"/>
    <s v="Greece"/>
    <s v="GREECE - EUROPA - C86"/>
    <s v="greece.eur@miempresa.com"/>
    <x v="4"/>
    <x v="1"/>
    <s v="Crítica"/>
    <s v="Urgente"/>
    <d v="2022-02-10T00:00:00"/>
    <n v="863350570"/>
    <d v="2022-03-14T00:00:00"/>
    <n v="32"/>
    <s v="Atrasado"/>
  </r>
  <r>
    <s v="C1062"/>
    <s v="Centroamérica y Caribe"/>
    <s v="Cuba"/>
    <s v="CUBA - CENTROAMÉRICA Y CARIBE - C10"/>
    <s v="cuba.cen@miempresa.com"/>
    <x v="9"/>
    <x v="0"/>
    <s v="Crítica"/>
    <s v="Urgente"/>
    <d v="2022-06-13T00:00:00"/>
    <n v="106213176"/>
    <d v="2022-07-15T00:00:00"/>
    <n v="32"/>
    <s v="Atrasado"/>
  </r>
  <r>
    <s v="C2456"/>
    <s v="África"/>
    <s v="Mali"/>
    <s v="MALI - ÁFRICA - C24"/>
    <s v="mali.áfr@miempresa.com"/>
    <x v="11"/>
    <x v="0"/>
    <s v="Crítica"/>
    <s v="Urgente"/>
    <d v="2020-09-20T00:00:00"/>
    <n v="245610368"/>
    <d v="2020-10-22T00:00:00"/>
    <n v="32"/>
    <s v="Atrasado"/>
  </r>
  <r>
    <s v="C6452"/>
    <s v="África"/>
    <s v="Djibouti"/>
    <s v="DJIBOUTI - ÁFRICA - C64"/>
    <s v="djibouti.áfr@miempresa.com"/>
    <x v="9"/>
    <x v="0"/>
    <s v="Crítica"/>
    <s v="Urgente"/>
    <d v="2020-01-13T00:00:00"/>
    <n v="645224750"/>
    <d v="2020-02-14T00:00:00"/>
    <n v="32"/>
    <s v="Atrasado"/>
  </r>
  <r>
    <s v="C9367"/>
    <s v="África"/>
    <s v="Saudi Arabia"/>
    <s v="SAUDI ARABIA - ÁFRICA - C93"/>
    <s v="saudi arabia.áfr@miempresa.com"/>
    <x v="8"/>
    <x v="1"/>
    <s v="Crítica"/>
    <s v="Urgente"/>
    <d v="2020-11-07T00:00:00"/>
    <n v="936710488"/>
    <d v="2020-12-08T00:00:00"/>
    <n v="31"/>
    <s v="Atrasado"/>
  </r>
  <r>
    <s v="C4892"/>
    <s v="África"/>
    <s v="The Gambia"/>
    <s v="THE GAMBIA - ÁFRICA - C48"/>
    <s v="the gambia.áfr@miempresa.com"/>
    <x v="8"/>
    <x v="1"/>
    <s v="Crítica"/>
    <s v="Urgente"/>
    <d v="2020-11-04T00:00:00"/>
    <n v="489209020"/>
    <d v="2020-12-05T00:00:00"/>
    <n v="31"/>
    <s v="Atrasado"/>
  </r>
  <r>
    <s v="C8864"/>
    <s v="África"/>
    <s v="Namibia"/>
    <s v="NAMIBIA - ÁFRICA - C88"/>
    <s v="namibia.áfr@miempresa.com"/>
    <x v="11"/>
    <x v="0"/>
    <s v="Crítica"/>
    <s v="Urgente"/>
    <d v="2020-04-28T00:00:00"/>
    <n v="886478078"/>
    <d v="2020-05-29T00:00:00"/>
    <n v="31"/>
    <s v="Atrasado"/>
  </r>
  <r>
    <s v="C1529"/>
    <s v="Europa"/>
    <s v="Ukraine"/>
    <s v="UKRAINE - EUROPA - C15"/>
    <s v="ukraine.eur@miempresa.com"/>
    <x v="3"/>
    <x v="1"/>
    <s v="Crítica"/>
    <s v="Urgente"/>
    <d v="2020-04-16T00:00:00"/>
    <n v="152920091"/>
    <d v="2020-05-17T00:00:00"/>
    <n v="31"/>
    <s v="Atrasado"/>
  </r>
  <r>
    <s v="C3324"/>
    <s v="Asia"/>
    <s v="Malaysia"/>
    <s v="MALAYSIA - ASIA - C33"/>
    <s v="malaysia.asi@miempresa.com"/>
    <x v="4"/>
    <x v="1"/>
    <s v="Crítica"/>
    <s v="Urgente"/>
    <d v="2022-08-13T00:00:00"/>
    <n v="332419955"/>
    <d v="2022-09-12T00:00:00"/>
    <n v="30"/>
    <s v="Atrasado"/>
  </r>
  <r>
    <s v="C1061"/>
    <s v="Europa"/>
    <s v="Czech Republic"/>
    <s v="CZECH REPUBLIC - EUROPA - C10"/>
    <s v="czech republic.eur@miempresa.com"/>
    <x v="10"/>
    <x v="1"/>
    <s v="Crítica"/>
    <s v="Urgente"/>
    <d v="2020-01-29T00:00:00"/>
    <n v="106102883"/>
    <d v="2020-02-28T00:00:00"/>
    <n v="30"/>
    <s v="Atrasado"/>
  </r>
  <r>
    <s v="C9539"/>
    <s v="Asia"/>
    <s v="Malaysia"/>
    <s v="MALAYSIA - ASIA - C95"/>
    <s v="malaysia.asi@miempresa.com"/>
    <x v="4"/>
    <x v="0"/>
    <s v="Crítica"/>
    <s v="Urgente"/>
    <d v="2021-02-20T00:00:00"/>
    <n v="953977048"/>
    <d v="2021-03-22T00:00:00"/>
    <n v="30"/>
    <s v="Atrasado"/>
  </r>
  <r>
    <s v="C6773"/>
    <s v="África"/>
    <s v="Equatorial Guinea"/>
    <s v="EQUATORIAL GUINEA - ÁFRICA - C67"/>
    <s v="equatorial guinea.áfr@miempresa.com"/>
    <x v="5"/>
    <x v="0"/>
    <s v="Crítica"/>
    <s v="Urgente"/>
    <d v="2020-06-15T00:00:00"/>
    <n v="677342164"/>
    <d v="2020-07-15T00:00:00"/>
    <n v="30"/>
    <s v="Atrasado"/>
  </r>
  <r>
    <s v="C9795"/>
    <s v="Australia y Oceanía"/>
    <s v="Federated States of Micronesia"/>
    <s v="FEDERATED STATES OF MICRONESIA - AUSTRALIA Y OCEANÍA - C97"/>
    <s v="federated states of micronesia.aus@miempresa.com"/>
    <x v="3"/>
    <x v="1"/>
    <s v="Crítica"/>
    <s v="Urgente"/>
    <d v="2022-09-03T00:00:00"/>
    <n v="979550302"/>
    <d v="2022-10-03T00:00:00"/>
    <n v="30"/>
    <s v="Atrasado"/>
  </r>
  <r>
    <s v="C5737"/>
    <s v="Asia"/>
    <s v="South Korea"/>
    <s v="SOUTH KOREA - ASIA - C57"/>
    <s v="south korea.asi@miempresa.com"/>
    <x v="8"/>
    <x v="0"/>
    <s v="Crítica"/>
    <s v="Urgente"/>
    <d v="2022-04-05T00:00:00"/>
    <n v="573768556"/>
    <d v="2022-05-05T00:00:00"/>
    <n v="30"/>
    <s v="Atrasado"/>
  </r>
  <r>
    <s v="C4389"/>
    <s v="África"/>
    <s v="South Sudan"/>
    <s v="SOUTH SUDAN - ÁFRICA - C43"/>
    <s v="south sudan.áfr@miempresa.com"/>
    <x v="0"/>
    <x v="1"/>
    <s v="Crítica"/>
    <s v="Urgente"/>
    <d v="2022-07-20T00:00:00"/>
    <n v="438916528"/>
    <d v="2022-08-18T00:00:00"/>
    <n v="29"/>
    <s v="Atrasado"/>
  </r>
  <r>
    <s v="C5341"/>
    <s v="África"/>
    <s v="Central African Republic"/>
    <s v="CENTRAL AFRICAN REPUBLIC - ÁFRICA - C53"/>
    <s v="central african republic.áfr@miempresa.com"/>
    <x v="3"/>
    <x v="1"/>
    <s v="Crítica"/>
    <s v="Urgente"/>
    <d v="2022-01-12T00:00:00"/>
    <n v="534113061"/>
    <d v="2022-02-10T00:00:00"/>
    <n v="29"/>
    <s v="Atrasado"/>
  </r>
  <r>
    <s v="C8625"/>
    <s v="Centroamérica y Caribe"/>
    <s v="Cuba"/>
    <s v="CUBA - CENTROAMÉRICA Y CARIBE - C86"/>
    <s v="cuba.cen@miempresa.com"/>
    <x v="7"/>
    <x v="0"/>
    <s v="Crítica"/>
    <s v="Urgente"/>
    <d v="2021-03-07T00:00:00"/>
    <n v="862552344"/>
    <d v="2021-04-05T00:00:00"/>
    <n v="29"/>
    <s v="Atrasado"/>
  </r>
  <r>
    <s v="C4422"/>
    <s v="Europa"/>
    <s v="Croatia"/>
    <s v="CROATIA - EUROPA - C44"/>
    <s v="croatia.eur@miempresa.com"/>
    <x v="7"/>
    <x v="1"/>
    <s v="Crítica"/>
    <s v="Urgente"/>
    <d v="2021-02-13T00:00:00"/>
    <n v="442281520"/>
    <d v="2021-03-14T00:00:00"/>
    <n v="29"/>
    <s v="Atrasado"/>
  </r>
  <r>
    <s v="C1229"/>
    <s v="África"/>
    <s v="Azerbaijan"/>
    <s v="AZERBAIJAN - ÁFRICA - C12"/>
    <s v="azerbaijan.áfr@miempresa.com"/>
    <x v="3"/>
    <x v="1"/>
    <s v="Crítica"/>
    <s v="Urgente"/>
    <d v="2021-10-20T00:00:00"/>
    <n v="122917544"/>
    <d v="2021-11-17T00:00:00"/>
    <n v="28"/>
    <s v="Atrasado"/>
  </r>
  <r>
    <s v="C4942"/>
    <s v="África"/>
    <s v="Mozambique"/>
    <s v="MOZAMBIQUE - ÁFRICA - C49"/>
    <s v="mozambique.áfr@miempresa.com"/>
    <x v="1"/>
    <x v="1"/>
    <s v="Crítica"/>
    <s v="Urgente"/>
    <d v="2021-10-21T00:00:00"/>
    <n v="494221532"/>
    <d v="2021-11-18T00:00:00"/>
    <n v="28"/>
    <s v="Atrasado"/>
  </r>
  <r>
    <s v="C5294"/>
    <s v="Europa"/>
    <s v="Latvia"/>
    <s v="LATVIA - EUROPA - C52"/>
    <s v="latvia.eur@miempresa.com"/>
    <x v="1"/>
    <x v="1"/>
    <s v="Crítica"/>
    <s v="Urgente"/>
    <d v="2021-02-05T00:00:00"/>
    <n v="529457604"/>
    <d v="2021-03-05T00:00:00"/>
    <n v="28"/>
    <s v="Atrasado"/>
  </r>
  <r>
    <s v="C1559"/>
    <s v="Asia"/>
    <s v="Turkmenistan"/>
    <s v="TURKMENISTAN - ASIA - C15"/>
    <s v="turkmenistan.asi@miempresa.com"/>
    <x v="7"/>
    <x v="1"/>
    <s v="Crítica"/>
    <s v="Urgente"/>
    <d v="2020-10-10T00:00:00"/>
    <n v="155918586"/>
    <d v="2020-11-07T00:00:00"/>
    <n v="28"/>
    <s v="Atrasado"/>
  </r>
  <r>
    <s v="C3954"/>
    <s v="Europa"/>
    <s v="Finland"/>
    <s v="FINLAND - EUROPA - C39"/>
    <s v="finland.eur@miempresa.com"/>
    <x v="2"/>
    <x v="0"/>
    <s v="Crítica"/>
    <s v="Urgente"/>
    <d v="2022-01-07T00:00:00"/>
    <n v="395414102"/>
    <d v="2022-02-04T00:00:00"/>
    <n v="28"/>
    <s v="Atrasado"/>
  </r>
  <r>
    <s v="C5808"/>
    <s v="Centroamérica y Caribe"/>
    <s v="Panama"/>
    <s v="PANAMA - CENTROAMÉRICA Y CARIBE - C58"/>
    <s v="panama.cen@miempresa.com"/>
    <x v="10"/>
    <x v="0"/>
    <s v="Crítica"/>
    <s v="Urgente"/>
    <d v="2022-09-26T00:00:00"/>
    <n v="580819976"/>
    <d v="2022-10-24T00:00:00"/>
    <n v="28"/>
    <s v="Atrasado"/>
  </r>
  <r>
    <s v="C2048"/>
    <s v="Europa"/>
    <s v="Czech Republic"/>
    <s v="CZECH REPUBLIC - EUROPA - C20"/>
    <s v="czech republic.eur@miempresa.com"/>
    <x v="5"/>
    <x v="1"/>
    <s v="Crítica"/>
    <s v="Urgente"/>
    <d v="2022-02-06T00:00:00"/>
    <n v="204850232"/>
    <d v="2022-03-06T00:00:00"/>
    <n v="28"/>
    <s v="Atrasado"/>
  </r>
  <r>
    <s v="C1260"/>
    <s v="África"/>
    <s v="Angola"/>
    <s v="ANGOLA - ÁFRICA - C12"/>
    <s v="angola.áfr@miempresa.com"/>
    <x v="9"/>
    <x v="0"/>
    <s v="Crítica"/>
    <s v="Urgente"/>
    <d v="2021-08-22T00:00:00"/>
    <n v="126011312"/>
    <d v="2021-09-18T00:00:00"/>
    <n v="27"/>
    <s v="Atrasado"/>
  </r>
  <r>
    <s v="C5799"/>
    <s v="Asia"/>
    <s v="Vietnam"/>
    <s v="VIETNAM - ASIA - C57"/>
    <s v="vietnam.asi@miempresa.com"/>
    <x v="9"/>
    <x v="0"/>
    <s v="Crítica"/>
    <s v="Urgente"/>
    <d v="2021-12-13T00:00:00"/>
    <n v="579996430"/>
    <d v="2022-01-09T00:00:00"/>
    <n v="27"/>
    <s v="Atrasado"/>
  </r>
  <r>
    <s v="C9128"/>
    <s v="Europa"/>
    <s v="Russia"/>
    <s v="RUSSIA - EUROPA - C91"/>
    <s v="russia.eur@miempresa.com"/>
    <x v="11"/>
    <x v="0"/>
    <s v="Crítica"/>
    <s v="Urgente"/>
    <d v="2020-06-13T00:00:00"/>
    <n v="912860286"/>
    <d v="2020-07-10T00:00:00"/>
    <n v="27"/>
    <s v="Atrasado"/>
  </r>
  <r>
    <s v="C6448"/>
    <s v="Centroamérica y Caribe"/>
    <s v="Antigua and Barbuda "/>
    <s v="ANTIGUA AND BARBUDA  - CENTROAMÉRICA Y CARIBE - C64"/>
    <s v="antigua and barbuda .cen@miempresa.com"/>
    <x v="5"/>
    <x v="1"/>
    <s v="Crítica"/>
    <s v="Urgente"/>
    <d v="2022-10-08T00:00:00"/>
    <n v="644858682"/>
    <d v="2022-11-04T00:00:00"/>
    <n v="27"/>
    <s v="Atrasado"/>
  </r>
  <r>
    <s v="C4725"/>
    <s v="África"/>
    <s v="Somalia"/>
    <s v="SOMALIA - ÁFRICA - C47"/>
    <s v="somalia.áfr@miempresa.com"/>
    <x v="7"/>
    <x v="0"/>
    <s v="Crítica"/>
    <s v="Urgente"/>
    <d v="2022-01-07T00:00:00"/>
    <n v="472555720"/>
    <d v="2022-02-03T00:00:00"/>
    <n v="27"/>
    <s v="Atrasado"/>
  </r>
  <r>
    <s v="C9143"/>
    <s v="África"/>
    <s v="Niger"/>
    <s v="NIGER - ÁFRICA - C91"/>
    <s v="niger.áfr@miempresa.com"/>
    <x v="2"/>
    <x v="0"/>
    <s v="Crítica"/>
    <s v="Urgente"/>
    <d v="2022-05-10T00:00:00"/>
    <n v="914382064"/>
    <d v="2022-06-06T00:00:00"/>
    <n v="27"/>
    <s v="Atrasado"/>
  </r>
  <r>
    <s v="C6796"/>
    <s v="África"/>
    <s v="Mozambique"/>
    <s v="MOZAMBIQUE - ÁFRICA - C67"/>
    <s v="mozambique.áfr@miempresa.com"/>
    <x v="0"/>
    <x v="0"/>
    <s v="Crítica"/>
    <s v="Urgente"/>
    <d v="2022-05-17T00:00:00"/>
    <n v="679652726"/>
    <d v="2022-06-13T00:00:00"/>
    <n v="27"/>
    <s v="Atrasado"/>
  </r>
  <r>
    <s v="C8375"/>
    <s v="África"/>
    <s v="Sierra Leone"/>
    <s v="SIERRA LEONE - ÁFRICA - C83"/>
    <s v="sierra leone.áfr@miempresa.com"/>
    <x v="6"/>
    <x v="0"/>
    <s v="Crítica"/>
    <s v="Urgente"/>
    <d v="2021-02-01T00:00:00"/>
    <n v="837511670"/>
    <d v="2021-02-28T00:00:00"/>
    <n v="27"/>
    <s v="Atrasado"/>
  </r>
  <r>
    <s v="C4347"/>
    <s v="África"/>
    <s v="Angola"/>
    <s v="ANGOLA - ÁFRICA - C43"/>
    <s v="angola.áfr@miempresa.com"/>
    <x v="4"/>
    <x v="0"/>
    <s v="Crítica"/>
    <s v="Urgente"/>
    <d v="2020-03-11T00:00:00"/>
    <n v="434753310"/>
    <d v="2020-04-07T00:00:00"/>
    <n v="27"/>
    <s v="Atrasado"/>
  </r>
  <r>
    <s v="C8962"/>
    <s v="Europa"/>
    <s v="Croatia"/>
    <s v="CROATIA - EUROPA - C89"/>
    <s v="croatia.eur@miempresa.com"/>
    <x v="9"/>
    <x v="0"/>
    <s v="Crítica"/>
    <s v="Urgente"/>
    <d v="2020-10-20T00:00:00"/>
    <n v="896206557"/>
    <d v="2020-11-16T00:00:00"/>
    <n v="27"/>
    <s v="Atrasado"/>
  </r>
  <r>
    <s v="C7325"/>
    <s v="África"/>
    <s v="Liberia"/>
    <s v="LIBERIA - ÁFRICA - C73"/>
    <s v="liberia.áfr@miempresa.com"/>
    <x v="3"/>
    <x v="0"/>
    <s v="Crítica"/>
    <s v="Urgente"/>
    <d v="2020-05-09T00:00:00"/>
    <n v="732551896"/>
    <d v="2020-06-05T00:00:00"/>
    <n v="27"/>
    <s v="Atrasado"/>
  </r>
  <r>
    <s v="C9149"/>
    <s v="Asia"/>
    <s v="Singapore"/>
    <s v="SINGAPORE - ASIA - C91"/>
    <s v="singapore.asi@miempresa.com"/>
    <x v="4"/>
    <x v="1"/>
    <s v="Crítica"/>
    <s v="Urgente"/>
    <d v="2021-05-29T00:00:00"/>
    <n v="914959704"/>
    <d v="2021-06-24T00:00:00"/>
    <n v="26"/>
    <s v="Atrasado"/>
  </r>
  <r>
    <s v="C4134"/>
    <s v="África"/>
    <s v="Liberia"/>
    <s v="LIBERIA - ÁFRICA - C41"/>
    <s v="liberia.áfr@miempresa.com"/>
    <x v="10"/>
    <x v="1"/>
    <s v="Crítica"/>
    <s v="Urgente"/>
    <d v="2020-11-17T00:00:00"/>
    <n v="413408935"/>
    <d v="2020-12-13T00:00:00"/>
    <n v="26"/>
    <s v="Atrasado"/>
  </r>
  <r>
    <s v="C3853"/>
    <s v="África"/>
    <s v="Burundi"/>
    <s v="BURUNDI - ÁFRICA - C38"/>
    <s v="burundi.áfr@miempresa.com"/>
    <x v="8"/>
    <x v="1"/>
    <s v="Crítica"/>
    <s v="Urgente"/>
    <d v="2021-06-01T00:00:00"/>
    <n v="385319554"/>
    <d v="2021-06-27T00:00:00"/>
    <n v="26"/>
    <s v="Atrasado"/>
  </r>
  <r>
    <s v="C2649"/>
    <s v="África"/>
    <s v="South Sudan"/>
    <s v="SOUTH SUDAN - ÁFRICA - C26"/>
    <s v="south sudan.áfr@miempresa.com"/>
    <x v="8"/>
    <x v="0"/>
    <s v="Crítica"/>
    <s v="Urgente"/>
    <d v="2021-05-09T00:00:00"/>
    <n v="264956605"/>
    <d v="2021-06-04T00:00:00"/>
    <n v="26"/>
    <s v="Atrasado"/>
  </r>
  <r>
    <s v="C2020"/>
    <s v="Europa"/>
    <s v="Sweden"/>
    <s v="SWEDEN - EUROPA - C20"/>
    <s v="sweden.eur@miempresa.com"/>
    <x v="9"/>
    <x v="0"/>
    <s v="Crítica"/>
    <s v="Urgente"/>
    <d v="2022-04-12T00:00:00"/>
    <n v="202073180"/>
    <d v="2022-05-08T00:00:00"/>
    <n v="26"/>
    <s v="Atrasado"/>
  </r>
  <r>
    <s v="C1895"/>
    <s v="Asia"/>
    <s v="Myanmar"/>
    <s v="MYANMAR - ASIA - C18"/>
    <s v="myanmar.asi@miempresa.com"/>
    <x v="9"/>
    <x v="1"/>
    <s v="Crítica"/>
    <s v="Urgente"/>
    <d v="2021-07-06T00:00:00"/>
    <n v="189522588"/>
    <d v="2021-08-01T00:00:00"/>
    <n v="26"/>
    <s v="Atrasado"/>
  </r>
  <r>
    <s v="C5468"/>
    <s v="Europa"/>
    <s v="Spain"/>
    <s v="SPAIN - EUROPA - C54"/>
    <s v="spain.eur@miempresa.com"/>
    <x v="0"/>
    <x v="1"/>
    <s v="Crítica"/>
    <s v="Urgente"/>
    <d v="2021-11-16T00:00:00"/>
    <n v="546849906"/>
    <d v="2021-12-11T00:00:00"/>
    <n v="25"/>
    <s v="Atrasado"/>
  </r>
  <r>
    <s v="C8710"/>
    <s v="Asia"/>
    <s v="Kazakhstan"/>
    <s v="KAZAKHSTAN - ASIA - C87"/>
    <s v="kazakhstan.asi@miempresa.com"/>
    <x v="3"/>
    <x v="1"/>
    <s v="Crítica"/>
    <s v="Urgente"/>
    <d v="2020-01-29T00:00:00"/>
    <n v="871065461"/>
    <d v="2020-02-23T00:00:00"/>
    <n v="25"/>
    <s v="Atrasado"/>
  </r>
  <r>
    <s v="C7294"/>
    <s v="Centroamérica y Caribe"/>
    <s v="Nicaragua"/>
    <s v="NICARAGUA - CENTROAMÉRICA Y CARIBE - C72"/>
    <s v="nicaragua.cen@miempresa.com"/>
    <x v="5"/>
    <x v="1"/>
    <s v="Crítica"/>
    <s v="Urgente"/>
    <d v="2020-03-19T00:00:00"/>
    <n v="729468429"/>
    <d v="2020-04-13T00:00:00"/>
    <n v="25"/>
    <s v="Atrasado"/>
  </r>
  <r>
    <s v="C4586"/>
    <s v="Norteamérica"/>
    <s v="United States of America"/>
    <s v="UNITED STATES OF AMERICA - NORTEAMÉRICA - C45"/>
    <s v="united states of america.nor@miempresa.com"/>
    <x v="5"/>
    <x v="1"/>
    <s v="Crítica"/>
    <s v="Urgente"/>
    <d v="2020-02-26T00:00:00"/>
    <n v="458679473"/>
    <d v="2020-03-22T00:00:00"/>
    <n v="25"/>
    <s v="Atrasado"/>
  </r>
  <r>
    <s v="C5257"/>
    <s v="África"/>
    <s v="Sao Tome and Principe"/>
    <s v="SAO TOME AND PRINCIPE - ÁFRICA - C52"/>
    <s v="sao tome and principe.áfr@miempresa.com"/>
    <x v="0"/>
    <x v="0"/>
    <s v="Crítica"/>
    <s v="Urgente"/>
    <d v="2021-06-10T00:00:00"/>
    <n v="525751435"/>
    <d v="2021-07-05T00:00:00"/>
    <n v="25"/>
    <s v="Atrasado"/>
  </r>
  <r>
    <s v="C7802"/>
    <s v="África"/>
    <s v="Tanzania"/>
    <s v="TANZANIA - ÁFRICA - C78"/>
    <s v="tanzania.áfr@miempresa.com"/>
    <x v="6"/>
    <x v="0"/>
    <s v="Crítica"/>
    <s v="Urgente"/>
    <d v="2021-01-23T00:00:00"/>
    <n v="780243289"/>
    <d v="2021-02-17T00:00:00"/>
    <n v="25"/>
    <s v="Atrasado"/>
  </r>
  <r>
    <s v="C9758"/>
    <s v="Australia y Oceanía"/>
    <s v="Palau"/>
    <s v="PALAU - AUSTRALIA Y OCEANÍA - C97"/>
    <s v="palau.aus@miempresa.com"/>
    <x v="9"/>
    <x v="0"/>
    <s v="Crítica"/>
    <s v="Urgente"/>
    <d v="2020-12-19T00:00:00"/>
    <n v="975804221"/>
    <d v="2021-01-13T00:00:00"/>
    <n v="25"/>
    <s v="Atrasado"/>
  </r>
  <r>
    <s v="C3033"/>
    <s v="Europa"/>
    <s v="Czech Republic"/>
    <s v="CZECH REPUBLIC - EUROPA - C30"/>
    <s v="czech republic.eur@miempresa.com"/>
    <x v="8"/>
    <x v="1"/>
    <s v="Crítica"/>
    <s v="Urgente"/>
    <d v="2020-08-22T00:00:00"/>
    <n v="303301465"/>
    <d v="2020-09-16T00:00:00"/>
    <n v="25"/>
    <s v="Atrasado"/>
  </r>
  <r>
    <s v="C4045"/>
    <s v="Centroamérica y Caribe"/>
    <s v="Antigua and Barbuda "/>
    <s v="ANTIGUA AND BARBUDA  - CENTROAMÉRICA Y CARIBE - C40"/>
    <s v="antigua and barbuda .cen@miempresa.com"/>
    <x v="9"/>
    <x v="1"/>
    <s v="Crítica"/>
    <s v="Urgente"/>
    <d v="2020-08-04T00:00:00"/>
    <n v="404564940"/>
    <d v="2020-08-28T00:00:00"/>
    <n v="24"/>
    <s v="Atrasado"/>
  </r>
  <r>
    <s v="C7079"/>
    <s v="África"/>
    <s v="Liberia"/>
    <s v="LIBERIA - ÁFRICA - C70"/>
    <s v="liberia.áfr@miempresa.com"/>
    <x v="0"/>
    <x v="0"/>
    <s v="Crítica"/>
    <s v="Urgente"/>
    <d v="2021-07-15T00:00:00"/>
    <n v="707988440"/>
    <d v="2021-08-08T00:00:00"/>
    <n v="24"/>
    <s v="Atrasado"/>
  </r>
  <r>
    <s v="C7230"/>
    <s v="Asia"/>
    <s v="India"/>
    <s v="INDIA - ASIA - C72"/>
    <s v="india.asi@miempresa.com"/>
    <x v="0"/>
    <x v="0"/>
    <s v="Crítica"/>
    <s v="Urgente"/>
    <d v="2021-07-03T00:00:00"/>
    <n v="723019969"/>
    <d v="2021-07-27T00:00:00"/>
    <n v="24"/>
    <s v="Atrasado"/>
  </r>
  <r>
    <s v="C5588"/>
    <s v="África"/>
    <s v="Democratic Republic of the Congo"/>
    <s v="DEMOCRATIC REPUBLIC OF THE CONGO - ÁFRICA - C55"/>
    <s v="democratic republic of the congo.áfr@miempresa.com"/>
    <x v="7"/>
    <x v="0"/>
    <s v="Crítica"/>
    <s v="Urgente"/>
    <d v="2020-09-29T00:00:00"/>
    <n v="558863198"/>
    <d v="2020-10-23T00:00:00"/>
    <n v="24"/>
    <s v="Atrasado"/>
  </r>
  <r>
    <s v="C5881"/>
    <s v="Asia"/>
    <s v="Malaysia"/>
    <s v="MALAYSIA - ASIA - C58"/>
    <s v="malaysia.asi@miempresa.com"/>
    <x v="5"/>
    <x v="0"/>
    <s v="Crítica"/>
    <s v="Urgente"/>
    <d v="2020-01-18T00:00:00"/>
    <n v="588117730"/>
    <d v="2020-02-11T00:00:00"/>
    <n v="24"/>
    <s v="Atrasado"/>
  </r>
  <r>
    <s v="C7541"/>
    <s v="Europa"/>
    <s v="Poland"/>
    <s v="POLAND - EUROPA - C75"/>
    <s v="poland.eur@miempresa.com"/>
    <x v="1"/>
    <x v="0"/>
    <s v="Crítica"/>
    <s v="Urgente"/>
    <d v="2020-04-30T00:00:00"/>
    <n v="754117715"/>
    <d v="2020-05-24T00:00:00"/>
    <n v="24"/>
    <s v="Atrasado"/>
  </r>
  <r>
    <s v="C8904"/>
    <s v="África"/>
    <s v="Angola"/>
    <s v="ANGOLA - ÁFRICA - C89"/>
    <s v="angola.áfr@miempresa.com"/>
    <x v="4"/>
    <x v="0"/>
    <s v="Crítica"/>
    <s v="Urgente"/>
    <d v="2020-05-13T00:00:00"/>
    <n v="890496671"/>
    <d v="2020-06-05T00:00:00"/>
    <n v="23"/>
    <s v="Atrasado"/>
  </r>
  <r>
    <s v="C7497"/>
    <s v="Europa"/>
    <s v="Norway"/>
    <s v="NORWAY - EUROPA - C74"/>
    <s v="norway.eur@miempresa.com"/>
    <x v="7"/>
    <x v="0"/>
    <s v="Crítica"/>
    <s v="Urgente"/>
    <d v="2021-02-21T00:00:00"/>
    <n v="749748504"/>
    <d v="2021-03-16T00:00:00"/>
    <n v="23"/>
    <s v="Atrasado"/>
  </r>
  <r>
    <s v="C2912"/>
    <s v="Australia y Oceanía"/>
    <s v="Australia"/>
    <s v="AUSTRALIA - AUSTRALIA Y OCEANÍA - C29"/>
    <s v="australia.aus@miempresa.com"/>
    <x v="5"/>
    <x v="1"/>
    <s v="Crítica"/>
    <s v="Urgente"/>
    <d v="2022-04-09T00:00:00"/>
    <n v="291218221"/>
    <d v="2022-05-02T00:00:00"/>
    <n v="23"/>
    <s v="Atrasado"/>
  </r>
  <r>
    <s v="C4335"/>
    <s v="Asia"/>
    <s v="South Korea"/>
    <s v="SOUTH KOREA - ASIA - C43"/>
    <s v="south korea.asi@miempresa.com"/>
    <x v="7"/>
    <x v="1"/>
    <s v="Crítica"/>
    <s v="Urgente"/>
    <d v="2021-03-05T00:00:00"/>
    <n v="433588588"/>
    <d v="2021-03-28T00:00:00"/>
    <n v="23"/>
    <s v="Atrasado"/>
  </r>
  <r>
    <s v="C8039"/>
    <s v="Asia"/>
    <s v="Japan"/>
    <s v="JAPAN - ASIA - C80"/>
    <s v="japan.asi@miempresa.com"/>
    <x v="6"/>
    <x v="0"/>
    <s v="Crítica"/>
    <s v="Urgente"/>
    <d v="2022-10-09T00:00:00"/>
    <n v="803983628"/>
    <d v="2022-11-01T00:00:00"/>
    <n v="23"/>
    <s v="Atrasado"/>
  </r>
  <r>
    <s v="C7022"/>
    <s v="Asia"/>
    <s v="China"/>
    <s v="CHINA - ASIA - C70"/>
    <s v="china.asi@miempresa.com"/>
    <x v="9"/>
    <x v="1"/>
    <s v="Crítica"/>
    <s v="Urgente"/>
    <d v="2022-07-06T00:00:00"/>
    <n v="702218043"/>
    <d v="2022-07-29T00:00:00"/>
    <n v="23"/>
    <s v="Atrasado"/>
  </r>
  <r>
    <s v="C6433"/>
    <s v="Centroamérica y Caribe"/>
    <s v="Guatemala"/>
    <s v="GUATEMALA - CENTROAMÉRICA Y CARIBE - C64"/>
    <s v="guatemala.cen@miempresa.com"/>
    <x v="2"/>
    <x v="1"/>
    <s v="Crítica"/>
    <s v="Urgente"/>
    <d v="2020-07-28T00:00:00"/>
    <n v="643387544"/>
    <d v="2020-08-20T00:00:00"/>
    <n v="23"/>
    <s v="Atrasado"/>
  </r>
  <r>
    <s v="C9634"/>
    <s v="África"/>
    <s v="Pakistan"/>
    <s v="PAKISTAN - ÁFRICA - C96"/>
    <s v="pakistan.áfr@miempresa.com"/>
    <x v="9"/>
    <x v="1"/>
    <s v="Crítica"/>
    <s v="Urgente"/>
    <d v="2022-04-11T00:00:00"/>
    <n v="963414561"/>
    <d v="2022-05-04T00:00:00"/>
    <n v="23"/>
    <s v="Atrasado"/>
  </r>
  <r>
    <s v="C1203"/>
    <s v="África"/>
    <s v="Lesotho"/>
    <s v="LESOTHO - ÁFRICA - C12"/>
    <s v="lesotho.áfr@miempresa.com"/>
    <x v="4"/>
    <x v="1"/>
    <s v="Crítica"/>
    <s v="Urgente"/>
    <d v="2020-02-03T00:00:00"/>
    <n v="120351636"/>
    <d v="2020-02-26T00:00:00"/>
    <n v="23"/>
    <s v="Atrasado"/>
  </r>
  <r>
    <s v="C9073"/>
    <s v="Australia y Oceanía"/>
    <s v="Samoa "/>
    <s v="SAMOA  - AUSTRALIA Y OCEANÍA - C90"/>
    <s v="samoa .aus@miempresa.com"/>
    <x v="0"/>
    <x v="1"/>
    <s v="Crítica"/>
    <s v="Urgente"/>
    <d v="2022-09-18T00:00:00"/>
    <n v="907371413"/>
    <d v="2022-10-11T00:00:00"/>
    <n v="23"/>
    <s v="Atrasado"/>
  </r>
  <r>
    <s v="C2163"/>
    <s v="Centroamérica y Caribe"/>
    <s v="Jamaica"/>
    <s v="JAMAICA - CENTROAMÉRICA Y CARIBE - C21"/>
    <s v="jamaica.cen@miempresa.com"/>
    <x v="10"/>
    <x v="0"/>
    <s v="Crítica"/>
    <s v="Urgente"/>
    <d v="2022-08-05T00:00:00"/>
    <n v="216311633"/>
    <d v="2022-08-27T00:00:00"/>
    <n v="22"/>
    <s v="Atrasado"/>
  </r>
  <r>
    <s v="C1672"/>
    <s v="Asia"/>
    <s v="South Korea"/>
    <s v="SOUTH KOREA - ASIA - C16"/>
    <s v="south korea.asi@miempresa.com"/>
    <x v="11"/>
    <x v="0"/>
    <s v="Crítica"/>
    <s v="Urgente"/>
    <d v="2020-04-24T00:00:00"/>
    <n v="167209184"/>
    <d v="2020-05-16T00:00:00"/>
    <n v="22"/>
    <s v="Atrasado"/>
  </r>
  <r>
    <s v="C8751"/>
    <s v="Asia"/>
    <s v="Brunei"/>
    <s v="BRUNEI - ASIA - C87"/>
    <s v="brunei.asi@miempresa.com"/>
    <x v="7"/>
    <x v="1"/>
    <s v="Crítica"/>
    <s v="Urgente"/>
    <d v="2021-01-16T00:00:00"/>
    <n v="875133836"/>
    <d v="2021-02-06T00:00:00"/>
    <n v="21"/>
    <s v="Atrasado"/>
  </r>
  <r>
    <s v="C9560"/>
    <s v="Norteamérica"/>
    <s v="Greenland"/>
    <s v="GREENLAND - NORTEAMÉRICA - C95"/>
    <s v="greenland.nor@miempresa.com"/>
    <x v="11"/>
    <x v="0"/>
    <s v="Crítica"/>
    <s v="Urgente"/>
    <d v="2020-09-17T00:00:00"/>
    <n v="956021964"/>
    <d v="2020-10-08T00:00:00"/>
    <n v="21"/>
    <s v="Atrasado"/>
  </r>
  <r>
    <s v="C8494"/>
    <s v="Australia y Oceanía"/>
    <s v="Federated States of Micronesia"/>
    <s v="FEDERATED STATES OF MICRONESIA - AUSTRALIA Y OCEANÍA - C84"/>
    <s v="federated states of micronesia.aus@miempresa.com"/>
    <x v="5"/>
    <x v="1"/>
    <s v="Crítica"/>
    <s v="Urgente"/>
    <d v="2021-11-21T00:00:00"/>
    <n v="849475181"/>
    <d v="2021-12-12T00:00:00"/>
    <n v="21"/>
    <s v="Atrasado"/>
  </r>
  <r>
    <s v="C6989"/>
    <s v="África"/>
    <s v="Chad"/>
    <s v="CHAD - ÁFRICA - C69"/>
    <s v="chad.áfr@miempresa.com"/>
    <x v="6"/>
    <x v="0"/>
    <s v="Crítica"/>
    <s v="Urgente"/>
    <d v="2022-07-12T00:00:00"/>
    <n v="698913562"/>
    <d v="2022-08-02T00:00:00"/>
    <n v="21"/>
    <s v="Atrasado"/>
  </r>
  <r>
    <s v="C1243"/>
    <s v="Europa"/>
    <s v="Albania"/>
    <s v="ALBANIA - EUROPA - C12"/>
    <s v="albania.eur@miempresa.com"/>
    <x v="9"/>
    <x v="0"/>
    <s v="Crítica"/>
    <s v="Urgente"/>
    <d v="2022-04-25T00:00:00"/>
    <n v="124344480"/>
    <d v="2022-05-16T00:00:00"/>
    <n v="21"/>
    <s v="Atrasado"/>
  </r>
  <r>
    <s v="C1483"/>
    <s v="Centroamérica y Caribe"/>
    <s v="Saint Kitts and Nevis "/>
    <s v="SAINT KITTS AND NEVIS  - CENTROAMÉRICA Y CARIBE - C14"/>
    <s v="saint kitts and nevis .cen@miempresa.com"/>
    <x v="5"/>
    <x v="0"/>
    <s v="Crítica"/>
    <s v="Urgente"/>
    <d v="2020-01-17T00:00:00"/>
    <n v="148330724"/>
    <d v="2020-02-07T00:00:00"/>
    <n v="21"/>
    <s v="Atrasado"/>
  </r>
  <r>
    <s v="C1796"/>
    <s v="África"/>
    <s v="Mali"/>
    <s v="MALI - ÁFRICA - C17"/>
    <s v="mali.áfr@miempresa.com"/>
    <x v="5"/>
    <x v="1"/>
    <s v="Crítica"/>
    <s v="Urgente"/>
    <d v="2022-11-03T00:00:00"/>
    <n v="179614293"/>
    <d v="2022-11-23T00:00:00"/>
    <n v="20"/>
    <s v="OK"/>
  </r>
  <r>
    <s v="C5181"/>
    <s v="Centroamérica y Caribe"/>
    <s v="Saint Vincent and the Grenadines"/>
    <s v="SAINT VINCENT AND THE GRENADINES - CENTROAMÉRICA Y CARIBE - C51"/>
    <s v="saint vincent and the grenadines.cen@miempresa.com"/>
    <x v="11"/>
    <x v="0"/>
    <s v="Crítica"/>
    <s v="Urgente"/>
    <d v="2020-11-08T00:00:00"/>
    <n v="518138253"/>
    <d v="2020-11-28T00:00:00"/>
    <n v="20"/>
    <s v="OK"/>
  </r>
  <r>
    <s v="C5246"/>
    <s v="Australia y Oceanía"/>
    <s v="New Zealand"/>
    <s v="NEW ZEALAND - AUSTRALIA Y OCEANÍA - C52"/>
    <s v="new zealand.aus@miempresa.com"/>
    <x v="0"/>
    <x v="1"/>
    <s v="Crítica"/>
    <s v="Urgente"/>
    <d v="2022-04-12T00:00:00"/>
    <n v="524612033"/>
    <d v="2022-05-01T00:00:00"/>
    <n v="19"/>
    <s v="OK"/>
  </r>
  <r>
    <s v="C3142"/>
    <s v="Norteamérica"/>
    <s v="Greenland"/>
    <s v="GREENLAND - NORTEAMÉRICA - C31"/>
    <s v="greenland.nor@miempresa.com"/>
    <x v="2"/>
    <x v="1"/>
    <s v="Crítica"/>
    <s v="Urgente"/>
    <d v="2022-07-24T00:00:00"/>
    <n v="314270627"/>
    <d v="2022-08-12T00:00:00"/>
    <n v="19"/>
    <s v="OK"/>
  </r>
  <r>
    <s v="C8144"/>
    <s v="Norteamérica"/>
    <s v="Greenland"/>
    <s v="GREENLAND - NORTEAMÉRICA - C81"/>
    <s v="greenland.nor@miempresa.com"/>
    <x v="1"/>
    <x v="0"/>
    <s v="Crítica"/>
    <s v="Urgente"/>
    <d v="2020-07-23T00:00:00"/>
    <n v="814475572"/>
    <d v="2020-08-10T00:00:00"/>
    <n v="18"/>
    <s v="OK"/>
  </r>
  <r>
    <s v="C7233"/>
    <s v="África"/>
    <s v="Burkina Faso"/>
    <s v="BURKINA FASO - ÁFRICA - C72"/>
    <s v="burkina faso.áfr@miempresa.com"/>
    <x v="1"/>
    <x v="0"/>
    <s v="Crítica"/>
    <s v="Urgente"/>
    <d v="2021-01-24T00:00:00"/>
    <n v="723331964"/>
    <d v="2021-02-11T00:00:00"/>
    <n v="18"/>
    <s v="OK"/>
  </r>
  <r>
    <s v="C1490"/>
    <s v="Centroamérica y Caribe"/>
    <s v="Dominica"/>
    <s v="DOMINICA - CENTROAMÉRICA Y CARIBE - C14"/>
    <s v="dominica.cen@miempresa.com"/>
    <x v="10"/>
    <x v="0"/>
    <s v="Crítica"/>
    <s v="Urgente"/>
    <d v="2021-03-04T00:00:00"/>
    <n v="149069297"/>
    <d v="2021-03-22T00:00:00"/>
    <n v="18"/>
    <s v="OK"/>
  </r>
  <r>
    <s v="C6206"/>
    <s v="Europa"/>
    <s v="Kosovo"/>
    <s v="KOSOVO - EUROPA - C62"/>
    <s v="kosovo.eur@miempresa.com"/>
    <x v="1"/>
    <x v="0"/>
    <s v="Crítica"/>
    <s v="Urgente"/>
    <d v="2021-02-17T00:00:00"/>
    <n v="620692622"/>
    <d v="2021-03-06T00:00:00"/>
    <n v="17"/>
    <s v="OK"/>
  </r>
  <r>
    <s v="C7505"/>
    <s v="Asia"/>
    <s v="Singapore"/>
    <s v="SINGAPORE - ASIA - C75"/>
    <s v="singapore.asi@miempresa.com"/>
    <x v="6"/>
    <x v="1"/>
    <s v="Crítica"/>
    <s v="Urgente"/>
    <d v="2022-02-15T00:00:00"/>
    <n v="750512397"/>
    <d v="2022-03-04T00:00:00"/>
    <n v="17"/>
    <s v="OK"/>
  </r>
  <r>
    <s v="C4443"/>
    <s v="Asia"/>
    <s v="Taiwan"/>
    <s v="TAIWAN - ASIA - C44"/>
    <s v="taiwan.asi@miempresa.com"/>
    <x v="4"/>
    <x v="1"/>
    <s v="Crítica"/>
    <s v="Urgente"/>
    <d v="2020-05-23T00:00:00"/>
    <n v="444336736"/>
    <d v="2020-06-09T00:00:00"/>
    <n v="17"/>
    <s v="OK"/>
  </r>
  <r>
    <s v="C5869"/>
    <s v="África"/>
    <s v="Iraq"/>
    <s v="IRAQ - ÁFRICA - C58"/>
    <s v="iraq.áfr@miempresa.com"/>
    <x v="5"/>
    <x v="1"/>
    <s v="Crítica"/>
    <s v="Urgente"/>
    <d v="2020-11-19T00:00:00"/>
    <n v="586978328"/>
    <d v="2020-12-06T00:00:00"/>
    <n v="17"/>
    <s v="OK"/>
  </r>
  <r>
    <s v="C5005"/>
    <s v="África"/>
    <s v="Eritrea"/>
    <s v="ERITREA - ÁFRICA - C50"/>
    <s v="eritrea.áfr@miempresa.com"/>
    <x v="3"/>
    <x v="0"/>
    <s v="Crítica"/>
    <s v="Urgente"/>
    <d v="2020-11-29T00:00:00"/>
    <n v="500550687"/>
    <d v="2020-12-16T00:00:00"/>
    <n v="17"/>
    <s v="OK"/>
  </r>
  <r>
    <s v="C8233"/>
    <s v="África"/>
    <s v="Swaziland"/>
    <s v="SWAZILAND - ÁFRICA - C82"/>
    <s v="swaziland.áfr@miempresa.com"/>
    <x v="11"/>
    <x v="0"/>
    <s v="Crítica"/>
    <s v="Urgente"/>
    <d v="2022-04-16T00:00:00"/>
    <n v="823380076"/>
    <d v="2022-05-03T00:00:00"/>
    <n v="17"/>
    <s v="OK"/>
  </r>
  <r>
    <s v="C5218"/>
    <s v="África"/>
    <s v="Zambia"/>
    <s v="ZAMBIA - ÁFRICA - C52"/>
    <s v="zambia.áfr@miempresa.com"/>
    <x v="2"/>
    <x v="1"/>
    <s v="Crítica"/>
    <s v="Urgente"/>
    <d v="2021-05-06T00:00:00"/>
    <n v="521885192"/>
    <d v="2021-05-22T00:00:00"/>
    <n v="16"/>
    <s v="OK"/>
  </r>
  <r>
    <s v="C6524"/>
    <s v="África"/>
    <s v="Sierra Leone"/>
    <s v="SIERRA LEONE - ÁFRICA - C65"/>
    <s v="sierra leone.áfr@miempresa.com"/>
    <x v="4"/>
    <x v="0"/>
    <s v="Crítica"/>
    <s v="Urgente"/>
    <d v="2020-10-03T00:00:00"/>
    <n v="652418220"/>
    <d v="2020-10-19T00:00:00"/>
    <n v="16"/>
    <s v="OK"/>
  </r>
  <r>
    <s v="C3246"/>
    <s v="Centroamérica y Caribe"/>
    <s v="Antigua and Barbuda "/>
    <s v="ANTIGUA AND BARBUDA  - CENTROAMÉRICA Y CARIBE - C32"/>
    <s v="antigua and barbuda .cen@miempresa.com"/>
    <x v="1"/>
    <x v="1"/>
    <s v="Crítica"/>
    <s v="Urgente"/>
    <d v="2021-08-09T00:00:00"/>
    <n v="324687039"/>
    <d v="2021-08-25T00:00:00"/>
    <n v="16"/>
    <s v="OK"/>
  </r>
  <r>
    <s v="C2940"/>
    <s v="África"/>
    <s v="Morocco"/>
    <s v="MOROCCO - ÁFRICA - C29"/>
    <s v="morocco.áfr@miempresa.com"/>
    <x v="5"/>
    <x v="1"/>
    <s v="Crítica"/>
    <s v="Urgente"/>
    <d v="2021-05-08T00:00:00"/>
    <n v="294081532"/>
    <d v="2021-05-24T00:00:00"/>
    <n v="16"/>
    <s v="OK"/>
  </r>
  <r>
    <s v="C1868"/>
    <s v="África"/>
    <s v="Cameroon"/>
    <s v="CAMEROON - ÁFRICA - C18"/>
    <s v="cameroon.áfr@miempresa.com"/>
    <x v="1"/>
    <x v="1"/>
    <s v="Crítica"/>
    <s v="Urgente"/>
    <d v="2022-05-18T00:00:00"/>
    <n v="186811625"/>
    <d v="2022-06-03T00:00:00"/>
    <n v="16"/>
    <s v="OK"/>
  </r>
  <r>
    <s v="C8549"/>
    <s v="Centroamérica y Caribe"/>
    <s v="Honduras"/>
    <s v="HONDURAS - CENTROAMÉRICA Y CARIBE - C85"/>
    <s v="honduras.cen@miempresa.com"/>
    <x v="10"/>
    <x v="1"/>
    <s v="Crítica"/>
    <s v="Urgente"/>
    <d v="2020-10-20T00:00:00"/>
    <n v="854919850"/>
    <d v="2020-11-05T00:00:00"/>
    <n v="16"/>
    <s v="OK"/>
  </r>
  <r>
    <s v="C8092"/>
    <s v="África"/>
    <s v="Botswana"/>
    <s v="BOTSWANA - ÁFRICA - C80"/>
    <s v="botswana.áfr@miempresa.com"/>
    <x v="8"/>
    <x v="0"/>
    <s v="Crítica"/>
    <s v="Urgente"/>
    <d v="2020-06-05T00:00:00"/>
    <n v="809267795"/>
    <d v="2020-06-20T00:00:00"/>
    <n v="15"/>
    <s v="OK"/>
  </r>
  <r>
    <s v="C5704"/>
    <s v="África"/>
    <s v="Zimbabwe"/>
    <s v="ZIMBABWE - ÁFRICA - C57"/>
    <s v="zimbabwe.áfr@miempresa.com"/>
    <x v="1"/>
    <x v="1"/>
    <s v="Crítica"/>
    <s v="Urgente"/>
    <d v="2021-07-27T00:00:00"/>
    <n v="570435321"/>
    <d v="2021-08-11T00:00:00"/>
    <n v="15"/>
    <s v="OK"/>
  </r>
  <r>
    <s v="C2504"/>
    <s v="Europa"/>
    <s v="Bosnia and Herzegovina"/>
    <s v="BOSNIA AND HERZEGOVINA - EUROPA - C25"/>
    <s v="bosnia and herzegovina.eur@miempresa.com"/>
    <x v="10"/>
    <x v="1"/>
    <s v="Crítica"/>
    <s v="Urgente"/>
    <d v="2022-09-22T00:00:00"/>
    <n v="250408303"/>
    <d v="2022-10-07T00:00:00"/>
    <n v="15"/>
    <s v="OK"/>
  </r>
  <r>
    <s v="C6849"/>
    <s v="África"/>
    <s v="Burundi"/>
    <s v="BURUNDI - ÁFRICA - C68"/>
    <s v="burundi.áfr@miempresa.com"/>
    <x v="8"/>
    <x v="1"/>
    <s v="Crítica"/>
    <s v="Urgente"/>
    <d v="2022-02-13T00:00:00"/>
    <n v="684902131"/>
    <d v="2022-02-28T00:00:00"/>
    <n v="15"/>
    <s v="OK"/>
  </r>
  <r>
    <s v="C7355"/>
    <s v="Europa"/>
    <s v="Latvia"/>
    <s v="LATVIA - EUROPA - C73"/>
    <s v="latvia.eur@miempresa.com"/>
    <x v="1"/>
    <x v="1"/>
    <s v="Crítica"/>
    <s v="Urgente"/>
    <d v="2022-05-03T00:00:00"/>
    <n v="735576570"/>
    <d v="2022-05-17T00:00:00"/>
    <n v="14"/>
    <s v="OK"/>
  </r>
  <r>
    <s v="C2328"/>
    <s v="Asia"/>
    <s v="South Korea"/>
    <s v="SOUTH KOREA - ASIA - C23"/>
    <s v="south korea.asi@miempresa.com"/>
    <x v="1"/>
    <x v="0"/>
    <s v="Crítica"/>
    <s v="Urgente"/>
    <d v="2020-03-23T00:00:00"/>
    <n v="232810437"/>
    <d v="2020-04-06T00:00:00"/>
    <n v="14"/>
    <s v="OK"/>
  </r>
  <r>
    <s v="C5733"/>
    <s v="Asia"/>
    <s v="Kazakhstan"/>
    <s v="KAZAKHSTAN - ASIA - C57"/>
    <s v="kazakhstan.asi@miempresa.com"/>
    <x v="4"/>
    <x v="0"/>
    <s v="Crítica"/>
    <s v="Urgente"/>
    <d v="2020-06-15T00:00:00"/>
    <n v="573358285"/>
    <d v="2020-06-29T00:00:00"/>
    <n v="14"/>
    <s v="OK"/>
  </r>
  <r>
    <s v="C6328"/>
    <s v="Europa"/>
    <s v="Austria"/>
    <s v="AUSTRIA - EUROPA - C63"/>
    <s v="austria.eur@miempresa.com"/>
    <x v="2"/>
    <x v="0"/>
    <s v="Crítica"/>
    <s v="Urgente"/>
    <d v="2022-01-29T00:00:00"/>
    <n v="632866847"/>
    <d v="2022-02-12T00:00:00"/>
    <n v="14"/>
    <s v="OK"/>
  </r>
  <r>
    <s v="C7654"/>
    <s v="Europa"/>
    <s v="Italy"/>
    <s v="ITALY - EUROPA - C76"/>
    <s v="italy.eur@miempresa.com"/>
    <x v="5"/>
    <x v="1"/>
    <s v="Crítica"/>
    <s v="Urgente"/>
    <d v="2020-11-04T00:00:00"/>
    <n v="765423762"/>
    <d v="2020-11-18T00:00:00"/>
    <n v="14"/>
    <s v="OK"/>
  </r>
  <r>
    <s v="C6994"/>
    <s v="África"/>
    <s v="Zimbabwe"/>
    <s v="ZIMBABWE - ÁFRICA - C69"/>
    <s v="zimbabwe.áfr@miempresa.com"/>
    <x v="10"/>
    <x v="0"/>
    <s v="Crítica"/>
    <s v="Urgente"/>
    <d v="2020-08-31T00:00:00"/>
    <n v="699481761"/>
    <d v="2020-09-14T00:00:00"/>
    <n v="14"/>
    <s v="OK"/>
  </r>
  <r>
    <s v="C1885"/>
    <s v="Asia"/>
    <s v="Nepal"/>
    <s v="NEPAL - ASIA - C18"/>
    <s v="nepal.asi@miempresa.com"/>
    <x v="7"/>
    <x v="0"/>
    <s v="Crítica"/>
    <s v="Urgente"/>
    <d v="2020-10-18T00:00:00"/>
    <n v="188509356"/>
    <d v="2020-10-31T00:00:00"/>
    <n v="13"/>
    <s v="OK"/>
  </r>
  <r>
    <s v="C5939"/>
    <s v="Europa"/>
    <s v="Andorra"/>
    <s v="ANDORRA - EUROPA - C59"/>
    <s v="andorra.eur@miempresa.com"/>
    <x v="8"/>
    <x v="0"/>
    <s v="Crítica"/>
    <s v="Urgente"/>
    <d v="2020-09-25T00:00:00"/>
    <n v="593969666"/>
    <d v="2020-10-08T00:00:00"/>
    <n v="13"/>
    <s v="OK"/>
  </r>
  <r>
    <s v="C7652"/>
    <s v="Australia y Oceanía"/>
    <s v="Marshall Islands"/>
    <s v="MARSHALL ISLANDS - AUSTRALIA Y OCEANÍA - C76"/>
    <s v="marshall islands.aus@miempresa.com"/>
    <x v="9"/>
    <x v="0"/>
    <s v="Crítica"/>
    <s v="Urgente"/>
    <d v="2020-11-09T00:00:00"/>
    <n v="765228068"/>
    <d v="2020-11-21T00:00:00"/>
    <n v="12"/>
    <s v="OK"/>
  </r>
  <r>
    <s v="C6272"/>
    <s v="África"/>
    <s v="Tanzania"/>
    <s v="TANZANIA - ÁFRICA - C62"/>
    <s v="tanzania.áfr@miempresa.com"/>
    <x v="3"/>
    <x v="1"/>
    <s v="Crítica"/>
    <s v="Urgente"/>
    <d v="2021-02-24T00:00:00"/>
    <n v="627267253"/>
    <d v="2021-03-08T00:00:00"/>
    <n v="12"/>
    <s v="OK"/>
  </r>
  <r>
    <s v="C4157"/>
    <s v="África"/>
    <s v="Saudi Arabia"/>
    <s v="SAUDI ARABIA - ÁFRICA - C41"/>
    <s v="saudi arabia.áfr@miempresa.com"/>
    <x v="0"/>
    <x v="0"/>
    <s v="Crítica"/>
    <s v="Urgente"/>
    <d v="2021-08-06T00:00:00"/>
    <n v="415760695"/>
    <d v="2021-08-18T00:00:00"/>
    <n v="12"/>
    <s v="OK"/>
  </r>
  <r>
    <s v="C8055"/>
    <s v="Norteamérica"/>
    <s v="Greenland"/>
    <s v="GREENLAND - NORTEAMÉRICA - C80"/>
    <s v="greenland.nor@miempresa.com"/>
    <x v="6"/>
    <x v="0"/>
    <s v="Crítica"/>
    <s v="Urgente"/>
    <d v="2022-05-11T00:00:00"/>
    <n v="805596816"/>
    <d v="2022-05-23T00:00:00"/>
    <n v="12"/>
    <s v="OK"/>
  </r>
  <r>
    <s v="C5147"/>
    <s v="Asia"/>
    <s v="Mongolia"/>
    <s v="MONGOLIA - ASIA - C51"/>
    <s v="mongolia.asi@miempresa.com"/>
    <x v="1"/>
    <x v="0"/>
    <s v="Crítica"/>
    <s v="Urgente"/>
    <d v="2022-05-04T00:00:00"/>
    <n v="514738929"/>
    <d v="2022-05-16T00:00:00"/>
    <n v="12"/>
    <s v="OK"/>
  </r>
  <r>
    <s v="C2860"/>
    <s v="Europa"/>
    <s v="Serbia"/>
    <s v="SERBIA - EUROPA - C28"/>
    <s v="serbia.eur@miempresa.com"/>
    <x v="11"/>
    <x v="1"/>
    <s v="Crítica"/>
    <s v="Urgente"/>
    <d v="2022-10-29T00:00:00"/>
    <n v="286076533"/>
    <d v="2022-11-10T00:00:00"/>
    <n v="12"/>
    <s v="OK"/>
  </r>
  <r>
    <s v="C7310"/>
    <s v="Australia y Oceanía"/>
    <s v="Federated States of Micronesia"/>
    <s v="FEDERATED STATES OF MICRONESIA - AUSTRALIA Y OCEANÍA - C73"/>
    <s v="federated states of micronesia.aus@miempresa.com"/>
    <x v="8"/>
    <x v="1"/>
    <s v="Crítica"/>
    <s v="Urgente"/>
    <d v="2020-04-19T00:00:00"/>
    <n v="731011664"/>
    <d v="2020-04-30T00:00:00"/>
    <n v="11"/>
    <s v="OK"/>
  </r>
  <r>
    <s v="C9270"/>
    <s v="África"/>
    <s v="Cape Verde"/>
    <s v="CAPE VERDE - ÁFRICA - C92"/>
    <s v="cape verde.áfr@miempresa.com"/>
    <x v="4"/>
    <x v="1"/>
    <s v="Crítica"/>
    <s v="Urgente"/>
    <d v="2020-01-18T00:00:00"/>
    <n v="927029645"/>
    <d v="2020-01-29T00:00:00"/>
    <n v="11"/>
    <s v="OK"/>
  </r>
  <r>
    <s v="C3660"/>
    <s v="Europa"/>
    <s v="Cyprus"/>
    <s v="CYPRUS - EUROPA - C36"/>
    <s v="cyprus.eur@miempresa.com"/>
    <x v="9"/>
    <x v="1"/>
    <s v="Crítica"/>
    <s v="Urgente"/>
    <d v="2021-03-25T00:00:00"/>
    <n v="366055715"/>
    <d v="2021-04-05T00:00:00"/>
    <n v="11"/>
    <s v="OK"/>
  </r>
  <r>
    <s v="C7338"/>
    <s v="Europa"/>
    <s v="Ukraine"/>
    <s v="UKRAINE - EUROPA - C73"/>
    <s v="ukraine.eur@miempresa.com"/>
    <x v="10"/>
    <x v="1"/>
    <s v="Crítica"/>
    <s v="Urgente"/>
    <d v="2021-05-29T00:00:00"/>
    <n v="733834207"/>
    <d v="2021-06-09T00:00:00"/>
    <n v="11"/>
    <s v="OK"/>
  </r>
  <r>
    <s v="C2395"/>
    <s v="África"/>
    <s v="Pakistan"/>
    <s v="PAKISTAN - ÁFRICA - C23"/>
    <s v="pakistan.áfr@miempresa.com"/>
    <x v="7"/>
    <x v="1"/>
    <s v="Crítica"/>
    <s v="Urgente"/>
    <d v="2021-05-06T00:00:00"/>
    <n v="239530551"/>
    <d v="2021-05-17T00:00:00"/>
    <n v="11"/>
    <s v="OK"/>
  </r>
  <r>
    <s v="C3526"/>
    <s v="Europa"/>
    <s v="Luxembourg"/>
    <s v="LUXEMBOURG - EUROPA - C35"/>
    <s v="luxembourg.eur@miempresa.com"/>
    <x v="4"/>
    <x v="0"/>
    <s v="Crítica"/>
    <s v="Urgente"/>
    <d v="2022-07-15T00:00:00"/>
    <n v="352681577"/>
    <d v="2022-07-25T00:00:00"/>
    <n v="10"/>
    <s v="OK"/>
  </r>
  <r>
    <s v="C4617"/>
    <s v="Asia"/>
    <s v="Bhutan"/>
    <s v="BHUTAN - ASIA - C46"/>
    <s v="bhutan.asi@miempresa.com"/>
    <x v="8"/>
    <x v="1"/>
    <s v="Crítica"/>
    <s v="Urgente"/>
    <d v="2021-01-12T00:00:00"/>
    <n v="461794698"/>
    <d v="2021-01-22T00:00:00"/>
    <n v="10"/>
    <s v="OK"/>
  </r>
  <r>
    <s v="C5014"/>
    <s v="África"/>
    <s v="Angola"/>
    <s v="ANGOLA - ÁFRICA - C50"/>
    <s v="angola.áfr@miempresa.com"/>
    <x v="10"/>
    <x v="0"/>
    <s v="Crítica"/>
    <s v="Urgente"/>
    <d v="2022-05-20T00:00:00"/>
    <n v="501440322"/>
    <d v="2022-05-30T00:00:00"/>
    <n v="10"/>
    <s v="OK"/>
  </r>
  <r>
    <s v="C4128"/>
    <s v="África"/>
    <s v="Mauritania"/>
    <s v="MAURITANIA - ÁFRICA - C41"/>
    <s v="mauritania.áfr@miempresa.com"/>
    <x v="0"/>
    <x v="1"/>
    <s v="Crítica"/>
    <s v="Urgente"/>
    <d v="2022-07-26T00:00:00"/>
    <n v="412863051"/>
    <d v="2022-08-05T00:00:00"/>
    <n v="10"/>
    <s v="OK"/>
  </r>
  <r>
    <s v="C9326"/>
    <s v="África"/>
    <s v="Madagascar"/>
    <s v="MADAGASCAR - ÁFRICA - C93"/>
    <s v="madagascar.áfr@miempresa.com"/>
    <x v="7"/>
    <x v="1"/>
    <s v="Crítica"/>
    <s v="Urgente"/>
    <d v="2020-10-30T00:00:00"/>
    <n v="932654559"/>
    <d v="2020-11-09T00:00:00"/>
    <n v="10"/>
    <s v="OK"/>
  </r>
  <r>
    <s v="C4085"/>
    <s v="Australia y Oceanía"/>
    <s v="Australia"/>
    <s v="AUSTRALIA - AUSTRALIA Y OCEANÍA - C40"/>
    <s v="australia.aus@miempresa.com"/>
    <x v="4"/>
    <x v="1"/>
    <s v="Crítica"/>
    <s v="Urgente"/>
    <d v="2020-12-26T00:00:00"/>
    <n v="408538901"/>
    <d v="2021-01-05T00:00:00"/>
    <n v="10"/>
    <s v="OK"/>
  </r>
  <r>
    <s v="C2080"/>
    <s v="África"/>
    <s v="Niger"/>
    <s v="NIGER - ÁFRICA - C20"/>
    <s v="niger.áfr@miempresa.com"/>
    <x v="3"/>
    <x v="0"/>
    <s v="Crítica"/>
    <s v="Urgente"/>
    <d v="2022-07-13T00:00:00"/>
    <n v="208001077"/>
    <d v="2022-07-22T00:00:00"/>
    <n v="9"/>
    <s v="OK"/>
  </r>
  <r>
    <s v="C6920"/>
    <s v="Europa"/>
    <s v="Portugal"/>
    <s v="PORTUGAL - EUROPA - C69"/>
    <s v="portugal.eur@miempresa.com"/>
    <x v="4"/>
    <x v="1"/>
    <s v="Crítica"/>
    <s v="Urgente"/>
    <d v="2021-03-11T00:00:00"/>
    <n v="692054402"/>
    <d v="2021-03-20T00:00:00"/>
    <n v="9"/>
    <s v="OK"/>
  </r>
  <r>
    <s v="C5594"/>
    <s v="Europa"/>
    <s v="Germany"/>
    <s v="GERMANY - EUROPA - C55"/>
    <s v="germany.eur@miempresa.com"/>
    <x v="3"/>
    <x v="0"/>
    <s v="Crítica"/>
    <s v="Urgente"/>
    <d v="2022-06-05T00:00:00"/>
    <n v="559497487"/>
    <d v="2022-06-14T00:00:00"/>
    <n v="9"/>
    <s v="OK"/>
  </r>
  <r>
    <s v="C3564"/>
    <s v="Australia y Oceanía"/>
    <s v="Palau"/>
    <s v="PALAU - AUSTRALIA Y OCEANÍA - C35"/>
    <s v="palau.aus@miempresa.com"/>
    <x v="1"/>
    <x v="0"/>
    <s v="Crítica"/>
    <s v="Urgente"/>
    <d v="2020-04-24T00:00:00"/>
    <n v="356403195"/>
    <d v="2020-05-03T00:00:00"/>
    <n v="9"/>
    <s v="OK"/>
  </r>
  <r>
    <s v="C4641"/>
    <s v="África"/>
    <s v="Liberia"/>
    <s v="LIBERIA - ÁFRICA - C46"/>
    <s v="liberia.áfr@miempresa.com"/>
    <x v="1"/>
    <x v="1"/>
    <s v="Crítica"/>
    <s v="Urgente"/>
    <d v="2021-10-31T00:00:00"/>
    <n v="464115130"/>
    <d v="2021-11-09T00:00:00"/>
    <n v="9"/>
    <s v="OK"/>
  </r>
  <r>
    <s v="C2348"/>
    <s v="Asia"/>
    <s v="Vietnam"/>
    <s v="VIETNAM - ASIA - C23"/>
    <s v="vietnam.asi@miempresa.com"/>
    <x v="9"/>
    <x v="1"/>
    <s v="Crítica"/>
    <s v="Urgente"/>
    <d v="2021-07-10T00:00:00"/>
    <n v="234824883"/>
    <d v="2021-07-19T00:00:00"/>
    <n v="9"/>
    <s v="OK"/>
  </r>
  <r>
    <s v="C1341"/>
    <s v="Australia y Oceanía"/>
    <s v="New Zealand"/>
    <s v="NEW ZEALAND - AUSTRALIA Y OCEANÍA - C13"/>
    <s v="new zealand.aus@miempresa.com"/>
    <x v="9"/>
    <x v="1"/>
    <s v="Crítica"/>
    <s v="Urgente"/>
    <d v="2022-05-15T00:00:00"/>
    <n v="134189260"/>
    <d v="2022-05-24T00:00:00"/>
    <n v="9"/>
    <s v="OK"/>
  </r>
  <r>
    <s v="C2830"/>
    <s v="África"/>
    <s v="Mali"/>
    <s v="MALI - ÁFRICA - C28"/>
    <s v="mali.áfr@miempresa.com"/>
    <x v="0"/>
    <x v="1"/>
    <s v="Crítica"/>
    <s v="Urgente"/>
    <d v="2021-06-05T00:00:00"/>
    <n v="283068597"/>
    <d v="2021-06-13T00:00:00"/>
    <n v="8"/>
    <s v="OK"/>
  </r>
  <r>
    <s v="C5054"/>
    <s v="África"/>
    <s v="Afghanistan"/>
    <s v="AFGHANISTAN - ÁFRICA - C50"/>
    <s v="afghanistan.áfr@miempresa.com"/>
    <x v="6"/>
    <x v="0"/>
    <s v="Crítica"/>
    <s v="Urgente"/>
    <d v="2021-10-01T00:00:00"/>
    <n v="505433166"/>
    <d v="2021-10-09T00:00:00"/>
    <n v="8"/>
    <s v="OK"/>
  </r>
  <r>
    <s v="C8447"/>
    <s v="Asia"/>
    <s v="Taiwan"/>
    <s v="TAIWAN - ASIA - C84"/>
    <s v="taiwan.asi@miempresa.com"/>
    <x v="10"/>
    <x v="1"/>
    <s v="Crítica"/>
    <s v="Urgente"/>
    <d v="2020-05-24T00:00:00"/>
    <n v="844765651"/>
    <d v="2020-06-01T00:00:00"/>
    <n v="8"/>
    <s v="OK"/>
  </r>
  <r>
    <s v="C7783"/>
    <s v="Centroamérica y Caribe"/>
    <s v="Saint Kitts and Nevis "/>
    <s v="SAINT KITTS AND NEVIS  - CENTROAMÉRICA Y CARIBE - C77"/>
    <s v="saint kitts and nevis .cen@miempresa.com"/>
    <x v="5"/>
    <x v="0"/>
    <s v="Crítica"/>
    <s v="Urgente"/>
    <d v="2021-08-27T00:00:00"/>
    <n v="778371751"/>
    <d v="2021-09-03T00:00:00"/>
    <n v="7"/>
    <s v="OK"/>
  </r>
  <r>
    <s v="C5773"/>
    <s v="Asia"/>
    <s v="Kyrgyzstan"/>
    <s v="KYRGYZSTAN - ASIA - C57"/>
    <s v="kyrgyzstan.asi@miempresa.com"/>
    <x v="11"/>
    <x v="0"/>
    <s v="Crítica"/>
    <s v="Urgente"/>
    <d v="2020-03-05T00:00:00"/>
    <n v="577306497"/>
    <d v="2020-03-12T00:00:00"/>
    <n v="7"/>
    <s v="OK"/>
  </r>
  <r>
    <s v="C5649"/>
    <s v="Asia"/>
    <s v="Cambodia"/>
    <s v="CAMBODIA - ASIA - C56"/>
    <s v="cambodia.asi@miempresa.com"/>
    <x v="7"/>
    <x v="0"/>
    <s v="Crítica"/>
    <s v="Urgente"/>
    <d v="2020-05-12T00:00:00"/>
    <n v="564926707"/>
    <d v="2020-05-19T00:00:00"/>
    <n v="7"/>
    <s v="OK"/>
  </r>
  <r>
    <s v="C4168"/>
    <s v="Asia"/>
    <s v="Bhutan"/>
    <s v="BHUTAN - ASIA - C41"/>
    <s v="bhutan.asi@miempresa.com"/>
    <x v="6"/>
    <x v="0"/>
    <s v="Crítica"/>
    <s v="Urgente"/>
    <d v="2021-10-15T00:00:00"/>
    <n v="416881215"/>
    <d v="2021-10-21T00:00:00"/>
    <n v="6"/>
    <s v="OK"/>
  </r>
  <r>
    <s v="C1418"/>
    <s v="África"/>
    <s v="Mali"/>
    <s v="MALI - ÁFRICA - C14"/>
    <s v="mali.áfr@miempresa.com"/>
    <x v="0"/>
    <x v="0"/>
    <s v="Crítica"/>
    <s v="Urgente"/>
    <d v="2021-11-23T00:00:00"/>
    <n v="141818320"/>
    <d v="2021-11-29T00:00:00"/>
    <n v="6"/>
    <s v="OK"/>
  </r>
  <r>
    <s v="C7077"/>
    <s v="Europa"/>
    <s v="Poland"/>
    <s v="POLAND - EUROPA - C70"/>
    <s v="poland.eur@miempresa.com"/>
    <x v="2"/>
    <x v="0"/>
    <s v="Crítica"/>
    <s v="Urgente"/>
    <d v="2021-10-22T00:00:00"/>
    <n v="707739102"/>
    <d v="2021-10-28T00:00:00"/>
    <n v="6"/>
    <s v="OK"/>
  </r>
  <r>
    <s v="C7020"/>
    <s v="África"/>
    <s v="Bahrain"/>
    <s v="BAHRAIN - ÁFRICA - C70"/>
    <s v="bahrain.áfr@miempresa.com"/>
    <x v="0"/>
    <x v="0"/>
    <s v="Crítica"/>
    <s v="Urgente"/>
    <d v="2020-07-19T00:00:00"/>
    <n v="702028787"/>
    <d v="2020-07-25T00:00:00"/>
    <n v="6"/>
    <s v="OK"/>
  </r>
  <r>
    <s v="C7513"/>
    <s v="Asia"/>
    <s v="Sri Lanka"/>
    <s v="SRI LANKA - ASIA - C75"/>
    <s v="sri lanka.asi@miempresa.com"/>
    <x v="0"/>
    <x v="1"/>
    <s v="Crítica"/>
    <s v="Urgente"/>
    <d v="2020-12-04T00:00:00"/>
    <n v="751302039"/>
    <d v="2020-12-10T00:00:00"/>
    <n v="6"/>
    <s v="OK"/>
  </r>
  <r>
    <s v="C8551"/>
    <s v="África"/>
    <s v="Democratic Republic of the Congo"/>
    <s v="DEMOCRATIC REPUBLIC OF THE CONGO - ÁFRICA - C85"/>
    <s v="democratic republic of the congo.áfr@miempresa.com"/>
    <x v="3"/>
    <x v="0"/>
    <s v="Crítica"/>
    <s v="Urgente"/>
    <d v="2020-09-15T00:00:00"/>
    <n v="855146872"/>
    <d v="2020-09-20T00:00:00"/>
    <n v="5"/>
    <s v="OK"/>
  </r>
  <r>
    <s v="C8899"/>
    <s v="Australia y Oceanía"/>
    <s v="Tonga"/>
    <s v="TONGA - AUSTRALIA Y OCEANÍA - C88"/>
    <s v="tonga.aus@miempresa.com"/>
    <x v="9"/>
    <x v="0"/>
    <s v="Crítica"/>
    <s v="Urgente"/>
    <d v="2020-04-25T00:00:00"/>
    <n v="889940917"/>
    <d v="2020-04-30T00:00:00"/>
    <n v="5"/>
    <s v="OK"/>
  </r>
  <r>
    <s v="C5586"/>
    <s v="África"/>
    <s v="Madagascar"/>
    <s v="MADAGASCAR - ÁFRICA - C55"/>
    <s v="madagascar.áfr@miempresa.com"/>
    <x v="9"/>
    <x v="1"/>
    <s v="Crítica"/>
    <s v="Urgente"/>
    <d v="2022-08-10T00:00:00"/>
    <n v="558649051"/>
    <d v="2022-08-15T00:00:00"/>
    <n v="5"/>
    <s v="OK"/>
  </r>
  <r>
    <s v="C7664"/>
    <s v="África"/>
    <s v="Niger"/>
    <s v="NIGER - ÁFRICA - C76"/>
    <s v="niger.áfr@miempresa.com"/>
    <x v="5"/>
    <x v="0"/>
    <s v="Crítica"/>
    <s v="Urgente"/>
    <d v="2022-06-29T00:00:00"/>
    <n v="766409099"/>
    <d v="2022-07-03T00:00:00"/>
    <n v="4"/>
    <s v="OK"/>
  </r>
  <r>
    <s v="C8193"/>
    <s v="Australia y Oceanía"/>
    <s v="Tuvalu"/>
    <s v="TUVALU - AUSTRALIA Y OCEANÍA - C81"/>
    <s v="tuvalu.aus@miempresa.com"/>
    <x v="0"/>
    <x v="1"/>
    <s v="Crítica"/>
    <s v="Urgente"/>
    <d v="2020-12-12T00:00:00"/>
    <n v="819393670"/>
    <d v="2020-12-16T00:00:00"/>
    <n v="4"/>
    <s v="OK"/>
  </r>
  <r>
    <s v="C8131"/>
    <s v="Asia"/>
    <s v="Uzbekistan"/>
    <s v="UZBEKISTAN - ASIA - C81"/>
    <s v="uzbekistan.asi@miempresa.com"/>
    <x v="2"/>
    <x v="1"/>
    <s v="Crítica"/>
    <s v="Urgente"/>
    <d v="2020-06-28T00:00:00"/>
    <n v="813131034"/>
    <d v="2020-07-01T00:00:00"/>
    <n v="3"/>
    <s v="OK"/>
  </r>
  <r>
    <s v="C9581"/>
    <s v="Europa"/>
    <s v="Romania"/>
    <s v="ROMANIA - EUROPA - C95"/>
    <s v="romania.eur@miempresa.com"/>
    <x v="7"/>
    <x v="0"/>
    <s v="Crítica"/>
    <s v="Urgente"/>
    <d v="2022-05-29T00:00:00"/>
    <n v="958153140"/>
    <d v="2022-06-01T00:00:00"/>
    <n v="3"/>
    <s v="OK"/>
  </r>
  <r>
    <s v="C6081"/>
    <s v="Centroamérica y Caribe"/>
    <s v="Barbados"/>
    <s v="BARBADOS - CENTROAMÉRICA Y CARIBE - C60"/>
    <s v="barbados.cen@miempresa.com"/>
    <x v="3"/>
    <x v="1"/>
    <s v="Crítica"/>
    <s v="Urgente"/>
    <d v="2021-03-31T00:00:00"/>
    <n v="608148467"/>
    <d v="2021-04-03T00:00:00"/>
    <n v="3"/>
    <s v="OK"/>
  </r>
  <r>
    <s v="C2047"/>
    <s v="África"/>
    <s v="Mozambique"/>
    <s v="MOZAMBIQUE - ÁFRICA - C20"/>
    <s v="mozambique.áfr@miempresa.com"/>
    <x v="4"/>
    <x v="1"/>
    <s v="Crítica"/>
    <s v="Urgente"/>
    <d v="2021-10-15T00:00:00"/>
    <n v="204702174"/>
    <d v="2021-10-17T00:00:00"/>
    <n v="2"/>
    <s v="OK"/>
  </r>
  <r>
    <s v="C9341"/>
    <s v="Europa"/>
    <s v="Latvia"/>
    <s v="LATVIA - EUROPA - C93"/>
    <s v="latvia.eur@miempresa.com"/>
    <x v="7"/>
    <x v="0"/>
    <s v="Crítica"/>
    <s v="Urgente"/>
    <d v="2020-02-01T00:00:00"/>
    <n v="934157025"/>
    <d v="2020-02-03T00:00:00"/>
    <n v="2"/>
    <s v="OK"/>
  </r>
  <r>
    <s v="C7116"/>
    <s v="África"/>
    <s v="Burundi"/>
    <s v="BURUNDI - ÁFRICA - C71"/>
    <s v="burundi.áfr@miempresa.com"/>
    <x v="7"/>
    <x v="1"/>
    <s v="Crítica"/>
    <s v="Urgente"/>
    <d v="2021-08-31T00:00:00"/>
    <n v="711621654"/>
    <d v="2021-09-02T00:00:00"/>
    <n v="2"/>
    <s v="OK"/>
  </r>
  <r>
    <s v="C5348"/>
    <s v="Centroamérica y Caribe"/>
    <s v="Dominican Republic"/>
    <s v="DOMINICAN REPUBLIC - CENTROAMÉRICA Y CARIBE - C53"/>
    <s v="dominican republic.cen@miempresa.com"/>
    <x v="4"/>
    <x v="1"/>
    <s v="Crítica"/>
    <s v="Urgente"/>
    <d v="2022-11-03T00:00:00"/>
    <n v="534899270"/>
    <d v="2022-11-04T00:00:00"/>
    <n v="1"/>
    <s v="OK"/>
  </r>
  <r>
    <s v="C2314"/>
    <s v="Europa"/>
    <s v="Georgia"/>
    <s v="GEORGIA - EUROPA - C23"/>
    <s v="georgia.eur@miempresa.com"/>
    <x v="1"/>
    <x v="0"/>
    <s v="Crítica"/>
    <s v="Urgente"/>
    <d v="2021-11-22T00:00:00"/>
    <n v="231475770"/>
    <d v="2021-11-23T00:00:00"/>
    <n v="1"/>
    <s v="OK"/>
  </r>
  <r>
    <s v="C9641"/>
    <s v="Australia y Oceanía"/>
    <s v="Tonga"/>
    <s v="TONGA - AUSTRALIA Y OCEANÍA - C96"/>
    <s v="tonga.aus@miempresa.com"/>
    <x v="8"/>
    <x v="0"/>
    <s v="Crítica"/>
    <s v="Urgente"/>
    <d v="2020-08-30T00:00:00"/>
    <n v="964124810"/>
    <d v="2020-08-31T00:00:00"/>
    <n v="1"/>
    <s v="OK"/>
  </r>
  <r>
    <s v="C2086"/>
    <s v="Asia"/>
    <s v="Tajikistan"/>
    <s v="TAJIKISTAN - ASIA - C20"/>
    <s v="tajikistan.asi@miempresa.com"/>
    <x v="0"/>
    <x v="1"/>
    <s v="Crítica"/>
    <s v="Urgente"/>
    <d v="2020-09-04T00:00:00"/>
    <n v="208609616"/>
    <d v="2020-09-05T00:00:00"/>
    <n v="1"/>
    <s v="OK"/>
  </r>
  <r>
    <s v="C3214"/>
    <s v="Europa"/>
    <s v="Ireland"/>
    <s v="IRELAND - EUROPA - C32"/>
    <s v="ireland.eur@miempresa.com"/>
    <x v="4"/>
    <x v="1"/>
    <s v="Crítica"/>
    <s v="Urgente"/>
    <d v="2020-04-12T00:00:00"/>
    <n v="321489417"/>
    <d v="2020-04-13T00:00:00"/>
    <n v="1"/>
    <s v="OK"/>
  </r>
  <r>
    <s v="C5101"/>
    <s v="África"/>
    <s v="Zimbabwe"/>
    <s v="ZIMBABWE - ÁFRICA - C51"/>
    <s v="zimbabwe.áfr@miempresa.com"/>
    <x v="11"/>
    <x v="0"/>
    <s v="Crítica"/>
    <s v="Urgente"/>
    <d v="2021-12-11T00:00:00"/>
    <n v="510174882"/>
    <d v="2021-12-12T00:00:00"/>
    <n v="1"/>
    <s v="OK"/>
  </r>
  <r>
    <s v="C2361"/>
    <s v="África"/>
    <s v="Guinea-Bissau"/>
    <s v="GUINEA-BISSAU - ÁFRICA - C23"/>
    <s v="guinea-bissau.áfr@miempresa.com"/>
    <x v="3"/>
    <x v="1"/>
    <s v="Crítica"/>
    <s v="Urgente"/>
    <d v="2021-05-31T00:00:00"/>
    <n v="236191737"/>
    <d v="2021-06-01T00:00:00"/>
    <n v="1"/>
    <s v="OK"/>
  </r>
  <r>
    <s v="C3793"/>
    <s v="África"/>
    <s v="Central African Republic"/>
    <s v="CENTRAL AFRICAN REPUBLIC - ÁFRICA - C37"/>
    <s v="central african republic.áfr@miempresa.com"/>
    <x v="9"/>
    <x v="1"/>
    <s v="Crítica"/>
    <s v="Urgente"/>
    <d v="2022-03-23T00:00:00"/>
    <n v="379375779"/>
    <d v="2022-03-23T00:00:00"/>
    <n v="0"/>
    <s v="OK"/>
  </r>
  <r>
    <s v="C1708"/>
    <s v="Australia y Oceanía"/>
    <s v="Federated States of Micronesia"/>
    <s v="FEDERATED STATES OF MICRONESIA - AUSTRALIA Y OCEANÍA - C17"/>
    <s v="federated states of micronesia.aus@miempresa.com"/>
    <x v="3"/>
    <x v="0"/>
    <s v="Crítica"/>
    <s v="Urgente"/>
    <d v="2020-06-10T00:00:00"/>
    <n v="170842397"/>
    <d v="2020-06-10T00:00:00"/>
    <n v="0"/>
    <s v="OK"/>
  </r>
  <r>
    <s v="C3795"/>
    <s v="África"/>
    <s v="Benin"/>
    <s v="BENIN - ÁFRICA - C37"/>
    <s v="benin.áfr@miempresa.com"/>
    <x v="4"/>
    <x v="1"/>
    <s v="Crítica"/>
    <s v="Urgente"/>
    <d v="2021-08-03T00:00:00"/>
    <n v="379511392"/>
    <d v="2021-08-03T00:00:00"/>
    <n v="0"/>
    <s v="OK"/>
  </r>
  <r>
    <s v="C1739"/>
    <s v="Asia"/>
    <s v="Japan"/>
    <s v="JAPAN - ASIA - C17"/>
    <s v="japan.asi@miempresa.com"/>
    <x v="3"/>
    <x v="1"/>
    <s v="Crítica"/>
    <s v="Urgente"/>
    <d v="2021-07-19T00:00:00"/>
    <n v="173900973"/>
    <d v="2021-07-19T00:00:00"/>
    <n v="0"/>
    <s v="OK"/>
  </r>
  <r>
    <s v="C5722"/>
    <s v="África"/>
    <s v="Egypt"/>
    <s v="EGYPT - ÁFRICA - C57"/>
    <s v="egypt.áfr@miempresa.com"/>
    <x v="2"/>
    <x v="0"/>
    <s v="Crítica"/>
    <s v="Urgente"/>
    <d v="2020-05-21T00:00:00"/>
    <n v="572249782"/>
    <d v="2020-05-21T00:00:00"/>
    <n v="0"/>
    <s v="OK"/>
  </r>
  <r>
    <s v="C8516"/>
    <s v="África"/>
    <s v="Turkey"/>
    <s v="TURKEY - ÁFRICA - C85"/>
    <s v="turkey.áfr@miempresa.com"/>
    <x v="4"/>
    <x v="1"/>
    <s v="Crítica"/>
    <s v="Urgente"/>
    <d v="2021-11-10T00:00:00"/>
    <n v="851636826"/>
    <d v="2021-11-10T00:00:00"/>
    <n v="0"/>
    <s v="OK"/>
  </r>
  <r>
    <s v="C2046"/>
    <s v="África"/>
    <s v="Gabon"/>
    <s v="GABON - ÁFRICA - C20"/>
    <s v="gabon.áfr@miempresa.com"/>
    <x v="11"/>
    <x v="1"/>
    <s v="Crítica"/>
    <s v="Urgente"/>
    <d v="2022-10-03T00:00:00"/>
    <n v="204677283"/>
    <d v="2022-10-03T00:00:00"/>
    <n v="0"/>
    <s v="OK"/>
  </r>
  <r>
    <s v="C1922"/>
    <s v="Europa"/>
    <s v="Bosnia and Herzegovina"/>
    <s v="BOSNIA AND HERZEGOVINA - EUROPA - C19"/>
    <s v="bosnia and herzegovina.eur@miempresa.com"/>
    <x v="4"/>
    <x v="0"/>
    <s v="Crítica"/>
    <s v="Urgente"/>
    <d v="2021-05-08T00:00:00"/>
    <n v="192262303"/>
    <d v="2021-05-08T00:00:00"/>
    <n v="0"/>
    <s v="OK"/>
  </r>
  <r>
    <s v="C2793"/>
    <s v="África"/>
    <s v="Rwanda"/>
    <s v="RWANDA - ÁFRICA - C27"/>
    <s v="rwanda.áfr@miempresa.com"/>
    <x v="6"/>
    <x v="1"/>
    <s v="Crítica"/>
    <s v="Urgente"/>
    <d v="2022-01-22T00:00:00"/>
    <n v="279311788"/>
    <d v="2022-02-01T00:00:00"/>
    <n v="10"/>
    <s v="OK"/>
  </r>
  <r>
    <s v="C9498"/>
    <s v="Asia"/>
    <s v="China"/>
    <s v="CHINA - ASIA - C94"/>
    <s v="china.asi@miempresa.com"/>
    <x v="1"/>
    <x v="1"/>
    <s v="Baja"/>
    <s v="Normal"/>
    <d v="2020-07-18T00:00:00"/>
    <n v="949826705"/>
    <d v="2020-09-06T00:00:00"/>
    <n v="50"/>
    <s v="Alerta"/>
  </r>
  <r>
    <s v="C5720"/>
    <s v="Europa"/>
    <s v="Portugal"/>
    <s v="PORTUGAL - EUROPA - C57"/>
    <s v="portugal.eur@miempresa.com"/>
    <x v="4"/>
    <x v="1"/>
    <s v="Media"/>
    <s v="Normal"/>
    <d v="2020-09-16T00:00:00"/>
    <n v="572084128"/>
    <d v="2020-11-05T00:00:00"/>
    <n v="50"/>
    <s v="Alerta"/>
  </r>
  <r>
    <s v="C1373"/>
    <s v="África"/>
    <s v="Afghanistan"/>
    <s v="AFGHANISTAN - ÁFRICA - C13"/>
    <s v="afghanistan.áfr@miempresa.com"/>
    <x v="5"/>
    <x v="1"/>
    <s v="Media"/>
    <s v="Normal"/>
    <d v="2022-08-01T00:00:00"/>
    <n v="137319076"/>
    <d v="2022-09-20T00:00:00"/>
    <n v="50"/>
    <s v="Alerta"/>
  </r>
  <r>
    <s v="C2270"/>
    <s v="Centroamérica y Caribe"/>
    <s v="Haiti"/>
    <s v="HAITI - CENTROAMÉRICA Y CARIBE - C22"/>
    <s v="haiti.cen@miempresa.com"/>
    <x v="0"/>
    <x v="1"/>
    <s v="Baja"/>
    <s v="Normal"/>
    <d v="2022-05-24T00:00:00"/>
    <n v="227076518"/>
    <d v="2022-07-13T00:00:00"/>
    <n v="50"/>
    <s v="Alerta"/>
  </r>
  <r>
    <s v="C1559"/>
    <s v="Australia y Oceanía"/>
    <s v="Kiribati"/>
    <s v="KIRIBATI - AUSTRALIA Y OCEANÍA - C15"/>
    <s v="kiribati.aus@miempresa.com"/>
    <x v="6"/>
    <x v="1"/>
    <s v="Baja"/>
    <s v="Normal"/>
    <d v="2022-05-21T00:00:00"/>
    <n v="155916440"/>
    <d v="2022-07-10T00:00:00"/>
    <n v="50"/>
    <s v="Alerta"/>
  </r>
  <r>
    <s v="C6323"/>
    <s v="Europa"/>
    <s v="Portugal"/>
    <s v="PORTUGAL - EUROPA - C63"/>
    <s v="portugal.eur@miempresa.com"/>
    <x v="2"/>
    <x v="1"/>
    <s v="Media"/>
    <s v="Normal"/>
    <d v="2022-10-23T00:00:00"/>
    <n v="632386195"/>
    <d v="2022-12-12T00:00:00"/>
    <n v="50"/>
    <s v="Alerta"/>
  </r>
  <r>
    <s v="C9836"/>
    <s v="África"/>
    <s v="Lebanon"/>
    <s v="LEBANON - ÁFRICA - C98"/>
    <s v="lebanon.áfr@miempresa.com"/>
    <x v="10"/>
    <x v="0"/>
    <s v="Baja"/>
    <s v="Normal"/>
    <d v="2020-02-28T00:00:00"/>
    <n v="983676612"/>
    <d v="2020-04-18T00:00:00"/>
    <n v="50"/>
    <s v="Alerta"/>
  </r>
  <r>
    <s v="C7416"/>
    <s v="Europa"/>
    <s v="Kosovo"/>
    <s v="KOSOVO - EUROPA - C74"/>
    <s v="kosovo.eur@miempresa.com"/>
    <x v="8"/>
    <x v="0"/>
    <s v="Baja"/>
    <s v="Normal"/>
    <d v="2020-10-29T00:00:00"/>
    <n v="741649949"/>
    <d v="2020-12-18T00:00:00"/>
    <n v="50"/>
    <s v="Alerta"/>
  </r>
  <r>
    <s v="C3886"/>
    <s v="Norteamérica"/>
    <s v="Mexico"/>
    <s v="MEXICO - NORTEAMÉRICA - C38"/>
    <s v="mexico.nor@miempresa.com"/>
    <x v="11"/>
    <x v="0"/>
    <s v="Alta"/>
    <s v="Urgente"/>
    <d v="2020-06-18T00:00:00"/>
    <n v="388651931"/>
    <d v="2020-08-07T00:00:00"/>
    <n v="50"/>
    <s v="Alerta"/>
  </r>
  <r>
    <s v="C8797"/>
    <s v="África"/>
    <s v="Mauritania"/>
    <s v="MAURITANIA - ÁFRICA - C87"/>
    <s v="mauritania.áfr@miempresa.com"/>
    <x v="1"/>
    <x v="0"/>
    <s v="Media"/>
    <s v="Normal"/>
    <d v="2021-06-28T00:00:00"/>
    <n v="879781568"/>
    <d v="2021-08-17T00:00:00"/>
    <n v="50"/>
    <s v="Alerta"/>
  </r>
  <r>
    <s v="C8881"/>
    <s v="África"/>
    <s v="Tanzania"/>
    <s v="TANZANIA - ÁFRICA - C88"/>
    <s v="tanzania.áfr@miempresa.com"/>
    <x v="11"/>
    <x v="0"/>
    <s v="Media"/>
    <s v="Normal"/>
    <d v="2021-04-24T00:00:00"/>
    <n v="888108432"/>
    <d v="2021-06-13T00:00:00"/>
    <n v="50"/>
    <s v="Alerta"/>
  </r>
  <r>
    <s v="C8807"/>
    <s v="Norteamérica"/>
    <s v="Greenland"/>
    <s v="GREENLAND - NORTEAMÉRICA - C88"/>
    <s v="greenland.nor@miempresa.com"/>
    <x v="10"/>
    <x v="1"/>
    <s v="Alta"/>
    <s v="Urgente"/>
    <d v="2021-04-30T00:00:00"/>
    <n v="880710685"/>
    <d v="2021-06-19T00:00:00"/>
    <n v="50"/>
    <s v="Alerta"/>
  </r>
  <r>
    <s v="C2463"/>
    <s v="Centroamérica y Caribe"/>
    <s v="El Salvador"/>
    <s v="EL SALVADOR - CENTROAMÉRICA Y CARIBE - C24"/>
    <s v="el salvador.cen@miempresa.com"/>
    <x v="7"/>
    <x v="0"/>
    <s v="Alta"/>
    <s v="Urgente"/>
    <d v="2022-01-14T00:00:00"/>
    <n v="246366965"/>
    <d v="2022-03-05T00:00:00"/>
    <n v="50"/>
    <s v="Alerta"/>
  </r>
  <r>
    <s v="C7113"/>
    <s v="África"/>
    <s v="Malawi"/>
    <s v="MALAWI - ÁFRICA - C71"/>
    <s v="malawi.áfr@miempresa.com"/>
    <x v="3"/>
    <x v="0"/>
    <s v="Baja"/>
    <s v="Normal"/>
    <d v="2022-06-27T00:00:00"/>
    <n v="711386048"/>
    <d v="2022-08-15T00:00:00"/>
    <n v="49"/>
    <s v="Alerta"/>
  </r>
  <r>
    <s v="C7385"/>
    <s v="Australia y Oceanía"/>
    <s v="Palau"/>
    <s v="PALAU - AUSTRALIA Y OCEANÍA - C73"/>
    <s v="palau.aus@miempresa.com"/>
    <x v="7"/>
    <x v="1"/>
    <s v="Alta"/>
    <s v="Urgente"/>
    <d v="2020-12-31T00:00:00"/>
    <n v="738596522"/>
    <d v="2021-02-18T00:00:00"/>
    <n v="49"/>
    <s v="Alerta"/>
  </r>
  <r>
    <s v="C4939"/>
    <s v="África"/>
    <s v="Guinea-Bissau"/>
    <s v="GUINEA-BISSAU - ÁFRICA - C49"/>
    <s v="guinea-bissau.áfr@miempresa.com"/>
    <x v="10"/>
    <x v="0"/>
    <s v="Baja"/>
    <s v="Normal"/>
    <d v="2021-11-02T00:00:00"/>
    <n v="493988502"/>
    <d v="2021-12-21T00:00:00"/>
    <n v="49"/>
    <s v="Alerta"/>
  </r>
  <r>
    <s v="C9878"/>
    <s v="Europa"/>
    <s v="Kosovo"/>
    <s v="KOSOVO - EUROPA - C98"/>
    <s v="kosovo.eur@miempresa.com"/>
    <x v="4"/>
    <x v="1"/>
    <s v="Media"/>
    <s v="Normal"/>
    <d v="2022-01-23T00:00:00"/>
    <n v="987835109"/>
    <d v="2022-03-13T00:00:00"/>
    <n v="49"/>
    <s v="Alerta"/>
  </r>
  <r>
    <s v="C1417"/>
    <s v="Asia"/>
    <s v="North Korea"/>
    <s v="NORTH KOREA - ASIA - C14"/>
    <s v="north korea.asi@miempresa.com"/>
    <x v="10"/>
    <x v="1"/>
    <s v="Alta"/>
    <s v="Urgente"/>
    <d v="2022-02-07T00:00:00"/>
    <n v="141799008"/>
    <d v="2022-03-28T00:00:00"/>
    <n v="49"/>
    <s v="Alerta"/>
  </r>
  <r>
    <s v="C1411"/>
    <s v="África"/>
    <s v="Benin"/>
    <s v="BENIN - ÁFRICA - C14"/>
    <s v="benin.áfr@miempresa.com"/>
    <x v="11"/>
    <x v="0"/>
    <s v="Media"/>
    <s v="Normal"/>
    <d v="2022-08-02T00:00:00"/>
    <n v="141176307"/>
    <d v="2022-09-20T00:00:00"/>
    <n v="49"/>
    <s v="Alerta"/>
  </r>
  <r>
    <s v="C5080"/>
    <s v="Asia"/>
    <s v="Singapore"/>
    <s v="SINGAPORE - ASIA - C50"/>
    <s v="singapore.asi@miempresa.com"/>
    <x v="4"/>
    <x v="0"/>
    <s v="Alta"/>
    <s v="Urgente"/>
    <d v="2021-06-27T00:00:00"/>
    <n v="508005511"/>
    <d v="2021-08-15T00:00:00"/>
    <n v="49"/>
    <s v="Alerta"/>
  </r>
  <r>
    <s v="C2397"/>
    <s v="Asia"/>
    <s v="Indonesia"/>
    <s v="INDONESIA - ASIA - C23"/>
    <s v="indonesia.asi@miempresa.com"/>
    <x v="6"/>
    <x v="0"/>
    <s v="Alta"/>
    <s v="Urgente"/>
    <d v="2021-02-07T00:00:00"/>
    <n v="239782893"/>
    <d v="2021-03-28T00:00:00"/>
    <n v="49"/>
    <s v="Alerta"/>
  </r>
  <r>
    <s v="C3543"/>
    <s v="Australia y Oceanía"/>
    <s v="Tonga"/>
    <s v="TONGA - AUSTRALIA Y OCEANÍA - C35"/>
    <s v="tonga.aus@miempresa.com"/>
    <x v="9"/>
    <x v="0"/>
    <s v="Alta"/>
    <s v="Urgente"/>
    <d v="2022-02-17T00:00:00"/>
    <n v="354335105"/>
    <d v="2022-04-07T00:00:00"/>
    <n v="49"/>
    <s v="Alerta"/>
  </r>
  <r>
    <s v="C1069"/>
    <s v="Centroamérica y Caribe"/>
    <s v="Dominican Republic"/>
    <s v="DOMINICAN REPUBLIC - CENTROAMÉRICA Y CARIBE - C10"/>
    <s v="dominican republic.cen@miempresa.com"/>
    <x v="6"/>
    <x v="1"/>
    <s v="Alta"/>
    <s v="Urgente"/>
    <d v="2022-01-07T00:00:00"/>
    <n v="106919562"/>
    <d v="2022-02-25T00:00:00"/>
    <n v="49"/>
    <s v="Alerta"/>
  </r>
  <r>
    <s v="C2465"/>
    <s v="Asia"/>
    <s v="Brunei"/>
    <s v="BRUNEI - ASIA - C24"/>
    <s v="brunei.asi@miempresa.com"/>
    <x v="2"/>
    <x v="0"/>
    <s v="Baja"/>
    <s v="Normal"/>
    <d v="2021-07-27T00:00:00"/>
    <n v="246557939"/>
    <d v="2021-09-14T00:00:00"/>
    <n v="49"/>
    <s v="Alerta"/>
  </r>
  <r>
    <s v="C3380"/>
    <s v="África"/>
    <s v="Cote d'Ivoire"/>
    <s v="COTE D'IVOIRE - ÁFRICA - C33"/>
    <s v="cote d'ivoire.áfr@miempresa.com"/>
    <x v="1"/>
    <x v="0"/>
    <s v="Alta"/>
    <s v="Urgente"/>
    <d v="2020-07-31T00:00:00"/>
    <n v="338088214"/>
    <d v="2020-09-18T00:00:00"/>
    <n v="49"/>
    <s v="Alerta"/>
  </r>
  <r>
    <s v="C7272"/>
    <s v="Centroamérica y Caribe"/>
    <s v="Haiti"/>
    <s v="HAITI - CENTROAMÉRICA Y CARIBE - C72"/>
    <s v="haiti.cen@miempresa.com"/>
    <x v="2"/>
    <x v="0"/>
    <s v="Baja"/>
    <s v="Normal"/>
    <d v="2020-05-23T00:00:00"/>
    <n v="727281463"/>
    <d v="2020-07-11T00:00:00"/>
    <n v="49"/>
    <s v="Alerta"/>
  </r>
  <r>
    <s v="C6914"/>
    <s v="Europa"/>
    <s v="Monaco"/>
    <s v="MONACO - EUROPA - C69"/>
    <s v="monaco.eur@miempresa.com"/>
    <x v="5"/>
    <x v="0"/>
    <s v="Alta"/>
    <s v="Urgente"/>
    <d v="2020-06-19T00:00:00"/>
    <n v="691472899"/>
    <d v="2020-08-07T00:00:00"/>
    <n v="49"/>
    <s v="Alerta"/>
  </r>
  <r>
    <s v="C9622"/>
    <s v="África"/>
    <s v="Equatorial Guinea"/>
    <s v="EQUATORIAL GUINEA - ÁFRICA - C96"/>
    <s v="equatorial guinea.áfr@miempresa.com"/>
    <x v="10"/>
    <x v="1"/>
    <s v="Alta"/>
    <s v="Urgente"/>
    <d v="2021-08-21T00:00:00"/>
    <n v="962211644"/>
    <d v="2021-10-09T00:00:00"/>
    <n v="49"/>
    <s v="Alerta"/>
  </r>
  <r>
    <s v="C4358"/>
    <s v="África"/>
    <s v="Kenya"/>
    <s v="KENYA - ÁFRICA - C43"/>
    <s v="kenya.áfr@miempresa.com"/>
    <x v="0"/>
    <x v="1"/>
    <s v="Alta"/>
    <s v="Urgente"/>
    <d v="2020-11-07T00:00:00"/>
    <n v="435800874"/>
    <d v="2020-12-25T00:00:00"/>
    <n v="48"/>
    <s v="Alerta"/>
  </r>
  <r>
    <s v="C9468"/>
    <s v="África"/>
    <s v="Namibia"/>
    <s v="NAMIBIA - ÁFRICA - C94"/>
    <s v="namibia.áfr@miempresa.com"/>
    <x v="1"/>
    <x v="1"/>
    <s v="Baja"/>
    <s v="Normal"/>
    <d v="2022-08-18T00:00:00"/>
    <n v="946878850"/>
    <d v="2022-10-05T00:00:00"/>
    <n v="48"/>
    <s v="Alerta"/>
  </r>
  <r>
    <s v="C3821"/>
    <s v="Asia"/>
    <s v="South Korea"/>
    <s v="SOUTH KOREA - ASIA - C38"/>
    <s v="south korea.asi@miempresa.com"/>
    <x v="0"/>
    <x v="0"/>
    <s v="Media"/>
    <s v="Normal"/>
    <d v="2022-05-26T00:00:00"/>
    <n v="382108199"/>
    <d v="2022-07-13T00:00:00"/>
    <n v="48"/>
    <s v="Alerta"/>
  </r>
  <r>
    <s v="C1823"/>
    <s v="Europa"/>
    <s v="Romania"/>
    <s v="ROMANIA - EUROPA - C18"/>
    <s v="romania.eur@miempresa.com"/>
    <x v="8"/>
    <x v="0"/>
    <s v="Media"/>
    <s v="Normal"/>
    <d v="2021-11-13T00:00:00"/>
    <n v="182393920"/>
    <d v="2021-12-31T00:00:00"/>
    <n v="48"/>
    <s v="Alerta"/>
  </r>
  <r>
    <s v="C5535"/>
    <s v="África"/>
    <s v="Bahrain"/>
    <s v="BAHRAIN - ÁFRICA - C55"/>
    <s v="bahrain.áfr@miempresa.com"/>
    <x v="7"/>
    <x v="0"/>
    <s v="Media"/>
    <s v="Normal"/>
    <d v="2022-07-05T00:00:00"/>
    <n v="553562295"/>
    <d v="2022-08-22T00:00:00"/>
    <n v="48"/>
    <s v="Alerta"/>
  </r>
  <r>
    <s v="C6726"/>
    <s v="África"/>
    <s v="The Gambia"/>
    <s v="THE GAMBIA - ÁFRICA - C67"/>
    <s v="the gambia.áfr@miempresa.com"/>
    <x v="0"/>
    <x v="0"/>
    <s v="Media"/>
    <s v="Normal"/>
    <d v="2020-07-05T00:00:00"/>
    <n v="672624480"/>
    <d v="2020-08-22T00:00:00"/>
    <n v="48"/>
    <s v="Alerta"/>
  </r>
  <r>
    <s v="C7785"/>
    <s v="Australia y Oceanía"/>
    <s v="Australia"/>
    <s v="AUSTRALIA - AUSTRALIA Y OCEANÍA - C77"/>
    <s v="australia.aus@miempresa.com"/>
    <x v="6"/>
    <x v="0"/>
    <s v="Media"/>
    <s v="Normal"/>
    <d v="2021-03-27T00:00:00"/>
    <n v="778528392"/>
    <d v="2021-05-14T00:00:00"/>
    <n v="48"/>
    <s v="Alerta"/>
  </r>
  <r>
    <s v="C2876"/>
    <s v="África"/>
    <s v="Tunisia "/>
    <s v="TUNISIA  - ÁFRICA - C28"/>
    <s v="tunisia .áfr@miempresa.com"/>
    <x v="8"/>
    <x v="1"/>
    <s v="Media"/>
    <s v="Normal"/>
    <d v="2020-03-21T00:00:00"/>
    <n v="287675130"/>
    <d v="2020-05-07T00:00:00"/>
    <n v="47"/>
    <s v="Alerta"/>
  </r>
  <r>
    <s v="C4923"/>
    <s v="África"/>
    <s v="Lesotho"/>
    <s v="LESOTHO - ÁFRICA - C49"/>
    <s v="lesotho.áfr@miempresa.com"/>
    <x v="6"/>
    <x v="1"/>
    <s v="Baja"/>
    <s v="Normal"/>
    <d v="2020-04-07T00:00:00"/>
    <n v="492341411"/>
    <d v="2020-05-24T00:00:00"/>
    <n v="47"/>
    <s v="Alerta"/>
  </r>
  <r>
    <s v="C2297"/>
    <s v="Europa"/>
    <s v="Lithuania"/>
    <s v="LITHUANIA - EUROPA - C22"/>
    <s v="lithuania.eur@miempresa.com"/>
    <x v="7"/>
    <x v="0"/>
    <s v="Baja"/>
    <s v="Normal"/>
    <d v="2021-12-07T00:00:00"/>
    <n v="229708516"/>
    <d v="2022-01-23T00:00:00"/>
    <n v="47"/>
    <s v="Alerta"/>
  </r>
  <r>
    <s v="C3822"/>
    <s v="Centroamérica y Caribe"/>
    <s v="Saint Vincent and the Grenadines"/>
    <s v="SAINT VINCENT AND THE GRENADINES - CENTROAMÉRICA Y CARIBE - C38"/>
    <s v="saint vincent and the grenadines.cen@miempresa.com"/>
    <x v="11"/>
    <x v="1"/>
    <s v="Alta"/>
    <s v="Urgente"/>
    <d v="2021-08-10T00:00:00"/>
    <n v="382228791"/>
    <d v="2021-09-26T00:00:00"/>
    <n v="47"/>
    <s v="Alerta"/>
  </r>
  <r>
    <s v="C8482"/>
    <s v="Asia"/>
    <s v="Turkmenistan"/>
    <s v="TURKMENISTAN - ASIA - C84"/>
    <s v="turkmenistan.asi@miempresa.com"/>
    <x v="0"/>
    <x v="1"/>
    <s v="Media"/>
    <s v="Normal"/>
    <d v="2022-07-13T00:00:00"/>
    <n v="848277413"/>
    <d v="2022-08-29T00:00:00"/>
    <n v="47"/>
    <s v="Alerta"/>
  </r>
  <r>
    <s v="C8924"/>
    <s v="África"/>
    <s v="The Gambia"/>
    <s v="THE GAMBIA - ÁFRICA - C89"/>
    <s v="the gambia.áfr@miempresa.com"/>
    <x v="10"/>
    <x v="0"/>
    <s v="Alta"/>
    <s v="Urgente"/>
    <d v="2022-06-08T00:00:00"/>
    <n v="892427861"/>
    <d v="2022-07-25T00:00:00"/>
    <n v="47"/>
    <s v="Alerta"/>
  </r>
  <r>
    <s v="C1864"/>
    <s v="Asia"/>
    <s v="Philippines"/>
    <s v="PHILIPPINES - ASIA - C18"/>
    <s v="philippines.asi@miempresa.com"/>
    <x v="1"/>
    <x v="0"/>
    <s v="Baja"/>
    <s v="Normal"/>
    <d v="2020-04-12T00:00:00"/>
    <n v="186451995"/>
    <d v="2020-05-29T00:00:00"/>
    <n v="47"/>
    <s v="Alerta"/>
  </r>
  <r>
    <s v="C7378"/>
    <s v="Asia"/>
    <s v="Laos"/>
    <s v="LAOS - ASIA - C73"/>
    <s v="laos.asi@miempresa.com"/>
    <x v="11"/>
    <x v="1"/>
    <s v="Baja"/>
    <s v="Normal"/>
    <d v="2022-04-13T00:00:00"/>
    <n v="737893569"/>
    <d v="2022-05-30T00:00:00"/>
    <n v="47"/>
    <s v="Alerta"/>
  </r>
  <r>
    <s v="C9145"/>
    <s v="África"/>
    <s v="Burundi"/>
    <s v="BURUNDI - ÁFRICA - C91"/>
    <s v="burundi.áfr@miempresa.com"/>
    <x v="8"/>
    <x v="1"/>
    <s v="Baja"/>
    <s v="Normal"/>
    <d v="2020-06-25T00:00:00"/>
    <n v="914555871"/>
    <d v="2020-08-11T00:00:00"/>
    <n v="47"/>
    <s v="Alerta"/>
  </r>
  <r>
    <s v="C5000"/>
    <s v="Europa"/>
    <s v="Netherlands"/>
    <s v="NETHERLANDS - EUROPA - C50"/>
    <s v="netherlands.eur@miempresa.com"/>
    <x v="9"/>
    <x v="1"/>
    <s v="Alta"/>
    <s v="Urgente"/>
    <d v="2021-12-30T00:00:00"/>
    <n v="500025403"/>
    <d v="2022-02-15T00:00:00"/>
    <n v="47"/>
    <s v="Alerta"/>
  </r>
  <r>
    <s v="C3365"/>
    <s v="Europa"/>
    <s v="Belarus"/>
    <s v="BELARUS - EUROPA - C33"/>
    <s v="belarus.eur@miempresa.com"/>
    <x v="2"/>
    <x v="1"/>
    <s v="Alta"/>
    <s v="Urgente"/>
    <d v="2022-07-02T00:00:00"/>
    <n v="336541545"/>
    <d v="2022-08-18T00:00:00"/>
    <n v="47"/>
    <s v="Alerta"/>
  </r>
  <r>
    <s v="C4982"/>
    <s v="África"/>
    <s v="Afghanistan"/>
    <s v="AFGHANISTAN - ÁFRICA - C49"/>
    <s v="afghanistan.áfr@miempresa.com"/>
    <x v="7"/>
    <x v="0"/>
    <s v="Alta"/>
    <s v="Urgente"/>
    <d v="2021-05-11T00:00:00"/>
    <n v="498232400"/>
    <d v="2021-06-27T00:00:00"/>
    <n v="47"/>
    <s v="Alerta"/>
  </r>
  <r>
    <s v="C7183"/>
    <s v="Europa"/>
    <s v="Luxembourg"/>
    <s v="LUXEMBOURG - EUROPA - C71"/>
    <s v="luxembourg.eur@miempresa.com"/>
    <x v="6"/>
    <x v="0"/>
    <s v="Baja"/>
    <s v="Normal"/>
    <d v="2020-09-26T00:00:00"/>
    <n v="718301856"/>
    <d v="2020-11-12T00:00:00"/>
    <n v="47"/>
    <s v="Alerta"/>
  </r>
  <r>
    <s v="C5635"/>
    <s v="África"/>
    <s v="Somalia"/>
    <s v="SOMALIA - ÁFRICA - C56"/>
    <s v="somalia.áfr@miempresa.com"/>
    <x v="0"/>
    <x v="0"/>
    <s v="Baja"/>
    <s v="Normal"/>
    <d v="2022-01-08T00:00:00"/>
    <n v="563551700"/>
    <d v="2022-02-24T00:00:00"/>
    <n v="47"/>
    <s v="Alerta"/>
  </r>
  <r>
    <s v="C5593"/>
    <s v="África"/>
    <s v="Uganda"/>
    <s v="UGANDA - ÁFRICA - C55"/>
    <s v="uganda.áfr@miempresa.com"/>
    <x v="6"/>
    <x v="1"/>
    <s v="Baja"/>
    <s v="Normal"/>
    <d v="2021-01-27T00:00:00"/>
    <n v="559327971"/>
    <d v="2021-03-15T00:00:00"/>
    <n v="47"/>
    <s v="Alerta"/>
  </r>
  <r>
    <s v="C4987"/>
    <s v="Asia"/>
    <s v="Brunei"/>
    <s v="BRUNEI - ASIA - C49"/>
    <s v="brunei.asi@miempresa.com"/>
    <x v="6"/>
    <x v="0"/>
    <s v="Media"/>
    <s v="Normal"/>
    <d v="2021-09-05T00:00:00"/>
    <n v="498774850"/>
    <d v="2021-10-22T00:00:00"/>
    <n v="47"/>
    <s v="Alerta"/>
  </r>
  <r>
    <s v="C6722"/>
    <s v="Norteamérica"/>
    <s v="Canada"/>
    <s v="CANADA - NORTEAMÉRICA - C67"/>
    <s v="canada.nor@miempresa.com"/>
    <x v="5"/>
    <x v="0"/>
    <s v="Baja"/>
    <s v="Normal"/>
    <d v="2020-10-31T00:00:00"/>
    <n v="672222793"/>
    <d v="2020-12-17T00:00:00"/>
    <n v="47"/>
    <s v="Alerta"/>
  </r>
  <r>
    <s v="C9233"/>
    <s v="África"/>
    <s v="Morocco"/>
    <s v="MOROCCO - ÁFRICA - C92"/>
    <s v="morocco.áfr@miempresa.com"/>
    <x v="4"/>
    <x v="1"/>
    <s v="Alta"/>
    <s v="Urgente"/>
    <d v="2021-11-23T00:00:00"/>
    <n v="923389995"/>
    <d v="2022-01-09T00:00:00"/>
    <n v="47"/>
    <s v="Alerta"/>
  </r>
  <r>
    <s v="C8007"/>
    <s v="Europa"/>
    <s v="Serbia"/>
    <s v="SERBIA - EUROPA - C80"/>
    <s v="serbia.eur@miempresa.com"/>
    <x v="6"/>
    <x v="1"/>
    <s v="Media"/>
    <s v="Normal"/>
    <d v="2022-10-15T00:00:00"/>
    <n v="800797164"/>
    <d v="2022-12-01T00:00:00"/>
    <n v="47"/>
    <s v="Alerta"/>
  </r>
  <r>
    <s v="C3212"/>
    <s v="Norteamérica"/>
    <s v="Greenland"/>
    <s v="GREENLAND - NORTEAMÉRICA - C32"/>
    <s v="greenland.nor@miempresa.com"/>
    <x v="8"/>
    <x v="0"/>
    <s v="Alta"/>
    <s v="Urgente"/>
    <d v="2022-07-15T00:00:00"/>
    <n v="321273982"/>
    <d v="2022-08-30T00:00:00"/>
    <n v="46"/>
    <s v="Alerta"/>
  </r>
  <r>
    <s v="C2806"/>
    <s v="Asia"/>
    <s v="North Korea"/>
    <s v="NORTH KOREA - ASIA - C28"/>
    <s v="north korea.asi@miempresa.com"/>
    <x v="1"/>
    <x v="1"/>
    <s v="Baja"/>
    <s v="Normal"/>
    <d v="2020-11-17T00:00:00"/>
    <n v="280654180"/>
    <d v="2021-01-02T00:00:00"/>
    <n v="46"/>
    <s v="Alerta"/>
  </r>
  <r>
    <s v="C5637"/>
    <s v="Asia"/>
    <s v="China"/>
    <s v="CHINA - ASIA - C56"/>
    <s v="china.asi@miempresa.com"/>
    <x v="6"/>
    <x v="1"/>
    <s v="Media"/>
    <s v="Normal"/>
    <d v="2021-09-16T00:00:00"/>
    <n v="563757693"/>
    <d v="2021-11-01T00:00:00"/>
    <n v="46"/>
    <s v="Alerta"/>
  </r>
  <r>
    <s v="C7450"/>
    <s v="Australia y Oceanía"/>
    <s v="Solomon Islands"/>
    <s v="SOLOMON ISLANDS - AUSTRALIA Y OCEANÍA - C74"/>
    <s v="solomon islands.aus@miempresa.com"/>
    <x v="3"/>
    <x v="1"/>
    <s v="Alta"/>
    <s v="Urgente"/>
    <d v="2022-04-11T00:00:00"/>
    <n v="745095622"/>
    <d v="2022-05-27T00:00:00"/>
    <n v="46"/>
    <s v="Alerta"/>
  </r>
  <r>
    <s v="C1901"/>
    <s v="Australia y Oceanía"/>
    <s v="Solomon Islands"/>
    <s v="SOLOMON ISLANDS - AUSTRALIA Y OCEANÍA - C19"/>
    <s v="solomon islands.aus@miempresa.com"/>
    <x v="4"/>
    <x v="1"/>
    <s v="Media"/>
    <s v="Normal"/>
    <d v="2022-06-30T00:00:00"/>
    <n v="190168464"/>
    <d v="2022-08-15T00:00:00"/>
    <n v="46"/>
    <s v="Alerta"/>
  </r>
  <r>
    <s v="C3931"/>
    <s v="África"/>
    <s v="Mauritius "/>
    <s v="MAURITIUS  - ÁFRICA - C39"/>
    <s v="mauritius .áfr@miempresa.com"/>
    <x v="1"/>
    <x v="1"/>
    <s v="Media"/>
    <s v="Normal"/>
    <d v="2021-02-11T00:00:00"/>
    <n v="393162333"/>
    <d v="2021-03-29T00:00:00"/>
    <n v="46"/>
    <s v="Alerta"/>
  </r>
  <r>
    <s v="C8391"/>
    <s v="Australia y Oceanía"/>
    <s v="Fiji"/>
    <s v="FIJI - AUSTRALIA Y OCEANÍA - C83"/>
    <s v="fiji.aus@miempresa.com"/>
    <x v="6"/>
    <x v="0"/>
    <s v="Media"/>
    <s v="Normal"/>
    <d v="2022-01-28T00:00:00"/>
    <n v="839142024"/>
    <d v="2022-03-15T00:00:00"/>
    <n v="46"/>
    <s v="Alerta"/>
  </r>
  <r>
    <s v="C2294"/>
    <s v="Europa"/>
    <s v="Ukraine"/>
    <s v="UKRAINE - EUROPA - C22"/>
    <s v="ukraine.eur@miempresa.com"/>
    <x v="6"/>
    <x v="0"/>
    <s v="Alta"/>
    <s v="Urgente"/>
    <d v="2021-10-11T00:00:00"/>
    <n v="229457461"/>
    <d v="2021-11-26T00:00:00"/>
    <n v="46"/>
    <s v="Alerta"/>
  </r>
  <r>
    <s v="C5258"/>
    <s v="África"/>
    <s v="Tunisia "/>
    <s v="TUNISIA  - ÁFRICA - C52"/>
    <s v="tunisia .áfr@miempresa.com"/>
    <x v="9"/>
    <x v="0"/>
    <s v="Media"/>
    <s v="Normal"/>
    <d v="2022-04-06T00:00:00"/>
    <n v="525869882"/>
    <d v="2022-05-22T00:00:00"/>
    <n v="46"/>
    <s v="Alerta"/>
  </r>
  <r>
    <s v="C3281"/>
    <s v="Europa"/>
    <s v="San Marino"/>
    <s v="SAN MARINO - EUROPA - C32"/>
    <s v="san marino.eur@miempresa.com"/>
    <x v="8"/>
    <x v="0"/>
    <s v="Baja"/>
    <s v="Normal"/>
    <d v="2022-05-14T00:00:00"/>
    <n v="328184640"/>
    <d v="2022-06-29T00:00:00"/>
    <n v="46"/>
    <s v="Alerta"/>
  </r>
  <r>
    <s v="C3133"/>
    <s v="África"/>
    <s v="Democratic Republic of the Congo"/>
    <s v="DEMOCRATIC REPUBLIC OF THE CONGO - ÁFRICA - C31"/>
    <s v="democratic republic of the congo.áfr@miempresa.com"/>
    <x v="8"/>
    <x v="0"/>
    <s v="Media"/>
    <s v="Normal"/>
    <d v="2020-12-18T00:00:00"/>
    <n v="313368976"/>
    <d v="2021-02-02T00:00:00"/>
    <n v="46"/>
    <s v="Alerta"/>
  </r>
  <r>
    <s v="C3899"/>
    <s v="Australia y Oceanía"/>
    <s v="Solomon Islands"/>
    <s v="SOLOMON ISLANDS - AUSTRALIA Y OCEANÍA - C38"/>
    <s v="solomon islands.aus@miempresa.com"/>
    <x v="4"/>
    <x v="1"/>
    <s v="Alta"/>
    <s v="Urgente"/>
    <d v="2021-10-03T00:00:00"/>
    <n v="389917933"/>
    <d v="2021-11-18T00:00:00"/>
    <n v="46"/>
    <s v="Alerta"/>
  </r>
  <r>
    <s v="C6742"/>
    <s v="África"/>
    <s v="Saudi Arabia"/>
    <s v="SAUDI ARABIA - ÁFRICA - C67"/>
    <s v="saudi arabia.áfr@miempresa.com"/>
    <x v="3"/>
    <x v="0"/>
    <s v="Alta"/>
    <s v="Urgente"/>
    <d v="2020-12-31T00:00:00"/>
    <n v="674206769"/>
    <d v="2021-02-15T00:00:00"/>
    <n v="46"/>
    <s v="Alerta"/>
  </r>
  <r>
    <s v="C9440"/>
    <s v="África"/>
    <s v="Israel"/>
    <s v="ISRAEL - ÁFRICA - C94"/>
    <s v="israel.áfr@miempresa.com"/>
    <x v="5"/>
    <x v="1"/>
    <s v="Baja"/>
    <s v="Normal"/>
    <d v="2022-06-27T00:00:00"/>
    <n v="944031417"/>
    <d v="2022-08-12T00:00:00"/>
    <n v="46"/>
    <s v="Alerta"/>
  </r>
  <r>
    <s v="C1968"/>
    <s v="Europa"/>
    <s v="Montenegro"/>
    <s v="MONTENEGRO - EUROPA - C19"/>
    <s v="montenegro.eur@miempresa.com"/>
    <x v="6"/>
    <x v="1"/>
    <s v="Media"/>
    <s v="Normal"/>
    <d v="2020-11-25T00:00:00"/>
    <n v="196863257"/>
    <d v="2021-01-09T00:00:00"/>
    <n v="45"/>
    <s v="Alerta"/>
  </r>
  <r>
    <s v="C8686"/>
    <s v="África"/>
    <s v="Rwanda"/>
    <s v="RWANDA - ÁFRICA - C86"/>
    <s v="rwanda.áfr@miempresa.com"/>
    <x v="2"/>
    <x v="0"/>
    <s v="Alta"/>
    <s v="Urgente"/>
    <d v="2022-10-24T00:00:00"/>
    <n v="868652760"/>
    <d v="2022-12-08T00:00:00"/>
    <n v="45"/>
    <s v="Alerta"/>
  </r>
  <r>
    <s v="C8321"/>
    <s v="África"/>
    <s v="South Sudan"/>
    <s v="SOUTH SUDAN - ÁFRICA - C83"/>
    <s v="south sudan.áfr@miempresa.com"/>
    <x v="3"/>
    <x v="0"/>
    <s v="Alta"/>
    <s v="Urgente"/>
    <d v="2021-10-12T00:00:00"/>
    <n v="832186305"/>
    <d v="2021-11-26T00:00:00"/>
    <n v="45"/>
    <s v="Alerta"/>
  </r>
  <r>
    <s v="C5839"/>
    <s v="África"/>
    <s v="Cote d'Ivoire"/>
    <s v="COTE D'IVOIRE - ÁFRICA - C58"/>
    <s v="cote d'ivoire.áfr@miempresa.com"/>
    <x v="2"/>
    <x v="1"/>
    <s v="Baja"/>
    <s v="Normal"/>
    <d v="2021-03-11T00:00:00"/>
    <n v="583977258"/>
    <d v="2021-04-25T00:00:00"/>
    <n v="45"/>
    <s v="Alerta"/>
  </r>
  <r>
    <s v="C6411"/>
    <s v="Asia"/>
    <s v="Malaysia"/>
    <s v="MALAYSIA - ASIA - C64"/>
    <s v="malaysia.asi@miempresa.com"/>
    <x v="9"/>
    <x v="0"/>
    <s v="Alta"/>
    <s v="Urgente"/>
    <d v="2021-07-20T00:00:00"/>
    <n v="641120326"/>
    <d v="2021-09-03T00:00:00"/>
    <n v="45"/>
    <s v="Alerta"/>
  </r>
  <r>
    <s v="C8124"/>
    <s v="Europa"/>
    <s v="San Marino"/>
    <s v="SAN MARINO - EUROPA - C81"/>
    <s v="san marino.eur@miempresa.com"/>
    <x v="3"/>
    <x v="0"/>
    <s v="Baja"/>
    <s v="Normal"/>
    <d v="2021-12-25T00:00:00"/>
    <n v="812408769"/>
    <d v="2022-02-08T00:00:00"/>
    <n v="45"/>
    <s v="Alerta"/>
  </r>
  <r>
    <s v="C9070"/>
    <s v="África"/>
    <s v="Angola"/>
    <s v="ANGOLA - ÁFRICA - C90"/>
    <s v="angola.áfr@miempresa.com"/>
    <x v="9"/>
    <x v="1"/>
    <s v="Media"/>
    <s v="Normal"/>
    <d v="2022-04-04T00:00:00"/>
    <n v="907012641"/>
    <d v="2022-05-19T00:00:00"/>
    <n v="45"/>
    <s v="Alerta"/>
  </r>
  <r>
    <s v="C7318"/>
    <s v="África"/>
    <s v="Turkey"/>
    <s v="TURKEY - ÁFRICA - C73"/>
    <s v="turkey.áfr@miempresa.com"/>
    <x v="6"/>
    <x v="1"/>
    <s v="Alta"/>
    <s v="Urgente"/>
    <d v="2021-03-14T00:00:00"/>
    <n v="731806886"/>
    <d v="2021-04-28T00:00:00"/>
    <n v="45"/>
    <s v="Alerta"/>
  </r>
  <r>
    <s v="C5282"/>
    <s v="Europa"/>
    <s v="Lithuania"/>
    <s v="LITHUANIA - EUROPA - C52"/>
    <s v="lithuania.eur@miempresa.com"/>
    <x v="7"/>
    <x v="0"/>
    <s v="Baja"/>
    <s v="Normal"/>
    <d v="2020-05-10T00:00:00"/>
    <n v="528205335"/>
    <d v="2020-06-24T00:00:00"/>
    <n v="45"/>
    <s v="Alerta"/>
  </r>
  <r>
    <s v="C4250"/>
    <s v="Asia"/>
    <s v="Indonesia"/>
    <s v="INDONESIA - ASIA - C42"/>
    <s v="indonesia.asi@miempresa.com"/>
    <x v="1"/>
    <x v="1"/>
    <s v="Media"/>
    <s v="Normal"/>
    <d v="2021-11-07T00:00:00"/>
    <n v="425073754"/>
    <d v="2021-12-22T00:00:00"/>
    <n v="45"/>
    <s v="Alerta"/>
  </r>
  <r>
    <s v="C4624"/>
    <s v="África"/>
    <s v="Burundi"/>
    <s v="BURUNDI - ÁFRICA - C46"/>
    <s v="burundi.áfr@miempresa.com"/>
    <x v="10"/>
    <x v="0"/>
    <s v="Baja"/>
    <s v="Normal"/>
    <d v="2021-04-16T00:00:00"/>
    <n v="462449157"/>
    <d v="2021-05-31T00:00:00"/>
    <n v="45"/>
    <s v="Alerta"/>
  </r>
  <r>
    <s v="C9749"/>
    <s v="África"/>
    <s v="Bahrain"/>
    <s v="BAHRAIN - ÁFRICA - C97"/>
    <s v="bahrain.áfr@miempresa.com"/>
    <x v="10"/>
    <x v="1"/>
    <s v="Baja"/>
    <s v="Normal"/>
    <d v="2021-04-29T00:00:00"/>
    <n v="974933469"/>
    <d v="2021-06-12T00:00:00"/>
    <n v="44"/>
    <s v="Alerta"/>
  </r>
  <r>
    <s v="C5351"/>
    <s v="África"/>
    <s v="The Gambia"/>
    <s v="THE GAMBIA - ÁFRICA - C53"/>
    <s v="the gambia.áfr@miempresa.com"/>
    <x v="5"/>
    <x v="1"/>
    <s v="Alta"/>
    <s v="Urgente"/>
    <d v="2021-10-11T00:00:00"/>
    <n v="535151183"/>
    <d v="2021-11-24T00:00:00"/>
    <n v="44"/>
    <s v="Alerta"/>
  </r>
  <r>
    <s v="C1647"/>
    <s v="Australia y Oceanía"/>
    <s v="Vanuatu"/>
    <s v="VANUATU - AUSTRALIA Y OCEANÍA - C16"/>
    <s v="vanuatu.aus@miempresa.com"/>
    <x v="10"/>
    <x v="1"/>
    <s v="Alta"/>
    <s v="Urgente"/>
    <d v="2021-04-17T00:00:00"/>
    <n v="164705932"/>
    <d v="2021-05-31T00:00:00"/>
    <n v="44"/>
    <s v="Alerta"/>
  </r>
  <r>
    <s v="C5459"/>
    <s v="Australia y Oceanía"/>
    <s v="Australia"/>
    <s v="AUSTRALIA - AUSTRALIA Y OCEANÍA - C54"/>
    <s v="australia.aus@miempresa.com"/>
    <x v="7"/>
    <x v="0"/>
    <s v="Baja"/>
    <s v="Normal"/>
    <d v="2020-06-27T00:00:00"/>
    <n v="545928943"/>
    <d v="2020-08-10T00:00:00"/>
    <n v="44"/>
    <s v="Alerta"/>
  </r>
  <r>
    <s v="C2886"/>
    <s v="África"/>
    <s v="Democratic Republic of the Congo"/>
    <s v="DEMOCRATIC REPUBLIC OF THE CONGO - ÁFRICA - C28"/>
    <s v="democratic republic of the congo.áfr@miempresa.com"/>
    <x v="4"/>
    <x v="1"/>
    <s v="Baja"/>
    <s v="Normal"/>
    <d v="2021-05-07T00:00:00"/>
    <n v="288649737"/>
    <d v="2021-06-20T00:00:00"/>
    <n v="44"/>
    <s v="Alerta"/>
  </r>
  <r>
    <s v="C7067"/>
    <s v="Europa"/>
    <s v="Armenia"/>
    <s v="ARMENIA - EUROPA - C70"/>
    <s v="armenia.eur@miempresa.com"/>
    <x v="9"/>
    <x v="0"/>
    <s v="Baja"/>
    <s v="Normal"/>
    <d v="2021-06-02T00:00:00"/>
    <n v="706796252"/>
    <d v="2021-07-16T00:00:00"/>
    <n v="44"/>
    <s v="Alerta"/>
  </r>
  <r>
    <s v="C8248"/>
    <s v="África"/>
    <s v="Ethiopia"/>
    <s v="ETHIOPIA - ÁFRICA - C82"/>
    <s v="ethiopia.áfr@miempresa.com"/>
    <x v="9"/>
    <x v="0"/>
    <s v="Media"/>
    <s v="Normal"/>
    <d v="2020-11-06T00:00:00"/>
    <n v="824894130"/>
    <d v="2020-12-20T00:00:00"/>
    <n v="44"/>
    <s v="Alerta"/>
  </r>
  <r>
    <s v="C5674"/>
    <s v="África"/>
    <s v="Madagascar"/>
    <s v="MADAGASCAR - ÁFRICA - C56"/>
    <s v="madagascar.áfr@miempresa.com"/>
    <x v="5"/>
    <x v="1"/>
    <s v="Alta"/>
    <s v="Urgente"/>
    <d v="2020-08-06T00:00:00"/>
    <n v="567429101"/>
    <d v="2020-09-19T00:00:00"/>
    <n v="44"/>
    <s v="Alerta"/>
  </r>
  <r>
    <s v="C8406"/>
    <s v="Australia y Oceanía"/>
    <s v="New Zealand"/>
    <s v="NEW ZEALAND - AUSTRALIA Y OCEANÍA - C84"/>
    <s v="new zealand.aus@miempresa.com"/>
    <x v="8"/>
    <x v="1"/>
    <s v="Baja"/>
    <s v="Normal"/>
    <d v="2022-05-27T00:00:00"/>
    <n v="840668952"/>
    <d v="2022-07-10T00:00:00"/>
    <n v="44"/>
    <s v="Alerta"/>
  </r>
  <r>
    <s v="C4541"/>
    <s v="Europa"/>
    <s v="Albania"/>
    <s v="ALBANIA - EUROPA - C45"/>
    <s v="albania.eur@miempresa.com"/>
    <x v="10"/>
    <x v="0"/>
    <s v="Alta"/>
    <s v="Urgente"/>
    <d v="2022-09-29T00:00:00"/>
    <n v="454127442"/>
    <d v="2022-11-12T00:00:00"/>
    <n v="44"/>
    <s v="Alerta"/>
  </r>
  <r>
    <s v="C9401"/>
    <s v="África"/>
    <s v="Togo"/>
    <s v="TOGO - ÁFRICA - C94"/>
    <s v="togo.áfr@miempresa.com"/>
    <x v="1"/>
    <x v="0"/>
    <s v="Baja"/>
    <s v="Normal"/>
    <d v="2021-09-19T00:00:00"/>
    <n v="940139424"/>
    <d v="2021-11-02T00:00:00"/>
    <n v="44"/>
    <s v="Alerta"/>
  </r>
  <r>
    <s v="C7273"/>
    <s v="Europa"/>
    <s v="Montenegro"/>
    <s v="MONTENEGRO - EUROPA - C72"/>
    <s v="montenegro.eur@miempresa.com"/>
    <x v="9"/>
    <x v="0"/>
    <s v="Baja"/>
    <s v="Normal"/>
    <d v="2021-09-09T00:00:00"/>
    <n v="727367293"/>
    <d v="2021-10-23T00:00:00"/>
    <n v="44"/>
    <s v="Alerta"/>
  </r>
  <r>
    <s v="C8461"/>
    <s v="Europa"/>
    <s v="Switzerland"/>
    <s v="SWITZERLAND - EUROPA - C84"/>
    <s v="switzerland.eur@miempresa.com"/>
    <x v="11"/>
    <x v="0"/>
    <s v="Media"/>
    <s v="Normal"/>
    <d v="2022-07-20T00:00:00"/>
    <n v="846193444"/>
    <d v="2022-09-02T00:00:00"/>
    <n v="44"/>
    <s v="Alerta"/>
  </r>
  <r>
    <s v="C9826"/>
    <s v="África"/>
    <s v="Mozambique"/>
    <s v="MOZAMBIQUE - ÁFRICA - C98"/>
    <s v="mozambique.áfr@miempresa.com"/>
    <x v="6"/>
    <x v="0"/>
    <s v="Media"/>
    <s v="Normal"/>
    <d v="2020-03-12T00:00:00"/>
    <n v="982617461"/>
    <d v="2020-04-25T00:00:00"/>
    <n v="44"/>
    <s v="Alerta"/>
  </r>
  <r>
    <s v="C5305"/>
    <s v="Centroamérica y Caribe"/>
    <s v="Guatemala"/>
    <s v="GUATEMALA - CENTROAMÉRICA Y CARIBE - C53"/>
    <s v="guatemala.cen@miempresa.com"/>
    <x v="11"/>
    <x v="1"/>
    <s v="Media"/>
    <s v="Normal"/>
    <d v="2022-09-30T00:00:00"/>
    <n v="530560958"/>
    <d v="2022-11-12T00:00:00"/>
    <n v="43"/>
    <s v="Alerta"/>
  </r>
  <r>
    <s v="C4239"/>
    <s v="Europa"/>
    <s v="Andorra"/>
    <s v="ANDORRA - EUROPA - C42"/>
    <s v="andorra.eur@miempresa.com"/>
    <x v="8"/>
    <x v="1"/>
    <s v="Baja"/>
    <s v="Normal"/>
    <d v="2020-10-02T00:00:00"/>
    <n v="423984134"/>
    <d v="2020-11-14T00:00:00"/>
    <n v="43"/>
    <s v="Alerta"/>
  </r>
  <r>
    <s v="C1896"/>
    <s v="Norteamérica"/>
    <s v="Greenland"/>
    <s v="GREENLAND - NORTEAMÉRICA - C18"/>
    <s v="greenland.nor@miempresa.com"/>
    <x v="9"/>
    <x v="1"/>
    <s v="Alta"/>
    <s v="Urgente"/>
    <d v="2021-11-19T00:00:00"/>
    <n v="189676654"/>
    <d v="2022-01-01T00:00:00"/>
    <n v="43"/>
    <s v="Alerta"/>
  </r>
  <r>
    <s v="C1277"/>
    <s v="África"/>
    <s v="Nigeria"/>
    <s v="NIGERIA - ÁFRICA - C12"/>
    <s v="nigeria.áfr@miempresa.com"/>
    <x v="9"/>
    <x v="1"/>
    <s v="Alta"/>
    <s v="Urgente"/>
    <d v="2021-03-20T00:00:00"/>
    <n v="127702176"/>
    <d v="2021-05-02T00:00:00"/>
    <n v="43"/>
    <s v="Alerta"/>
  </r>
  <r>
    <s v="C9679"/>
    <s v="Asia"/>
    <s v="Taiwan"/>
    <s v="TAIWAN - ASIA - C96"/>
    <s v="taiwan.asi@miempresa.com"/>
    <x v="2"/>
    <x v="0"/>
    <s v="Media"/>
    <s v="Normal"/>
    <d v="2021-01-10T00:00:00"/>
    <n v="967977750"/>
    <d v="2021-02-22T00:00:00"/>
    <n v="43"/>
    <s v="Alerta"/>
  </r>
  <r>
    <s v="C5511"/>
    <s v="África"/>
    <s v="Egypt"/>
    <s v="EGYPT - ÁFRICA - C55"/>
    <s v="egypt.áfr@miempresa.com"/>
    <x v="4"/>
    <x v="1"/>
    <s v="Alta"/>
    <s v="Urgente"/>
    <d v="2021-10-01T00:00:00"/>
    <n v="551167190"/>
    <d v="2021-11-13T00:00:00"/>
    <n v="43"/>
    <s v="Alerta"/>
  </r>
  <r>
    <s v="C8632"/>
    <s v="África"/>
    <s v="Jordan"/>
    <s v="JORDAN - ÁFRICA - C86"/>
    <s v="jordan.áfr@miempresa.com"/>
    <x v="9"/>
    <x v="0"/>
    <s v="Media"/>
    <s v="Normal"/>
    <d v="2020-02-20T00:00:00"/>
    <n v="863238990"/>
    <d v="2020-04-03T00:00:00"/>
    <n v="43"/>
    <s v="Alerta"/>
  </r>
  <r>
    <s v="C2886"/>
    <s v="Europa"/>
    <s v="Italy"/>
    <s v="ITALY - EUROPA - C28"/>
    <s v="italy.eur@miempresa.com"/>
    <x v="0"/>
    <x v="1"/>
    <s v="Alta"/>
    <s v="Urgente"/>
    <d v="2022-08-17T00:00:00"/>
    <n v="288654887"/>
    <d v="2022-09-29T00:00:00"/>
    <n v="43"/>
    <s v="Alerta"/>
  </r>
  <r>
    <s v="C5445"/>
    <s v="Centroamérica y Caribe"/>
    <s v="Barbados"/>
    <s v="BARBADOS - CENTROAMÉRICA Y CARIBE - C54"/>
    <s v="barbados.cen@miempresa.com"/>
    <x v="8"/>
    <x v="0"/>
    <s v="Media"/>
    <s v="Normal"/>
    <d v="2022-03-29T00:00:00"/>
    <n v="544562947"/>
    <d v="2022-05-11T00:00:00"/>
    <n v="43"/>
    <s v="Alerta"/>
  </r>
  <r>
    <s v="C4653"/>
    <s v="Europa"/>
    <s v="United Kingdom"/>
    <s v="UNITED KINGDOM - EUROPA - C46"/>
    <s v="united kingdom.eur@miempresa.com"/>
    <x v="6"/>
    <x v="0"/>
    <s v="Baja"/>
    <s v="Normal"/>
    <d v="2020-01-11T00:00:00"/>
    <n v="465397441"/>
    <d v="2020-02-23T00:00:00"/>
    <n v="43"/>
    <s v="Alerta"/>
  </r>
  <r>
    <s v="C8030"/>
    <s v="África"/>
    <s v="Liberia"/>
    <s v="LIBERIA - ÁFRICA - C80"/>
    <s v="liberia.áfr@miempresa.com"/>
    <x v="1"/>
    <x v="0"/>
    <s v="Media"/>
    <s v="Normal"/>
    <d v="2020-02-08T00:00:00"/>
    <n v="803057515"/>
    <d v="2020-03-22T00:00:00"/>
    <n v="43"/>
    <s v="Alerta"/>
  </r>
  <r>
    <s v="C2326"/>
    <s v="África"/>
    <s v="Iran"/>
    <s v="IRAN - ÁFRICA - C23"/>
    <s v="iran.áfr@miempresa.com"/>
    <x v="3"/>
    <x v="1"/>
    <s v="Baja"/>
    <s v="Normal"/>
    <d v="2021-08-21T00:00:00"/>
    <n v="232631909"/>
    <d v="2021-10-02T00:00:00"/>
    <n v="42"/>
    <s v="Alerta"/>
  </r>
  <r>
    <s v="C7456"/>
    <s v="África"/>
    <s v="Mauritania"/>
    <s v="MAURITANIA - ÁFRICA - C74"/>
    <s v="mauritania.áfr@miempresa.com"/>
    <x v="3"/>
    <x v="1"/>
    <s v="Baja"/>
    <s v="Normal"/>
    <d v="2022-02-20T00:00:00"/>
    <n v="745633351"/>
    <d v="2022-04-03T00:00:00"/>
    <n v="42"/>
    <s v="Alerta"/>
  </r>
  <r>
    <s v="C8811"/>
    <s v="Asia"/>
    <s v="Japan"/>
    <s v="JAPAN - ASIA - C88"/>
    <s v="japan.asi@miempresa.com"/>
    <x v="11"/>
    <x v="1"/>
    <s v="Baja"/>
    <s v="Normal"/>
    <d v="2022-08-24T00:00:00"/>
    <n v="881113231"/>
    <d v="2022-10-05T00:00:00"/>
    <n v="42"/>
    <s v="Alerta"/>
  </r>
  <r>
    <s v="C3695"/>
    <s v="África"/>
    <s v="Egypt"/>
    <s v="EGYPT - ÁFRICA - C36"/>
    <s v="egypt.áfr@miempresa.com"/>
    <x v="0"/>
    <x v="0"/>
    <s v="Baja"/>
    <s v="Normal"/>
    <d v="2021-12-25T00:00:00"/>
    <n v="369512975"/>
    <d v="2022-02-05T00:00:00"/>
    <n v="42"/>
    <s v="Alerta"/>
  </r>
  <r>
    <s v="C1879"/>
    <s v="Europa"/>
    <s v="Cyprus"/>
    <s v="CYPRUS - EUROPA - C18"/>
    <s v="cyprus.eur@miempresa.com"/>
    <x v="2"/>
    <x v="0"/>
    <s v="Media"/>
    <s v="Normal"/>
    <d v="2021-04-05T00:00:00"/>
    <n v="187923991"/>
    <d v="2021-05-17T00:00:00"/>
    <n v="42"/>
    <s v="Alerta"/>
  </r>
  <r>
    <s v="C4631"/>
    <s v="África"/>
    <s v="Sao Tome and Principe"/>
    <s v="SAO TOME AND PRINCIPE - ÁFRICA - C46"/>
    <s v="sao tome and principe.áfr@miempresa.com"/>
    <x v="0"/>
    <x v="1"/>
    <s v="Baja"/>
    <s v="Normal"/>
    <d v="2020-09-02T00:00:00"/>
    <n v="463137519"/>
    <d v="2020-10-14T00:00:00"/>
    <n v="42"/>
    <s v="Alerta"/>
  </r>
  <r>
    <s v="C9910"/>
    <s v="Europa"/>
    <s v="Kosovo"/>
    <s v="KOSOVO - EUROPA - C99"/>
    <s v="kosovo.eur@miempresa.com"/>
    <x v="0"/>
    <x v="0"/>
    <s v="Media"/>
    <s v="Normal"/>
    <d v="2021-08-14T00:00:00"/>
    <n v="991019856"/>
    <d v="2021-09-25T00:00:00"/>
    <n v="42"/>
    <s v="Alerta"/>
  </r>
  <r>
    <s v="C9899"/>
    <s v="África"/>
    <s v="Eritrea"/>
    <s v="ERITREA - ÁFRICA - C98"/>
    <s v="eritrea.áfr@miempresa.com"/>
    <x v="10"/>
    <x v="1"/>
    <s v="Media"/>
    <s v="Normal"/>
    <d v="2020-12-27T00:00:00"/>
    <n v="989975297"/>
    <d v="2021-02-07T00:00:00"/>
    <n v="42"/>
    <s v="Alerta"/>
  </r>
  <r>
    <s v="C5969"/>
    <s v="África"/>
    <s v="Liberia"/>
    <s v="LIBERIA - ÁFRICA - C59"/>
    <s v="liberia.áfr@miempresa.com"/>
    <x v="9"/>
    <x v="1"/>
    <s v="Alta"/>
    <s v="Urgente"/>
    <d v="2021-05-06T00:00:00"/>
    <n v="596980178"/>
    <d v="2021-06-17T00:00:00"/>
    <n v="42"/>
    <s v="Alerta"/>
  </r>
  <r>
    <s v="C5911"/>
    <s v="Australia y Oceanía"/>
    <s v="Marshall Islands"/>
    <s v="MARSHALL ISLANDS - AUSTRALIA Y OCEANÍA - C59"/>
    <s v="marshall islands.aus@miempresa.com"/>
    <x v="5"/>
    <x v="1"/>
    <s v="Alta"/>
    <s v="Urgente"/>
    <d v="2022-04-23T00:00:00"/>
    <n v="591169440"/>
    <d v="2022-06-04T00:00:00"/>
    <n v="42"/>
    <s v="Alerta"/>
  </r>
  <r>
    <s v="C6160"/>
    <s v="Australia y Oceanía"/>
    <s v="Tuvalu"/>
    <s v="TUVALU - AUSTRALIA Y OCEANÍA - C61"/>
    <s v="tuvalu.aus@miempresa.com"/>
    <x v="11"/>
    <x v="0"/>
    <s v="Alta"/>
    <s v="Urgente"/>
    <d v="2021-04-20T00:00:00"/>
    <n v="616064631"/>
    <d v="2021-06-01T00:00:00"/>
    <n v="42"/>
    <s v="Alerta"/>
  </r>
  <r>
    <s v="C9400"/>
    <s v="Europa"/>
    <s v="Macedonia"/>
    <s v="MACEDONIA - EUROPA - C94"/>
    <s v="macedonia.eur@miempresa.com"/>
    <x v="2"/>
    <x v="1"/>
    <s v="Baja"/>
    <s v="Normal"/>
    <d v="2021-02-03T00:00:00"/>
    <n v="940079343"/>
    <d v="2021-03-17T00:00:00"/>
    <n v="42"/>
    <s v="Alerta"/>
  </r>
  <r>
    <s v="C1666"/>
    <s v="África"/>
    <s v="Chad"/>
    <s v="CHAD - ÁFRICA - C16"/>
    <s v="chad.áfr@miempresa.com"/>
    <x v="8"/>
    <x v="0"/>
    <s v="Media"/>
    <s v="Normal"/>
    <d v="2021-06-17T00:00:00"/>
    <n v="166689908"/>
    <d v="2021-07-29T00:00:00"/>
    <n v="42"/>
    <s v="Alerta"/>
  </r>
  <r>
    <s v="C6967"/>
    <s v="África"/>
    <s v="Angola"/>
    <s v="ANGOLA - ÁFRICA - C69"/>
    <s v="angola.áfr@miempresa.com"/>
    <x v="11"/>
    <x v="0"/>
    <s v="Alta"/>
    <s v="Urgente"/>
    <d v="2022-04-01T00:00:00"/>
    <n v="696721875"/>
    <d v="2022-05-12T00:00:00"/>
    <n v="41"/>
    <s v="Alerta"/>
  </r>
  <r>
    <s v="C3632"/>
    <s v="Australia y Oceanía"/>
    <s v="Federated States of Micronesia"/>
    <s v="FEDERATED STATES OF MICRONESIA - AUSTRALIA Y OCEANÍA - C36"/>
    <s v="federated states of micronesia.aus@miempresa.com"/>
    <x v="6"/>
    <x v="1"/>
    <s v="Media"/>
    <s v="Normal"/>
    <d v="2021-05-15T00:00:00"/>
    <n v="363235318"/>
    <d v="2021-06-25T00:00:00"/>
    <n v="41"/>
    <s v="Alerta"/>
  </r>
  <r>
    <s v="C6946"/>
    <s v="Europa"/>
    <s v="Switzerland"/>
    <s v="SWITZERLAND - EUROPA - C69"/>
    <s v="switzerland.eur@miempresa.com"/>
    <x v="0"/>
    <x v="0"/>
    <s v="Media"/>
    <s v="Normal"/>
    <d v="2020-01-13T00:00:00"/>
    <n v="694697988"/>
    <d v="2020-02-23T00:00:00"/>
    <n v="41"/>
    <s v="Alerta"/>
  </r>
  <r>
    <s v="C4697"/>
    <s v="Asia"/>
    <s v="Tajikistan"/>
    <s v="TAJIKISTAN - ASIA - C46"/>
    <s v="tajikistan.asi@miempresa.com"/>
    <x v="10"/>
    <x v="0"/>
    <s v="Baja"/>
    <s v="Normal"/>
    <d v="2021-06-17T00:00:00"/>
    <n v="469746911"/>
    <d v="2021-07-28T00:00:00"/>
    <n v="41"/>
    <s v="Alerta"/>
  </r>
  <r>
    <s v="C6820"/>
    <s v="Asia"/>
    <s v="Turkmenistan"/>
    <s v="TURKMENISTAN - ASIA - C68"/>
    <s v="turkmenistan.asi@miempresa.com"/>
    <x v="1"/>
    <x v="1"/>
    <s v="Baja"/>
    <s v="Normal"/>
    <d v="2022-10-04T00:00:00"/>
    <n v="682011783"/>
    <d v="2022-11-14T00:00:00"/>
    <n v="41"/>
    <s v="Alerta"/>
  </r>
  <r>
    <s v="C5838"/>
    <s v="Europa"/>
    <s v="Liechtenstein"/>
    <s v="LIECHTENSTEIN - EUROPA - C58"/>
    <s v="liechtenstein.eur@miempresa.com"/>
    <x v="5"/>
    <x v="1"/>
    <s v="Media"/>
    <s v="Normal"/>
    <d v="2022-08-24T00:00:00"/>
    <n v="583842074"/>
    <d v="2022-10-04T00:00:00"/>
    <n v="41"/>
    <s v="Alerta"/>
  </r>
  <r>
    <s v="C9673"/>
    <s v="Asia"/>
    <s v="Indonesia"/>
    <s v="INDONESIA - ASIA - C96"/>
    <s v="indonesia.asi@miempresa.com"/>
    <x v="2"/>
    <x v="1"/>
    <s v="Baja"/>
    <s v="Normal"/>
    <d v="2022-08-19T00:00:00"/>
    <n v="967345178"/>
    <d v="2022-09-29T00:00:00"/>
    <n v="41"/>
    <s v="Alerta"/>
  </r>
  <r>
    <s v="C5279"/>
    <s v="Europa"/>
    <s v="Vatican City"/>
    <s v="VATICAN CITY - EUROPA - C52"/>
    <s v="vatican city.eur@miempresa.com"/>
    <x v="0"/>
    <x v="1"/>
    <s v="Alta"/>
    <s v="Urgente"/>
    <d v="2021-03-07T00:00:00"/>
    <n v="527969729"/>
    <d v="2021-04-17T00:00:00"/>
    <n v="41"/>
    <s v="Alerta"/>
  </r>
  <r>
    <s v="C6632"/>
    <s v="Centroamérica y Caribe"/>
    <s v="Grenada"/>
    <s v="GRENADA - CENTROAMÉRICA Y CARIBE - C66"/>
    <s v="grenada.cen@miempresa.com"/>
    <x v="5"/>
    <x v="0"/>
    <s v="Alta"/>
    <s v="Urgente"/>
    <d v="2021-11-04T00:00:00"/>
    <n v="663228595"/>
    <d v="2021-12-15T00:00:00"/>
    <n v="41"/>
    <s v="Alerta"/>
  </r>
  <r>
    <s v="C3740"/>
    <s v="África"/>
    <s v="Rwanda"/>
    <s v="RWANDA - ÁFRICA - C37"/>
    <s v="rwanda.áfr@miempresa.com"/>
    <x v="3"/>
    <x v="1"/>
    <s v="Media"/>
    <s v="Normal"/>
    <d v="2020-05-22T00:00:00"/>
    <n v="374043118"/>
    <d v="2020-07-02T00:00:00"/>
    <n v="41"/>
    <s v="Alerta"/>
  </r>
  <r>
    <s v="C6427"/>
    <s v="Europa"/>
    <s v="Luxembourg"/>
    <s v="LUXEMBOURG - EUROPA - C64"/>
    <s v="luxembourg.eur@miempresa.com"/>
    <x v="0"/>
    <x v="0"/>
    <s v="Media"/>
    <s v="Normal"/>
    <d v="2020-12-09T00:00:00"/>
    <n v="642793166"/>
    <d v="2021-01-19T00:00:00"/>
    <n v="41"/>
    <s v="Alerta"/>
  </r>
  <r>
    <s v="C4779"/>
    <s v="África"/>
    <s v="Burundi"/>
    <s v="BURUNDI - ÁFRICA - C47"/>
    <s v="burundi.áfr@miempresa.com"/>
    <x v="1"/>
    <x v="0"/>
    <s v="Alta"/>
    <s v="Urgente"/>
    <d v="2022-01-31T00:00:00"/>
    <n v="477993524"/>
    <d v="2022-03-12T00:00:00"/>
    <n v="40"/>
    <s v="Alerta"/>
  </r>
  <r>
    <s v="C3715"/>
    <s v="Centroamérica y Caribe"/>
    <s v="Trinidad and Tobago"/>
    <s v="TRINIDAD AND TOBAGO - CENTROAMÉRICA Y CARIBE - C37"/>
    <s v="trinidad and tobago.cen@miempresa.com"/>
    <x v="11"/>
    <x v="0"/>
    <s v="Alta"/>
    <s v="Urgente"/>
    <d v="2021-01-14T00:00:00"/>
    <n v="371547162"/>
    <d v="2021-02-23T00:00:00"/>
    <n v="40"/>
    <s v="Alerta"/>
  </r>
  <r>
    <s v="C3205"/>
    <s v="África"/>
    <s v="Uganda"/>
    <s v="UGANDA - ÁFRICA - C32"/>
    <s v="uganda.áfr@miempresa.com"/>
    <x v="7"/>
    <x v="0"/>
    <s v="Media"/>
    <s v="Normal"/>
    <d v="2021-08-16T00:00:00"/>
    <n v="320556437"/>
    <d v="2021-09-25T00:00:00"/>
    <n v="40"/>
    <s v="Alerta"/>
  </r>
  <r>
    <s v="C6994"/>
    <s v="Asia"/>
    <s v="Mongolia"/>
    <s v="MONGOLIA - ASIA - C69"/>
    <s v="mongolia.asi@miempresa.com"/>
    <x v="8"/>
    <x v="0"/>
    <s v="Baja"/>
    <s v="Normal"/>
    <d v="2021-06-15T00:00:00"/>
    <n v="699479186"/>
    <d v="2021-07-25T00:00:00"/>
    <n v="40"/>
    <s v="Alerta"/>
  </r>
  <r>
    <s v="C6472"/>
    <s v="Europa"/>
    <s v="Albania"/>
    <s v="ALBANIA - EUROPA - C64"/>
    <s v="albania.eur@miempresa.com"/>
    <x v="1"/>
    <x v="0"/>
    <s v="Media"/>
    <s v="Normal"/>
    <d v="2021-11-18T00:00:00"/>
    <n v="647252929"/>
    <d v="2021-12-28T00:00:00"/>
    <n v="40"/>
    <s v="Alerta"/>
  </r>
  <r>
    <s v="C4251"/>
    <s v="África"/>
    <s v="Seychelles "/>
    <s v="SEYCHELLES  - ÁFRICA - C42"/>
    <s v="seychelles .áfr@miempresa.com"/>
    <x v="6"/>
    <x v="1"/>
    <s v="Media"/>
    <s v="Normal"/>
    <d v="2020-04-16T00:00:00"/>
    <n v="425159585"/>
    <d v="2020-05-26T00:00:00"/>
    <n v="40"/>
    <s v="Alerta"/>
  </r>
  <r>
    <s v="C3353"/>
    <s v="Centroamérica y Caribe"/>
    <s v="Jamaica"/>
    <s v="JAMAICA - CENTROAMÉRICA Y CARIBE - C33"/>
    <s v="jamaica.cen@miempresa.com"/>
    <x v="2"/>
    <x v="0"/>
    <s v="Alta"/>
    <s v="Urgente"/>
    <d v="2021-08-04T00:00:00"/>
    <n v="335351932"/>
    <d v="2021-09-13T00:00:00"/>
    <n v="40"/>
    <s v="Alerta"/>
  </r>
  <r>
    <s v="C4942"/>
    <s v="Centroamérica y Caribe"/>
    <s v="Costa Rica"/>
    <s v="COSTA RICA - CENTROAMÉRICA Y CARIBE - C49"/>
    <s v="costa rica.cen@miempresa.com"/>
    <x v="2"/>
    <x v="1"/>
    <s v="Baja"/>
    <s v="Normal"/>
    <d v="2020-08-15T00:00:00"/>
    <n v="494225394"/>
    <d v="2020-09-24T00:00:00"/>
    <n v="40"/>
    <s v="Alerta"/>
  </r>
  <r>
    <s v="C1184"/>
    <s v="África"/>
    <s v="Liberia"/>
    <s v="LIBERIA - ÁFRICA - C11"/>
    <s v="liberia.áfr@miempresa.com"/>
    <x v="7"/>
    <x v="1"/>
    <s v="Alta"/>
    <s v="Urgente"/>
    <d v="2022-11-04T00:00:00"/>
    <n v="118491685"/>
    <d v="2022-12-14T00:00:00"/>
    <n v="40"/>
    <s v="Alerta"/>
  </r>
  <r>
    <s v="C7729"/>
    <s v="África"/>
    <s v="South Sudan"/>
    <s v="SOUTH SUDAN - ÁFRICA - C77"/>
    <s v="south sudan.áfr@miempresa.com"/>
    <x v="7"/>
    <x v="0"/>
    <s v="Alta"/>
    <s v="Urgente"/>
    <d v="2020-12-25T00:00:00"/>
    <n v="772954547"/>
    <d v="2021-02-03T00:00:00"/>
    <n v="40"/>
    <s v="Alerta"/>
  </r>
  <r>
    <s v="C5625"/>
    <s v="África"/>
    <s v="Democratic Republic of the Congo"/>
    <s v="DEMOCRATIC REPUBLIC OF THE CONGO - ÁFRICA - C56"/>
    <s v="democratic republic of the congo.áfr@miempresa.com"/>
    <x v="2"/>
    <x v="1"/>
    <s v="Media"/>
    <s v="Normal"/>
    <d v="2020-12-15T00:00:00"/>
    <n v="562583100"/>
    <d v="2021-01-24T00:00:00"/>
    <n v="40"/>
    <s v="Alerta"/>
  </r>
  <r>
    <s v="C4689"/>
    <s v="Europa"/>
    <s v="Lithuania"/>
    <s v="LITHUANIA - EUROPA - C46"/>
    <s v="lithuania.eur@miempresa.com"/>
    <x v="9"/>
    <x v="1"/>
    <s v="Baja"/>
    <s v="Normal"/>
    <d v="2022-06-03T00:00:00"/>
    <n v="468973577"/>
    <d v="2022-07-13T00:00:00"/>
    <n v="40"/>
    <s v="Alerta"/>
  </r>
  <r>
    <s v="C7190"/>
    <s v="Europa"/>
    <s v="Hungary"/>
    <s v="HUNGARY - EUROPA - C71"/>
    <s v="hungary.eur@miempresa.com"/>
    <x v="3"/>
    <x v="1"/>
    <s v="Baja"/>
    <s v="Normal"/>
    <d v="2022-11-04T00:00:00"/>
    <n v="719055879"/>
    <d v="2022-12-14T00:00:00"/>
    <n v="40"/>
    <s v="Alerta"/>
  </r>
  <r>
    <s v="C2840"/>
    <s v="África"/>
    <s v="Gabon"/>
    <s v="GABON - ÁFRICA - C28"/>
    <s v="gabon.áfr@miempresa.com"/>
    <x v="8"/>
    <x v="1"/>
    <s v="Media"/>
    <s v="Normal"/>
    <d v="2020-02-11T00:00:00"/>
    <n v="284004580"/>
    <d v="2020-03-22T00:00:00"/>
    <n v="40"/>
    <s v="Alerta"/>
  </r>
  <r>
    <s v="C1781"/>
    <s v="Centroamérica y Caribe"/>
    <s v="Dominica"/>
    <s v="DOMINICA - CENTROAMÉRICA Y CARIBE - C17"/>
    <s v="dominica.cen@miempresa.com"/>
    <x v="6"/>
    <x v="1"/>
    <s v="Media"/>
    <s v="Normal"/>
    <d v="2022-03-30T00:00:00"/>
    <n v="178100669"/>
    <d v="2022-05-09T00:00:00"/>
    <n v="40"/>
    <s v="Alerta"/>
  </r>
  <r>
    <s v="C9383"/>
    <s v="Centroamérica y Caribe"/>
    <s v="Saint Vincent and the Grenadines"/>
    <s v="SAINT VINCENT AND THE GRENADINES - CENTROAMÉRICA Y CARIBE - C93"/>
    <s v="saint vincent and the grenadines.cen@miempresa.com"/>
    <x v="3"/>
    <x v="0"/>
    <s v="Media"/>
    <s v="Normal"/>
    <d v="2020-08-20T00:00:00"/>
    <n v="938382041"/>
    <d v="2020-09-29T00:00:00"/>
    <n v="40"/>
    <s v="Alerta"/>
  </r>
  <r>
    <s v="C6033"/>
    <s v="África"/>
    <s v="Malawi"/>
    <s v="MALAWI - ÁFRICA - C60"/>
    <s v="malawi.áfr@miempresa.com"/>
    <x v="9"/>
    <x v="0"/>
    <s v="Baja"/>
    <s v="Normal"/>
    <d v="2021-10-27T00:00:00"/>
    <n v="603323495"/>
    <d v="2021-12-06T00:00:00"/>
    <n v="40"/>
    <s v="Alerta"/>
  </r>
  <r>
    <s v="C5216"/>
    <s v="África"/>
    <s v="United Arab Emirates"/>
    <s v="UNITED ARAB EMIRATES - ÁFRICA - C52"/>
    <s v="united arab emirates.áfr@miempresa.com"/>
    <x v="9"/>
    <x v="0"/>
    <s v="Media"/>
    <s v="Normal"/>
    <d v="2021-12-28T00:00:00"/>
    <n v="521671903"/>
    <d v="2022-02-06T00:00:00"/>
    <n v="40"/>
    <s v="Alerta"/>
  </r>
  <r>
    <s v="C7655"/>
    <s v="África"/>
    <s v="Swaziland"/>
    <s v="SWAZILAND - ÁFRICA - C76"/>
    <s v="swaziland.áfr@miempresa.com"/>
    <x v="8"/>
    <x v="1"/>
    <s v="Alta"/>
    <s v="Urgente"/>
    <d v="2021-02-26T00:00:00"/>
    <n v="765571820"/>
    <d v="2021-04-07T00:00:00"/>
    <n v="40"/>
    <s v="Alerta"/>
  </r>
  <r>
    <s v="C1262"/>
    <s v="Asia"/>
    <s v="Kazakhstan"/>
    <s v="KAZAKHSTAN - ASIA - C12"/>
    <s v="kazakhstan.asi@miempresa.com"/>
    <x v="7"/>
    <x v="1"/>
    <s v="Media"/>
    <s v="Normal"/>
    <d v="2020-12-03T00:00:00"/>
    <n v="126296269"/>
    <d v="2021-01-12T00:00:00"/>
    <n v="40"/>
    <s v="Alerta"/>
  </r>
  <r>
    <s v="C1141"/>
    <s v="Europa"/>
    <s v="Vatican City"/>
    <s v="VATICAN CITY - EUROPA - C11"/>
    <s v="vatican city.eur@miempresa.com"/>
    <x v="9"/>
    <x v="1"/>
    <s v="Baja"/>
    <s v="Normal"/>
    <d v="2021-02-09T00:00:00"/>
    <n v="114152514"/>
    <d v="2021-03-21T00:00:00"/>
    <n v="40"/>
    <s v="Alerta"/>
  </r>
  <r>
    <s v="C1282"/>
    <s v="África"/>
    <s v="Botswana"/>
    <s v="BOTSWANA - ÁFRICA - C12"/>
    <s v="botswana.áfr@miempresa.com"/>
    <x v="9"/>
    <x v="1"/>
    <s v="Baja"/>
    <s v="Normal"/>
    <d v="2021-01-29T00:00:00"/>
    <n v="128239905"/>
    <d v="2021-03-10T00:00:00"/>
    <n v="40"/>
    <s v="Alerta"/>
  </r>
  <r>
    <s v="C3736"/>
    <s v="Centroamérica y Caribe"/>
    <s v="Honduras"/>
    <s v="HONDURAS - CENTROAMÉRICA Y CARIBE - C37"/>
    <s v="honduras.cen@miempresa.com"/>
    <x v="10"/>
    <x v="1"/>
    <s v="Baja"/>
    <s v="Normal"/>
    <d v="2020-09-18T00:00:00"/>
    <n v="373641431"/>
    <d v="2020-10-28T00:00:00"/>
    <n v="40"/>
    <s v="Alerta"/>
  </r>
  <r>
    <s v="C6220"/>
    <s v="Australia y Oceanía"/>
    <s v="Australia"/>
    <s v="AUSTRALIA - AUSTRALIA Y OCEANÍA - C62"/>
    <s v="australia.aus@miempresa.com"/>
    <x v="0"/>
    <x v="1"/>
    <s v="Alta"/>
    <s v="Urgente"/>
    <d v="2021-02-22T00:00:00"/>
    <n v="622071492"/>
    <d v="2021-04-03T00:00:00"/>
    <n v="40"/>
    <s v="Alerta"/>
  </r>
  <r>
    <s v="C4068"/>
    <s v="Asia"/>
    <s v="Bhutan"/>
    <s v="BHUTAN - ASIA - C40"/>
    <s v="bhutan.asi@miempresa.com"/>
    <x v="11"/>
    <x v="0"/>
    <s v="Alta"/>
    <s v="Urgente"/>
    <d v="2022-01-28T00:00:00"/>
    <n v="406833446"/>
    <d v="2022-03-09T00:00:00"/>
    <n v="40"/>
    <s v="Alerta"/>
  </r>
  <r>
    <s v="C8199"/>
    <s v="Asia"/>
    <s v="Sri Lanka"/>
    <s v="SRI LANKA - ASIA - C81"/>
    <s v="sri lanka.asi@miempresa.com"/>
    <x v="1"/>
    <x v="1"/>
    <s v="Media"/>
    <s v="Normal"/>
    <d v="2020-07-28T00:00:00"/>
    <n v="819947707"/>
    <d v="2020-09-05T00:00:00"/>
    <n v="39"/>
    <s v="Alerta"/>
  </r>
  <r>
    <s v="C8282"/>
    <s v="África"/>
    <s v="Kenya"/>
    <s v="KENYA - ÁFRICA - C82"/>
    <s v="kenya.áfr@miempresa.com"/>
    <x v="8"/>
    <x v="1"/>
    <s v="Media"/>
    <s v="Normal"/>
    <d v="2021-08-30T00:00:00"/>
    <n v="828239381"/>
    <d v="2021-10-08T00:00:00"/>
    <n v="39"/>
    <s v="Alerta"/>
  </r>
  <r>
    <s v="C1774"/>
    <s v="Europa"/>
    <s v="Moldova "/>
    <s v="MOLDOVA  - EUROPA - C17"/>
    <s v="moldova .eur@miempresa.com"/>
    <x v="0"/>
    <x v="1"/>
    <s v="Baja"/>
    <s v="Normal"/>
    <d v="2020-12-23T00:00:00"/>
    <n v="177427756"/>
    <d v="2021-01-31T00:00:00"/>
    <n v="39"/>
    <s v="Alerta"/>
  </r>
  <r>
    <s v="C3061"/>
    <s v="Asia"/>
    <s v="Thailand"/>
    <s v="THAILAND - ASIA - C30"/>
    <s v="thailand.asi@miempresa.com"/>
    <x v="10"/>
    <x v="0"/>
    <s v="Media"/>
    <s v="Normal"/>
    <d v="2021-03-09T00:00:00"/>
    <n v="306187951"/>
    <d v="2021-04-17T00:00:00"/>
    <n v="39"/>
    <s v="Alerta"/>
  </r>
  <r>
    <s v="C5158"/>
    <s v="Europa"/>
    <s v="Bosnia and Herzegovina"/>
    <s v="BOSNIA AND HERZEGOVINA - EUROPA - C51"/>
    <s v="bosnia and herzegovina.eur@miempresa.com"/>
    <x v="9"/>
    <x v="0"/>
    <s v="Baja"/>
    <s v="Normal"/>
    <d v="2022-06-28T00:00:00"/>
    <n v="515816104"/>
    <d v="2022-08-06T00:00:00"/>
    <n v="39"/>
    <s v="Alerta"/>
  </r>
  <r>
    <s v="C8693"/>
    <s v="África"/>
    <s v="The Gambia"/>
    <s v="THE GAMBIA - ÁFRICA - C86"/>
    <s v="the gambia.áfr@miempresa.com"/>
    <x v="6"/>
    <x v="0"/>
    <s v="Baja"/>
    <s v="Normal"/>
    <d v="2020-08-17T00:00:00"/>
    <n v="869386613"/>
    <d v="2020-09-25T00:00:00"/>
    <n v="39"/>
    <s v="Alerta"/>
  </r>
  <r>
    <s v="C5403"/>
    <s v="Europa"/>
    <s v="Spain"/>
    <s v="SPAIN - EUROPA - C54"/>
    <s v="spain.eur@miempresa.com"/>
    <x v="2"/>
    <x v="1"/>
    <s v="Alta"/>
    <s v="Urgente"/>
    <d v="2021-12-17T00:00:00"/>
    <n v="540324628"/>
    <d v="2022-01-25T00:00:00"/>
    <n v="39"/>
    <s v="Alerta"/>
  </r>
  <r>
    <s v="C7979"/>
    <s v="Centroamérica y Caribe"/>
    <s v="The Bahamas"/>
    <s v="THE BAHAMAS - CENTROAMÉRICA Y CARIBE - C79"/>
    <s v="the bahamas.cen@miempresa.com"/>
    <x v="10"/>
    <x v="1"/>
    <s v="Baja"/>
    <s v="Normal"/>
    <d v="2020-08-14T00:00:00"/>
    <n v="797990500"/>
    <d v="2020-09-22T00:00:00"/>
    <n v="39"/>
    <s v="Alerta"/>
  </r>
  <r>
    <s v="C2951"/>
    <s v="África"/>
    <s v="Angola"/>
    <s v="ANGOLA - ÁFRICA - C29"/>
    <s v="angola.áfr@miempresa.com"/>
    <x v="5"/>
    <x v="1"/>
    <s v="Baja"/>
    <s v="Normal"/>
    <d v="2020-09-25T00:00:00"/>
    <n v="295123946"/>
    <d v="2020-11-03T00:00:00"/>
    <n v="39"/>
    <s v="Alerta"/>
  </r>
  <r>
    <s v="C4564"/>
    <s v="África"/>
    <s v="Angola"/>
    <s v="ANGOLA - ÁFRICA - C45"/>
    <s v="angola.áfr@miempresa.com"/>
    <x v="1"/>
    <x v="0"/>
    <s v="Alta"/>
    <s v="Urgente"/>
    <d v="2020-01-27T00:00:00"/>
    <n v="456428134"/>
    <d v="2020-03-06T00:00:00"/>
    <n v="39"/>
    <s v="Alerta"/>
  </r>
  <r>
    <s v="C1314"/>
    <s v="Europa"/>
    <s v="Greece"/>
    <s v="GREECE - EUROPA - C13"/>
    <s v="greece.eur@miempresa.com"/>
    <x v="7"/>
    <x v="0"/>
    <s v="Baja"/>
    <s v="Normal"/>
    <d v="2021-05-25T00:00:00"/>
    <n v="131419074"/>
    <d v="2021-07-03T00:00:00"/>
    <n v="39"/>
    <s v="Alerta"/>
  </r>
  <r>
    <s v="C3155"/>
    <s v="Europa"/>
    <s v="Serbia"/>
    <s v="SERBIA - EUROPA - C31"/>
    <s v="serbia.eur@miempresa.com"/>
    <x v="1"/>
    <x v="0"/>
    <s v="Alta"/>
    <s v="Urgente"/>
    <d v="2021-06-26T00:00:00"/>
    <n v="315544354"/>
    <d v="2021-08-04T00:00:00"/>
    <n v="39"/>
    <s v="Alerta"/>
  </r>
  <r>
    <s v="C8591"/>
    <s v="Europa"/>
    <s v="Portugal"/>
    <s v="PORTUGAL - EUROPA - C85"/>
    <s v="portugal.eur@miempresa.com"/>
    <x v="7"/>
    <x v="1"/>
    <s v="Media"/>
    <s v="Normal"/>
    <d v="2022-03-28T00:00:00"/>
    <n v="859151303"/>
    <d v="2022-05-06T00:00:00"/>
    <n v="39"/>
    <s v="Alerta"/>
  </r>
  <r>
    <s v="C1123"/>
    <s v="África"/>
    <s v="Togo"/>
    <s v="TOGO - ÁFRICA - C11"/>
    <s v="togo.áfr@miempresa.com"/>
    <x v="9"/>
    <x v="1"/>
    <s v="Alta"/>
    <s v="Urgente"/>
    <d v="2021-10-01T00:00:00"/>
    <n v="112364661"/>
    <d v="2021-11-09T00:00:00"/>
    <n v="39"/>
    <s v="Alerta"/>
  </r>
  <r>
    <s v="C9642"/>
    <s v="Asia"/>
    <s v="Nepal"/>
    <s v="NEPAL - ASIA - C96"/>
    <s v="nepal.asi@miempresa.com"/>
    <x v="9"/>
    <x v="1"/>
    <s v="Media"/>
    <s v="Normal"/>
    <d v="2020-09-29T00:00:00"/>
    <n v="964211499"/>
    <d v="2020-11-07T00:00:00"/>
    <n v="39"/>
    <s v="Alerta"/>
  </r>
  <r>
    <s v="C7751"/>
    <s v="Centroamérica y Caribe"/>
    <s v="Trinidad and Tobago"/>
    <s v="TRINIDAD AND TOBAGO - CENTROAMÉRICA Y CARIBE - C77"/>
    <s v="trinidad and tobago.cen@miempresa.com"/>
    <x v="7"/>
    <x v="0"/>
    <s v="Media"/>
    <s v="Normal"/>
    <d v="2020-12-25T00:00:00"/>
    <n v="775119197"/>
    <d v="2021-02-02T00:00:00"/>
    <n v="39"/>
    <s v="Alerta"/>
  </r>
  <r>
    <s v="C6257"/>
    <s v="Europa"/>
    <s v="Monaco"/>
    <s v="MONACO - EUROPA - C62"/>
    <s v="monaco.eur@miempresa.com"/>
    <x v="10"/>
    <x v="1"/>
    <s v="Media"/>
    <s v="Normal"/>
    <d v="2020-05-07T00:00:00"/>
    <n v="625772941"/>
    <d v="2020-06-15T00:00:00"/>
    <n v="39"/>
    <s v="Alerta"/>
  </r>
  <r>
    <s v="C2915"/>
    <s v="Asia"/>
    <s v="Taiwan"/>
    <s v="TAIWAN - ASIA - C29"/>
    <s v="taiwan.asi@miempresa.com"/>
    <x v="3"/>
    <x v="0"/>
    <s v="Media"/>
    <s v="Normal"/>
    <d v="2020-11-23T00:00:00"/>
    <n v="291558110"/>
    <d v="2021-01-01T00:00:00"/>
    <n v="39"/>
    <s v="Alerta"/>
  </r>
  <r>
    <s v="C4358"/>
    <s v="África"/>
    <s v="Syria"/>
    <s v="SYRIA - ÁFRICA - C43"/>
    <s v="syria.áfr@miempresa.com"/>
    <x v="2"/>
    <x v="1"/>
    <s v="Baja"/>
    <s v="Normal"/>
    <d v="2020-02-11T00:00:00"/>
    <n v="435887134"/>
    <d v="2020-03-21T00:00:00"/>
    <n v="39"/>
    <s v="Alerta"/>
  </r>
  <r>
    <s v="C2211"/>
    <s v="Asia"/>
    <s v="Myanmar"/>
    <s v="MYANMAR - ASIA - C22"/>
    <s v="myanmar.asi@miempresa.com"/>
    <x v="3"/>
    <x v="0"/>
    <s v="Alta"/>
    <s v="Urgente"/>
    <d v="2020-11-23T00:00:00"/>
    <n v="221146476"/>
    <d v="2020-12-31T00:00:00"/>
    <n v="38"/>
    <s v="Alerta"/>
  </r>
  <r>
    <s v="C6003"/>
    <s v="África"/>
    <s v="Jordan"/>
    <s v="JORDAN - ÁFRICA - C60"/>
    <s v="jordan.áfr@miempresa.com"/>
    <x v="3"/>
    <x v="0"/>
    <s v="Baja"/>
    <s v="Normal"/>
    <d v="2022-04-25T00:00:00"/>
    <n v="600340449"/>
    <d v="2022-06-02T00:00:00"/>
    <n v="38"/>
    <s v="Alerta"/>
  </r>
  <r>
    <s v="C2146"/>
    <s v="Asia"/>
    <s v="Japan"/>
    <s v="JAPAN - ASIA - C21"/>
    <s v="japan.asi@miempresa.com"/>
    <x v="1"/>
    <x v="0"/>
    <s v="Baja"/>
    <s v="Normal"/>
    <d v="2022-01-07T00:00:00"/>
    <n v="214642655"/>
    <d v="2022-02-14T00:00:00"/>
    <n v="38"/>
    <s v="Alerta"/>
  </r>
  <r>
    <s v="C2728"/>
    <s v="África"/>
    <s v="Mauritania"/>
    <s v="MAURITANIA - ÁFRICA - C27"/>
    <s v="mauritania.áfr@miempresa.com"/>
    <x v="7"/>
    <x v="1"/>
    <s v="Media"/>
    <s v="Normal"/>
    <d v="2021-11-23T00:00:00"/>
    <n v="272880494"/>
    <d v="2021-12-31T00:00:00"/>
    <n v="38"/>
    <s v="Alerta"/>
  </r>
  <r>
    <s v="C9188"/>
    <s v="África"/>
    <s v="Senegal"/>
    <s v="SENEGAL - ÁFRICA - C91"/>
    <s v="senegal.áfr@miempresa.com"/>
    <x v="0"/>
    <x v="0"/>
    <s v="Baja"/>
    <s v="Normal"/>
    <d v="2020-11-05T00:00:00"/>
    <n v="918880879"/>
    <d v="2020-12-13T00:00:00"/>
    <n v="38"/>
    <s v="Alerta"/>
  </r>
  <r>
    <s v="C6585"/>
    <s v="África"/>
    <s v="Mauritius "/>
    <s v="MAURITIUS  - ÁFRICA - C65"/>
    <s v="mauritius .áfr@miempresa.com"/>
    <x v="3"/>
    <x v="0"/>
    <s v="Alta"/>
    <s v="Urgente"/>
    <d v="2020-04-15T00:00:00"/>
    <n v="658513057"/>
    <d v="2020-05-23T00:00:00"/>
    <n v="38"/>
    <s v="Alerta"/>
  </r>
  <r>
    <s v="C5911"/>
    <s v="África"/>
    <s v="Iran"/>
    <s v="IRAN - ÁFRICA - C59"/>
    <s v="iran.áfr@miempresa.com"/>
    <x v="11"/>
    <x v="0"/>
    <s v="Alta"/>
    <s v="Urgente"/>
    <d v="2021-07-16T00:00:00"/>
    <n v="591134679"/>
    <d v="2021-08-23T00:00:00"/>
    <n v="38"/>
    <s v="Alerta"/>
  </r>
  <r>
    <s v="C8825"/>
    <s v="África"/>
    <s v="Pakistan"/>
    <s v="PAKISTAN - ÁFRICA - C88"/>
    <s v="pakistan.áfr@miempresa.com"/>
    <x v="7"/>
    <x v="1"/>
    <s v="Baja"/>
    <s v="Normal"/>
    <d v="2022-03-12T00:00:00"/>
    <n v="882565057"/>
    <d v="2022-04-19T00:00:00"/>
    <n v="38"/>
    <s v="Alerta"/>
  </r>
  <r>
    <s v="C3455"/>
    <s v="Europa"/>
    <s v="Montenegro"/>
    <s v="MONTENEGRO - EUROPA - C34"/>
    <s v="montenegro.eur@miempresa.com"/>
    <x v="0"/>
    <x v="0"/>
    <s v="Media"/>
    <s v="Normal"/>
    <d v="2022-03-21T00:00:00"/>
    <n v="345527160"/>
    <d v="2022-04-28T00:00:00"/>
    <n v="38"/>
    <s v="Alerta"/>
  </r>
  <r>
    <s v="C4448"/>
    <s v="África"/>
    <s v="Mozambique"/>
    <s v="MOZAMBIQUE - ÁFRICA - C44"/>
    <s v="mozambique.áfr@miempresa.com"/>
    <x v="6"/>
    <x v="0"/>
    <s v="Alta"/>
    <s v="Urgente"/>
    <d v="2020-11-24T00:00:00"/>
    <n v="444897210"/>
    <d v="2021-01-01T00:00:00"/>
    <n v="38"/>
    <s v="Alerta"/>
  </r>
  <r>
    <s v="C3878"/>
    <s v="África"/>
    <s v="Turkey"/>
    <s v="TURKEY - ÁFRICA - C38"/>
    <s v="turkey.áfr@miempresa.com"/>
    <x v="1"/>
    <x v="0"/>
    <s v="Baja"/>
    <s v="Normal"/>
    <d v="2022-04-15T00:00:00"/>
    <n v="387804353"/>
    <d v="2022-05-23T00:00:00"/>
    <n v="38"/>
    <s v="Alerta"/>
  </r>
  <r>
    <s v="C2944"/>
    <s v="Asia"/>
    <s v="Uzbekistan"/>
    <s v="UZBEKISTAN - ASIA - C29"/>
    <s v="uzbekistan.asi@miempresa.com"/>
    <x v="11"/>
    <x v="0"/>
    <s v="Baja"/>
    <s v="Normal"/>
    <d v="2022-03-04T00:00:00"/>
    <n v="294436013"/>
    <d v="2022-04-11T00:00:00"/>
    <n v="38"/>
    <s v="Alerta"/>
  </r>
  <r>
    <s v="C8637"/>
    <s v="Europa"/>
    <s v="Czech Republic"/>
    <s v="CZECH REPUBLIC - EUROPA - C86"/>
    <s v="czech republic.eur@miempresa.com"/>
    <x v="10"/>
    <x v="1"/>
    <s v="Alta"/>
    <s v="Urgente"/>
    <d v="2021-02-14T00:00:00"/>
    <n v="863766849"/>
    <d v="2021-03-24T00:00:00"/>
    <n v="38"/>
    <s v="Alerta"/>
  </r>
  <r>
    <s v="C3108"/>
    <s v="Australia y Oceanía"/>
    <s v="Tuvalu"/>
    <s v="TUVALU - AUSTRALIA Y OCEANÍA - C31"/>
    <s v="tuvalu.aus@miempresa.com"/>
    <x v="9"/>
    <x v="0"/>
    <s v="Alta"/>
    <s v="Urgente"/>
    <d v="2020-01-27T00:00:00"/>
    <n v="310803496"/>
    <d v="2020-03-04T00:00:00"/>
    <n v="37"/>
    <s v="Alerta"/>
  </r>
  <r>
    <s v="C2186"/>
    <s v="África"/>
    <s v="United Arab Emirates"/>
    <s v="UNITED ARAB EMIRATES - ÁFRICA - C21"/>
    <s v="united arab emirates.áfr@miempresa.com"/>
    <x v="8"/>
    <x v="1"/>
    <s v="Alta"/>
    <s v="Urgente"/>
    <d v="2021-09-12T00:00:00"/>
    <n v="218665540"/>
    <d v="2021-10-19T00:00:00"/>
    <n v="37"/>
    <s v="Alerta"/>
  </r>
  <r>
    <s v="C4699"/>
    <s v="Europa"/>
    <s v="Romania"/>
    <s v="ROMANIA - EUROPA - C46"/>
    <s v="romania.eur@miempresa.com"/>
    <x v="2"/>
    <x v="1"/>
    <s v="Alta"/>
    <s v="Urgente"/>
    <d v="2021-12-16T00:00:00"/>
    <n v="469912993"/>
    <d v="2022-01-22T00:00:00"/>
    <n v="37"/>
    <s v="Alerta"/>
  </r>
  <r>
    <s v="C6137"/>
    <s v="Centroamérica y Caribe"/>
    <s v="Dominican Republic"/>
    <s v="DOMINICAN REPUBLIC - CENTROAMÉRICA Y CARIBE - C61"/>
    <s v="dominican republic.cen@miempresa.com"/>
    <x v="6"/>
    <x v="1"/>
    <s v="Baja"/>
    <s v="Normal"/>
    <d v="2022-08-12T00:00:00"/>
    <n v="613790118"/>
    <d v="2022-09-18T00:00:00"/>
    <n v="37"/>
    <s v="Alerta"/>
  </r>
  <r>
    <s v="C3370"/>
    <s v="África"/>
    <s v="Central African Republic"/>
    <s v="CENTRAL AFRICAN REPUBLIC - ÁFRICA - C33"/>
    <s v="central african republic.áfr@miempresa.com"/>
    <x v="10"/>
    <x v="1"/>
    <s v="Baja"/>
    <s v="Normal"/>
    <d v="2021-04-17T00:00:00"/>
    <n v="337054812"/>
    <d v="2021-05-24T00:00:00"/>
    <n v="37"/>
    <s v="Alerta"/>
  </r>
  <r>
    <s v="C9909"/>
    <s v="Australia y Oceanía"/>
    <s v="Australia"/>
    <s v="AUSTRALIA - AUSTRALIA Y OCEANÍA - C99"/>
    <s v="australia.aus@miempresa.com"/>
    <x v="3"/>
    <x v="0"/>
    <s v="Media"/>
    <s v="Normal"/>
    <d v="2021-12-21T00:00:00"/>
    <n v="990975224"/>
    <d v="2022-01-27T00:00:00"/>
    <n v="37"/>
    <s v="Alerta"/>
  </r>
  <r>
    <s v="C6175"/>
    <s v="África"/>
    <s v="Rwanda"/>
    <s v="RWANDA - ÁFRICA - C61"/>
    <s v="rwanda.áfr@miempresa.com"/>
    <x v="8"/>
    <x v="0"/>
    <s v="Media"/>
    <s v="Normal"/>
    <d v="2022-02-15T00:00:00"/>
    <n v="617521607"/>
    <d v="2022-03-24T00:00:00"/>
    <n v="37"/>
    <s v="Alerta"/>
  </r>
  <r>
    <s v="C7114"/>
    <s v="África"/>
    <s v="Saudi Arabia"/>
    <s v="SAUDI ARABIA - ÁFRICA - C71"/>
    <s v="saudi arabia.áfr@miempresa.com"/>
    <x v="7"/>
    <x v="1"/>
    <s v="Baja"/>
    <s v="Normal"/>
    <d v="2021-04-16T00:00:00"/>
    <n v="711467587"/>
    <d v="2021-05-23T00:00:00"/>
    <n v="37"/>
    <s v="Alerta"/>
  </r>
  <r>
    <s v="C1620"/>
    <s v="África"/>
    <s v="Mauritius "/>
    <s v="MAURITIUS  - ÁFRICA - C16"/>
    <s v="mauritius .áfr@miempresa.com"/>
    <x v="4"/>
    <x v="0"/>
    <s v="Media"/>
    <s v="Normal"/>
    <d v="2020-03-26T00:00:00"/>
    <n v="162085092"/>
    <d v="2020-05-02T00:00:00"/>
    <n v="37"/>
    <s v="Alerta"/>
  </r>
  <r>
    <s v="C1940"/>
    <s v="África"/>
    <s v="Equatorial Guinea"/>
    <s v="EQUATORIAL GUINEA - ÁFRICA - C19"/>
    <s v="equatorial guinea.áfr@miempresa.com"/>
    <x v="10"/>
    <x v="1"/>
    <s v="Media"/>
    <s v="Normal"/>
    <d v="2022-09-15T00:00:00"/>
    <n v="194006383"/>
    <d v="2022-10-22T00:00:00"/>
    <n v="37"/>
    <s v="Alerta"/>
  </r>
  <r>
    <s v="C4933"/>
    <s v="Centroamérica y Caribe"/>
    <s v="Saint Kitts and Nevis "/>
    <s v="SAINT KITTS AND NEVIS  - CENTROAMÉRICA Y CARIBE - C49"/>
    <s v="saint kitts and nevis .cen@miempresa.com"/>
    <x v="7"/>
    <x v="0"/>
    <s v="Alta"/>
    <s v="Urgente"/>
    <d v="2020-08-24T00:00:00"/>
    <n v="493361937"/>
    <d v="2020-09-29T00:00:00"/>
    <n v="36"/>
    <s v="Alerta"/>
  </r>
  <r>
    <s v="C7831"/>
    <s v="Australia y Oceanía"/>
    <s v="Vanuatu"/>
    <s v="VANUATU - AUSTRALIA Y OCEANÍA - C78"/>
    <s v="vanuatu.aus@miempresa.com"/>
    <x v="10"/>
    <x v="0"/>
    <s v="Baja"/>
    <s v="Normal"/>
    <d v="2022-09-24T00:00:00"/>
    <n v="783119904"/>
    <d v="2022-10-30T00:00:00"/>
    <n v="36"/>
    <s v="Alerta"/>
  </r>
  <r>
    <s v="C5275"/>
    <s v="Europa"/>
    <s v="Bosnia and Herzegovina"/>
    <s v="BOSNIA AND HERZEGOVINA - EUROPA - C52"/>
    <s v="bosnia and herzegovina.eur@miempresa.com"/>
    <x v="11"/>
    <x v="1"/>
    <s v="Baja"/>
    <s v="Normal"/>
    <d v="2022-06-25T00:00:00"/>
    <n v="527583491"/>
    <d v="2022-07-31T00:00:00"/>
    <n v="36"/>
    <s v="Alerta"/>
  </r>
  <r>
    <s v="C7822"/>
    <s v="Asia"/>
    <s v="Nepal"/>
    <s v="NEPAL - ASIA - C78"/>
    <s v="nepal.asi@miempresa.com"/>
    <x v="3"/>
    <x v="1"/>
    <s v="Baja"/>
    <s v="Normal"/>
    <d v="2020-05-10T00:00:00"/>
    <n v="782261168"/>
    <d v="2020-06-15T00:00:00"/>
    <n v="36"/>
    <s v="Alerta"/>
  </r>
  <r>
    <s v="C9115"/>
    <s v="Europa"/>
    <s v="Georgia"/>
    <s v="GEORGIA - EUROPA - C91"/>
    <s v="georgia.eur@miempresa.com"/>
    <x v="9"/>
    <x v="1"/>
    <s v="Baja"/>
    <s v="Normal"/>
    <d v="2022-08-14T00:00:00"/>
    <n v="911573684"/>
    <d v="2022-09-19T00:00:00"/>
    <n v="36"/>
    <s v="Alerta"/>
  </r>
  <r>
    <s v="C6031"/>
    <s v="Centroamérica y Caribe"/>
    <s v="Trinidad and Tobago"/>
    <s v="TRINIDAD AND TOBAGO - CENTROAMÉRICA Y CARIBE - C60"/>
    <s v="trinidad and tobago.cen@miempresa.com"/>
    <x v="9"/>
    <x v="1"/>
    <s v="Baja"/>
    <s v="Normal"/>
    <d v="2020-02-05T00:00:00"/>
    <n v="603117930"/>
    <d v="2020-03-12T00:00:00"/>
    <n v="36"/>
    <s v="Alerta"/>
  </r>
  <r>
    <s v="C9950"/>
    <s v="Europa"/>
    <s v="Ukraine"/>
    <s v="UKRAINE - EUROPA - C99"/>
    <s v="ukraine.eur@miempresa.com"/>
    <x v="11"/>
    <x v="1"/>
    <s v="Alta"/>
    <s v="Urgente"/>
    <d v="2021-10-22T00:00:00"/>
    <n v="995013129"/>
    <d v="2021-11-27T00:00:00"/>
    <n v="36"/>
    <s v="Alerta"/>
  </r>
  <r>
    <s v="C1840"/>
    <s v="Europa"/>
    <s v="Lithuania"/>
    <s v="LITHUANIA - EUROPA - C18"/>
    <s v="lithuania.eur@miempresa.com"/>
    <x v="7"/>
    <x v="1"/>
    <s v="Baja"/>
    <s v="Normal"/>
    <d v="2021-08-15T00:00:00"/>
    <n v="184062469"/>
    <d v="2021-09-20T00:00:00"/>
    <n v="36"/>
    <s v="Alerta"/>
  </r>
  <r>
    <s v="C9621"/>
    <s v="África"/>
    <s v="South Sudan"/>
    <s v="SOUTH SUDAN - ÁFRICA - C96"/>
    <s v="south sudan.áfr@miempresa.com"/>
    <x v="1"/>
    <x v="1"/>
    <s v="Baja"/>
    <s v="Normal"/>
    <d v="2022-05-10T00:00:00"/>
    <n v="962162721"/>
    <d v="2022-06-15T00:00:00"/>
    <n v="36"/>
    <s v="Alerta"/>
  </r>
  <r>
    <s v="C2094"/>
    <s v="África"/>
    <s v="Zambia"/>
    <s v="ZAMBIA - ÁFRICA - C20"/>
    <s v="zambia.áfr@miempresa.com"/>
    <x v="10"/>
    <x v="1"/>
    <s v="Alta"/>
    <s v="Urgente"/>
    <d v="2022-03-15T00:00:00"/>
    <n v="209464919"/>
    <d v="2022-04-20T00:00:00"/>
    <n v="36"/>
    <s v="Alerta"/>
  </r>
  <r>
    <s v="C5780"/>
    <s v="Asia"/>
    <s v="Thailand"/>
    <s v="THAILAND - ASIA - C57"/>
    <s v="thailand.asi@miempresa.com"/>
    <x v="5"/>
    <x v="1"/>
    <s v="Alta"/>
    <s v="Urgente"/>
    <d v="2022-07-17T00:00:00"/>
    <n v="578006875"/>
    <d v="2022-08-21T00:00:00"/>
    <n v="35"/>
    <s v="Atrasado"/>
  </r>
  <r>
    <s v="C3003"/>
    <s v="Europa"/>
    <s v="Switzerland"/>
    <s v="SWITZERLAND - EUROPA - C30"/>
    <s v="switzerland.eur@miempresa.com"/>
    <x v="10"/>
    <x v="0"/>
    <s v="Media"/>
    <s v="Normal"/>
    <d v="2021-05-20T00:00:00"/>
    <n v="300342452"/>
    <d v="2021-06-24T00:00:00"/>
    <n v="35"/>
    <s v="Atrasado"/>
  </r>
  <r>
    <s v="C5882"/>
    <s v="Europa"/>
    <s v="Malta"/>
    <s v="MALTA - EUROPA - C58"/>
    <s v="malta.eur@miempresa.com"/>
    <x v="5"/>
    <x v="0"/>
    <s v="Media"/>
    <s v="Normal"/>
    <d v="2020-12-06T00:00:00"/>
    <n v="588242185"/>
    <d v="2021-01-10T00:00:00"/>
    <n v="35"/>
    <s v="Atrasado"/>
  </r>
  <r>
    <s v="C8423"/>
    <s v="Australia y Oceanía"/>
    <s v="Samoa "/>
    <s v="SAMOA  - AUSTRALIA Y OCEANÍA - C84"/>
    <s v="samoa .aus@miempresa.com"/>
    <x v="10"/>
    <x v="0"/>
    <s v="Alta"/>
    <s v="Urgente"/>
    <d v="2021-03-10T00:00:00"/>
    <n v="842362391"/>
    <d v="2021-04-14T00:00:00"/>
    <n v="35"/>
    <s v="Atrasado"/>
  </r>
  <r>
    <s v="C9921"/>
    <s v="Europa"/>
    <s v="Romania"/>
    <s v="ROMANIA - EUROPA - C99"/>
    <s v="romania.eur@miempresa.com"/>
    <x v="8"/>
    <x v="1"/>
    <s v="Media"/>
    <s v="Normal"/>
    <d v="2020-01-28T00:00:00"/>
    <n v="992130506"/>
    <d v="2020-03-03T00:00:00"/>
    <n v="35"/>
    <s v="Atrasado"/>
  </r>
  <r>
    <s v="C7747"/>
    <s v="Europa"/>
    <s v="Liechtenstein"/>
    <s v="LIECHTENSTEIN - EUROPA - C77"/>
    <s v="liechtenstein.eur@miempresa.com"/>
    <x v="7"/>
    <x v="0"/>
    <s v="Alta"/>
    <s v="Urgente"/>
    <d v="2020-11-06T00:00:00"/>
    <n v="774712789"/>
    <d v="2020-12-11T00:00:00"/>
    <n v="35"/>
    <s v="Atrasado"/>
  </r>
  <r>
    <s v="C8510"/>
    <s v="Asia"/>
    <s v="Turkmenistan"/>
    <s v="TURKMENISTAN - ASIA - C85"/>
    <s v="turkmenistan.asi@miempresa.com"/>
    <x v="1"/>
    <x v="0"/>
    <s v="Baja"/>
    <s v="Normal"/>
    <d v="2021-08-23T00:00:00"/>
    <n v="851025712"/>
    <d v="2021-09-27T00:00:00"/>
    <n v="35"/>
    <s v="Atrasado"/>
  </r>
  <r>
    <s v="C2887"/>
    <s v="África"/>
    <s v="Israel"/>
    <s v="ISRAEL - ÁFRICA - C28"/>
    <s v="israel.áfr@miempresa.com"/>
    <x v="0"/>
    <x v="0"/>
    <s v="Media"/>
    <s v="Normal"/>
    <d v="2020-08-10T00:00:00"/>
    <n v="288735997"/>
    <d v="2020-09-14T00:00:00"/>
    <n v="35"/>
    <s v="Atrasado"/>
  </r>
  <r>
    <s v="C5338"/>
    <s v="Asia"/>
    <s v="Myanmar"/>
    <s v="MYANMAR - ASIA - C53"/>
    <s v="myanmar.asi@miempresa.com"/>
    <x v="7"/>
    <x v="1"/>
    <s v="Media"/>
    <s v="Normal"/>
    <d v="2021-01-17T00:00:00"/>
    <n v="533821237"/>
    <d v="2021-02-21T00:00:00"/>
    <n v="35"/>
    <s v="Atrasado"/>
  </r>
  <r>
    <s v="C1698"/>
    <s v="Australia y Oceanía"/>
    <s v="Palau"/>
    <s v="PALAU - AUSTRALIA Y OCEANÍA - C16"/>
    <s v="palau.aus@miempresa.com"/>
    <x v="0"/>
    <x v="1"/>
    <s v="Alta"/>
    <s v="Urgente"/>
    <d v="2020-09-14T00:00:00"/>
    <n v="169844615"/>
    <d v="2020-10-19T00:00:00"/>
    <n v="35"/>
    <s v="Atrasado"/>
  </r>
  <r>
    <s v="C3539"/>
    <s v="Europa"/>
    <s v="Bulgaria"/>
    <s v="BULGARIA - EUROPA - C35"/>
    <s v="bulgaria.eur@miempresa.com"/>
    <x v="3"/>
    <x v="0"/>
    <s v="Baja"/>
    <s v="Normal"/>
    <d v="2021-11-27T00:00:00"/>
    <n v="353919684"/>
    <d v="2022-01-01T00:00:00"/>
    <n v="35"/>
    <s v="Atrasado"/>
  </r>
  <r>
    <s v="C7007"/>
    <s v="África"/>
    <s v="Kenya"/>
    <s v="KENYA - ÁFRICA - C70"/>
    <s v="kenya.áfr@miempresa.com"/>
    <x v="7"/>
    <x v="1"/>
    <s v="Alta"/>
    <s v="Urgente"/>
    <d v="2022-06-09T00:00:00"/>
    <n v="700715148"/>
    <d v="2022-07-14T00:00:00"/>
    <n v="35"/>
    <s v="Atrasado"/>
  </r>
  <r>
    <s v="C5265"/>
    <s v="Europa"/>
    <s v="Austria"/>
    <s v="AUSTRIA - EUROPA - C52"/>
    <s v="austria.eur@miempresa.com"/>
    <x v="2"/>
    <x v="0"/>
    <s v="Media"/>
    <s v="Normal"/>
    <d v="2021-09-11T00:00:00"/>
    <n v="526523911"/>
    <d v="2021-10-16T00:00:00"/>
    <n v="35"/>
    <s v="Atrasado"/>
  </r>
  <r>
    <s v="C6549"/>
    <s v="África"/>
    <s v="Cameroon"/>
    <s v="CAMEROON - ÁFRICA - C65"/>
    <s v="cameroon.áfr@miempresa.com"/>
    <x v="3"/>
    <x v="0"/>
    <s v="Baja"/>
    <s v="Normal"/>
    <d v="2020-02-28T00:00:00"/>
    <n v="654997861"/>
    <d v="2020-04-02T00:00:00"/>
    <n v="34"/>
    <s v="Atrasado"/>
  </r>
  <r>
    <s v="C5590"/>
    <s v="Asia"/>
    <s v="Sri Lanka"/>
    <s v="SRI LANKA - ASIA - C55"/>
    <s v="sri lanka.asi@miempresa.com"/>
    <x v="0"/>
    <x v="1"/>
    <s v="Alta"/>
    <s v="Urgente"/>
    <d v="2020-03-15T00:00:00"/>
    <n v="559007823"/>
    <d v="2020-04-18T00:00:00"/>
    <n v="34"/>
    <s v="Atrasado"/>
  </r>
  <r>
    <s v="C9360"/>
    <s v="Asia"/>
    <s v="Laos"/>
    <s v="LAOS - ASIA - C93"/>
    <s v="laos.asi@miempresa.com"/>
    <x v="3"/>
    <x v="1"/>
    <s v="Alta"/>
    <s v="Urgente"/>
    <d v="2021-06-20T00:00:00"/>
    <n v="936022126"/>
    <d v="2021-07-24T00:00:00"/>
    <n v="34"/>
    <s v="Atrasado"/>
  </r>
  <r>
    <s v="C5313"/>
    <s v="África"/>
    <s v="Burkina Faso"/>
    <s v="BURKINA FASO - ÁFRICA - C53"/>
    <s v="burkina faso.áfr@miempresa.com"/>
    <x v="10"/>
    <x v="1"/>
    <s v="Alta"/>
    <s v="Urgente"/>
    <d v="2020-07-31T00:00:00"/>
    <n v="531375491"/>
    <d v="2020-09-03T00:00:00"/>
    <n v="34"/>
    <s v="Atrasado"/>
  </r>
  <r>
    <s v="C9353"/>
    <s v="Europa"/>
    <s v="Andorra"/>
    <s v="ANDORRA - EUROPA - C93"/>
    <s v="andorra.eur@miempresa.com"/>
    <x v="11"/>
    <x v="1"/>
    <s v="Media"/>
    <s v="Normal"/>
    <d v="2020-05-11T00:00:00"/>
    <n v="935364234"/>
    <d v="2020-06-14T00:00:00"/>
    <n v="34"/>
    <s v="Atrasado"/>
  </r>
  <r>
    <s v="C2756"/>
    <s v="Centroamérica y Caribe"/>
    <s v="Haiti"/>
    <s v="HAITI - CENTROAMÉRICA Y CARIBE - C27"/>
    <s v="haiti.cen@miempresa.com"/>
    <x v="10"/>
    <x v="0"/>
    <s v="Media"/>
    <s v="Normal"/>
    <d v="2022-03-27T00:00:00"/>
    <n v="275668275"/>
    <d v="2022-04-30T00:00:00"/>
    <n v="34"/>
    <s v="Atrasado"/>
  </r>
  <r>
    <s v="C3885"/>
    <s v="Europa"/>
    <s v="Portugal"/>
    <s v="PORTUGAL - EUROPA - C38"/>
    <s v="portugal.eur@miempresa.com"/>
    <x v="8"/>
    <x v="0"/>
    <s v="Alta"/>
    <s v="Urgente"/>
    <d v="2020-03-30T00:00:00"/>
    <n v="388512885"/>
    <d v="2020-05-03T00:00:00"/>
    <n v="34"/>
    <s v="Atrasado"/>
  </r>
  <r>
    <s v="C8537"/>
    <s v="Australia y Oceanía"/>
    <s v="East Timor"/>
    <s v="EAST TIMOR - AUSTRALIA Y OCEANÍA - C85"/>
    <s v="east timor.aus@miempresa.com"/>
    <x v="4"/>
    <x v="0"/>
    <s v="Media"/>
    <s v="Normal"/>
    <d v="2021-01-02T00:00:00"/>
    <n v="853798043"/>
    <d v="2021-02-05T00:00:00"/>
    <n v="34"/>
    <s v="Atrasado"/>
  </r>
  <r>
    <s v="C8624"/>
    <s v="África"/>
    <s v="Republic of the Congo"/>
    <s v="REPUBLIC OF THE CONGO - ÁFRICA - C86"/>
    <s v="republic of the congo.áfr@miempresa.com"/>
    <x v="4"/>
    <x v="0"/>
    <s v="Media"/>
    <s v="Normal"/>
    <d v="2021-04-22T00:00:00"/>
    <n v="862446343"/>
    <d v="2021-05-26T00:00:00"/>
    <n v="34"/>
    <s v="Atrasado"/>
  </r>
  <r>
    <s v="C5621"/>
    <s v="Australia y Oceanía"/>
    <s v="Solomon Islands"/>
    <s v="SOLOMON ISLANDS - AUSTRALIA Y OCEANÍA - C56"/>
    <s v="solomon islands.aus@miempresa.com"/>
    <x v="0"/>
    <x v="0"/>
    <s v="Alta"/>
    <s v="Urgente"/>
    <d v="2020-03-13T00:00:00"/>
    <n v="562116611"/>
    <d v="2020-04-16T00:00:00"/>
    <n v="34"/>
    <s v="Atrasado"/>
  </r>
  <r>
    <s v="C8141"/>
    <s v="Centroamérica y Caribe"/>
    <s v="Belize"/>
    <s v="BELIZE - CENTROAMÉRICA Y CARIBE - C81"/>
    <s v="belize.cen@miempresa.com"/>
    <x v="2"/>
    <x v="0"/>
    <s v="Media"/>
    <s v="Normal"/>
    <d v="2020-10-11T00:00:00"/>
    <n v="814142549"/>
    <d v="2020-11-14T00:00:00"/>
    <n v="34"/>
    <s v="Atrasado"/>
  </r>
  <r>
    <s v="C9080"/>
    <s v="Australia y Oceanía"/>
    <s v="Palau"/>
    <s v="PALAU - AUSTRALIA Y OCEANÍA - C90"/>
    <s v="palau.aus@miempresa.com"/>
    <x v="10"/>
    <x v="1"/>
    <s v="Baja"/>
    <s v="Normal"/>
    <d v="2022-10-20T00:00:00"/>
    <n v="908088529"/>
    <d v="2022-11-22T00:00:00"/>
    <n v="33"/>
    <s v="Atrasado"/>
  </r>
  <r>
    <s v="C4428"/>
    <s v="Europa"/>
    <s v="Spain"/>
    <s v="SPAIN - EUROPA - C44"/>
    <s v="spain.eur@miempresa.com"/>
    <x v="6"/>
    <x v="1"/>
    <s v="Baja"/>
    <s v="Normal"/>
    <d v="2022-01-16T00:00:00"/>
    <n v="442803370"/>
    <d v="2022-02-18T00:00:00"/>
    <n v="33"/>
    <s v="Atrasado"/>
  </r>
  <r>
    <s v="C9266"/>
    <s v="Europa"/>
    <s v="Ireland"/>
    <s v="IRELAND - EUROPA - C92"/>
    <s v="ireland.eur@miempresa.com"/>
    <x v="1"/>
    <x v="1"/>
    <s v="Baja"/>
    <s v="Normal"/>
    <d v="2022-06-14T00:00:00"/>
    <n v="926670873"/>
    <d v="2022-07-17T00:00:00"/>
    <n v="33"/>
    <s v="Atrasado"/>
  </r>
  <r>
    <s v="C8258"/>
    <s v="África"/>
    <s v="Seychelles "/>
    <s v="SEYCHELLES  - ÁFRICA - C82"/>
    <s v="seychelles .áfr@miempresa.com"/>
    <x v="7"/>
    <x v="1"/>
    <s v="Media"/>
    <s v="Normal"/>
    <d v="2020-12-01T00:00:00"/>
    <n v="825884616"/>
    <d v="2021-01-03T00:00:00"/>
    <n v="33"/>
    <s v="Atrasado"/>
  </r>
  <r>
    <s v="C5778"/>
    <s v="África"/>
    <s v="Burkina Faso"/>
    <s v="BURKINA FASO - ÁFRICA - C57"/>
    <s v="burkina faso.áfr@miempresa.com"/>
    <x v="9"/>
    <x v="0"/>
    <s v="Alta"/>
    <s v="Urgente"/>
    <d v="2022-07-21T00:00:00"/>
    <n v="577811181"/>
    <d v="2022-08-23T00:00:00"/>
    <n v="33"/>
    <s v="Atrasado"/>
  </r>
  <r>
    <s v="C2711"/>
    <s v="África"/>
    <s v="Saudi Arabia"/>
    <s v="SAUDI ARABIA - ÁFRICA - C27"/>
    <s v="saudi arabia.áfr@miempresa.com"/>
    <x v="2"/>
    <x v="1"/>
    <s v="Baja"/>
    <s v="Normal"/>
    <d v="2022-02-02T00:00:00"/>
    <n v="271128261"/>
    <d v="2022-03-07T00:00:00"/>
    <n v="33"/>
    <s v="Atrasado"/>
  </r>
  <r>
    <s v="C8282"/>
    <s v="África"/>
    <s v="The Gambia"/>
    <s v="THE GAMBIA - ÁFRICA - C82"/>
    <s v="the gambia.áfr@miempresa.com"/>
    <x v="1"/>
    <x v="0"/>
    <s v="Alta"/>
    <s v="Urgente"/>
    <d v="2022-03-08T00:00:00"/>
    <n v="828250110"/>
    <d v="2022-04-10T00:00:00"/>
    <n v="33"/>
    <s v="Atrasado"/>
  </r>
  <r>
    <s v="C2752"/>
    <s v="Australia y Oceanía"/>
    <s v="Samoa "/>
    <s v="SAMOA  - AUSTRALIA Y OCEANÍA - C27"/>
    <s v="samoa .aus@miempresa.com"/>
    <x v="4"/>
    <x v="1"/>
    <s v="Baja"/>
    <s v="Normal"/>
    <d v="2020-12-19T00:00:00"/>
    <n v="275231397"/>
    <d v="2021-01-21T00:00:00"/>
    <n v="33"/>
    <s v="Atrasado"/>
  </r>
  <r>
    <s v="C6917"/>
    <s v="África"/>
    <s v="Rwanda"/>
    <s v="RWANDA - ÁFRICA - C69"/>
    <s v="rwanda.áfr@miempresa.com"/>
    <x v="3"/>
    <x v="0"/>
    <s v="Media"/>
    <s v="Normal"/>
    <d v="2022-06-21T00:00:00"/>
    <n v="691705501"/>
    <d v="2022-07-24T00:00:00"/>
    <n v="33"/>
    <s v="Atrasado"/>
  </r>
  <r>
    <s v="C6807"/>
    <s v="Europa"/>
    <s v="France"/>
    <s v="FRANCE - EUROPA - C68"/>
    <s v="france.eur@miempresa.com"/>
    <x v="8"/>
    <x v="1"/>
    <s v="Baja"/>
    <s v="Normal"/>
    <d v="2021-05-20T00:00:00"/>
    <n v="680777108"/>
    <d v="2021-06-22T00:00:00"/>
    <n v="33"/>
    <s v="Atrasado"/>
  </r>
  <r>
    <s v="C2335"/>
    <s v="África"/>
    <s v="Rwanda"/>
    <s v="RWANDA - ÁFRICA - C23"/>
    <s v="rwanda.áfr@miempresa.com"/>
    <x v="0"/>
    <x v="1"/>
    <s v="Media"/>
    <s v="Normal"/>
    <d v="2021-07-16T00:00:00"/>
    <n v="233567035"/>
    <d v="2021-08-17T00:00:00"/>
    <n v="32"/>
    <s v="Atrasado"/>
  </r>
  <r>
    <s v="C9933"/>
    <s v="Asia"/>
    <s v="Myanmar"/>
    <s v="MYANMAR - ASIA - C99"/>
    <s v="myanmar.asi@miempresa.com"/>
    <x v="10"/>
    <x v="0"/>
    <s v="Baja"/>
    <s v="Normal"/>
    <d v="2021-01-17T00:00:00"/>
    <n v="993326127"/>
    <d v="2021-02-18T00:00:00"/>
    <n v="32"/>
    <s v="Atrasado"/>
  </r>
  <r>
    <s v="C3890"/>
    <s v="Europa"/>
    <s v="Liechtenstein"/>
    <s v="LIECHTENSTEIN - EUROPA - C38"/>
    <s v="liechtenstein.eur@miempresa.com"/>
    <x v="7"/>
    <x v="1"/>
    <s v="Baja"/>
    <s v="Normal"/>
    <d v="2020-07-29T00:00:00"/>
    <n v="389095675"/>
    <d v="2020-08-30T00:00:00"/>
    <n v="32"/>
    <s v="Atrasado"/>
  </r>
  <r>
    <s v="C9689"/>
    <s v="África"/>
    <s v="Qatar"/>
    <s v="QATAR - ÁFRICA - C96"/>
    <s v="qatar.áfr@miempresa.com"/>
    <x v="5"/>
    <x v="1"/>
    <s v="Media"/>
    <s v="Normal"/>
    <d v="2021-02-04T00:00:00"/>
    <n v="968968236"/>
    <d v="2021-03-08T00:00:00"/>
    <n v="32"/>
    <s v="Atrasado"/>
  </r>
  <r>
    <s v="C3109"/>
    <s v="Centroamérica y Caribe"/>
    <s v="Panama"/>
    <s v="PANAMA - CENTROAMÉRICA Y CARIBE - C31"/>
    <s v="panama.cen@miempresa.com"/>
    <x v="2"/>
    <x v="0"/>
    <s v="Baja"/>
    <s v="Normal"/>
    <d v="2021-09-10T00:00:00"/>
    <n v="310959708"/>
    <d v="2021-10-12T00:00:00"/>
    <n v="32"/>
    <s v="Atrasado"/>
  </r>
  <r>
    <s v="C7922"/>
    <s v="Europa"/>
    <s v="Romania"/>
    <s v="ROMANIA - EUROPA - C79"/>
    <s v="romania.eur@miempresa.com"/>
    <x v="3"/>
    <x v="1"/>
    <s v="Alta"/>
    <s v="Urgente"/>
    <d v="2020-12-28T00:00:00"/>
    <n v="792240703"/>
    <d v="2021-01-29T00:00:00"/>
    <n v="32"/>
    <s v="Atrasado"/>
  </r>
  <r>
    <s v="C2103"/>
    <s v="Europa"/>
    <s v="Slovenia"/>
    <s v="SLOVENIA - EUROPA - C21"/>
    <s v="slovenia.eur@miempresa.com"/>
    <x v="7"/>
    <x v="0"/>
    <s v="Media"/>
    <s v="Normal"/>
    <d v="2021-02-11T00:00:00"/>
    <n v="210344254"/>
    <d v="2021-03-15T00:00:00"/>
    <n v="32"/>
    <s v="Atrasado"/>
  </r>
  <r>
    <s v="C6094"/>
    <s v="Europa"/>
    <s v="Estonia"/>
    <s v="ESTONIA - EUROPA - C60"/>
    <s v="estonia.eur@miempresa.com"/>
    <x v="7"/>
    <x v="1"/>
    <s v="Media"/>
    <s v="Normal"/>
    <d v="2021-11-08T00:00:00"/>
    <n v="609466397"/>
    <d v="2021-12-10T00:00:00"/>
    <n v="32"/>
    <s v="Atrasado"/>
  </r>
  <r>
    <s v="C1890"/>
    <s v="África"/>
    <s v="Djibouti"/>
    <s v="DJIBOUTI - ÁFRICA - C18"/>
    <s v="djibouti.áfr@miempresa.com"/>
    <x v="6"/>
    <x v="0"/>
    <s v="Alta"/>
    <s v="Urgente"/>
    <d v="2022-04-10T00:00:00"/>
    <n v="189044940"/>
    <d v="2022-05-12T00:00:00"/>
    <n v="32"/>
    <s v="Atrasado"/>
  </r>
  <r>
    <s v="C7017"/>
    <s v="Asia"/>
    <s v="India"/>
    <s v="INDIA - ASIA - C70"/>
    <s v="india.asi@miempresa.com"/>
    <x v="0"/>
    <x v="0"/>
    <s v="Media"/>
    <s v="Normal"/>
    <d v="2022-06-14T00:00:00"/>
    <n v="701739966"/>
    <d v="2022-07-16T00:00:00"/>
    <n v="32"/>
    <s v="Atrasado"/>
  </r>
  <r>
    <s v="C7341"/>
    <s v="Asia"/>
    <s v="Indonesia"/>
    <s v="INDONESIA - ASIA - C73"/>
    <s v="indonesia.asi@miempresa.com"/>
    <x v="9"/>
    <x v="0"/>
    <s v="Baja"/>
    <s v="Normal"/>
    <d v="2020-08-21T00:00:00"/>
    <n v="734153497"/>
    <d v="2020-09-22T00:00:00"/>
    <n v="32"/>
    <s v="Atrasado"/>
  </r>
  <r>
    <s v="C2808"/>
    <s v="Asia"/>
    <s v="Tajikistan"/>
    <s v="TAJIKISTAN - ASIA - C28"/>
    <s v="tajikistan.asi@miempresa.com"/>
    <x v="3"/>
    <x v="0"/>
    <s v="Media"/>
    <s v="Normal"/>
    <d v="2020-04-29T00:00:00"/>
    <n v="280876481"/>
    <d v="2020-05-31T00:00:00"/>
    <n v="32"/>
    <s v="Atrasado"/>
  </r>
  <r>
    <s v="C5168"/>
    <s v="Centroamérica y Caribe"/>
    <s v="Grenada"/>
    <s v="GRENADA - CENTROAMÉRICA Y CARIBE - C51"/>
    <s v="grenada.cen@miempresa.com"/>
    <x v="2"/>
    <x v="1"/>
    <s v="Baja"/>
    <s v="Normal"/>
    <d v="2022-01-21T00:00:00"/>
    <n v="516876542"/>
    <d v="2022-02-21T00:00:00"/>
    <n v="31"/>
    <s v="Atrasado"/>
  </r>
  <r>
    <s v="C2928"/>
    <s v="Australia y Oceanía"/>
    <s v="Samoa "/>
    <s v="SAMOA  - AUSTRALIA Y OCEANÍA - C29"/>
    <s v="samoa .aus@miempresa.com"/>
    <x v="5"/>
    <x v="1"/>
    <s v="Alta"/>
    <s v="Urgente"/>
    <d v="2021-11-24T00:00:00"/>
    <n v="292874753"/>
    <d v="2021-12-25T00:00:00"/>
    <n v="31"/>
    <s v="Atrasado"/>
  </r>
  <r>
    <s v="C3059"/>
    <s v="Australia y Oceanía"/>
    <s v="Tuvalu"/>
    <s v="TUVALU - AUSTRALIA Y OCEANÍA - C30"/>
    <s v="tuvalu.aus@miempresa.com"/>
    <x v="2"/>
    <x v="1"/>
    <s v="Baja"/>
    <s v="Normal"/>
    <d v="2020-06-09T00:00:00"/>
    <n v="305997836"/>
    <d v="2020-07-10T00:00:00"/>
    <n v="31"/>
    <s v="Atrasado"/>
  </r>
  <r>
    <s v="C2414"/>
    <s v="Norteamérica"/>
    <s v="United States of America"/>
    <s v="UNITED STATES OF AMERICA - NORTEAMÉRICA - C24"/>
    <s v="united states of america.nor@miempresa.com"/>
    <x v="6"/>
    <x v="1"/>
    <s v="Alta"/>
    <s v="Urgente"/>
    <d v="2022-08-24T00:00:00"/>
    <n v="241426980"/>
    <d v="2022-09-24T00:00:00"/>
    <n v="31"/>
    <s v="Atrasado"/>
  </r>
  <r>
    <s v="C1726"/>
    <s v="Europa"/>
    <s v="Sweden"/>
    <s v="SWEDEN - EUROPA - C17"/>
    <s v="sweden.eur@miempresa.com"/>
    <x v="10"/>
    <x v="0"/>
    <s v="Media"/>
    <s v="Normal"/>
    <d v="2021-05-10T00:00:00"/>
    <n v="172662436"/>
    <d v="2021-06-10T00:00:00"/>
    <n v="31"/>
    <s v="Atrasado"/>
  </r>
  <r>
    <s v="C1750"/>
    <s v="África"/>
    <s v="Iraq"/>
    <s v="IRAQ - ÁFRICA - C17"/>
    <s v="iraq.áfr@miempresa.com"/>
    <x v="0"/>
    <x v="0"/>
    <s v="Alta"/>
    <s v="Urgente"/>
    <d v="2021-07-05T00:00:00"/>
    <n v="175078141"/>
    <d v="2021-08-05T00:00:00"/>
    <n v="31"/>
    <s v="Atrasado"/>
  </r>
  <r>
    <s v="C8936"/>
    <s v="África"/>
    <s v="Turkey"/>
    <s v="TURKEY - ÁFRICA - C89"/>
    <s v="turkey.áfr@miempresa.com"/>
    <x v="9"/>
    <x v="0"/>
    <s v="Media"/>
    <s v="Normal"/>
    <d v="2021-07-29T00:00:00"/>
    <n v="893604600"/>
    <d v="2021-08-29T00:00:00"/>
    <n v="31"/>
    <s v="Atrasado"/>
  </r>
  <r>
    <s v="C1112"/>
    <s v="Asia"/>
    <s v="Mongolia"/>
    <s v="MONGOLIA - ASIA - C11"/>
    <s v="mongolia.asi@miempresa.com"/>
    <x v="10"/>
    <x v="1"/>
    <s v="Media"/>
    <s v="Normal"/>
    <d v="2022-08-07T00:00:00"/>
    <n v="111265599"/>
    <d v="2022-09-07T00:00:00"/>
    <n v="31"/>
    <s v="Atrasado"/>
  </r>
  <r>
    <s v="C5163"/>
    <s v="Europa"/>
    <s v="Hungary"/>
    <s v="HUNGARY - EUROPA - C51"/>
    <s v="hungary.eur@miempresa.com"/>
    <x v="1"/>
    <x v="1"/>
    <s v="Alta"/>
    <s v="Urgente"/>
    <d v="2021-07-31T00:00:00"/>
    <n v="516319072"/>
    <d v="2021-08-31T00:00:00"/>
    <n v="31"/>
    <s v="Atrasado"/>
  </r>
  <r>
    <s v="C1447"/>
    <s v="Europa"/>
    <s v="Greece"/>
    <s v="GREECE - EUROPA - C14"/>
    <s v="greece.eur@miempresa.com"/>
    <x v="2"/>
    <x v="0"/>
    <s v="Media"/>
    <s v="Normal"/>
    <d v="2021-04-04T00:00:00"/>
    <n v="144708669"/>
    <d v="2021-05-05T00:00:00"/>
    <n v="31"/>
    <s v="Atrasado"/>
  </r>
  <r>
    <s v="C9709"/>
    <s v="África"/>
    <s v="Togo"/>
    <s v="TOGO - ÁFRICA - C97"/>
    <s v="togo.áfr@miempresa.com"/>
    <x v="1"/>
    <x v="0"/>
    <s v="Media"/>
    <s v="Normal"/>
    <d v="2022-09-08T00:00:00"/>
    <n v="970932042"/>
    <d v="2022-10-09T00:00:00"/>
    <n v="31"/>
    <s v="Atrasado"/>
  </r>
  <r>
    <s v="C3027"/>
    <s v="Centroamérica y Caribe"/>
    <s v="Barbados"/>
    <s v="BARBADOS - CENTROAMÉRICA Y CARIBE - C30"/>
    <s v="barbados.cen@miempresa.com"/>
    <x v="11"/>
    <x v="0"/>
    <s v="Media"/>
    <s v="Normal"/>
    <d v="2022-09-02T00:00:00"/>
    <n v="302788627"/>
    <d v="2022-10-03T00:00:00"/>
    <n v="31"/>
    <s v="Atrasado"/>
  </r>
  <r>
    <s v="C6469"/>
    <s v="Europa"/>
    <s v="Russia"/>
    <s v="RUSSIA - EUROPA - C64"/>
    <s v="russia.eur@miempresa.com"/>
    <x v="1"/>
    <x v="1"/>
    <s v="Baja"/>
    <s v="Normal"/>
    <d v="2020-01-13T00:00:00"/>
    <n v="646917331"/>
    <d v="2020-02-13T00:00:00"/>
    <n v="31"/>
    <s v="Atrasado"/>
  </r>
  <r>
    <s v="C5362"/>
    <s v="África"/>
    <s v="Iraq"/>
    <s v="IRAQ - ÁFRICA - C53"/>
    <s v="iraq.áfr@miempresa.com"/>
    <x v="2"/>
    <x v="0"/>
    <s v="Alta"/>
    <s v="Urgente"/>
    <d v="2020-11-28T00:00:00"/>
    <n v="536287581"/>
    <d v="2020-12-28T00:00:00"/>
    <n v="30"/>
    <s v="Atrasado"/>
  </r>
  <r>
    <s v="C9804"/>
    <s v="África"/>
    <s v="Botswana"/>
    <s v="BOTSWANA - ÁFRICA - C98"/>
    <s v="botswana.áfr@miempresa.com"/>
    <x v="9"/>
    <x v="1"/>
    <s v="Baja"/>
    <s v="Normal"/>
    <d v="2022-07-07T00:00:00"/>
    <n v="980479419"/>
    <d v="2022-08-06T00:00:00"/>
    <n v="30"/>
    <s v="Atrasado"/>
  </r>
  <r>
    <s v="C2521"/>
    <s v="Centroamérica y Caribe"/>
    <s v="Barbados"/>
    <s v="BARBADOS - CENTROAMÉRICA Y CARIBE - C25"/>
    <s v="barbados.cen@miempresa.com"/>
    <x v="4"/>
    <x v="1"/>
    <s v="Media"/>
    <s v="Normal"/>
    <d v="2022-04-23T00:00:00"/>
    <n v="252139508"/>
    <d v="2022-05-23T00:00:00"/>
    <n v="30"/>
    <s v="Atrasado"/>
  </r>
  <r>
    <s v="C8216"/>
    <s v="África"/>
    <s v="Sierra Leone"/>
    <s v="SIERRA LEONE - ÁFRICA - C82"/>
    <s v="sierra leone.áfr@miempresa.com"/>
    <x v="8"/>
    <x v="1"/>
    <s v="Media"/>
    <s v="Normal"/>
    <d v="2022-07-12T00:00:00"/>
    <n v="821671187"/>
    <d v="2022-08-11T00:00:00"/>
    <n v="30"/>
    <s v="Atrasado"/>
  </r>
  <r>
    <s v="C1853"/>
    <s v="África"/>
    <s v="Kenya"/>
    <s v="KENYA - ÁFRICA - C18"/>
    <s v="kenya.áfr@miempresa.com"/>
    <x v="6"/>
    <x v="1"/>
    <s v="Baja"/>
    <s v="Normal"/>
    <d v="2021-01-08T00:00:00"/>
    <n v="185303580"/>
    <d v="2021-02-07T00:00:00"/>
    <n v="30"/>
    <s v="Atrasado"/>
  </r>
  <r>
    <s v="C1753"/>
    <s v="Asia"/>
    <s v="Bangladesh"/>
    <s v="BANGLADESH - ASIA - C17"/>
    <s v="bangladesh.asi@miempresa.com"/>
    <x v="10"/>
    <x v="1"/>
    <s v="Media"/>
    <s v="Normal"/>
    <d v="2022-08-19T00:00:00"/>
    <n v="175304305"/>
    <d v="2022-09-18T00:00:00"/>
    <n v="30"/>
    <s v="Atrasado"/>
  </r>
  <r>
    <s v="C5563"/>
    <s v="Australia y Oceanía"/>
    <s v="Australia"/>
    <s v="AUSTRALIA - AUSTRALIA Y OCEANÍA - C55"/>
    <s v="australia.aus@miempresa.com"/>
    <x v="3"/>
    <x v="0"/>
    <s v="Media"/>
    <s v="Normal"/>
    <d v="2021-01-10T00:00:00"/>
    <n v="556371533"/>
    <d v="2021-02-09T00:00:00"/>
    <n v="30"/>
    <s v="Atrasado"/>
  </r>
  <r>
    <s v="C4106"/>
    <s v="Australia y Oceanía"/>
    <s v="Tonga"/>
    <s v="TONGA - AUSTRALIA Y OCEANÍA - C41"/>
    <s v="tonga.aus@miempresa.com"/>
    <x v="7"/>
    <x v="0"/>
    <s v="Alta"/>
    <s v="Urgente"/>
    <d v="2020-07-16T00:00:00"/>
    <n v="410621154"/>
    <d v="2020-08-15T00:00:00"/>
    <n v="30"/>
    <s v="Atrasado"/>
  </r>
  <r>
    <s v="C1535"/>
    <s v="Australia y Oceanía"/>
    <s v="Kiribati"/>
    <s v="KIRIBATI - AUSTRALIA Y OCEANÍA - C15"/>
    <s v="kiribati.aus@miempresa.com"/>
    <x v="0"/>
    <x v="1"/>
    <s v="Alta"/>
    <s v="Urgente"/>
    <d v="2021-03-30T00:00:00"/>
    <n v="153562963"/>
    <d v="2021-04-29T00:00:00"/>
    <n v="30"/>
    <s v="Atrasado"/>
  </r>
  <r>
    <s v="C2520"/>
    <s v="Centroamérica y Caribe"/>
    <s v="El Salvador"/>
    <s v="EL SALVADOR - CENTROAMÉRICA Y CARIBE - C25"/>
    <s v="el salvador.cen@miempresa.com"/>
    <x v="11"/>
    <x v="1"/>
    <s v="Media"/>
    <s v="Normal"/>
    <d v="2020-02-01T00:00:00"/>
    <n v="252003896"/>
    <d v="2020-03-02T00:00:00"/>
    <n v="30"/>
    <s v="Atrasado"/>
  </r>
  <r>
    <s v="C6685"/>
    <s v="África"/>
    <s v="Lebanon"/>
    <s v="LEBANON - ÁFRICA - C66"/>
    <s v="lebanon.áfr@miempresa.com"/>
    <x v="6"/>
    <x v="0"/>
    <s v="Baja"/>
    <s v="Normal"/>
    <d v="2021-11-25T00:00:00"/>
    <n v="668508040"/>
    <d v="2021-12-25T00:00:00"/>
    <n v="30"/>
    <s v="Atrasado"/>
  </r>
  <r>
    <s v="C1212"/>
    <s v="África"/>
    <s v="Liberia"/>
    <s v="LIBERIA - ÁFRICA - C12"/>
    <s v="liberia.áfr@miempresa.com"/>
    <x v="2"/>
    <x v="0"/>
    <s v="Media"/>
    <s v="Normal"/>
    <d v="2021-12-15T00:00:00"/>
    <n v="121239984"/>
    <d v="2022-01-13T00:00:00"/>
    <n v="29"/>
    <s v="Atrasado"/>
  </r>
  <r>
    <s v="C1008"/>
    <s v="Asia"/>
    <s v="Tajikistan"/>
    <s v="TAJIKISTAN - ASIA - C10"/>
    <s v="tajikistan.asi@miempresa.com"/>
    <x v="11"/>
    <x v="0"/>
    <s v="Alta"/>
    <s v="Urgente"/>
    <d v="2020-04-01T00:00:00"/>
    <n v="100884807"/>
    <d v="2020-04-30T00:00:00"/>
    <n v="29"/>
    <s v="Atrasado"/>
  </r>
  <r>
    <s v="C2026"/>
    <s v="Europa"/>
    <s v="Latvia"/>
    <s v="LATVIA - EUROPA - C20"/>
    <s v="latvia.eur@miempresa.com"/>
    <x v="0"/>
    <x v="0"/>
    <s v="Media"/>
    <s v="Normal"/>
    <d v="2020-03-13T00:00:00"/>
    <n v="202620351"/>
    <d v="2020-04-11T00:00:00"/>
    <n v="29"/>
    <s v="Atrasado"/>
  </r>
  <r>
    <s v="C7080"/>
    <s v="Europa"/>
    <s v="Belgium"/>
    <s v="BELGIUM - EUROPA - C70"/>
    <s v="belgium.eur@miempresa.com"/>
    <x v="9"/>
    <x v="1"/>
    <s v="Media"/>
    <s v="Normal"/>
    <d v="2022-08-14T00:00:00"/>
    <n v="708053243"/>
    <d v="2022-09-12T00:00:00"/>
    <n v="29"/>
    <s v="Atrasado"/>
  </r>
  <r>
    <s v="C9453"/>
    <s v="Asia"/>
    <s v="Philippines"/>
    <s v="PHILIPPINES - ASIA - C94"/>
    <s v="philippines.asi@miempresa.com"/>
    <x v="5"/>
    <x v="1"/>
    <s v="Media"/>
    <s v="Normal"/>
    <d v="2021-02-28T00:00:00"/>
    <n v="945399129"/>
    <d v="2021-03-29T00:00:00"/>
    <n v="29"/>
    <s v="Atrasado"/>
  </r>
  <r>
    <s v="C7242"/>
    <s v="África"/>
    <s v="Kenya"/>
    <s v="KENYA - ÁFRICA - C72"/>
    <s v="kenya.áfr@miempresa.com"/>
    <x v="7"/>
    <x v="0"/>
    <s v="Alta"/>
    <s v="Urgente"/>
    <d v="2022-06-04T00:00:00"/>
    <n v="724249923"/>
    <d v="2022-07-03T00:00:00"/>
    <n v="29"/>
    <s v="Atrasado"/>
  </r>
  <r>
    <s v="C4565"/>
    <s v="Centroamérica y Caribe"/>
    <s v="Costa Rica"/>
    <s v="COSTA RICA - CENTROAMÉRICA Y CARIBE - C45"/>
    <s v="costa rica.cen@miempresa.com"/>
    <x v="7"/>
    <x v="0"/>
    <s v="Media"/>
    <s v="Normal"/>
    <d v="2022-05-11T00:00:00"/>
    <n v="456569755"/>
    <d v="2022-06-09T00:00:00"/>
    <n v="29"/>
    <s v="Atrasado"/>
  </r>
  <r>
    <s v="C2778"/>
    <s v="África"/>
    <s v="Iraq"/>
    <s v="IRAQ - ÁFRICA - C27"/>
    <s v="iraq.áfr@miempresa.com"/>
    <x v="11"/>
    <x v="1"/>
    <s v="Baja"/>
    <s v="Normal"/>
    <d v="2022-02-05T00:00:00"/>
    <n v="277898585"/>
    <d v="2022-03-06T00:00:00"/>
    <n v="29"/>
    <s v="Atrasado"/>
  </r>
  <r>
    <s v="C5951"/>
    <s v="Centroamérica y Caribe"/>
    <s v="Panama"/>
    <s v="PANAMA - CENTROAMÉRICA Y CARIBE - C59"/>
    <s v="panama.cen@miempresa.com"/>
    <x v="6"/>
    <x v="1"/>
    <s v="Baja"/>
    <s v="Normal"/>
    <d v="2021-06-05T00:00:00"/>
    <n v="595138251"/>
    <d v="2021-07-04T00:00:00"/>
    <n v="29"/>
    <s v="Atrasado"/>
  </r>
  <r>
    <s v="C3595"/>
    <s v="Asia"/>
    <s v="Myanmar"/>
    <s v="MYANMAR - ASIA - C35"/>
    <s v="myanmar.asi@miempresa.com"/>
    <x v="9"/>
    <x v="1"/>
    <s v="Alta"/>
    <s v="Urgente"/>
    <d v="2022-01-31T00:00:00"/>
    <n v="359565198"/>
    <d v="2022-03-01T00:00:00"/>
    <n v="29"/>
    <s v="Atrasado"/>
  </r>
  <r>
    <s v="C7078"/>
    <s v="Centroamérica y Caribe"/>
    <s v="The Bahamas"/>
    <s v="THE BAHAMAS - CENTROAMÉRICA Y CARIBE - C70"/>
    <s v="the bahamas.cen@miempresa.com"/>
    <x v="0"/>
    <x v="0"/>
    <s v="Alta"/>
    <s v="Urgente"/>
    <d v="2021-07-04T00:00:00"/>
    <n v="707867419"/>
    <d v="2021-08-02T00:00:00"/>
    <n v="29"/>
    <s v="Atrasado"/>
  </r>
  <r>
    <s v="C7470"/>
    <s v="África"/>
    <s v="Madagascar"/>
    <s v="MADAGASCAR - ÁFRICA - C74"/>
    <s v="madagascar.áfr@miempresa.com"/>
    <x v="11"/>
    <x v="0"/>
    <s v="Baja"/>
    <s v="Normal"/>
    <d v="2022-09-14T00:00:00"/>
    <n v="747025954"/>
    <d v="2022-10-12T00:00:00"/>
    <n v="28"/>
    <s v="Atrasado"/>
  </r>
  <r>
    <s v="C2289"/>
    <s v="Asia"/>
    <s v="India"/>
    <s v="INDIA - ASIA - C22"/>
    <s v="india.asi@miempresa.com"/>
    <x v="6"/>
    <x v="1"/>
    <s v="Alta"/>
    <s v="Urgente"/>
    <d v="2022-03-17T00:00:00"/>
    <n v="228987109"/>
    <d v="2022-04-14T00:00:00"/>
    <n v="28"/>
    <s v="Atrasado"/>
  </r>
  <r>
    <s v="C7399"/>
    <s v="Europa"/>
    <s v="United Kingdom"/>
    <s v="UNITED KINGDOM - EUROPA - C73"/>
    <s v="united kingdom.eur@miempresa.com"/>
    <x v="9"/>
    <x v="0"/>
    <s v="Baja"/>
    <s v="Normal"/>
    <d v="2020-06-29T00:00:00"/>
    <n v="739964663"/>
    <d v="2020-07-27T00:00:00"/>
    <n v="28"/>
    <s v="Atrasado"/>
  </r>
  <r>
    <s v="C9311"/>
    <s v="África"/>
    <s v="South Sudan"/>
    <s v="SOUTH SUDAN - ÁFRICA - C93"/>
    <s v="south sudan.áfr@miempresa.com"/>
    <x v="3"/>
    <x v="1"/>
    <s v="Baja"/>
    <s v="Normal"/>
    <d v="2021-05-10T00:00:00"/>
    <n v="931131064"/>
    <d v="2021-06-07T00:00:00"/>
    <n v="28"/>
    <s v="Atrasado"/>
  </r>
  <r>
    <s v="C6179"/>
    <s v="Europa"/>
    <s v="Kosovo"/>
    <s v="KOSOVO - EUROPA - C61"/>
    <s v="kosovo.eur@miempresa.com"/>
    <x v="10"/>
    <x v="0"/>
    <s v="Baja"/>
    <s v="Normal"/>
    <d v="2022-01-07T00:00:00"/>
    <n v="617944324"/>
    <d v="2022-02-04T00:00:00"/>
    <n v="28"/>
    <s v="Atrasado"/>
  </r>
  <r>
    <s v="C3458"/>
    <s v="Europa"/>
    <s v="Switzerland"/>
    <s v="SWITZERLAND - EUROPA - C34"/>
    <s v="switzerland.eur@miempresa.com"/>
    <x v="2"/>
    <x v="1"/>
    <s v="Baja"/>
    <s v="Normal"/>
    <d v="2021-06-27T00:00:00"/>
    <n v="345889794"/>
    <d v="2021-07-25T00:00:00"/>
    <n v="28"/>
    <s v="Atrasado"/>
  </r>
  <r>
    <s v="C1456"/>
    <s v="África"/>
    <s v="Niger"/>
    <s v="NIGER - ÁFRICA - C14"/>
    <s v="niger.áfr@miempresa.com"/>
    <x v="1"/>
    <x v="1"/>
    <s v="Baja"/>
    <s v="Normal"/>
    <d v="2022-05-21T00:00:00"/>
    <n v="145683276"/>
    <d v="2022-06-18T00:00:00"/>
    <n v="28"/>
    <s v="Atrasado"/>
  </r>
  <r>
    <s v="C6081"/>
    <s v="África"/>
    <s v="Ghana"/>
    <s v="GHANA - ÁFRICA - C60"/>
    <s v="ghana.áfr@miempresa.com"/>
    <x v="7"/>
    <x v="0"/>
    <s v="Media"/>
    <s v="Normal"/>
    <d v="2020-08-12T00:00:00"/>
    <n v="608166062"/>
    <d v="2020-09-09T00:00:00"/>
    <n v="28"/>
    <s v="Atrasado"/>
  </r>
  <r>
    <s v="C6712"/>
    <s v="África"/>
    <s v="Swaziland"/>
    <s v="SWAZILAND - ÁFRICA - C67"/>
    <s v="swaziland.áfr@miempresa.com"/>
    <x v="1"/>
    <x v="0"/>
    <s v="Baja"/>
    <s v="Normal"/>
    <d v="2020-10-18T00:00:00"/>
    <n v="671235311"/>
    <d v="2020-11-15T00:00:00"/>
    <n v="28"/>
    <s v="Atrasado"/>
  </r>
  <r>
    <s v="C2593"/>
    <s v="África"/>
    <s v="Sudan"/>
    <s v="SUDAN - ÁFRICA - C25"/>
    <s v="sudan.áfr@miempresa.com"/>
    <x v="4"/>
    <x v="1"/>
    <s v="Baja"/>
    <s v="Normal"/>
    <d v="2021-01-13T00:00:00"/>
    <n v="259376752"/>
    <d v="2021-02-10T00:00:00"/>
    <n v="28"/>
    <s v="Atrasado"/>
  </r>
  <r>
    <s v="C7196"/>
    <s v="África"/>
    <s v="Rwanda"/>
    <s v="RWANDA - ÁFRICA - C71"/>
    <s v="rwanda.áfr@miempresa.com"/>
    <x v="9"/>
    <x v="1"/>
    <s v="Media"/>
    <s v="Normal"/>
    <d v="2021-08-24T00:00:00"/>
    <n v="719609487"/>
    <d v="2021-09-21T00:00:00"/>
    <n v="28"/>
    <s v="Atrasado"/>
  </r>
  <r>
    <s v="C4725"/>
    <s v="África"/>
    <s v="Lebanon"/>
    <s v="LEBANON - ÁFRICA - C47"/>
    <s v="lebanon.áfr@miempresa.com"/>
    <x v="11"/>
    <x v="1"/>
    <s v="Alta"/>
    <s v="Urgente"/>
    <d v="2020-08-01T00:00:00"/>
    <n v="472535550"/>
    <d v="2020-08-29T00:00:00"/>
    <n v="28"/>
    <s v="Atrasado"/>
  </r>
  <r>
    <s v="C7785"/>
    <s v="África"/>
    <s v="Mauritius "/>
    <s v="MAURITIUS  - ÁFRICA - C77"/>
    <s v="mauritius .áfr@miempresa.com"/>
    <x v="3"/>
    <x v="0"/>
    <s v="Media"/>
    <s v="Normal"/>
    <d v="2021-05-12T00:00:00"/>
    <n v="778540408"/>
    <d v="2021-06-09T00:00:00"/>
    <n v="28"/>
    <s v="Atrasado"/>
  </r>
  <r>
    <s v="C6623"/>
    <s v="Australia y Oceanía"/>
    <s v="Tonga"/>
    <s v="TONGA - AUSTRALIA Y OCEANÍA - C66"/>
    <s v="tonga.aus@miempresa.com"/>
    <x v="7"/>
    <x v="1"/>
    <s v="Alta"/>
    <s v="Urgente"/>
    <d v="2022-02-01T00:00:00"/>
    <n v="662386167"/>
    <d v="2022-03-01T00:00:00"/>
    <n v="28"/>
    <s v="Atrasado"/>
  </r>
  <r>
    <s v="C8141"/>
    <s v="Australia y Oceanía"/>
    <s v="Australia"/>
    <s v="AUSTRALIA - AUSTRALIA Y OCEANÍA - C81"/>
    <s v="australia.aus@miempresa.com"/>
    <x v="10"/>
    <x v="0"/>
    <s v="Media"/>
    <s v="Normal"/>
    <d v="2021-06-15T00:00:00"/>
    <n v="814168298"/>
    <d v="2021-07-12T00:00:00"/>
    <n v="27"/>
    <s v="Atrasado"/>
  </r>
  <r>
    <s v="C4899"/>
    <s v="Centroamérica y Caribe"/>
    <s v="El Salvador"/>
    <s v="EL SALVADOR - CENTROAMÉRICA Y CARIBE - C48"/>
    <s v="el salvador.cen@miempresa.com"/>
    <x v="1"/>
    <x v="1"/>
    <s v="Alta"/>
    <s v="Urgente"/>
    <d v="2021-07-04T00:00:00"/>
    <n v="489902532"/>
    <d v="2021-07-31T00:00:00"/>
    <n v="27"/>
    <s v="Atrasado"/>
  </r>
  <r>
    <s v="C1347"/>
    <s v="África"/>
    <s v="Qatar"/>
    <s v="QATAR - ÁFRICA - C13"/>
    <s v="qatar.áfr@miempresa.com"/>
    <x v="9"/>
    <x v="1"/>
    <s v="Alta"/>
    <s v="Urgente"/>
    <d v="2020-10-29T00:00:00"/>
    <n v="134709823"/>
    <d v="2020-11-25T00:00:00"/>
    <n v="27"/>
    <s v="Atrasado"/>
  </r>
  <r>
    <s v="C5347"/>
    <s v="África"/>
    <s v="Namibia"/>
    <s v="NAMIBIA - ÁFRICA - C53"/>
    <s v="namibia.áfr@miempresa.com"/>
    <x v="5"/>
    <x v="1"/>
    <s v="Media"/>
    <s v="Normal"/>
    <d v="2022-11-03T00:00:00"/>
    <n v="534781253"/>
    <d v="2022-11-30T00:00:00"/>
    <n v="27"/>
    <s v="Atrasado"/>
  </r>
  <r>
    <s v="C5576"/>
    <s v="Asia"/>
    <s v="Philippines"/>
    <s v="PHILIPPINES - ASIA - C55"/>
    <s v="philippines.asi@miempresa.com"/>
    <x v="10"/>
    <x v="1"/>
    <s v="Baja"/>
    <s v="Normal"/>
    <d v="2022-08-19T00:00:00"/>
    <n v="557667577"/>
    <d v="2022-09-15T00:00:00"/>
    <n v="27"/>
    <s v="Atrasado"/>
  </r>
  <r>
    <s v="C3537"/>
    <s v="Centroamérica y Caribe"/>
    <s v="Cuba"/>
    <s v="CUBA - CENTROAMÉRICA Y CARIBE - C35"/>
    <s v="cuba.cen@miempresa.com"/>
    <x v="1"/>
    <x v="0"/>
    <s v="Baja"/>
    <s v="Normal"/>
    <d v="2022-09-30T00:00:00"/>
    <n v="353764760"/>
    <d v="2022-10-27T00:00:00"/>
    <n v="27"/>
    <s v="Atrasado"/>
  </r>
  <r>
    <s v="C7009"/>
    <s v="Australia y Oceanía"/>
    <s v="Nauru"/>
    <s v="NAURU - AUSTRALIA Y OCEANÍA - C70"/>
    <s v="nauru.aus@miempresa.com"/>
    <x v="0"/>
    <x v="0"/>
    <s v="Media"/>
    <s v="Normal"/>
    <d v="2021-05-17T00:00:00"/>
    <n v="700967061"/>
    <d v="2021-06-13T00:00:00"/>
    <n v="27"/>
    <s v="Atrasado"/>
  </r>
  <r>
    <s v="C4811"/>
    <s v="Centroamérica y Caribe"/>
    <s v="Jamaica"/>
    <s v="JAMAICA - CENTROAMÉRICA Y CARIBE - C48"/>
    <s v="jamaica.cen@miempresa.com"/>
    <x v="4"/>
    <x v="1"/>
    <s v="Alta"/>
    <s v="Urgente"/>
    <d v="2020-09-23T00:00:00"/>
    <n v="481168830"/>
    <d v="2020-10-20T00:00:00"/>
    <n v="27"/>
    <s v="Atrasado"/>
  </r>
  <r>
    <s v="C5222"/>
    <s v="África"/>
    <s v="Jordan"/>
    <s v="JORDAN - ÁFRICA - C52"/>
    <s v="jordan.áfr@miempresa.com"/>
    <x v="5"/>
    <x v="1"/>
    <s v="Media"/>
    <s v="Normal"/>
    <d v="2020-12-16T00:00:00"/>
    <n v="522280871"/>
    <d v="2021-01-12T00:00:00"/>
    <n v="27"/>
    <s v="Atrasado"/>
  </r>
  <r>
    <s v="C6482"/>
    <s v="Asia"/>
    <s v="Philippines"/>
    <s v="PHILIPPINES - ASIA - C64"/>
    <s v="philippines.asi@miempresa.com"/>
    <x v="0"/>
    <x v="1"/>
    <s v="Baja"/>
    <s v="Normal"/>
    <d v="2021-10-21T00:00:00"/>
    <n v="648268735"/>
    <d v="2021-11-17T00:00:00"/>
    <n v="27"/>
    <s v="Atrasado"/>
  </r>
  <r>
    <s v="C2369"/>
    <s v="Europa"/>
    <s v="Austria"/>
    <s v="AUSTRIA - EUROPA - C23"/>
    <s v="austria.eur@miempresa.com"/>
    <x v="3"/>
    <x v="1"/>
    <s v="Media"/>
    <s v="Normal"/>
    <d v="2021-02-01T00:00:00"/>
    <n v="236947476"/>
    <d v="2021-02-28T00:00:00"/>
    <n v="27"/>
    <s v="Atrasado"/>
  </r>
  <r>
    <s v="C8681"/>
    <s v="Centroamérica y Caribe"/>
    <s v="Haiti"/>
    <s v="HAITI - CENTROAMÉRICA Y CARIBE - C86"/>
    <s v="haiti.cen@miempresa.com"/>
    <x v="7"/>
    <x v="0"/>
    <s v="Baja"/>
    <s v="Normal"/>
    <d v="2020-01-27T00:00:00"/>
    <n v="868152368"/>
    <d v="2020-02-23T00:00:00"/>
    <n v="27"/>
    <s v="Atrasado"/>
  </r>
  <r>
    <s v="C6738"/>
    <s v="Europa"/>
    <s v="Ireland"/>
    <s v="IRELAND - EUROPA - C67"/>
    <s v="ireland.eur@miempresa.com"/>
    <x v="5"/>
    <x v="1"/>
    <s v="Baja"/>
    <s v="Normal"/>
    <d v="2022-01-26T00:00:00"/>
    <n v="673877179"/>
    <d v="2022-02-21T00:00:00"/>
    <n v="26"/>
    <s v="Atrasado"/>
  </r>
  <r>
    <s v="C1499"/>
    <s v="Europa"/>
    <s v="Austria"/>
    <s v="AUSTRIA - EUROPA - C14"/>
    <s v="austria.eur@miempresa.com"/>
    <x v="8"/>
    <x v="0"/>
    <s v="Media"/>
    <s v="Normal"/>
    <d v="2021-12-01T00:00:00"/>
    <n v="149967515"/>
    <d v="2021-12-27T00:00:00"/>
    <n v="26"/>
    <s v="Atrasado"/>
  </r>
  <r>
    <s v="C8654"/>
    <s v="Asia"/>
    <s v="North Korea"/>
    <s v="NORTH KOREA - ASIA - C86"/>
    <s v="north korea.asi@miempresa.com"/>
    <x v="4"/>
    <x v="1"/>
    <s v="Baja"/>
    <s v="Normal"/>
    <d v="2022-08-15T00:00:00"/>
    <n v="865485608"/>
    <d v="2022-09-10T00:00:00"/>
    <n v="26"/>
    <s v="Atrasado"/>
  </r>
  <r>
    <s v="C5355"/>
    <s v="Centroamérica y Caribe"/>
    <s v="Jamaica"/>
    <s v="JAMAICA - CENTROAMÉRICA Y CARIBE - C53"/>
    <s v="jamaica.cen@miempresa.com"/>
    <x v="8"/>
    <x v="1"/>
    <s v="Media"/>
    <s v="Normal"/>
    <d v="2021-11-21T00:00:00"/>
    <n v="535594928"/>
    <d v="2021-12-17T00:00:00"/>
    <n v="26"/>
    <s v="Atrasado"/>
  </r>
  <r>
    <s v="C7844"/>
    <s v="África"/>
    <s v="Lesotho"/>
    <s v="LESOTHO - ÁFRICA - C78"/>
    <s v="lesotho.áfr@miempresa.com"/>
    <x v="4"/>
    <x v="1"/>
    <s v="Media"/>
    <s v="Normal"/>
    <d v="2021-11-03T00:00:00"/>
    <n v="784411656"/>
    <d v="2021-11-29T00:00:00"/>
    <n v="26"/>
    <s v="Atrasado"/>
  </r>
  <r>
    <s v="C2156"/>
    <s v="Centroamérica y Caribe"/>
    <s v="Barbados"/>
    <s v="BARBADOS - CENTROAMÉRICA Y CARIBE - C21"/>
    <s v="barbados.cen@miempresa.com"/>
    <x v="11"/>
    <x v="1"/>
    <s v="Baja"/>
    <s v="Normal"/>
    <d v="2020-10-26T00:00:00"/>
    <n v="215668332"/>
    <d v="2020-11-21T00:00:00"/>
    <n v="26"/>
    <s v="Atrasado"/>
  </r>
  <r>
    <s v="C9141"/>
    <s v="Centroamérica y Caribe"/>
    <s v="Belize"/>
    <s v="BELIZE - CENTROAMÉRICA Y CARIBE - C91"/>
    <s v="belize.cen@miempresa.com"/>
    <x v="4"/>
    <x v="0"/>
    <s v="Alta"/>
    <s v="Urgente"/>
    <d v="2022-01-17T00:00:00"/>
    <n v="914115989"/>
    <d v="2022-02-12T00:00:00"/>
    <n v="26"/>
    <s v="Atrasado"/>
  </r>
  <r>
    <s v="C4660"/>
    <s v="Europa"/>
    <s v="Andorra"/>
    <s v="ANDORRA - EUROPA - C46"/>
    <s v="andorra.eur@miempresa.com"/>
    <x v="0"/>
    <x v="0"/>
    <s v="Media"/>
    <s v="Normal"/>
    <d v="2020-04-17T00:00:00"/>
    <n v="466092240"/>
    <d v="2020-05-13T00:00:00"/>
    <n v="26"/>
    <s v="Atrasado"/>
  </r>
  <r>
    <s v="C7556"/>
    <s v="Asia"/>
    <s v="Singapore"/>
    <s v="SINGAPORE - ASIA - C75"/>
    <s v="singapore.asi@miempresa.com"/>
    <x v="0"/>
    <x v="0"/>
    <s v="Baja"/>
    <s v="Normal"/>
    <d v="2022-05-19T00:00:00"/>
    <n v="755614173"/>
    <d v="2022-06-14T00:00:00"/>
    <n v="26"/>
    <s v="Atrasado"/>
  </r>
  <r>
    <s v="C2840"/>
    <s v="Europa"/>
    <s v="Finland"/>
    <s v="FINLAND - EUROPA - C28"/>
    <s v="finland.eur@miempresa.com"/>
    <x v="4"/>
    <x v="1"/>
    <s v="Alta"/>
    <s v="Urgente"/>
    <d v="2020-12-30T00:00:00"/>
    <n v="284011018"/>
    <d v="2021-01-25T00:00:00"/>
    <n v="26"/>
    <s v="Atrasado"/>
  </r>
  <r>
    <s v="C6159"/>
    <s v="África"/>
    <s v="Zambia"/>
    <s v="ZAMBIA - ÁFRICA - C61"/>
    <s v="zambia.áfr@miempresa.com"/>
    <x v="8"/>
    <x v="0"/>
    <s v="Alta"/>
    <s v="Urgente"/>
    <d v="2021-01-30T00:00:00"/>
    <n v="615925586"/>
    <d v="2021-02-25T00:00:00"/>
    <n v="26"/>
    <s v="Atrasado"/>
  </r>
  <r>
    <s v="C4303"/>
    <s v="Centroamérica y Caribe"/>
    <s v="Trinidad and Tobago"/>
    <s v="TRINIDAD AND TOBAGO - CENTROAMÉRICA Y CARIBE - C43"/>
    <s v="trinidad and tobago.cen@miempresa.com"/>
    <x v="4"/>
    <x v="0"/>
    <s v="Alta"/>
    <s v="Urgente"/>
    <d v="2021-01-01T00:00:00"/>
    <n v="430384099"/>
    <d v="2021-01-27T00:00:00"/>
    <n v="26"/>
    <s v="Atrasado"/>
  </r>
  <r>
    <s v="C9226"/>
    <s v="África"/>
    <s v="Ghana"/>
    <s v="GHANA - ÁFRICA - C92"/>
    <s v="ghana.áfr@miempresa.com"/>
    <x v="8"/>
    <x v="0"/>
    <s v="Media"/>
    <s v="Normal"/>
    <d v="2020-04-11T00:00:00"/>
    <n v="922643697"/>
    <d v="2020-05-07T00:00:00"/>
    <n v="26"/>
    <s v="Atrasado"/>
  </r>
  <r>
    <s v="C9800"/>
    <s v="Asia"/>
    <s v="Bangladesh"/>
    <s v="BANGLADESH - ASIA - C98"/>
    <s v="bangladesh.asi@miempresa.com"/>
    <x v="3"/>
    <x v="0"/>
    <s v="Baja"/>
    <s v="Normal"/>
    <d v="2020-10-15T00:00:00"/>
    <n v="980037820"/>
    <d v="2020-11-10T00:00:00"/>
    <n v="26"/>
    <s v="Atrasado"/>
  </r>
  <r>
    <s v="C8598"/>
    <s v="África"/>
    <s v="Libya"/>
    <s v="LIBYA - ÁFRICA - C85"/>
    <s v="libya.áfr@miempresa.com"/>
    <x v="6"/>
    <x v="1"/>
    <s v="Alta"/>
    <s v="Urgente"/>
    <d v="2021-07-11T00:00:00"/>
    <n v="859830653"/>
    <d v="2021-08-05T00:00:00"/>
    <n v="25"/>
    <s v="Atrasado"/>
  </r>
  <r>
    <s v="C2971"/>
    <s v="África"/>
    <s v="Mali"/>
    <s v="MALI - ÁFRICA - C29"/>
    <s v="mali.áfr@miempresa.com"/>
    <x v="7"/>
    <x v="1"/>
    <s v="Alta"/>
    <s v="Urgente"/>
    <d v="2022-07-25T00:00:00"/>
    <n v="297189462"/>
    <d v="2022-08-19T00:00:00"/>
    <n v="25"/>
    <s v="Atrasado"/>
  </r>
  <r>
    <s v="C4949"/>
    <s v="Europa"/>
    <s v="Latvia"/>
    <s v="LATVIA - EUROPA - C49"/>
    <s v="latvia.eur@miempresa.com"/>
    <x v="0"/>
    <x v="0"/>
    <s v="Baja"/>
    <s v="Normal"/>
    <d v="2022-10-12T00:00:00"/>
    <n v="494945085"/>
    <d v="2022-11-06T00:00:00"/>
    <n v="25"/>
    <s v="Atrasado"/>
  </r>
  <r>
    <s v="C8167"/>
    <s v="África"/>
    <s v="Seychelles "/>
    <s v="SEYCHELLES  - ÁFRICA - C81"/>
    <s v="seychelles .áfr@miempresa.com"/>
    <x v="5"/>
    <x v="1"/>
    <s v="Alta"/>
    <s v="Urgente"/>
    <d v="2022-02-04T00:00:00"/>
    <n v="816709744"/>
    <d v="2022-03-01T00:00:00"/>
    <n v="25"/>
    <s v="Atrasado"/>
  </r>
  <r>
    <s v="C4571"/>
    <s v="África"/>
    <s v="Pakistan"/>
    <s v="PAKISTAN - ÁFRICA - C45"/>
    <s v="pakistan.áfr@miempresa.com"/>
    <x v="0"/>
    <x v="1"/>
    <s v="Baja"/>
    <s v="Normal"/>
    <d v="2022-07-17T00:00:00"/>
    <n v="457177865"/>
    <d v="2022-08-11T00:00:00"/>
    <n v="25"/>
    <s v="Atrasado"/>
  </r>
  <r>
    <s v="C3947"/>
    <s v="Europa"/>
    <s v="Serbia"/>
    <s v="SERBIA - EUROPA - C39"/>
    <s v="serbia.eur@miempresa.com"/>
    <x v="4"/>
    <x v="0"/>
    <s v="Alta"/>
    <s v="Urgente"/>
    <d v="2021-11-17T00:00:00"/>
    <n v="394731318"/>
    <d v="2021-12-12T00:00:00"/>
    <n v="25"/>
    <s v="Atrasado"/>
  </r>
  <r>
    <s v="C5232"/>
    <s v="Centroamérica y Caribe"/>
    <s v="Jamaica"/>
    <s v="JAMAICA - CENTROAMÉRICA Y CARIBE - C52"/>
    <s v="jamaica.cen@miempresa.com"/>
    <x v="5"/>
    <x v="1"/>
    <s v="Alta"/>
    <s v="Urgente"/>
    <d v="2020-08-26T00:00:00"/>
    <n v="523235309"/>
    <d v="2020-09-20T00:00:00"/>
    <n v="25"/>
    <s v="Atrasado"/>
  </r>
  <r>
    <s v="C4141"/>
    <s v="Asia"/>
    <s v="China"/>
    <s v="CHINA - ASIA - C41"/>
    <s v="china.asi@miempresa.com"/>
    <x v="8"/>
    <x v="0"/>
    <s v="Alta"/>
    <s v="Urgente"/>
    <d v="2022-02-26T00:00:00"/>
    <n v="414122188"/>
    <d v="2022-03-23T00:00:00"/>
    <n v="25"/>
    <s v="Atrasado"/>
  </r>
  <r>
    <s v="C2478"/>
    <s v="África"/>
    <s v="Republic of the Congo"/>
    <s v="REPUBLIC OF THE CONGO - ÁFRICA - C24"/>
    <s v="republic of the congo.áfr@miempresa.com"/>
    <x v="5"/>
    <x v="1"/>
    <s v="Alta"/>
    <s v="Urgente"/>
    <d v="2020-04-13T00:00:00"/>
    <n v="247850978"/>
    <d v="2020-05-08T00:00:00"/>
    <n v="25"/>
    <s v="Atrasado"/>
  </r>
  <r>
    <s v="C4777"/>
    <s v="Europa"/>
    <s v="Ireland"/>
    <s v="IRELAND - EUROPA - C47"/>
    <s v="ireland.eur@miempresa.com"/>
    <x v="0"/>
    <x v="0"/>
    <s v="Baja"/>
    <s v="Normal"/>
    <d v="2022-10-24T00:00:00"/>
    <n v="477748906"/>
    <d v="2022-11-18T00:00:00"/>
    <n v="25"/>
    <s v="Atrasado"/>
  </r>
  <r>
    <s v="C2821"/>
    <s v="Norteamérica"/>
    <s v="Canada"/>
    <s v="CANADA - NORTEAMÉRICA - C28"/>
    <s v="canada.nor@miempresa.com"/>
    <x v="11"/>
    <x v="1"/>
    <s v="Baja"/>
    <s v="Normal"/>
    <d v="2021-02-28T00:00:00"/>
    <n v="282137763"/>
    <d v="2021-03-25T00:00:00"/>
    <n v="25"/>
    <s v="Atrasado"/>
  </r>
  <r>
    <s v="C5654"/>
    <s v="Asia"/>
    <s v="China"/>
    <s v="CHINA - ASIA - C56"/>
    <s v="china.asi@miempresa.com"/>
    <x v="2"/>
    <x v="0"/>
    <s v="Baja"/>
    <s v="Normal"/>
    <d v="2021-12-28T00:00:00"/>
    <n v="565477311"/>
    <d v="2022-01-22T00:00:00"/>
    <n v="25"/>
    <s v="Atrasado"/>
  </r>
  <r>
    <s v="C5322"/>
    <s v="Asia"/>
    <s v="Tajikistan"/>
    <s v="TAJIKISTAN - ASIA - C53"/>
    <s v="tajikistan.asi@miempresa.com"/>
    <x v="11"/>
    <x v="1"/>
    <s v="Media"/>
    <s v="Normal"/>
    <d v="2021-06-06T00:00:00"/>
    <n v="532205045"/>
    <d v="2021-07-01T00:00:00"/>
    <n v="25"/>
    <s v="Atrasado"/>
  </r>
  <r>
    <s v="C4197"/>
    <s v="África"/>
    <s v="Democratic Republic of the Congo"/>
    <s v="DEMOCRATIC REPUBLIC OF THE CONGO - ÁFRICA - C41"/>
    <s v="democratic republic of the congo.áfr@miempresa.com"/>
    <x v="8"/>
    <x v="0"/>
    <s v="Alta"/>
    <s v="Urgente"/>
    <d v="2021-05-07T00:00:00"/>
    <n v="419711911"/>
    <d v="2021-06-01T00:00:00"/>
    <n v="25"/>
    <s v="Atrasado"/>
  </r>
  <r>
    <s v="C4896"/>
    <s v="Asia"/>
    <s v="Kazakhstan"/>
    <s v="KAZAKHSTAN - ASIA - C48"/>
    <s v="kazakhstan.asi@miempresa.com"/>
    <x v="7"/>
    <x v="0"/>
    <s v="Media"/>
    <s v="Normal"/>
    <d v="2021-01-18T00:00:00"/>
    <n v="489661777"/>
    <d v="2021-02-11T00:00:00"/>
    <n v="24"/>
    <s v="Atrasado"/>
  </r>
  <r>
    <s v="C2186"/>
    <s v="África"/>
    <s v="Mauritania"/>
    <s v="MAURITANIA - ÁFRICA - C21"/>
    <s v="mauritania.áfr@miempresa.com"/>
    <x v="8"/>
    <x v="1"/>
    <s v="Baja"/>
    <s v="Normal"/>
    <d v="2021-02-23T00:00:00"/>
    <n v="218651807"/>
    <d v="2021-03-19T00:00:00"/>
    <n v="24"/>
    <s v="Atrasado"/>
  </r>
  <r>
    <s v="C1118"/>
    <s v="Australia y Oceanía"/>
    <s v="East Timor"/>
    <s v="EAST TIMOR - AUSTRALIA Y OCEANÍA - C11"/>
    <s v="east timor.aus@miempresa.com"/>
    <x v="2"/>
    <x v="1"/>
    <s v="Alta"/>
    <s v="Urgente"/>
    <d v="2020-07-30T00:00:00"/>
    <n v="111818778"/>
    <d v="2020-08-23T00:00:00"/>
    <n v="24"/>
    <s v="Atrasado"/>
  </r>
  <r>
    <s v="C3493"/>
    <s v="Europa"/>
    <s v="Romania"/>
    <s v="ROMANIA - EUROPA - C34"/>
    <s v="romania.eur@miempresa.com"/>
    <x v="8"/>
    <x v="0"/>
    <s v="Alta"/>
    <s v="Urgente"/>
    <d v="2020-03-26T00:00:00"/>
    <n v="349350488"/>
    <d v="2020-04-19T00:00:00"/>
    <n v="24"/>
    <s v="Atrasado"/>
  </r>
  <r>
    <s v="C8705"/>
    <s v="Centroamérica y Caribe"/>
    <s v="Nicaragua"/>
    <s v="NICARAGUA - CENTROAMÉRICA Y CARIBE - C87"/>
    <s v="nicaragua.cen@miempresa.com"/>
    <x v="1"/>
    <x v="0"/>
    <s v="Alta"/>
    <s v="Urgente"/>
    <d v="2022-10-13T00:00:00"/>
    <n v="870578372"/>
    <d v="2022-11-06T00:00:00"/>
    <n v="24"/>
    <s v="Atrasado"/>
  </r>
  <r>
    <s v="C4632"/>
    <s v="África"/>
    <s v="Pakistan"/>
    <s v="PAKISTAN - ÁFRICA - C46"/>
    <s v="pakistan.áfr@miempresa.com"/>
    <x v="5"/>
    <x v="0"/>
    <s v="Baja"/>
    <s v="Normal"/>
    <d v="2021-06-03T00:00:00"/>
    <n v="463209617"/>
    <d v="2021-06-27T00:00:00"/>
    <n v="24"/>
    <s v="Atrasado"/>
  </r>
  <r>
    <s v="C4776"/>
    <s v="África"/>
    <s v="Qatar"/>
    <s v="QATAR - ÁFRICA - C47"/>
    <s v="qatar.áfr@miempresa.com"/>
    <x v="8"/>
    <x v="1"/>
    <s v="Alta"/>
    <s v="Urgente"/>
    <d v="2020-11-29T00:00:00"/>
    <n v="477683675"/>
    <d v="2020-12-23T00:00:00"/>
    <n v="24"/>
    <s v="Atrasado"/>
  </r>
  <r>
    <s v="C8296"/>
    <s v="África"/>
    <s v="Iran"/>
    <s v="IRAN - ÁFRICA - C82"/>
    <s v="iran.áfr@miempresa.com"/>
    <x v="6"/>
    <x v="1"/>
    <s v="Alta"/>
    <s v="Urgente"/>
    <d v="2020-12-16T00:00:00"/>
    <n v="829667174"/>
    <d v="2021-01-09T00:00:00"/>
    <n v="24"/>
    <s v="Atrasado"/>
  </r>
  <r>
    <s v="C5656"/>
    <s v="Europa"/>
    <s v="Montenegro"/>
    <s v="MONTENEGRO - EUROPA - C56"/>
    <s v="montenegro.eur@miempresa.com"/>
    <x v="3"/>
    <x v="1"/>
    <s v="Alta"/>
    <s v="Urgente"/>
    <d v="2021-07-10T00:00:00"/>
    <n v="565668284"/>
    <d v="2021-08-03T00:00:00"/>
    <n v="24"/>
    <s v="Atrasado"/>
  </r>
  <r>
    <s v="C8512"/>
    <s v="Centroamérica y Caribe"/>
    <s v="Saint Lucia"/>
    <s v="SAINT LUCIA - CENTROAMÉRICA Y CARIBE - C85"/>
    <s v="saint lucia.cen@miempresa.com"/>
    <x v="3"/>
    <x v="1"/>
    <s v="Baja"/>
    <s v="Normal"/>
    <d v="2020-04-12T00:00:00"/>
    <n v="851287925"/>
    <d v="2020-05-06T00:00:00"/>
    <n v="24"/>
    <s v="Atrasado"/>
  </r>
  <r>
    <s v="C6229"/>
    <s v="África"/>
    <s v="Comoros"/>
    <s v="COMOROS - ÁFRICA - C62"/>
    <s v="comoros.áfr@miempresa.com"/>
    <x v="5"/>
    <x v="1"/>
    <s v="Alta"/>
    <s v="Urgente"/>
    <d v="2022-09-02T00:00:00"/>
    <n v="622926795"/>
    <d v="2022-09-26T00:00:00"/>
    <n v="24"/>
    <s v="Atrasado"/>
  </r>
  <r>
    <s v="C4699"/>
    <s v="Europa"/>
    <s v="Italy"/>
    <s v="ITALY - EUROPA - C46"/>
    <s v="italy.eur@miempresa.com"/>
    <x v="11"/>
    <x v="1"/>
    <s v="Baja"/>
    <s v="Normal"/>
    <d v="2021-07-25T00:00:00"/>
    <n v="469914281"/>
    <d v="2021-08-18T00:00:00"/>
    <n v="24"/>
    <s v="Atrasado"/>
  </r>
  <r>
    <s v="C1526"/>
    <s v="Australia y Oceanía"/>
    <s v="Papua New Guinea"/>
    <s v="PAPUA NEW GUINEA - AUSTRALIA Y OCEANÍA - C15"/>
    <s v="papua new guinea.aus@miempresa.com"/>
    <x v="2"/>
    <x v="0"/>
    <s v="Alta"/>
    <s v="Urgente"/>
    <d v="2020-10-23T00:00:00"/>
    <n v="152694785"/>
    <d v="2020-11-16T00:00:00"/>
    <n v="24"/>
    <s v="Atrasado"/>
  </r>
  <r>
    <s v="C9185"/>
    <s v="Australia y Oceanía"/>
    <s v="Nauru"/>
    <s v="NAURU - AUSTRALIA Y OCEANÍA - C91"/>
    <s v="nauru.aus@miempresa.com"/>
    <x v="5"/>
    <x v="1"/>
    <s v="Alta"/>
    <s v="Urgente"/>
    <d v="2022-05-14T00:00:00"/>
    <n v="918515670"/>
    <d v="2022-06-07T00:00:00"/>
    <n v="24"/>
    <s v="Atrasado"/>
  </r>
  <r>
    <s v="C7609"/>
    <s v="África"/>
    <s v="Malawi"/>
    <s v="MALAWI - ÁFRICA - C76"/>
    <s v="malawi.áfr@miempresa.com"/>
    <x v="11"/>
    <x v="0"/>
    <s v="Baja"/>
    <s v="Normal"/>
    <d v="2020-12-13T00:00:00"/>
    <n v="760907781"/>
    <d v="2021-01-06T00:00:00"/>
    <n v="24"/>
    <s v="Atrasado"/>
  </r>
  <r>
    <s v="C1422"/>
    <s v="Australia y Oceanía"/>
    <s v="East Timor"/>
    <s v="EAST TIMOR - AUSTRALIA Y OCEANÍA - C14"/>
    <s v="east timor.aus@miempresa.com"/>
    <x v="8"/>
    <x v="0"/>
    <s v="Baja"/>
    <s v="Normal"/>
    <d v="2021-04-23T00:00:00"/>
    <n v="142273652"/>
    <d v="2021-05-16T00:00:00"/>
    <n v="23"/>
    <s v="Atrasado"/>
  </r>
  <r>
    <s v="C7459"/>
    <s v="África"/>
    <s v="Azerbaijan"/>
    <s v="AZERBAIJAN - ÁFRICA - C74"/>
    <s v="azerbaijan.áfr@miempresa.com"/>
    <x v="1"/>
    <x v="0"/>
    <s v="Baja"/>
    <s v="Normal"/>
    <d v="2020-03-11T00:00:00"/>
    <n v="745996844"/>
    <d v="2020-04-03T00:00:00"/>
    <n v="23"/>
    <s v="Atrasado"/>
  </r>
  <r>
    <s v="C3527"/>
    <s v="África"/>
    <s v="Burundi"/>
    <s v="BURUNDI - ÁFRICA - C35"/>
    <s v="burundi.áfr@miempresa.com"/>
    <x v="5"/>
    <x v="1"/>
    <s v="Alta"/>
    <s v="Urgente"/>
    <d v="2020-07-19T00:00:00"/>
    <n v="352765691"/>
    <d v="2020-08-11T00:00:00"/>
    <n v="23"/>
    <s v="Atrasado"/>
  </r>
  <r>
    <s v="C9260"/>
    <s v="África"/>
    <s v="Cameroon"/>
    <s v="CAMEROON - ÁFRICA - C92"/>
    <s v="cameroon.áfr@miempresa.com"/>
    <x v="6"/>
    <x v="1"/>
    <s v="Media"/>
    <s v="Normal"/>
    <d v="2020-06-12T00:00:00"/>
    <n v="926084220"/>
    <d v="2020-07-05T00:00:00"/>
    <n v="23"/>
    <s v="Atrasado"/>
  </r>
  <r>
    <s v="C1225"/>
    <s v="Europa"/>
    <s v="Bulgaria"/>
    <s v="BULGARIA - EUROPA - C12"/>
    <s v="bulgaria.eur@miempresa.com"/>
    <x v="8"/>
    <x v="1"/>
    <s v="Baja"/>
    <s v="Normal"/>
    <d v="2020-05-26T00:00:00"/>
    <n v="122546327"/>
    <d v="2020-06-18T00:00:00"/>
    <n v="23"/>
    <s v="Atrasado"/>
  </r>
  <r>
    <s v="C1114"/>
    <s v="Asia"/>
    <s v="Laos"/>
    <s v="LAOS - ASIA - C11"/>
    <s v="laos.asi@miempresa.com"/>
    <x v="3"/>
    <x v="1"/>
    <s v="Baja"/>
    <s v="Normal"/>
    <d v="2021-01-22T00:00:00"/>
    <n v="111432111"/>
    <d v="2021-02-14T00:00:00"/>
    <n v="23"/>
    <s v="Atrasado"/>
  </r>
  <r>
    <s v="C5636"/>
    <s v="Asia"/>
    <s v="Malaysia"/>
    <s v="MALAYSIA - ASIA - C56"/>
    <s v="malaysia.asi@miempresa.com"/>
    <x v="5"/>
    <x v="0"/>
    <s v="Media"/>
    <s v="Normal"/>
    <d v="2021-01-19T00:00:00"/>
    <n v="563694608"/>
    <d v="2021-02-11T00:00:00"/>
    <n v="23"/>
    <s v="Atrasado"/>
  </r>
  <r>
    <s v="C8044"/>
    <s v="Europa"/>
    <s v="Bosnia and Herzegovina"/>
    <s v="BOSNIA AND HERZEGOVINA - EUROPA - C80"/>
    <s v="bosnia and herzegovina.eur@miempresa.com"/>
    <x v="3"/>
    <x v="0"/>
    <s v="Alta"/>
    <s v="Urgente"/>
    <d v="2021-01-09T00:00:00"/>
    <n v="804405486"/>
    <d v="2021-02-01T00:00:00"/>
    <n v="23"/>
    <s v="Atrasado"/>
  </r>
  <r>
    <s v="C2509"/>
    <s v="África"/>
    <s v="Swaziland"/>
    <s v="SWAZILAND - ÁFRICA - C25"/>
    <s v="swaziland.áfr@miempresa.com"/>
    <x v="4"/>
    <x v="1"/>
    <s v="Media"/>
    <s v="Normal"/>
    <d v="2021-05-27T00:00:00"/>
    <n v="250949895"/>
    <d v="2021-06-19T00:00:00"/>
    <n v="23"/>
    <s v="Atrasado"/>
  </r>
  <r>
    <s v="C3516"/>
    <s v="África"/>
    <s v="Oman"/>
    <s v="OMAN - ÁFRICA - C35"/>
    <s v="oman.áfr@miempresa.com"/>
    <x v="2"/>
    <x v="0"/>
    <s v="Media"/>
    <s v="Normal"/>
    <d v="2022-06-16T00:00:00"/>
    <n v="351650750"/>
    <d v="2022-07-09T00:00:00"/>
    <n v="23"/>
    <s v="Atrasado"/>
  </r>
  <r>
    <s v="C7918"/>
    <s v="África"/>
    <s v="United Arab Emirates"/>
    <s v="UNITED ARAB EMIRATES - ÁFRICA - C79"/>
    <s v="united arab emirates.áfr@miempresa.com"/>
    <x v="10"/>
    <x v="1"/>
    <s v="Baja"/>
    <s v="Normal"/>
    <d v="2020-05-30T00:00:00"/>
    <n v="791869914"/>
    <d v="2020-06-22T00:00:00"/>
    <n v="23"/>
    <s v="Atrasado"/>
  </r>
  <r>
    <s v="C5627"/>
    <s v="Europa"/>
    <s v="France"/>
    <s v="FRANCE - EUROPA - C56"/>
    <s v="france.eur@miempresa.com"/>
    <x v="7"/>
    <x v="0"/>
    <s v="Baja"/>
    <s v="Normal"/>
    <d v="2021-03-19T00:00:00"/>
    <n v="562765491"/>
    <d v="2021-04-11T00:00:00"/>
    <n v="23"/>
    <s v="Atrasado"/>
  </r>
  <r>
    <s v="C1139"/>
    <s v="Europa"/>
    <s v="Estonia"/>
    <s v="ESTONIA - EUROPA - C11"/>
    <s v="estonia.eur@miempresa.com"/>
    <x v="4"/>
    <x v="1"/>
    <s v="Alta"/>
    <s v="Urgente"/>
    <d v="2020-06-03T00:00:00"/>
    <n v="113968408"/>
    <d v="2020-06-26T00:00:00"/>
    <n v="23"/>
    <s v="Atrasado"/>
  </r>
  <r>
    <s v="C6127"/>
    <s v="Europa"/>
    <s v="Albania"/>
    <s v="ALBANIA - EUROPA - C61"/>
    <s v="albania.eur@miempresa.com"/>
    <x v="6"/>
    <x v="0"/>
    <s v="Alta"/>
    <s v="Urgente"/>
    <d v="2020-04-26T00:00:00"/>
    <n v="612782037"/>
    <d v="2020-05-19T00:00:00"/>
    <n v="23"/>
    <s v="Atrasado"/>
  </r>
  <r>
    <s v="C5574"/>
    <s v="Centroamérica y Caribe"/>
    <s v="Dominica"/>
    <s v="DOMINICA - CENTROAMÉRICA Y CARIBE - C55"/>
    <s v="dominica.cen@miempresa.com"/>
    <x v="3"/>
    <x v="0"/>
    <s v="Baja"/>
    <s v="Normal"/>
    <d v="2020-10-01T00:00:00"/>
    <n v="557446992"/>
    <d v="2020-10-24T00:00:00"/>
    <n v="23"/>
    <s v="Atrasado"/>
  </r>
  <r>
    <s v="C2454"/>
    <s v="África"/>
    <s v="Ethiopia"/>
    <s v="ETHIOPIA - ÁFRICA - C24"/>
    <s v="ethiopia.áfr@miempresa.com"/>
    <x v="6"/>
    <x v="0"/>
    <s v="Media"/>
    <s v="Normal"/>
    <d v="2022-11-04T00:00:00"/>
    <n v="245460593"/>
    <d v="2022-11-27T00:00:00"/>
    <n v="23"/>
    <s v="Atrasado"/>
  </r>
  <r>
    <s v="C2882"/>
    <s v="Europa"/>
    <s v="Italy"/>
    <s v="ITALY - EUROPA - C28"/>
    <s v="italy.eur@miempresa.com"/>
    <x v="5"/>
    <x v="1"/>
    <s v="Alta"/>
    <s v="Urgente"/>
    <d v="2021-10-18T00:00:00"/>
    <n v="288260066"/>
    <d v="2021-11-10T00:00:00"/>
    <n v="23"/>
    <s v="Atrasado"/>
  </r>
  <r>
    <s v="C5594"/>
    <s v="Centroamérica y Caribe"/>
    <s v="Jamaica"/>
    <s v="JAMAICA - CENTROAMÉRICA Y CARIBE - C55"/>
    <s v="jamaica.cen@miempresa.com"/>
    <x v="5"/>
    <x v="1"/>
    <s v="Baja"/>
    <s v="Normal"/>
    <d v="2022-07-01T00:00:00"/>
    <n v="559425818"/>
    <d v="2022-07-23T00:00:00"/>
    <n v="22"/>
    <s v="Atrasado"/>
  </r>
  <r>
    <s v="C4925"/>
    <s v="África"/>
    <s v="Cape Verde"/>
    <s v="CAPE VERDE - ÁFRICA - C49"/>
    <s v="cape verde.áfr@miempresa.com"/>
    <x v="3"/>
    <x v="0"/>
    <s v="Media"/>
    <s v="Normal"/>
    <d v="2022-03-03T00:00:00"/>
    <n v="492524659"/>
    <d v="2022-03-25T00:00:00"/>
    <n v="22"/>
    <s v="Atrasado"/>
  </r>
  <r>
    <s v="C7116"/>
    <s v="África"/>
    <s v="Namibia"/>
    <s v="NAMIBIA - ÁFRICA - C71"/>
    <s v="namibia.áfr@miempresa.com"/>
    <x v="6"/>
    <x v="0"/>
    <s v="Media"/>
    <s v="Normal"/>
    <d v="2020-02-12T00:00:00"/>
    <n v="711629807"/>
    <d v="2020-03-05T00:00:00"/>
    <n v="22"/>
    <s v="Atrasado"/>
  </r>
  <r>
    <s v="C5688"/>
    <s v="África"/>
    <s v="Egypt"/>
    <s v="EGYPT - ÁFRICA - C56"/>
    <s v="egypt.áfr@miempresa.com"/>
    <x v="5"/>
    <x v="0"/>
    <s v="Media"/>
    <s v="Normal"/>
    <d v="2020-05-31T00:00:00"/>
    <n v="568867623"/>
    <d v="2020-06-22T00:00:00"/>
    <n v="22"/>
    <s v="Atrasado"/>
  </r>
  <r>
    <s v="C6487"/>
    <s v="Asia"/>
    <s v="Japan"/>
    <s v="JAPAN - ASIA - C64"/>
    <s v="japan.asi@miempresa.com"/>
    <x v="4"/>
    <x v="0"/>
    <s v="Media"/>
    <s v="Normal"/>
    <d v="2022-04-24T00:00:00"/>
    <n v="648711192"/>
    <d v="2022-05-16T00:00:00"/>
    <n v="22"/>
    <s v="Atrasado"/>
  </r>
  <r>
    <s v="C2818"/>
    <s v="Centroamérica y Caribe"/>
    <s v="Guatemala"/>
    <s v="GUATEMALA - CENTROAMÉRICA Y CARIBE - C28"/>
    <s v="guatemala.cen@miempresa.com"/>
    <x v="11"/>
    <x v="1"/>
    <s v="Baja"/>
    <s v="Normal"/>
    <d v="2020-07-20T00:00:00"/>
    <n v="281881988"/>
    <d v="2020-08-11T00:00:00"/>
    <n v="22"/>
    <s v="Atrasado"/>
  </r>
  <r>
    <s v="C5410"/>
    <s v="Centroamérica y Caribe"/>
    <s v="Jamaica"/>
    <s v="JAMAICA - CENTROAMÉRICA Y CARIBE - C54"/>
    <s v="jamaica.cen@miempresa.com"/>
    <x v="1"/>
    <x v="0"/>
    <s v="Alta"/>
    <s v="Urgente"/>
    <d v="2022-05-20T00:00:00"/>
    <n v="541034448"/>
    <d v="2022-06-11T00:00:00"/>
    <n v="22"/>
    <s v="Atrasado"/>
  </r>
  <r>
    <s v="C5243"/>
    <s v="Centroamérica y Caribe"/>
    <s v="Saint Lucia"/>
    <s v="SAINT LUCIA - CENTROAMÉRICA Y CARIBE - C52"/>
    <s v="saint lucia.cen@miempresa.com"/>
    <x v="9"/>
    <x v="1"/>
    <s v="Baja"/>
    <s v="Normal"/>
    <d v="2022-06-01T00:00:00"/>
    <n v="524310338"/>
    <d v="2022-06-23T00:00:00"/>
    <n v="22"/>
    <s v="Atrasado"/>
  </r>
  <r>
    <s v="C3106"/>
    <s v="Europa"/>
    <s v="Armenia"/>
    <s v="ARMENIA - EUROPA - C31"/>
    <s v="armenia.eur@miempresa.com"/>
    <x v="5"/>
    <x v="0"/>
    <s v="Media"/>
    <s v="Normal"/>
    <d v="2020-01-05T00:00:00"/>
    <n v="310679471"/>
    <d v="2020-01-27T00:00:00"/>
    <n v="22"/>
    <s v="Atrasado"/>
  </r>
  <r>
    <s v="C8293"/>
    <s v="África"/>
    <s v="Malawi"/>
    <s v="MALAWI - ÁFRICA - C82"/>
    <s v="malawi.áfr@miempresa.com"/>
    <x v="3"/>
    <x v="0"/>
    <s v="Baja"/>
    <s v="Normal"/>
    <d v="2020-03-07T00:00:00"/>
    <n v="829356038"/>
    <d v="2020-03-29T00:00:00"/>
    <n v="22"/>
    <s v="Atrasado"/>
  </r>
  <r>
    <s v="C9084"/>
    <s v="Asia"/>
    <s v="Laos"/>
    <s v="LAOS - ASIA - C90"/>
    <s v="laos.asi@miempresa.com"/>
    <x v="6"/>
    <x v="1"/>
    <s v="Media"/>
    <s v="Normal"/>
    <d v="2020-08-25T00:00:00"/>
    <n v="908471333"/>
    <d v="2020-09-16T00:00:00"/>
    <n v="22"/>
    <s v="Atrasado"/>
  </r>
  <r>
    <s v="C2326"/>
    <s v="África"/>
    <s v="Chad"/>
    <s v="CHAD - ÁFRICA - C23"/>
    <s v="chad.áfr@miempresa.com"/>
    <x v="1"/>
    <x v="1"/>
    <s v="Media"/>
    <s v="Normal"/>
    <d v="2021-08-10T00:00:00"/>
    <n v="232628905"/>
    <d v="2021-09-01T00:00:00"/>
    <n v="22"/>
    <s v="Atrasado"/>
  </r>
  <r>
    <s v="C2399"/>
    <s v="África"/>
    <s v="Somalia"/>
    <s v="SOMALIA - ÁFRICA - C23"/>
    <s v="somalia.áfr@miempresa.com"/>
    <x v="1"/>
    <x v="1"/>
    <s v="Alta"/>
    <s v="Urgente"/>
    <d v="2021-04-08T00:00:00"/>
    <n v="239956271"/>
    <d v="2021-04-30T00:00:00"/>
    <n v="22"/>
    <s v="Atrasado"/>
  </r>
  <r>
    <s v="C7457"/>
    <s v="Europa"/>
    <s v="Bosnia and Herzegovina"/>
    <s v="BOSNIA AND HERZEGOVINA - EUROPA - C74"/>
    <s v="bosnia and herzegovina.eur@miempresa.com"/>
    <x v="0"/>
    <x v="1"/>
    <s v="Baja"/>
    <s v="Normal"/>
    <d v="2021-06-22T00:00:00"/>
    <n v="745765960"/>
    <d v="2021-07-14T00:00:00"/>
    <n v="22"/>
    <s v="Atrasado"/>
  </r>
  <r>
    <s v="C3863"/>
    <s v="África"/>
    <s v="Qatar"/>
    <s v="QATAR - ÁFRICA - C38"/>
    <s v="qatar.áfr@miempresa.com"/>
    <x v="8"/>
    <x v="0"/>
    <s v="Media"/>
    <s v="Normal"/>
    <d v="2022-07-21T00:00:00"/>
    <n v="386334502"/>
    <d v="2022-08-11T00:00:00"/>
    <n v="21"/>
    <s v="Atrasado"/>
  </r>
  <r>
    <s v="C2148"/>
    <s v="África"/>
    <s v="Comoros"/>
    <s v="COMOROS - ÁFRICA - C21"/>
    <s v="comoros.áfr@miempresa.com"/>
    <x v="11"/>
    <x v="1"/>
    <s v="Baja"/>
    <s v="Normal"/>
    <d v="2020-11-08T00:00:00"/>
    <n v="214845216"/>
    <d v="2020-11-29T00:00:00"/>
    <n v="21"/>
    <s v="Atrasado"/>
  </r>
  <r>
    <s v="C2190"/>
    <s v="Europa"/>
    <s v="Macedonia"/>
    <s v="MACEDONIA - EUROPA - C21"/>
    <s v="macedonia.eur@miempresa.com"/>
    <x v="7"/>
    <x v="1"/>
    <s v="Baja"/>
    <s v="Normal"/>
    <d v="2021-12-15T00:00:00"/>
    <n v="219083964"/>
    <d v="2022-01-05T00:00:00"/>
    <n v="21"/>
    <s v="Atrasado"/>
  </r>
  <r>
    <s v="C5425"/>
    <s v="África"/>
    <s v="Libya"/>
    <s v="LIBYA - ÁFRICA - C54"/>
    <s v="libya.áfr@miempresa.com"/>
    <x v="1"/>
    <x v="1"/>
    <s v="Alta"/>
    <s v="Urgente"/>
    <d v="2022-07-17T00:00:00"/>
    <n v="542506015"/>
    <d v="2022-08-07T00:00:00"/>
    <n v="21"/>
    <s v="Atrasado"/>
  </r>
  <r>
    <s v="C8691"/>
    <s v="Europa"/>
    <s v="Malta"/>
    <s v="MALTA - EUROPA - C86"/>
    <s v="malta.eur@miempresa.com"/>
    <x v="0"/>
    <x v="1"/>
    <s v="Baja"/>
    <s v="Normal"/>
    <d v="2020-11-24T00:00:00"/>
    <n v="869137275"/>
    <d v="2020-12-15T00:00:00"/>
    <n v="21"/>
    <s v="Atrasado"/>
  </r>
  <r>
    <s v="C1382"/>
    <s v="Europa"/>
    <s v="Bosnia and Herzegovina"/>
    <s v="BOSNIA AND HERZEGOVINA - EUROPA - C13"/>
    <s v="bosnia and herzegovina.eur@miempresa.com"/>
    <x v="3"/>
    <x v="1"/>
    <s v="Media"/>
    <s v="Normal"/>
    <d v="2021-01-07T00:00:00"/>
    <n v="138231027"/>
    <d v="2021-01-28T00:00:00"/>
    <n v="21"/>
    <s v="Atrasado"/>
  </r>
  <r>
    <s v="C9457"/>
    <s v="Europa"/>
    <s v="Poland"/>
    <s v="POLAND - EUROPA - C94"/>
    <s v="poland.eur@miempresa.com"/>
    <x v="2"/>
    <x v="0"/>
    <s v="Media"/>
    <s v="Normal"/>
    <d v="2020-07-30T00:00:00"/>
    <n v="945736443"/>
    <d v="2020-08-20T00:00:00"/>
    <n v="21"/>
    <s v="Atrasado"/>
  </r>
  <r>
    <s v="C3728"/>
    <s v="Europa"/>
    <s v="Spain"/>
    <s v="SPAIN - EUROPA - C37"/>
    <s v="spain.eur@miempresa.com"/>
    <x v="8"/>
    <x v="0"/>
    <s v="Baja"/>
    <s v="Normal"/>
    <d v="2020-09-04T00:00:00"/>
    <n v="372889983"/>
    <d v="2020-09-25T00:00:00"/>
    <n v="21"/>
    <s v="Atrasado"/>
  </r>
  <r>
    <s v="C6485"/>
    <s v="África"/>
    <s v="Ethiopia"/>
    <s v="ETHIOPIA - ÁFRICA - C64"/>
    <s v="ethiopia.áfr@miempresa.com"/>
    <x v="1"/>
    <x v="0"/>
    <s v="Baja"/>
    <s v="Normal"/>
    <d v="2021-05-14T00:00:00"/>
    <n v="648580729"/>
    <d v="2021-06-04T00:00:00"/>
    <n v="21"/>
    <s v="Atrasado"/>
  </r>
  <r>
    <s v="C3261"/>
    <s v="Europa"/>
    <s v="Poland"/>
    <s v="POLAND - EUROPA - C32"/>
    <s v="poland.eur@miempresa.com"/>
    <x v="5"/>
    <x v="0"/>
    <s v="Alta"/>
    <s v="Urgente"/>
    <d v="2022-05-14T00:00:00"/>
    <n v="326138007"/>
    <d v="2022-06-04T00:00:00"/>
    <n v="21"/>
    <s v="Atrasado"/>
  </r>
  <r>
    <s v="C8633"/>
    <s v="África"/>
    <s v="Libya"/>
    <s v="LIBYA - ÁFRICA - C86"/>
    <s v="libya.áfr@miempresa.com"/>
    <x v="1"/>
    <x v="1"/>
    <s v="Media"/>
    <s v="Normal"/>
    <d v="2021-09-15T00:00:00"/>
    <n v="863311517"/>
    <d v="2021-10-06T00:00:00"/>
    <n v="21"/>
    <s v="Atrasado"/>
  </r>
  <r>
    <s v="C9964"/>
    <s v="Norteamérica"/>
    <s v="Greenland"/>
    <s v="GREENLAND - NORTEAMÉRICA - C99"/>
    <s v="greenland.nor@miempresa.com"/>
    <x v="10"/>
    <x v="0"/>
    <s v="Baja"/>
    <s v="Normal"/>
    <d v="2020-12-12T00:00:00"/>
    <n v="996425902"/>
    <d v="2021-01-02T00:00:00"/>
    <n v="21"/>
    <s v="Atrasado"/>
  </r>
  <r>
    <s v="C3687"/>
    <s v="Europa"/>
    <s v="France"/>
    <s v="FRANCE - EUROPA - C36"/>
    <s v="france.eur@miempresa.com"/>
    <x v="5"/>
    <x v="1"/>
    <s v="Baja"/>
    <s v="Normal"/>
    <d v="2020-03-17T00:00:00"/>
    <n v="368751657"/>
    <d v="2020-04-07T00:00:00"/>
    <n v="21"/>
    <s v="Atrasado"/>
  </r>
  <r>
    <s v="C1158"/>
    <s v="Europa"/>
    <s v="Norway"/>
    <s v="NORWAY - EUROPA - C11"/>
    <s v="norway.eur@miempresa.com"/>
    <x v="2"/>
    <x v="0"/>
    <s v="Baja"/>
    <s v="Normal"/>
    <d v="2021-05-19T00:00:00"/>
    <n v="115831792"/>
    <d v="2021-06-09T00:00:00"/>
    <n v="21"/>
    <s v="Atrasado"/>
  </r>
  <r>
    <s v="C2519"/>
    <s v="Asia"/>
    <s v="Uzbekistan"/>
    <s v="UZBEKISTAN - ASIA - C25"/>
    <s v="uzbekistan.asi@miempresa.com"/>
    <x v="10"/>
    <x v="0"/>
    <s v="Baja"/>
    <s v="Normal"/>
    <d v="2021-06-01T00:00:00"/>
    <n v="251974713"/>
    <d v="2021-06-21T00:00:00"/>
    <n v="20"/>
    <s v="OK"/>
  </r>
  <r>
    <s v="C9340"/>
    <s v="África"/>
    <s v="South Sudan"/>
    <s v="SOUTH SUDAN - ÁFRICA - C93"/>
    <s v="south sudan.áfr@miempresa.com"/>
    <x v="0"/>
    <x v="0"/>
    <s v="Media"/>
    <s v="Normal"/>
    <d v="2020-04-17T00:00:00"/>
    <n v="934019696"/>
    <d v="2020-05-07T00:00:00"/>
    <n v="20"/>
    <s v="OK"/>
  </r>
  <r>
    <s v="C6740"/>
    <s v="Europa"/>
    <s v="Austria"/>
    <s v="AUSTRIA - EUROPA - C67"/>
    <s v="austria.eur@miempresa.com"/>
    <x v="9"/>
    <x v="1"/>
    <s v="Baja"/>
    <s v="Normal"/>
    <d v="2020-07-10T00:00:00"/>
    <n v="674003350"/>
    <d v="2020-07-30T00:00:00"/>
    <n v="20"/>
    <s v="OK"/>
  </r>
  <r>
    <s v="C4222"/>
    <s v="Asia"/>
    <s v="Japan"/>
    <s v="JAPAN - ASIA - C42"/>
    <s v="japan.asi@miempresa.com"/>
    <x v="2"/>
    <x v="0"/>
    <s v="Media"/>
    <s v="Normal"/>
    <d v="2020-04-06T00:00:00"/>
    <n v="422283828"/>
    <d v="2020-04-26T00:00:00"/>
    <n v="20"/>
    <s v="OK"/>
  </r>
  <r>
    <s v="C8933"/>
    <s v="Australia y Oceanía"/>
    <s v="Marshall Islands"/>
    <s v="MARSHALL ISLANDS - AUSTRALIA Y OCEANÍA - C89"/>
    <s v="marshall islands.aus@miempresa.com"/>
    <x v="3"/>
    <x v="0"/>
    <s v="Baja"/>
    <s v="Normal"/>
    <d v="2021-04-30T00:00:00"/>
    <n v="893344533"/>
    <d v="2021-05-20T00:00:00"/>
    <n v="20"/>
    <s v="OK"/>
  </r>
  <r>
    <s v="C3716"/>
    <s v="Europa"/>
    <s v="Hungary"/>
    <s v="HUNGARY - EUROPA - C37"/>
    <s v="hungary.eur@miempresa.com"/>
    <x v="8"/>
    <x v="1"/>
    <s v="Alta"/>
    <s v="Urgente"/>
    <d v="2021-06-26T00:00:00"/>
    <n v="371629559"/>
    <d v="2021-07-16T00:00:00"/>
    <n v="20"/>
    <s v="OK"/>
  </r>
  <r>
    <s v="C7092"/>
    <s v="África"/>
    <s v="Seychelles "/>
    <s v="SEYCHELLES  - ÁFRICA - C70"/>
    <s v="seychelles .áfr@miempresa.com"/>
    <x v="9"/>
    <x v="0"/>
    <s v="Baja"/>
    <s v="Normal"/>
    <d v="2022-09-04T00:00:00"/>
    <n v="709239423"/>
    <d v="2022-09-24T00:00:00"/>
    <n v="20"/>
    <s v="OK"/>
  </r>
  <r>
    <s v="C5579"/>
    <s v="África"/>
    <s v="Liberia"/>
    <s v="LIBERIA - ÁFRICA - C55"/>
    <s v="liberia.áfr@miempresa.com"/>
    <x v="10"/>
    <x v="0"/>
    <s v="Media"/>
    <s v="Normal"/>
    <d v="2020-10-08T00:00:00"/>
    <n v="557999742"/>
    <d v="2020-10-28T00:00:00"/>
    <n v="20"/>
    <s v="OK"/>
  </r>
  <r>
    <s v="C8388"/>
    <s v="Europa"/>
    <s v="Portugal"/>
    <s v="PORTUGAL - EUROPA - C83"/>
    <s v="portugal.eur@miempresa.com"/>
    <x v="3"/>
    <x v="0"/>
    <s v="Media"/>
    <s v="Normal"/>
    <d v="2022-05-27T00:00:00"/>
    <n v="838858354"/>
    <d v="2022-06-16T00:00:00"/>
    <n v="20"/>
    <s v="OK"/>
  </r>
  <r>
    <s v="C8758"/>
    <s v="África"/>
    <s v="Rwanda"/>
    <s v="RWANDA - ÁFRICA - C87"/>
    <s v="rwanda.áfr@miempresa.com"/>
    <x v="1"/>
    <x v="1"/>
    <s v="Alta"/>
    <s v="Urgente"/>
    <d v="2020-09-23T00:00:00"/>
    <n v="875811898"/>
    <d v="2020-10-13T00:00:00"/>
    <n v="20"/>
    <s v="OK"/>
  </r>
  <r>
    <s v="C1468"/>
    <s v="Europa"/>
    <s v="Georgia"/>
    <s v="GEORGIA - EUROPA - C14"/>
    <s v="georgia.eur@miempresa.com"/>
    <x v="2"/>
    <x v="0"/>
    <s v="Alta"/>
    <s v="Urgente"/>
    <d v="2021-01-03T00:00:00"/>
    <n v="146849286"/>
    <d v="2021-01-23T00:00:00"/>
    <n v="20"/>
    <s v="OK"/>
  </r>
  <r>
    <s v="C4972"/>
    <s v="África"/>
    <s v="Ethiopia"/>
    <s v="ETHIOPIA - ÁFRICA - C49"/>
    <s v="ethiopia.áfr@miempresa.com"/>
    <x v="4"/>
    <x v="1"/>
    <s v="Alta"/>
    <s v="Urgente"/>
    <d v="2021-07-13T00:00:00"/>
    <n v="497225606"/>
    <d v="2021-08-02T00:00:00"/>
    <n v="20"/>
    <s v="OK"/>
  </r>
  <r>
    <s v="C9576"/>
    <s v="Europa"/>
    <s v="Slovenia"/>
    <s v="SLOVENIA - EUROPA - C95"/>
    <s v="slovenia.eur@miempresa.com"/>
    <x v="5"/>
    <x v="0"/>
    <s v="Baja"/>
    <s v="Normal"/>
    <d v="2021-10-29T00:00:00"/>
    <n v="957664334"/>
    <d v="2021-11-18T00:00:00"/>
    <n v="20"/>
    <s v="OK"/>
  </r>
  <r>
    <s v="C2810"/>
    <s v="Europa"/>
    <s v="Iceland"/>
    <s v="ICELAND - EUROPA - C28"/>
    <s v="iceland.eur@miempresa.com"/>
    <x v="0"/>
    <x v="1"/>
    <s v="Alta"/>
    <s v="Urgente"/>
    <d v="2022-04-24T00:00:00"/>
    <n v="281028401"/>
    <d v="2022-05-14T00:00:00"/>
    <n v="20"/>
    <s v="OK"/>
  </r>
  <r>
    <s v="C7361"/>
    <s v="Europa"/>
    <s v="Romania"/>
    <s v="ROMANIA - EUROPA - C73"/>
    <s v="romania.eur@miempresa.com"/>
    <x v="9"/>
    <x v="0"/>
    <s v="Media"/>
    <s v="Normal"/>
    <d v="2022-08-12T00:00:00"/>
    <n v="736193692"/>
    <d v="2022-09-01T00:00:00"/>
    <n v="20"/>
    <s v="OK"/>
  </r>
  <r>
    <s v="C4920"/>
    <s v="Norteamérica"/>
    <s v="Mexico"/>
    <s v="MEXICO - NORTEAMÉRICA - C49"/>
    <s v="mexico.nor@miempresa.com"/>
    <x v="0"/>
    <x v="0"/>
    <s v="Media"/>
    <s v="Normal"/>
    <d v="2021-09-14T00:00:00"/>
    <n v="492007529"/>
    <d v="2021-10-04T00:00:00"/>
    <n v="20"/>
    <s v="OK"/>
  </r>
  <r>
    <s v="C8132"/>
    <s v="África"/>
    <s v="Iran"/>
    <s v="IRAN - ÁFRICA - C81"/>
    <s v="iran.áfr@miempresa.com"/>
    <x v="11"/>
    <x v="0"/>
    <s v="Alta"/>
    <s v="Urgente"/>
    <d v="2022-02-18T00:00:00"/>
    <n v="813249909"/>
    <d v="2022-03-10T00:00:00"/>
    <n v="20"/>
    <s v="OK"/>
  </r>
  <r>
    <s v="C5361"/>
    <s v="África"/>
    <s v="Lebanon"/>
    <s v="LEBANON - ÁFRICA - C53"/>
    <s v="lebanon.áfr@miempresa.com"/>
    <x v="11"/>
    <x v="0"/>
    <s v="Baja"/>
    <s v="Normal"/>
    <d v="2020-03-07T00:00:00"/>
    <n v="536178147"/>
    <d v="2020-03-27T00:00:00"/>
    <n v="20"/>
    <s v="OK"/>
  </r>
  <r>
    <s v="C3889"/>
    <s v="África"/>
    <s v="Cote d'Ivoire"/>
    <s v="COTE D'IVOIRE - ÁFRICA - C38"/>
    <s v="cote d'ivoire.áfr@miempresa.com"/>
    <x v="8"/>
    <x v="1"/>
    <s v="Media"/>
    <s v="Normal"/>
    <d v="2020-12-20T00:00:00"/>
    <n v="388976371"/>
    <d v="2021-01-09T00:00:00"/>
    <n v="20"/>
    <s v="OK"/>
  </r>
  <r>
    <s v="C7854"/>
    <s v="Europa"/>
    <s v="Hungary"/>
    <s v="HUNGARY - EUROPA - C78"/>
    <s v="hungary.eur@miempresa.com"/>
    <x v="5"/>
    <x v="0"/>
    <s v="Media"/>
    <s v="Normal"/>
    <d v="2021-07-22T00:00:00"/>
    <n v="785446774"/>
    <d v="2021-08-11T00:00:00"/>
    <n v="20"/>
    <s v="OK"/>
  </r>
  <r>
    <s v="C1893"/>
    <s v="Europa"/>
    <s v="Cyprus"/>
    <s v="CYPRUS - EUROPA - C18"/>
    <s v="cyprus.eur@miempresa.com"/>
    <x v="6"/>
    <x v="1"/>
    <s v="Media"/>
    <s v="Normal"/>
    <d v="2020-12-02T00:00:00"/>
    <n v="189347493"/>
    <d v="2020-12-21T00:00:00"/>
    <n v="19"/>
    <s v="OK"/>
  </r>
  <r>
    <s v="C9491"/>
    <s v="África"/>
    <s v="Ethiopia"/>
    <s v="ETHIOPIA - ÁFRICA - C94"/>
    <s v="ethiopia.áfr@miempresa.com"/>
    <x v="7"/>
    <x v="1"/>
    <s v="Baja"/>
    <s v="Normal"/>
    <d v="2020-11-26T00:00:00"/>
    <n v="949191987"/>
    <d v="2020-12-15T00:00:00"/>
    <n v="19"/>
    <s v="OK"/>
  </r>
  <r>
    <s v="C3904"/>
    <s v="Asia"/>
    <s v="Myanmar"/>
    <s v="MYANMAR - ASIA - C39"/>
    <s v="myanmar.asi@miempresa.com"/>
    <x v="9"/>
    <x v="1"/>
    <s v="Media"/>
    <s v="Normal"/>
    <d v="2020-01-07T00:00:00"/>
    <n v="390498149"/>
    <d v="2020-01-26T00:00:00"/>
    <n v="19"/>
    <s v="OK"/>
  </r>
  <r>
    <s v="C4300"/>
    <s v="Australia y Oceanía"/>
    <s v="East Timor"/>
    <s v="EAST TIMOR - AUSTRALIA Y OCEANÍA - C43"/>
    <s v="east timor.aus@miempresa.com"/>
    <x v="7"/>
    <x v="1"/>
    <s v="Baja"/>
    <s v="Normal"/>
    <d v="2021-01-17T00:00:00"/>
    <n v="430073392"/>
    <d v="2021-02-05T00:00:00"/>
    <n v="19"/>
    <s v="OK"/>
  </r>
  <r>
    <s v="C2579"/>
    <s v="Centroamérica y Caribe"/>
    <s v="Honduras"/>
    <s v="HONDURAS - CENTROAMÉRICA Y CARIBE - C25"/>
    <s v="honduras.cen@miempresa.com"/>
    <x v="0"/>
    <x v="0"/>
    <s v="Alta"/>
    <s v="Urgente"/>
    <d v="2021-02-04T00:00:00"/>
    <n v="257926213"/>
    <d v="2021-02-23T00:00:00"/>
    <n v="19"/>
    <s v="OK"/>
  </r>
  <r>
    <s v="C8655"/>
    <s v="África"/>
    <s v="Morocco"/>
    <s v="MOROCCO - ÁFRICA - C86"/>
    <s v="morocco.áfr@miempresa.com"/>
    <x v="9"/>
    <x v="0"/>
    <s v="Alta"/>
    <s v="Urgente"/>
    <d v="2020-10-04T00:00:00"/>
    <n v="865581738"/>
    <d v="2020-10-23T00:00:00"/>
    <n v="19"/>
    <s v="OK"/>
  </r>
  <r>
    <s v="C2082"/>
    <s v="Asia"/>
    <s v="Japan"/>
    <s v="JAPAN - ASIA - C20"/>
    <s v="japan.asi@miempresa.com"/>
    <x v="1"/>
    <x v="1"/>
    <s v="Baja"/>
    <s v="Normal"/>
    <d v="2022-04-24T00:00:00"/>
    <n v="208216083"/>
    <d v="2022-05-13T00:00:00"/>
    <n v="19"/>
    <s v="OK"/>
  </r>
  <r>
    <s v="C3687"/>
    <s v="Europa"/>
    <s v="Andorra"/>
    <s v="ANDORRA - EUROPA - C36"/>
    <s v="andorra.eur@miempresa.com"/>
    <x v="7"/>
    <x v="0"/>
    <s v="Baja"/>
    <s v="Normal"/>
    <d v="2021-03-05T00:00:00"/>
    <n v="368726766"/>
    <d v="2021-03-24T00:00:00"/>
    <n v="19"/>
    <s v="OK"/>
  </r>
  <r>
    <s v="C5953"/>
    <s v="Europa"/>
    <s v="Greece"/>
    <s v="GREECE - EUROPA - C59"/>
    <s v="greece.eur@miempresa.com"/>
    <x v="10"/>
    <x v="1"/>
    <s v="Baja"/>
    <s v="Normal"/>
    <d v="2021-03-05T00:00:00"/>
    <n v="595350253"/>
    <d v="2021-03-24T00:00:00"/>
    <n v="19"/>
    <s v="OK"/>
  </r>
  <r>
    <s v="C9119"/>
    <s v="África"/>
    <s v="Iran"/>
    <s v="IRAN - ÁFRICA - C91"/>
    <s v="iran.áfr@miempresa.com"/>
    <x v="9"/>
    <x v="1"/>
    <s v="Media"/>
    <s v="Normal"/>
    <d v="2021-04-18T00:00:00"/>
    <n v="911997258"/>
    <d v="2021-05-07T00:00:00"/>
    <n v="19"/>
    <s v="OK"/>
  </r>
  <r>
    <s v="C6922"/>
    <s v="Asia"/>
    <s v="Indonesia"/>
    <s v="INDONESIA - ASIA - C69"/>
    <s v="indonesia.asi@miempresa.com"/>
    <x v="0"/>
    <x v="0"/>
    <s v="Alta"/>
    <s v="Urgente"/>
    <d v="2021-02-16T00:00:00"/>
    <n v="692284429"/>
    <d v="2021-03-07T00:00:00"/>
    <n v="19"/>
    <s v="OK"/>
  </r>
  <r>
    <s v="C4622"/>
    <s v="África"/>
    <s v="Guinea-Bissau"/>
    <s v="GUINEA-BISSAU - ÁFRICA - C46"/>
    <s v="guinea-bissau.áfr@miempresa.com"/>
    <x v="4"/>
    <x v="0"/>
    <s v="Baja"/>
    <s v="Normal"/>
    <d v="2022-03-31T00:00:00"/>
    <n v="462265908"/>
    <d v="2022-04-19T00:00:00"/>
    <n v="19"/>
    <s v="OK"/>
  </r>
  <r>
    <s v="C8380"/>
    <s v="África"/>
    <s v="Ethiopia"/>
    <s v="ETHIOPIA - ÁFRICA - C83"/>
    <s v="ethiopia.áfr@miempresa.com"/>
    <x v="2"/>
    <x v="1"/>
    <s v="Media"/>
    <s v="Normal"/>
    <d v="2020-07-02T00:00:00"/>
    <n v="838085019"/>
    <d v="2020-07-21T00:00:00"/>
    <n v="19"/>
    <s v="OK"/>
  </r>
  <r>
    <s v="C3723"/>
    <s v="Europa"/>
    <s v="Italy"/>
    <s v="ITALY - EUROPA - C37"/>
    <s v="italy.eur@miempresa.com"/>
    <x v="2"/>
    <x v="0"/>
    <s v="Alta"/>
    <s v="Urgente"/>
    <d v="2021-08-24T00:00:00"/>
    <n v="372393023"/>
    <d v="2021-09-12T00:00:00"/>
    <n v="19"/>
    <s v="OK"/>
  </r>
  <r>
    <s v="C2932"/>
    <s v="Australia y Oceanía"/>
    <s v="Papua New Guinea"/>
    <s v="PAPUA NEW GUINEA - AUSTRALIA Y OCEANÍA - C29"/>
    <s v="papua new guinea.aus@miempresa.com"/>
    <x v="0"/>
    <x v="0"/>
    <s v="Alta"/>
    <s v="Urgente"/>
    <d v="2022-02-19T00:00:00"/>
    <n v="293212497"/>
    <d v="2022-03-09T00:00:00"/>
    <n v="18"/>
    <s v="OK"/>
  </r>
  <r>
    <s v="C1804"/>
    <s v="África"/>
    <s v="Togo"/>
    <s v="TOGO - ÁFRICA - C18"/>
    <s v="togo.áfr@miempresa.com"/>
    <x v="1"/>
    <x v="1"/>
    <s v="Media"/>
    <s v="Normal"/>
    <d v="2020-02-26T00:00:00"/>
    <n v="180418097"/>
    <d v="2020-03-15T00:00:00"/>
    <n v="18"/>
    <s v="OK"/>
  </r>
  <r>
    <s v="C9920"/>
    <s v="África"/>
    <s v="Lebanon"/>
    <s v="LEBANON - ÁFRICA - C99"/>
    <s v="lebanon.áfr@miempresa.com"/>
    <x v="11"/>
    <x v="0"/>
    <s v="Alta"/>
    <s v="Urgente"/>
    <d v="2020-03-06T00:00:00"/>
    <n v="992061841"/>
    <d v="2020-03-24T00:00:00"/>
    <n v="18"/>
    <s v="OK"/>
  </r>
  <r>
    <s v="C8942"/>
    <s v="Europa"/>
    <s v="Iceland"/>
    <s v="ICELAND - EUROPA - C89"/>
    <s v="iceland.eur@miempresa.com"/>
    <x v="3"/>
    <x v="0"/>
    <s v="Media"/>
    <s v="Normal"/>
    <d v="2021-01-08T00:00:00"/>
    <n v="894298970"/>
    <d v="2021-01-26T00:00:00"/>
    <n v="18"/>
    <s v="OK"/>
  </r>
  <r>
    <s v="C3188"/>
    <s v="Australia y Oceanía"/>
    <s v="Vanuatu"/>
    <s v="VANUATU - AUSTRALIA Y OCEANÍA - C31"/>
    <s v="vanuatu.aus@miempresa.com"/>
    <x v="4"/>
    <x v="1"/>
    <s v="Baja"/>
    <s v="Normal"/>
    <d v="2022-09-18T00:00:00"/>
    <n v="318850982"/>
    <d v="2022-10-06T00:00:00"/>
    <n v="18"/>
    <s v="OK"/>
  </r>
  <r>
    <s v="C9470"/>
    <s v="África"/>
    <s v="Lesotho"/>
    <s v="LESOTHO - ÁFRICA - C94"/>
    <s v="lesotho.áfr@miempresa.com"/>
    <x v="3"/>
    <x v="1"/>
    <s v="Alta"/>
    <s v="Urgente"/>
    <d v="2021-03-23T00:00:00"/>
    <n v="947097718"/>
    <d v="2021-04-10T00:00:00"/>
    <n v="18"/>
    <s v="OK"/>
  </r>
  <r>
    <s v="C7067"/>
    <s v="Asia"/>
    <s v="Maldives"/>
    <s v="MALDIVES - ASIA - C70"/>
    <s v="maldives.asi@miempresa.com"/>
    <x v="7"/>
    <x v="0"/>
    <s v="Alta"/>
    <s v="Urgente"/>
    <d v="2022-01-20T00:00:00"/>
    <n v="706778657"/>
    <d v="2022-02-07T00:00:00"/>
    <n v="18"/>
    <s v="OK"/>
  </r>
  <r>
    <s v="C1873"/>
    <s v="Centroamérica y Caribe"/>
    <s v="Cuba"/>
    <s v="CUBA - CENTROAMÉRICA Y CARIBE - C18"/>
    <s v="cuba.cen@miempresa.com"/>
    <x v="4"/>
    <x v="1"/>
    <s v="Media"/>
    <s v="Normal"/>
    <d v="2020-04-18T00:00:00"/>
    <n v="187358796"/>
    <d v="2020-05-06T00:00:00"/>
    <n v="18"/>
    <s v="OK"/>
  </r>
  <r>
    <s v="C6809"/>
    <s v="Norteamérica"/>
    <s v="Canada"/>
    <s v="CANADA - NORTEAMÉRICA - C68"/>
    <s v="canada.nor@miempresa.com"/>
    <x v="10"/>
    <x v="0"/>
    <s v="Media"/>
    <s v="Normal"/>
    <d v="2021-06-23T00:00:00"/>
    <n v="680904138"/>
    <d v="2021-07-11T00:00:00"/>
    <n v="18"/>
    <s v="OK"/>
  </r>
  <r>
    <s v="C6469"/>
    <s v="Europa"/>
    <s v="Italy"/>
    <s v="ITALY - EUROPA - C64"/>
    <s v="italy.eur@miempresa.com"/>
    <x v="6"/>
    <x v="1"/>
    <s v="Media"/>
    <s v="Normal"/>
    <d v="2022-07-01T00:00:00"/>
    <n v="646918618"/>
    <d v="2022-07-19T00:00:00"/>
    <n v="18"/>
    <s v="OK"/>
  </r>
  <r>
    <s v="C8851"/>
    <s v="África"/>
    <s v="The Gambia"/>
    <s v="THE GAMBIA - ÁFRICA - C88"/>
    <s v="the gambia.áfr@miempresa.com"/>
    <x v="4"/>
    <x v="1"/>
    <s v="Baja"/>
    <s v="Normal"/>
    <d v="2021-11-02T00:00:00"/>
    <n v="885128390"/>
    <d v="2021-11-20T00:00:00"/>
    <n v="18"/>
    <s v="OK"/>
  </r>
  <r>
    <s v="C1154"/>
    <s v="Centroamérica y Caribe"/>
    <s v="El Salvador"/>
    <s v="EL SALVADOR - CENTROAMÉRICA Y CARIBE - C11"/>
    <s v="el salvador.cen@miempresa.com"/>
    <x v="6"/>
    <x v="1"/>
    <s v="Media"/>
    <s v="Normal"/>
    <d v="2022-11-02T00:00:00"/>
    <n v="115460574"/>
    <d v="2022-11-19T00:00:00"/>
    <n v="17"/>
    <s v="OK"/>
  </r>
  <r>
    <s v="C5795"/>
    <s v="África"/>
    <s v="Mozambique"/>
    <s v="MOZAMBIQUE - ÁFRICA - C57"/>
    <s v="mozambique.áfr@miempresa.com"/>
    <x v="2"/>
    <x v="0"/>
    <s v="Baja"/>
    <s v="Normal"/>
    <d v="2020-11-25T00:00:00"/>
    <n v="579580581"/>
    <d v="2020-12-12T00:00:00"/>
    <n v="17"/>
    <s v="OK"/>
  </r>
  <r>
    <s v="C5561"/>
    <s v="Europa"/>
    <s v="Croatia"/>
    <s v="CROATIA - EUROPA - C55"/>
    <s v="croatia.eur@miempresa.com"/>
    <x v="7"/>
    <x v="0"/>
    <s v="Baja"/>
    <s v="Normal"/>
    <d v="2020-08-19T00:00:00"/>
    <n v="556136786"/>
    <d v="2020-09-05T00:00:00"/>
    <n v="17"/>
    <s v="OK"/>
  </r>
  <r>
    <s v="C5819"/>
    <s v="Europa"/>
    <s v="Bulgaria"/>
    <s v="BULGARIA - EUROPA - C58"/>
    <s v="bulgaria.eur@miempresa.com"/>
    <x v="11"/>
    <x v="0"/>
    <s v="Alta"/>
    <s v="Urgente"/>
    <d v="2020-07-30T00:00:00"/>
    <n v="581910884"/>
    <d v="2020-08-16T00:00:00"/>
    <n v="17"/>
    <s v="OK"/>
  </r>
  <r>
    <s v="C1764"/>
    <s v="Asia"/>
    <s v="Thailand"/>
    <s v="THAILAND - ASIA - C17"/>
    <s v="thailand.asi@miempresa.com"/>
    <x v="10"/>
    <x v="0"/>
    <s v="Alta"/>
    <s v="Urgente"/>
    <d v="2020-08-22T00:00:00"/>
    <n v="176450574"/>
    <d v="2020-09-08T00:00:00"/>
    <n v="17"/>
    <s v="OK"/>
  </r>
  <r>
    <s v="C3589"/>
    <s v="Australia y Oceanía"/>
    <s v="New Zealand"/>
    <s v="NEW ZEALAND - AUSTRALIA Y OCEANÍA - C35"/>
    <s v="new zealand.aus@miempresa.com"/>
    <x v="0"/>
    <x v="0"/>
    <s v="Baja"/>
    <s v="Normal"/>
    <d v="2020-11-22T00:00:00"/>
    <n v="358938634"/>
    <d v="2020-12-09T00:00:00"/>
    <n v="17"/>
    <s v="OK"/>
  </r>
  <r>
    <s v="C4538"/>
    <s v="África"/>
    <s v="Rwanda"/>
    <s v="RWANDA - ÁFRICA - C45"/>
    <s v="rwanda.áfr@miempresa.com"/>
    <x v="7"/>
    <x v="0"/>
    <s v="Baja"/>
    <s v="Normal"/>
    <d v="2021-08-23T00:00:00"/>
    <n v="453863942"/>
    <d v="2021-09-09T00:00:00"/>
    <n v="17"/>
    <s v="OK"/>
  </r>
  <r>
    <s v="C1772"/>
    <s v="Asia"/>
    <s v="Vietnam"/>
    <s v="VIETNAM - ASIA - C17"/>
    <s v="vietnam.asi@miempresa.com"/>
    <x v="8"/>
    <x v="0"/>
    <s v="Media"/>
    <s v="Normal"/>
    <d v="2020-10-20T00:00:00"/>
    <n v="177214038"/>
    <d v="2020-11-06T00:00:00"/>
    <n v="17"/>
    <s v="OK"/>
  </r>
  <r>
    <s v="C2060"/>
    <s v="Asia"/>
    <s v="Bangladesh"/>
    <s v="BANGLADESH - ASIA - C20"/>
    <s v="bangladesh.asi@miempresa.com"/>
    <x v="10"/>
    <x v="0"/>
    <s v="Alta"/>
    <s v="Urgente"/>
    <d v="2020-09-28T00:00:00"/>
    <n v="206096923"/>
    <d v="2020-10-15T00:00:00"/>
    <n v="17"/>
    <s v="OK"/>
  </r>
  <r>
    <s v="C2373"/>
    <s v="Asia"/>
    <s v="Turkmenistan"/>
    <s v="TURKMENISTAN - ASIA - C23"/>
    <s v="turkmenistan.asi@miempresa.com"/>
    <x v="4"/>
    <x v="1"/>
    <s v="Baja"/>
    <s v="Normal"/>
    <d v="2022-02-07T00:00:00"/>
    <n v="237360322"/>
    <d v="2022-02-24T00:00:00"/>
    <n v="17"/>
    <s v="OK"/>
  </r>
  <r>
    <s v="C8098"/>
    <s v="Australia y Oceanía"/>
    <s v="Samoa "/>
    <s v="SAMOA  - AUSTRALIA Y OCEANÍA - C80"/>
    <s v="samoa .aus@miempresa.com"/>
    <x v="3"/>
    <x v="0"/>
    <s v="Media"/>
    <s v="Normal"/>
    <d v="2022-10-18T00:00:00"/>
    <n v="809850156"/>
    <d v="2022-11-04T00:00:00"/>
    <n v="17"/>
    <s v="OK"/>
  </r>
  <r>
    <s v="C6594"/>
    <s v="Europa"/>
    <s v="Russia"/>
    <s v="RUSSIA - EUROPA - C65"/>
    <s v="russia.eur@miempresa.com"/>
    <x v="3"/>
    <x v="0"/>
    <s v="Baja"/>
    <s v="Normal"/>
    <d v="2021-09-08T00:00:00"/>
    <n v="659474360"/>
    <d v="2021-09-25T00:00:00"/>
    <n v="17"/>
    <s v="OK"/>
  </r>
  <r>
    <s v="C7036"/>
    <s v="Europa"/>
    <s v="Sweden"/>
    <s v="SWEDEN - EUROPA - C70"/>
    <s v="sweden.eur@miempresa.com"/>
    <x v="9"/>
    <x v="0"/>
    <s v="Alta"/>
    <s v="Urgente"/>
    <d v="2020-04-27T00:00:00"/>
    <n v="703659999"/>
    <d v="2020-05-14T00:00:00"/>
    <n v="17"/>
    <s v="OK"/>
  </r>
  <r>
    <s v="C6105"/>
    <s v="Europa"/>
    <s v="Andorra"/>
    <s v="ANDORRA - EUROPA - C61"/>
    <s v="andorra.eur@miempresa.com"/>
    <x v="0"/>
    <x v="1"/>
    <s v="Media"/>
    <s v="Normal"/>
    <d v="2020-05-12T00:00:00"/>
    <n v="610542714"/>
    <d v="2020-05-29T00:00:00"/>
    <n v="17"/>
    <s v="OK"/>
  </r>
  <r>
    <s v="C6299"/>
    <s v="África"/>
    <s v="Kenya"/>
    <s v="KENYA - ÁFRICA - C62"/>
    <s v="kenya.áfr@miempresa.com"/>
    <x v="11"/>
    <x v="0"/>
    <s v="Baja"/>
    <s v="Normal"/>
    <d v="2022-01-23T00:00:00"/>
    <n v="629913413"/>
    <d v="2022-02-09T00:00:00"/>
    <n v="17"/>
    <s v="OK"/>
  </r>
  <r>
    <s v="C9002"/>
    <s v="Asia"/>
    <s v="Maldives"/>
    <s v="MALDIVES - ASIA - C90"/>
    <s v="maldives.asi@miempresa.com"/>
    <x v="8"/>
    <x v="1"/>
    <s v="Baja"/>
    <s v="Normal"/>
    <d v="2021-10-24T00:00:00"/>
    <n v="900200259"/>
    <d v="2021-11-10T00:00:00"/>
    <n v="17"/>
    <s v="OK"/>
  </r>
  <r>
    <s v="C2528"/>
    <s v="África"/>
    <s v="Mozambique"/>
    <s v="MOZAMBIQUE - ÁFRICA - C25"/>
    <s v="mozambique.áfr@miempresa.com"/>
    <x v="9"/>
    <x v="0"/>
    <s v="Baja"/>
    <s v="Normal"/>
    <d v="2020-10-19T00:00:00"/>
    <n v="252899110"/>
    <d v="2020-11-05T00:00:00"/>
    <n v="17"/>
    <s v="OK"/>
  </r>
  <r>
    <s v="C8479"/>
    <s v="Europa"/>
    <s v="Slovakia"/>
    <s v="SLOVAKIA - EUROPA - C84"/>
    <s v="slovakia.eur@miempresa.com"/>
    <x v="1"/>
    <x v="0"/>
    <s v="Media"/>
    <s v="Normal"/>
    <d v="2020-06-29T00:00:00"/>
    <n v="847923791"/>
    <d v="2020-07-16T00:00:00"/>
    <n v="17"/>
    <s v="OK"/>
  </r>
  <r>
    <s v="C3120"/>
    <s v="Norteamérica"/>
    <s v="Greenland"/>
    <s v="GREENLAND - NORTEAMÉRICA - C31"/>
    <s v="greenland.nor@miempresa.com"/>
    <x v="11"/>
    <x v="0"/>
    <s v="Alta"/>
    <s v="Urgente"/>
    <d v="2021-08-17T00:00:00"/>
    <n v="312015855"/>
    <d v="2021-09-03T00:00:00"/>
    <n v="17"/>
    <s v="OK"/>
  </r>
  <r>
    <s v="C6394"/>
    <s v="Australia y Oceanía"/>
    <s v="Australia"/>
    <s v="AUSTRALIA - AUSTRALIA Y OCEANÍA - C63"/>
    <s v="australia.aus@miempresa.com"/>
    <x v="7"/>
    <x v="1"/>
    <s v="Alta"/>
    <s v="Urgente"/>
    <d v="2022-01-17T00:00:00"/>
    <n v="639475810"/>
    <d v="2022-02-03T00:00:00"/>
    <n v="17"/>
    <s v="OK"/>
  </r>
  <r>
    <s v="C2716"/>
    <s v="Norteamérica"/>
    <s v="Greenland"/>
    <s v="GREENLAND - NORTEAMÉRICA - C27"/>
    <s v="greenland.nor@miempresa.com"/>
    <x v="5"/>
    <x v="0"/>
    <s v="Media"/>
    <s v="Normal"/>
    <d v="2021-05-23T00:00:00"/>
    <n v="271611917"/>
    <d v="2021-06-09T00:00:00"/>
    <n v="17"/>
    <s v="OK"/>
  </r>
  <r>
    <s v="C7023"/>
    <s v="Europa"/>
    <s v="Belgium"/>
    <s v="BELGIUM - EUROPA - C70"/>
    <s v="belgium.eur@miempresa.com"/>
    <x v="6"/>
    <x v="1"/>
    <s v="Media"/>
    <s v="Normal"/>
    <d v="2021-02-12T00:00:00"/>
    <n v="702359235"/>
    <d v="2021-03-01T00:00:00"/>
    <n v="17"/>
    <s v="OK"/>
  </r>
  <r>
    <s v="C9145"/>
    <s v="Asia"/>
    <s v="Taiwan"/>
    <s v="TAIWAN - ASIA - C91"/>
    <s v="taiwan.asi@miempresa.com"/>
    <x v="9"/>
    <x v="0"/>
    <s v="Alta"/>
    <s v="Urgente"/>
    <d v="2021-12-09T00:00:00"/>
    <n v="914538705"/>
    <d v="2021-12-26T00:00:00"/>
    <n v="17"/>
    <s v="OK"/>
  </r>
  <r>
    <s v="C7820"/>
    <s v="África"/>
    <s v="Bahrain"/>
    <s v="BAHRAIN - ÁFRICA - C78"/>
    <s v="bahrain.áfr@miempresa.com"/>
    <x v="7"/>
    <x v="0"/>
    <s v="Baja"/>
    <s v="Normal"/>
    <d v="2022-03-20T00:00:00"/>
    <n v="782047021"/>
    <d v="2022-04-06T00:00:00"/>
    <n v="17"/>
    <s v="OK"/>
  </r>
  <r>
    <s v="C1513"/>
    <s v="Australia y Oceanía"/>
    <s v="Australia"/>
    <s v="AUSTRALIA - AUSTRALIA Y OCEANÍA - C15"/>
    <s v="australia.aus@miempresa.com"/>
    <x v="0"/>
    <x v="0"/>
    <s v="Alta"/>
    <s v="Urgente"/>
    <d v="2021-10-21T00:00:00"/>
    <n v="151334369"/>
    <d v="2021-11-07T00:00:00"/>
    <n v="17"/>
    <s v="OK"/>
  </r>
  <r>
    <s v="C5617"/>
    <s v="Europa"/>
    <s v="Macedonia"/>
    <s v="MACEDONIA - EUROPA - C56"/>
    <s v="macedonia.eur@miempresa.com"/>
    <x v="5"/>
    <x v="1"/>
    <s v="Baja"/>
    <s v="Normal"/>
    <d v="2021-06-01T00:00:00"/>
    <n v="561761701"/>
    <d v="2021-06-18T00:00:00"/>
    <n v="17"/>
    <s v="OK"/>
  </r>
  <r>
    <s v="C8103"/>
    <s v="Asia"/>
    <s v="South Korea"/>
    <s v="SOUTH KOREA - ASIA - C81"/>
    <s v="south korea.asi@miempresa.com"/>
    <x v="0"/>
    <x v="0"/>
    <s v="Media"/>
    <s v="Normal"/>
    <d v="2021-05-15T00:00:00"/>
    <n v="810342395"/>
    <d v="2021-05-31T00:00:00"/>
    <n v="16"/>
    <s v="OK"/>
  </r>
  <r>
    <s v="C9058"/>
    <s v="África"/>
    <s v="Iraq"/>
    <s v="IRAQ - ÁFRICA - C90"/>
    <s v="iraq.áfr@miempresa.com"/>
    <x v="11"/>
    <x v="0"/>
    <s v="Baja"/>
    <s v="Normal"/>
    <d v="2022-08-06T00:00:00"/>
    <n v="905825173"/>
    <d v="2022-08-22T00:00:00"/>
    <n v="16"/>
    <s v="OK"/>
  </r>
  <r>
    <s v="C2079"/>
    <s v="África"/>
    <s v="Senegal"/>
    <s v="SENEGAL - ÁFRICA - C20"/>
    <s v="senegal.áfr@miempresa.com"/>
    <x v="2"/>
    <x v="1"/>
    <s v="Alta"/>
    <s v="Urgente"/>
    <d v="2022-01-04T00:00:00"/>
    <n v="207990348"/>
    <d v="2022-01-20T00:00:00"/>
    <n v="16"/>
    <s v="OK"/>
  </r>
  <r>
    <s v="C8535"/>
    <s v="Asia"/>
    <s v="Bangladesh"/>
    <s v="BANGLADESH - ASIA - C85"/>
    <s v="bangladesh.asi@miempresa.com"/>
    <x v="3"/>
    <x v="1"/>
    <s v="Alta"/>
    <s v="Urgente"/>
    <d v="2020-01-04T00:00:00"/>
    <n v="853583896"/>
    <d v="2020-01-20T00:00:00"/>
    <n v="16"/>
    <s v="OK"/>
  </r>
  <r>
    <s v="C7816"/>
    <s v="África"/>
    <s v="Kuwait"/>
    <s v="KUWAIT - ÁFRICA - C78"/>
    <s v="kuwait.áfr@miempresa.com"/>
    <x v="5"/>
    <x v="0"/>
    <s v="Media"/>
    <s v="Normal"/>
    <d v="2022-03-25T00:00:00"/>
    <n v="781615293"/>
    <d v="2022-04-10T00:00:00"/>
    <n v="16"/>
    <s v="OK"/>
  </r>
  <r>
    <s v="C9435"/>
    <s v="África"/>
    <s v="Libya"/>
    <s v="LIBYA - ÁFRICA - C94"/>
    <s v="libya.áfr@miempresa.com"/>
    <x v="4"/>
    <x v="0"/>
    <s v="Media"/>
    <s v="Normal"/>
    <d v="2020-12-06T00:00:00"/>
    <n v="943527162"/>
    <d v="2020-12-22T00:00:00"/>
    <n v="16"/>
    <s v="OK"/>
  </r>
  <r>
    <s v="C6350"/>
    <s v="Asia"/>
    <s v="Philippines"/>
    <s v="PHILIPPINES - ASIA - C63"/>
    <s v="philippines.asi@miempresa.com"/>
    <x v="9"/>
    <x v="0"/>
    <s v="Baja"/>
    <s v="Normal"/>
    <d v="2022-07-15T00:00:00"/>
    <n v="635036218"/>
    <d v="2022-07-31T00:00:00"/>
    <n v="16"/>
    <s v="OK"/>
  </r>
  <r>
    <s v="C8490"/>
    <s v="Australia y Oceanía"/>
    <s v="Tuvalu"/>
    <s v="TUVALU - AUSTRALIA Y OCEANÍA - C84"/>
    <s v="tuvalu.aus@miempresa.com"/>
    <x v="4"/>
    <x v="1"/>
    <s v="Baja"/>
    <s v="Normal"/>
    <d v="2020-01-09T00:00:00"/>
    <n v="849058902"/>
    <d v="2020-01-25T00:00:00"/>
    <n v="16"/>
    <s v="OK"/>
  </r>
  <r>
    <s v="C4614"/>
    <s v="Australia y Oceanía"/>
    <s v="Tonga"/>
    <s v="TONGA - AUSTRALIA Y OCEANÍA - C46"/>
    <s v="tonga.aus@miempresa.com"/>
    <x v="6"/>
    <x v="0"/>
    <s v="Baja"/>
    <s v="Normal"/>
    <d v="2021-04-25T00:00:00"/>
    <n v="461467683"/>
    <d v="2021-05-11T00:00:00"/>
    <n v="16"/>
    <s v="OK"/>
  </r>
  <r>
    <s v="C4989"/>
    <s v="África"/>
    <s v="Seychelles "/>
    <s v="SEYCHELLES  - ÁFRICA - C49"/>
    <s v="seychelles .áfr@miempresa.com"/>
    <x v="11"/>
    <x v="1"/>
    <s v="Media"/>
    <s v="Normal"/>
    <d v="2022-08-31T00:00:00"/>
    <n v="498948657"/>
    <d v="2022-09-16T00:00:00"/>
    <n v="16"/>
    <s v="OK"/>
  </r>
  <r>
    <s v="C3687"/>
    <s v="Centroamérica y Caribe"/>
    <s v="Honduras"/>
    <s v="HONDURAS - CENTROAMÉRICA Y CARIBE - C36"/>
    <s v="honduras.cen@miempresa.com"/>
    <x v="7"/>
    <x v="0"/>
    <s v="Media"/>
    <s v="Normal"/>
    <d v="2020-11-15T00:00:00"/>
    <n v="368737065"/>
    <d v="2020-12-01T00:00:00"/>
    <n v="16"/>
    <s v="OK"/>
  </r>
  <r>
    <s v="C2367"/>
    <s v="África"/>
    <s v="Azerbaijan"/>
    <s v="AZERBAIJAN - ÁFRICA - C23"/>
    <s v="azerbaijan.áfr@miempresa.com"/>
    <x v="3"/>
    <x v="0"/>
    <s v="Baja"/>
    <s v="Normal"/>
    <d v="2021-04-25T00:00:00"/>
    <n v="236772811"/>
    <d v="2021-05-11T00:00:00"/>
    <n v="16"/>
    <s v="OK"/>
  </r>
  <r>
    <s v="C4226"/>
    <s v="África"/>
    <s v="The Gambia"/>
    <s v="THE GAMBIA - ÁFRICA - C42"/>
    <s v="the gambia.áfr@miempresa.com"/>
    <x v="2"/>
    <x v="1"/>
    <s v="Baja"/>
    <s v="Normal"/>
    <d v="2021-09-19T00:00:00"/>
    <n v="422620713"/>
    <d v="2021-10-05T00:00:00"/>
    <n v="16"/>
    <s v="OK"/>
  </r>
  <r>
    <s v="C7726"/>
    <s v="Asia"/>
    <s v="Malaysia"/>
    <s v="MALAYSIA - ASIA - C77"/>
    <s v="malaysia.asi@miempresa.com"/>
    <x v="8"/>
    <x v="0"/>
    <s v="Media"/>
    <s v="Normal"/>
    <d v="2021-08-10T00:00:00"/>
    <n v="772660577"/>
    <d v="2021-08-26T00:00:00"/>
    <n v="16"/>
    <s v="OK"/>
  </r>
  <r>
    <s v="C3353"/>
    <s v="Europa"/>
    <s v="Ireland"/>
    <s v="IRELAND - EUROPA - C33"/>
    <s v="ireland.eur@miempresa.com"/>
    <x v="4"/>
    <x v="1"/>
    <s v="Alta"/>
    <s v="Urgente"/>
    <d v="2020-10-16T00:00:00"/>
    <n v="335314166"/>
    <d v="2020-11-01T00:00:00"/>
    <n v="16"/>
    <s v="OK"/>
  </r>
  <r>
    <s v="C2514"/>
    <s v="África"/>
    <s v="Cameroon"/>
    <s v="CAMEROON - ÁFRICA - C25"/>
    <s v="cameroon.áfr@miempresa.com"/>
    <x v="7"/>
    <x v="1"/>
    <s v="Media"/>
    <s v="Normal"/>
    <d v="2020-10-21T00:00:00"/>
    <n v="251482903"/>
    <d v="2020-11-06T00:00:00"/>
    <n v="16"/>
    <s v="OK"/>
  </r>
  <r>
    <s v="C8486"/>
    <s v="Asia"/>
    <s v="Nepal"/>
    <s v="NEPAL - ASIA - C84"/>
    <s v="nepal.asi@miempresa.com"/>
    <x v="5"/>
    <x v="1"/>
    <s v="Baja"/>
    <s v="Normal"/>
    <d v="2021-12-04T00:00:00"/>
    <n v="848652064"/>
    <d v="2021-12-20T00:00:00"/>
    <n v="16"/>
    <s v="OK"/>
  </r>
  <r>
    <s v="C9987"/>
    <s v="Asia"/>
    <s v="Malaysia"/>
    <s v="MALAYSIA - ASIA - C99"/>
    <s v="malaysia.asi@miempresa.com"/>
    <x v="6"/>
    <x v="1"/>
    <s v="Alta"/>
    <s v="Urgente"/>
    <d v="2020-03-05T00:00:00"/>
    <n v="998791825"/>
    <d v="2020-03-21T00:00:00"/>
    <n v="16"/>
    <s v="OK"/>
  </r>
  <r>
    <s v="C4267"/>
    <s v="Asia"/>
    <s v="Turkmenistan"/>
    <s v="TURKMENISTAN - ASIA - C42"/>
    <s v="turkmenistan.asi@miempresa.com"/>
    <x v="7"/>
    <x v="1"/>
    <s v="Media"/>
    <s v="Normal"/>
    <d v="2020-06-09T00:00:00"/>
    <n v="426708829"/>
    <d v="2020-06-25T00:00:00"/>
    <n v="16"/>
    <s v="OK"/>
  </r>
  <r>
    <s v="C5970"/>
    <s v="África"/>
    <s v="Guinea-Bissau"/>
    <s v="GUINEA-BISSAU - ÁFRICA - C59"/>
    <s v="guinea-bissau.áfr@miempresa.com"/>
    <x v="10"/>
    <x v="0"/>
    <s v="Baja"/>
    <s v="Normal"/>
    <d v="2022-06-16T00:00:00"/>
    <n v="597047984"/>
    <d v="2022-07-02T00:00:00"/>
    <n v="16"/>
    <s v="OK"/>
  </r>
  <r>
    <s v="C6481"/>
    <s v="Europa"/>
    <s v="Vatican City"/>
    <s v="VATICAN CITY - EUROPA - C64"/>
    <s v="vatican city.eur@miempresa.com"/>
    <x v="3"/>
    <x v="0"/>
    <s v="Alta"/>
    <s v="Urgente"/>
    <d v="2022-09-01T00:00:00"/>
    <n v="648194491"/>
    <d v="2022-09-17T00:00:00"/>
    <n v="16"/>
    <s v="OK"/>
  </r>
  <r>
    <s v="C6982"/>
    <s v="Centroamérica y Caribe"/>
    <s v="Antigua and Barbuda "/>
    <s v="ANTIGUA AND BARBUDA  - CENTROAMÉRICA Y CARIBE - C69"/>
    <s v="antigua and barbuda .cen@miempresa.com"/>
    <x v="4"/>
    <x v="0"/>
    <s v="Alta"/>
    <s v="Urgente"/>
    <d v="2022-03-29T00:00:00"/>
    <n v="698256099"/>
    <d v="2022-04-14T00:00:00"/>
    <n v="16"/>
    <s v="OK"/>
  </r>
  <r>
    <s v="C2880"/>
    <s v="África"/>
    <s v="Tunisia "/>
    <s v="TUNISIA  - ÁFRICA - C28"/>
    <s v="tunisia .áfr@miempresa.com"/>
    <x v="11"/>
    <x v="1"/>
    <s v="Media"/>
    <s v="Normal"/>
    <d v="2021-01-18T00:00:00"/>
    <n v="288069951"/>
    <d v="2021-02-03T00:00:00"/>
    <n v="16"/>
    <s v="OK"/>
  </r>
  <r>
    <s v="C6067"/>
    <s v="África"/>
    <s v="Nigeria"/>
    <s v="NIGERIA - ÁFRICA - C60"/>
    <s v="nigeria.áfr@miempresa.com"/>
    <x v="8"/>
    <x v="0"/>
    <s v="Baja"/>
    <s v="Normal"/>
    <d v="2020-05-15T00:00:00"/>
    <n v="606725823"/>
    <d v="2020-05-31T00:00:00"/>
    <n v="16"/>
    <s v="OK"/>
  </r>
  <r>
    <s v="C8829"/>
    <s v="Centroamérica y Caribe"/>
    <s v="Cuba"/>
    <s v="CUBA - CENTROAMÉRICA Y CARIBE - C88"/>
    <s v="cuba.cen@miempresa.com"/>
    <x v="5"/>
    <x v="0"/>
    <s v="Baja"/>
    <s v="Normal"/>
    <d v="2021-03-23T00:00:00"/>
    <n v="882943999"/>
    <d v="2021-04-07T00:00:00"/>
    <n v="15"/>
    <s v="OK"/>
  </r>
  <r>
    <s v="C2903"/>
    <s v="Australia y Oceanía"/>
    <s v="Vanuatu"/>
    <s v="VANUATU - AUSTRALIA Y OCEANÍA - C29"/>
    <s v="vanuatu.aus@miempresa.com"/>
    <x v="6"/>
    <x v="1"/>
    <s v="Baja"/>
    <s v="Normal"/>
    <d v="2020-05-31T00:00:00"/>
    <n v="290370213"/>
    <d v="2020-06-15T00:00:00"/>
    <n v="15"/>
    <s v="OK"/>
  </r>
  <r>
    <s v="C5403"/>
    <s v="Europa"/>
    <s v="Liechtenstein"/>
    <s v="LIECHTENSTEIN - EUROPA - C54"/>
    <s v="liechtenstein.eur@miempresa.com"/>
    <x v="2"/>
    <x v="1"/>
    <s v="Media"/>
    <s v="Normal"/>
    <d v="2020-03-15T00:00:00"/>
    <n v="540352094"/>
    <d v="2020-03-30T00:00:00"/>
    <n v="15"/>
    <s v="OK"/>
  </r>
  <r>
    <s v="C3115"/>
    <s v="Europa"/>
    <s v="Malta"/>
    <s v="MALTA - EUROPA - C31"/>
    <s v="malta.eur@miempresa.com"/>
    <x v="6"/>
    <x v="0"/>
    <s v="Baja"/>
    <s v="Normal"/>
    <d v="2022-08-06T00:00:00"/>
    <n v="311518895"/>
    <d v="2022-08-21T00:00:00"/>
    <n v="15"/>
    <s v="OK"/>
  </r>
  <r>
    <s v="C3707"/>
    <s v="Europa"/>
    <s v="Russia"/>
    <s v="RUSSIA - EUROPA - C37"/>
    <s v="russia.eur@miempresa.com"/>
    <x v="1"/>
    <x v="1"/>
    <s v="Alta"/>
    <s v="Urgente"/>
    <d v="2020-02-01T00:00:00"/>
    <n v="370786273"/>
    <d v="2020-02-16T00:00:00"/>
    <n v="15"/>
    <s v="OK"/>
  </r>
  <r>
    <s v="C4602"/>
    <s v="Asia"/>
    <s v="Bhutan"/>
    <s v="BHUTAN - ASIA - C46"/>
    <s v="bhutan.asi@miempresa.com"/>
    <x v="4"/>
    <x v="0"/>
    <s v="Alta"/>
    <s v="Urgente"/>
    <d v="2021-03-01T00:00:00"/>
    <n v="460272490"/>
    <d v="2021-03-16T00:00:00"/>
    <n v="15"/>
    <s v="OK"/>
  </r>
  <r>
    <s v="C5232"/>
    <s v="Centroamérica y Caribe"/>
    <s v="Belize"/>
    <s v="BELIZE - CENTROAMÉRICA Y CARIBE - C52"/>
    <s v="belize.cen@miempresa.com"/>
    <x v="6"/>
    <x v="1"/>
    <s v="Alta"/>
    <s v="Urgente"/>
    <d v="2020-09-18T00:00:00"/>
    <n v="523241317"/>
    <d v="2020-10-03T00:00:00"/>
    <n v="15"/>
    <s v="OK"/>
  </r>
  <r>
    <s v="C9637"/>
    <s v="Australia y Oceanía"/>
    <s v="Nauru"/>
    <s v="NAURU - AUSTRALIA Y OCEANÍA - C96"/>
    <s v="nauru.aus@miempresa.com"/>
    <x v="7"/>
    <x v="0"/>
    <s v="Media"/>
    <s v="Normal"/>
    <d v="2021-11-06T00:00:00"/>
    <n v="963766896"/>
    <d v="2021-11-21T00:00:00"/>
    <n v="15"/>
    <s v="OK"/>
  </r>
  <r>
    <s v="C8676"/>
    <s v="Europa"/>
    <s v="Lithuania"/>
    <s v="LITHUANIA - EUROPA - C86"/>
    <s v="lithuania.eur@miempresa.com"/>
    <x v="11"/>
    <x v="1"/>
    <s v="Baja"/>
    <s v="Normal"/>
    <d v="2022-07-12T00:00:00"/>
    <n v="867641246"/>
    <d v="2022-07-27T00:00:00"/>
    <n v="15"/>
    <s v="OK"/>
  </r>
  <r>
    <s v="C9289"/>
    <s v="Centroamérica y Caribe"/>
    <s v="Saint Lucia"/>
    <s v="SAINT LUCIA - CENTROAMÉRICA Y CARIBE - C92"/>
    <s v="saint lucia.cen@miempresa.com"/>
    <x v="8"/>
    <x v="1"/>
    <s v="Baja"/>
    <s v="Normal"/>
    <d v="2020-10-21T00:00:00"/>
    <n v="928952682"/>
    <d v="2020-11-05T00:00:00"/>
    <n v="15"/>
    <s v="OK"/>
  </r>
  <r>
    <s v="C5967"/>
    <s v="Asia"/>
    <s v="Vietnam"/>
    <s v="VIETNAM - ASIA - C59"/>
    <s v="vietnam.asi@miempresa.com"/>
    <x v="3"/>
    <x v="0"/>
    <s v="Baja"/>
    <s v="Normal"/>
    <d v="2021-12-27T00:00:00"/>
    <n v="596766889"/>
    <d v="2022-01-11T00:00:00"/>
    <n v="15"/>
    <s v="OK"/>
  </r>
  <r>
    <s v="C7065"/>
    <s v="Australia y Oceanía"/>
    <s v="Kiribati"/>
    <s v="KIRIBATI - AUSTRALIA Y OCEANÍA - C70"/>
    <s v="kiribati.aus@miempresa.com"/>
    <x v="7"/>
    <x v="1"/>
    <s v="Media"/>
    <s v="Normal"/>
    <d v="2020-04-30T00:00:00"/>
    <n v="706573092"/>
    <d v="2020-05-15T00:00:00"/>
    <n v="15"/>
    <s v="OK"/>
  </r>
  <r>
    <s v="C3428"/>
    <s v="Asia"/>
    <s v="Sri Lanka"/>
    <s v="SRI LANKA - ASIA - C34"/>
    <s v="sri lanka.asi@miempresa.com"/>
    <x v="9"/>
    <x v="1"/>
    <s v="Alta"/>
    <s v="Urgente"/>
    <d v="2021-09-24T00:00:00"/>
    <n v="342882716"/>
    <d v="2021-10-09T00:00:00"/>
    <n v="15"/>
    <s v="OK"/>
  </r>
  <r>
    <s v="C7384"/>
    <s v="Europa"/>
    <s v="Serbia"/>
    <s v="SERBIA - EUROPA - C73"/>
    <s v="serbia.eur@miempresa.com"/>
    <x v="9"/>
    <x v="0"/>
    <s v="Alta"/>
    <s v="Urgente"/>
    <d v="2022-08-23T00:00:00"/>
    <n v="738479363"/>
    <d v="2022-09-07T00:00:00"/>
    <n v="15"/>
    <s v="OK"/>
  </r>
  <r>
    <s v="C1680"/>
    <s v="Australia y Oceanía"/>
    <s v="Samoa "/>
    <s v="SAMOA  - AUSTRALIA Y OCEANÍA - C16"/>
    <s v="samoa .aus@miempresa.com"/>
    <x v="8"/>
    <x v="1"/>
    <s v="Alta"/>
    <s v="Urgente"/>
    <d v="2021-10-13T00:00:00"/>
    <n v="168098819"/>
    <d v="2021-10-28T00:00:00"/>
    <n v="15"/>
    <s v="OK"/>
  </r>
  <r>
    <s v="C5775"/>
    <s v="Australia y Oceanía"/>
    <s v="Kiribati"/>
    <s v="KIRIBATI - AUSTRALIA Y OCEANÍA - C57"/>
    <s v="kiribati.aus@miempresa.com"/>
    <x v="4"/>
    <x v="0"/>
    <s v="Alta"/>
    <s v="Urgente"/>
    <d v="2021-03-26T00:00:00"/>
    <n v="577526652"/>
    <d v="2021-04-10T00:00:00"/>
    <n v="15"/>
    <s v="OK"/>
  </r>
  <r>
    <s v="C1211"/>
    <s v="Centroamérica y Caribe"/>
    <s v="The Bahamas"/>
    <s v="THE BAHAMAS - CENTROAMÉRICA Y CARIBE - C12"/>
    <s v="the bahamas.cen@miempresa.com"/>
    <x v="2"/>
    <x v="1"/>
    <s v="Baja"/>
    <s v="Normal"/>
    <d v="2022-07-08T00:00:00"/>
    <n v="121176040"/>
    <d v="2022-07-23T00:00:00"/>
    <n v="15"/>
    <s v="OK"/>
  </r>
  <r>
    <s v="C6730"/>
    <s v="Europa"/>
    <s v="Romania"/>
    <s v="ROMANIA - EUROPA - C67"/>
    <s v="romania.eur@miempresa.com"/>
    <x v="0"/>
    <x v="1"/>
    <s v="Media"/>
    <s v="Normal"/>
    <d v="2021-03-11T00:00:00"/>
    <n v="673044621"/>
    <d v="2021-03-26T00:00:00"/>
    <n v="15"/>
    <s v="OK"/>
  </r>
  <r>
    <s v="C1627"/>
    <s v="África"/>
    <s v="Malawi"/>
    <s v="MALAWI - ÁFRICA - C16"/>
    <s v="malawi.áfr@miempresa.com"/>
    <x v="2"/>
    <x v="0"/>
    <s v="Alta"/>
    <s v="Urgente"/>
    <d v="2022-08-04T00:00:00"/>
    <n v="162745130"/>
    <d v="2022-08-19T00:00:00"/>
    <n v="15"/>
    <s v="OK"/>
  </r>
  <r>
    <s v="C6950"/>
    <s v="Europa"/>
    <s v="Romania"/>
    <s v="ROMANIA - EUROPA - C69"/>
    <s v="romania.eur@miempresa.com"/>
    <x v="2"/>
    <x v="1"/>
    <s v="Baja"/>
    <s v="Normal"/>
    <d v="2021-04-24T00:00:00"/>
    <n v="695057189"/>
    <d v="2021-05-08T00:00:00"/>
    <n v="14"/>
    <s v="OK"/>
  </r>
  <r>
    <s v="C8801"/>
    <s v="África"/>
    <s v="Burkina Faso"/>
    <s v="BURKINA FASO - ÁFRICA - C88"/>
    <s v="burkina faso.áfr@miempresa.com"/>
    <x v="4"/>
    <x v="1"/>
    <s v="Alta"/>
    <s v="Urgente"/>
    <d v="2021-05-24T00:00:00"/>
    <n v="880126607"/>
    <d v="2021-06-07T00:00:00"/>
    <n v="14"/>
    <s v="OK"/>
  </r>
  <r>
    <s v="C9451"/>
    <s v="África"/>
    <s v="Lebanon"/>
    <s v="LEBANON - ÁFRICA - C94"/>
    <s v="lebanon.áfr@miempresa.com"/>
    <x v="9"/>
    <x v="0"/>
    <s v="Baja"/>
    <s v="Normal"/>
    <d v="2020-08-15T00:00:00"/>
    <n v="945189702"/>
    <d v="2020-08-29T00:00:00"/>
    <n v="14"/>
    <s v="OK"/>
  </r>
  <r>
    <s v="C5479"/>
    <s v="Norteamérica"/>
    <s v="Mexico"/>
    <s v="MEXICO - NORTEAMÉRICA - C54"/>
    <s v="mexico.nor@miempresa.com"/>
    <x v="11"/>
    <x v="0"/>
    <s v="Media"/>
    <s v="Normal"/>
    <d v="2022-09-25T00:00:00"/>
    <n v="547955834"/>
    <d v="2022-10-09T00:00:00"/>
    <n v="14"/>
    <s v="OK"/>
  </r>
  <r>
    <s v="C9270"/>
    <s v="Europa"/>
    <s v="Sweden"/>
    <s v="SWEDEN - EUROPA - C92"/>
    <s v="sweden.eur@miempresa.com"/>
    <x v="2"/>
    <x v="1"/>
    <s v="Baja"/>
    <s v="Normal"/>
    <d v="2022-04-02T00:00:00"/>
    <n v="927084577"/>
    <d v="2022-04-16T00:00:00"/>
    <n v="14"/>
    <s v="OK"/>
  </r>
  <r>
    <s v="C1161"/>
    <s v="Europa"/>
    <s v="Germany"/>
    <s v="GERMANY - EUROPA - C11"/>
    <s v="germany.eur@miempresa.com"/>
    <x v="2"/>
    <x v="0"/>
    <s v="Media"/>
    <s v="Normal"/>
    <d v="2020-08-18T00:00:00"/>
    <n v="116113746"/>
    <d v="2020-09-01T00:00:00"/>
    <n v="14"/>
    <s v="OK"/>
  </r>
  <r>
    <s v="C2382"/>
    <s v="Asia"/>
    <s v="Kazakhstan"/>
    <s v="KAZAKHSTAN - ASIA - C23"/>
    <s v="kazakhstan.asi@miempresa.com"/>
    <x v="5"/>
    <x v="0"/>
    <s v="Baja"/>
    <s v="Normal"/>
    <d v="2022-08-07T00:00:00"/>
    <n v="238234508"/>
    <d v="2022-08-21T00:00:00"/>
    <n v="14"/>
    <s v="OK"/>
  </r>
  <r>
    <s v="C1867"/>
    <s v="Centroamérica y Caribe"/>
    <s v="Cuba"/>
    <s v="CUBA - CENTROAMÉRICA Y CARIBE - C18"/>
    <s v="cuba.cen@miempresa.com"/>
    <x v="8"/>
    <x v="0"/>
    <s v="Alta"/>
    <s v="Urgente"/>
    <d v="2021-11-28T00:00:00"/>
    <n v="186766564"/>
    <d v="2021-12-12T00:00:00"/>
    <n v="14"/>
    <s v="OK"/>
  </r>
  <r>
    <s v="C3999"/>
    <s v="Norteamérica"/>
    <s v="Canada"/>
    <s v="CANADA - NORTEAMÉRICA - C39"/>
    <s v="canada.nor@miempresa.com"/>
    <x v="9"/>
    <x v="0"/>
    <s v="Media"/>
    <s v="Normal"/>
    <d v="2021-04-20T00:00:00"/>
    <n v="399910342"/>
    <d v="2021-05-04T00:00:00"/>
    <n v="14"/>
    <s v="OK"/>
  </r>
  <r>
    <s v="C5740"/>
    <s v="África"/>
    <s v="Syria"/>
    <s v="SYRIA - ÁFRICA - C57"/>
    <s v="syria.áfr@miempresa.com"/>
    <x v="2"/>
    <x v="0"/>
    <s v="Alta"/>
    <s v="Urgente"/>
    <d v="2020-04-17T00:00:00"/>
    <n v="574051368"/>
    <d v="2020-05-01T00:00:00"/>
    <n v="14"/>
    <s v="OK"/>
  </r>
  <r>
    <s v="C9610"/>
    <s v="Centroamérica y Caribe"/>
    <s v="Guatemala"/>
    <s v="GUATEMALA - CENTROAMÉRICA Y CARIBE - C96"/>
    <s v="guatemala.cen@miempresa.com"/>
    <x v="2"/>
    <x v="0"/>
    <s v="Alta"/>
    <s v="Urgente"/>
    <d v="2022-08-26T00:00:00"/>
    <n v="961049926"/>
    <d v="2022-09-09T00:00:00"/>
    <n v="14"/>
    <s v="OK"/>
  </r>
  <r>
    <s v="C1602"/>
    <s v="Australia y Oceanía"/>
    <s v="Solomon Islands"/>
    <s v="SOLOMON ISLANDS - AUSTRALIA Y OCEANÍA - C16"/>
    <s v="solomon islands.aus@miempresa.com"/>
    <x v="2"/>
    <x v="0"/>
    <s v="Alta"/>
    <s v="Urgente"/>
    <d v="2020-07-14T00:00:00"/>
    <n v="160264194"/>
    <d v="2020-07-28T00:00:00"/>
    <n v="14"/>
    <s v="OK"/>
  </r>
  <r>
    <s v="C4722"/>
    <s v="África"/>
    <s v="Qatar"/>
    <s v="QATAR - ÁFRICA - C47"/>
    <s v="qatar.áfr@miempresa.com"/>
    <x v="8"/>
    <x v="0"/>
    <s v="Media"/>
    <s v="Normal"/>
    <d v="2020-01-13T00:00:00"/>
    <n v="472285783"/>
    <d v="2020-01-27T00:00:00"/>
    <n v="14"/>
    <s v="OK"/>
  </r>
  <r>
    <s v="C3388"/>
    <s v="Centroamérica y Caribe"/>
    <s v="El Salvador"/>
    <s v="EL SALVADOR - CENTROAMÉRICA Y CARIBE - C33"/>
    <s v="el salvador.cen@miempresa.com"/>
    <x v="7"/>
    <x v="0"/>
    <s v="Baja"/>
    <s v="Normal"/>
    <d v="2021-11-27T00:00:00"/>
    <n v="338885152"/>
    <d v="2021-12-11T00:00:00"/>
    <n v="14"/>
    <s v="OK"/>
  </r>
  <r>
    <s v="C4899"/>
    <s v="África"/>
    <s v="Sudan"/>
    <s v="SUDAN - ÁFRICA - C48"/>
    <s v="sudan.áfr@miempresa.com"/>
    <x v="4"/>
    <x v="0"/>
    <s v="Alta"/>
    <s v="Urgente"/>
    <d v="2021-04-07T00:00:00"/>
    <n v="489918839"/>
    <d v="2021-04-21T00:00:00"/>
    <n v="14"/>
    <s v="OK"/>
  </r>
  <r>
    <s v="C7798"/>
    <s v="Asia"/>
    <s v="China"/>
    <s v="CHINA - ASIA - C77"/>
    <s v="china.asi@miempresa.com"/>
    <x v="11"/>
    <x v="0"/>
    <s v="Alta"/>
    <s v="Urgente"/>
    <d v="2020-03-07T00:00:00"/>
    <n v="779882800"/>
    <d v="2020-03-21T00:00:00"/>
    <n v="14"/>
    <s v="OK"/>
  </r>
  <r>
    <s v="C8926"/>
    <s v="Europa"/>
    <s v="Portugal"/>
    <s v="PORTUGAL - EUROPA - C89"/>
    <s v="portugal.eur@miempresa.com"/>
    <x v="2"/>
    <x v="0"/>
    <s v="Media"/>
    <s v="Normal"/>
    <d v="2022-04-27T00:00:00"/>
    <n v="892692220"/>
    <d v="2022-05-11T00:00:00"/>
    <n v="14"/>
    <s v="OK"/>
  </r>
  <r>
    <s v="C7855"/>
    <s v="Asia"/>
    <s v="Thailand"/>
    <s v="THAILAND - ASIA - C78"/>
    <s v="thailand.asi@miempresa.com"/>
    <x v="4"/>
    <x v="1"/>
    <s v="Alta"/>
    <s v="Urgente"/>
    <d v="2020-12-17T00:00:00"/>
    <n v="785507714"/>
    <d v="2020-12-31T00:00:00"/>
    <n v="14"/>
    <s v="OK"/>
  </r>
  <r>
    <s v="C8219"/>
    <s v="Europa"/>
    <s v="Portugal"/>
    <s v="PORTUGAL - EUROPA - C82"/>
    <s v="portugal.eur@miempresa.com"/>
    <x v="7"/>
    <x v="1"/>
    <s v="Baja"/>
    <s v="Normal"/>
    <d v="2022-02-25T00:00:00"/>
    <n v="821989190"/>
    <d v="2022-03-11T00:00:00"/>
    <n v="14"/>
    <s v="OK"/>
  </r>
  <r>
    <s v="C7701"/>
    <s v="Norteamérica"/>
    <s v="United States of America"/>
    <s v="UNITED STATES OF AMERICA - NORTEAMÉRICA - C77"/>
    <s v="united states of america.nor@miempresa.com"/>
    <x v="5"/>
    <x v="1"/>
    <s v="Media"/>
    <s v="Normal"/>
    <d v="2020-09-04T00:00:00"/>
    <n v="770169770"/>
    <d v="2020-09-18T00:00:00"/>
    <n v="14"/>
    <s v="OK"/>
  </r>
  <r>
    <s v="C3116"/>
    <s v="Centroamérica y Caribe"/>
    <s v="Saint Vincent and the Grenadines"/>
    <s v="SAINT VINCENT AND THE GRENADINES - CENTROAMÉRICA Y CARIBE - C31"/>
    <s v="saint vincent and the grenadines.cen@miempresa.com"/>
    <x v="8"/>
    <x v="0"/>
    <s v="Alta"/>
    <s v="Urgente"/>
    <d v="2021-08-25T00:00:00"/>
    <n v="311624467"/>
    <d v="2021-09-08T00:00:00"/>
    <n v="14"/>
    <s v="OK"/>
  </r>
  <r>
    <s v="C3721"/>
    <s v="Norteamérica"/>
    <s v="Mexico"/>
    <s v="MEXICO - NORTEAMÉRICA - C37"/>
    <s v="mexico.nor@miempresa.com"/>
    <x v="3"/>
    <x v="1"/>
    <s v="Media"/>
    <s v="Normal"/>
    <d v="2021-01-16T00:00:00"/>
    <n v="372177588"/>
    <d v="2021-01-30T00:00:00"/>
    <n v="14"/>
    <s v="OK"/>
  </r>
  <r>
    <s v="C4857"/>
    <s v="Asia"/>
    <s v="Indonesia"/>
    <s v="INDONESIA - ASIA - C48"/>
    <s v="indonesia.asi@miempresa.com"/>
    <x v="5"/>
    <x v="0"/>
    <s v="Alta"/>
    <s v="Urgente"/>
    <d v="2021-12-02T00:00:00"/>
    <n v="485770642"/>
    <d v="2021-12-15T00:00:00"/>
    <n v="13"/>
    <s v="OK"/>
  </r>
  <r>
    <s v="C8508"/>
    <s v="África"/>
    <s v="Oman"/>
    <s v="OMAN - ÁFRICA - C85"/>
    <s v="oman.áfr@miempresa.com"/>
    <x v="5"/>
    <x v="1"/>
    <s v="Baja"/>
    <s v="Normal"/>
    <d v="2021-08-16T00:00:00"/>
    <n v="850827014"/>
    <d v="2021-08-29T00:00:00"/>
    <n v="13"/>
    <s v="OK"/>
  </r>
  <r>
    <s v="C1361"/>
    <s v="Europa"/>
    <s v="Germany"/>
    <s v="GERMANY - EUROPA - C13"/>
    <s v="germany.eur@miempresa.com"/>
    <x v="2"/>
    <x v="0"/>
    <s v="Alta"/>
    <s v="Urgente"/>
    <d v="2020-06-08T00:00:00"/>
    <n v="136167657"/>
    <d v="2020-06-21T00:00:00"/>
    <n v="13"/>
    <s v="OK"/>
  </r>
  <r>
    <s v="C6001"/>
    <s v="África"/>
    <s v="Syria"/>
    <s v="SYRIA - ÁFRICA - C60"/>
    <s v="syria.áfr@miempresa.com"/>
    <x v="9"/>
    <x v="1"/>
    <s v="Alta"/>
    <s v="Urgente"/>
    <d v="2021-11-02T00:00:00"/>
    <n v="600137031"/>
    <d v="2021-11-15T00:00:00"/>
    <n v="13"/>
    <s v="OK"/>
  </r>
  <r>
    <s v="C5678"/>
    <s v="África"/>
    <s v="Egypt"/>
    <s v="EGYPT - ÁFRICA - C56"/>
    <s v="egypt.áfr@miempresa.com"/>
    <x v="5"/>
    <x v="1"/>
    <s v="Media"/>
    <s v="Normal"/>
    <d v="2021-08-01T00:00:00"/>
    <n v="567838943"/>
    <d v="2021-08-14T00:00:00"/>
    <n v="13"/>
    <s v="OK"/>
  </r>
  <r>
    <s v="C3137"/>
    <s v="Europa"/>
    <s v="Monaco"/>
    <s v="MONACO - EUROPA - C31"/>
    <s v="monaco.eur@miempresa.com"/>
    <x v="8"/>
    <x v="0"/>
    <s v="Media"/>
    <s v="Normal"/>
    <d v="2021-08-25T00:00:00"/>
    <n v="313789117"/>
    <d v="2021-09-07T00:00:00"/>
    <n v="13"/>
    <s v="OK"/>
  </r>
  <r>
    <s v="C4279"/>
    <s v="Europa"/>
    <s v="Slovakia"/>
    <s v="SLOVAKIA - EUROPA - C42"/>
    <s v="slovakia.eur@miempresa.com"/>
    <x v="3"/>
    <x v="1"/>
    <s v="Alta"/>
    <s v="Urgente"/>
    <d v="2021-09-21T00:00:00"/>
    <n v="427934491"/>
    <d v="2021-10-04T00:00:00"/>
    <n v="13"/>
    <s v="OK"/>
  </r>
  <r>
    <s v="C4096"/>
    <s v="Europa"/>
    <s v="Norway"/>
    <s v="NORWAY - EUROPA - C40"/>
    <s v="norway.eur@miempresa.com"/>
    <x v="8"/>
    <x v="0"/>
    <s v="Baja"/>
    <s v="Normal"/>
    <d v="2020-12-20T00:00:00"/>
    <n v="409678733"/>
    <d v="2021-01-02T00:00:00"/>
    <n v="13"/>
    <s v="OK"/>
  </r>
  <r>
    <s v="C3950"/>
    <s v="Asia"/>
    <s v="Malaysia"/>
    <s v="MALAYSIA - ASIA - C39"/>
    <s v="malaysia.asi@miempresa.com"/>
    <x v="4"/>
    <x v="0"/>
    <s v="Media"/>
    <s v="Normal"/>
    <d v="2020-07-10T00:00:00"/>
    <n v="395033872"/>
    <d v="2020-07-23T00:00:00"/>
    <n v="13"/>
    <s v="OK"/>
  </r>
  <r>
    <s v="C3612"/>
    <s v="África"/>
    <s v="Botswana"/>
    <s v="BOTSWANA - ÁFRICA - C36"/>
    <s v="botswana.áfr@miempresa.com"/>
    <x v="11"/>
    <x v="0"/>
    <s v="Media"/>
    <s v="Normal"/>
    <d v="2022-08-29T00:00:00"/>
    <n v="361234176"/>
    <d v="2022-09-11T00:00:00"/>
    <n v="13"/>
    <s v="OK"/>
  </r>
  <r>
    <s v="C5721"/>
    <s v="Europa"/>
    <s v="Russia"/>
    <s v="RUSSIA - EUROPA - C57"/>
    <s v="russia.eur@miempresa.com"/>
    <x v="6"/>
    <x v="1"/>
    <s v="Media"/>
    <s v="Normal"/>
    <d v="2021-11-23T00:00:00"/>
    <n v="572198283"/>
    <d v="2021-12-06T00:00:00"/>
    <n v="13"/>
    <s v="OK"/>
  </r>
  <r>
    <s v="C2897"/>
    <s v="Europa"/>
    <s v="Switzerland"/>
    <s v="SWITZERLAND - EUROPA - C28"/>
    <s v="switzerland.eur@miempresa.com"/>
    <x v="2"/>
    <x v="1"/>
    <s v="Alta"/>
    <s v="Urgente"/>
    <d v="2020-06-05T00:00:00"/>
    <n v="289702451"/>
    <d v="2020-06-18T00:00:00"/>
    <n v="13"/>
    <s v="OK"/>
  </r>
  <r>
    <s v="C2031"/>
    <s v="Europa"/>
    <s v="San Marino"/>
    <s v="SAN MARINO - EUROPA - C20"/>
    <s v="san marino.eur@miempresa.com"/>
    <x v="2"/>
    <x v="0"/>
    <s v="Media"/>
    <s v="Normal"/>
    <d v="2021-03-31T00:00:00"/>
    <n v="203154218"/>
    <d v="2021-04-13T00:00:00"/>
    <n v="13"/>
    <s v="OK"/>
  </r>
  <r>
    <s v="C8901"/>
    <s v="Asia"/>
    <s v="Tajikistan"/>
    <s v="TAJIKISTAN - ASIA - C89"/>
    <s v="tajikistan.asi@miempresa.com"/>
    <x v="1"/>
    <x v="0"/>
    <s v="Baja"/>
    <s v="Normal"/>
    <d v="2021-01-23T00:00:00"/>
    <n v="890131032"/>
    <d v="2021-02-05T00:00:00"/>
    <n v="13"/>
    <s v="OK"/>
  </r>
  <r>
    <s v="C5778"/>
    <s v="África"/>
    <s v="Libya"/>
    <s v="LIBYA - ÁFRICA - C57"/>
    <s v="libya.áfr@miempresa.com"/>
    <x v="10"/>
    <x v="0"/>
    <s v="Alta"/>
    <s v="Urgente"/>
    <d v="2022-07-10T00:00:00"/>
    <n v="577808177"/>
    <d v="2022-07-22T00:00:00"/>
    <n v="12"/>
    <s v="OK"/>
  </r>
  <r>
    <s v="C5088"/>
    <s v="África"/>
    <s v="Burundi"/>
    <s v="BURUNDI - ÁFRICA - C50"/>
    <s v="burundi.áfr@miempresa.com"/>
    <x v="9"/>
    <x v="1"/>
    <s v="Baja"/>
    <s v="Normal"/>
    <d v="2022-09-01T00:00:00"/>
    <n v="508827769"/>
    <d v="2022-09-13T00:00:00"/>
    <n v="12"/>
    <s v="OK"/>
  </r>
  <r>
    <s v="C4988"/>
    <s v="Europa"/>
    <s v="Croatia"/>
    <s v="CROATIA - EUROPA - C49"/>
    <s v="croatia.eur@miempresa.com"/>
    <x v="1"/>
    <x v="0"/>
    <s v="Alta"/>
    <s v="Urgente"/>
    <d v="2020-02-25T00:00:00"/>
    <n v="498863685"/>
    <d v="2020-03-08T00:00:00"/>
    <n v="12"/>
    <s v="OK"/>
  </r>
  <r>
    <s v="C1454"/>
    <s v="África"/>
    <s v="Kuwait"/>
    <s v="KUWAIT - ÁFRICA - C14"/>
    <s v="kuwait.áfr@miempresa.com"/>
    <x v="4"/>
    <x v="1"/>
    <s v="Media"/>
    <s v="Normal"/>
    <d v="2021-07-14T00:00:00"/>
    <n v="145443809"/>
    <d v="2021-07-26T00:00:00"/>
    <n v="12"/>
    <s v="OK"/>
  </r>
  <r>
    <s v="C5396"/>
    <s v="África"/>
    <s v="Iran"/>
    <s v="IRAN - ÁFRICA - C53"/>
    <s v="iran.áfr@miempresa.com"/>
    <x v="6"/>
    <x v="1"/>
    <s v="Media"/>
    <s v="Normal"/>
    <d v="2022-10-06T00:00:00"/>
    <n v="539654290"/>
    <d v="2022-10-18T00:00:00"/>
    <n v="12"/>
    <s v="OK"/>
  </r>
  <r>
    <s v="C2678"/>
    <s v="Centroamérica y Caribe"/>
    <s v="Antigua and Barbuda "/>
    <s v="ANTIGUA AND BARBUDA  - CENTROAMÉRICA Y CARIBE - C26"/>
    <s v="antigua and barbuda .cen@miempresa.com"/>
    <x v="0"/>
    <x v="1"/>
    <s v="Alta"/>
    <s v="Urgente"/>
    <d v="2022-07-18T00:00:00"/>
    <n v="267865836"/>
    <d v="2022-07-30T00:00:00"/>
    <n v="12"/>
    <s v="OK"/>
  </r>
  <r>
    <s v="C8819"/>
    <s v="Europa"/>
    <s v="Poland"/>
    <s v="POLAND - EUROPA - C88"/>
    <s v="poland.eur@miempresa.com"/>
    <x v="10"/>
    <x v="0"/>
    <s v="Alta"/>
    <s v="Urgente"/>
    <d v="2020-10-08T00:00:00"/>
    <n v="881995141"/>
    <d v="2020-10-20T00:00:00"/>
    <n v="12"/>
    <s v="OK"/>
  </r>
  <r>
    <s v="C2292"/>
    <s v="Asia"/>
    <s v="Laos"/>
    <s v="LAOS - ASIA - C22"/>
    <s v="laos.asi@miempresa.com"/>
    <x v="0"/>
    <x v="0"/>
    <s v="Media"/>
    <s v="Normal"/>
    <d v="2021-03-13T00:00:00"/>
    <n v="229204690"/>
    <d v="2021-03-25T00:00:00"/>
    <n v="12"/>
    <s v="OK"/>
  </r>
  <r>
    <s v="C2279"/>
    <s v="África"/>
    <s v="Seychelles "/>
    <s v="SEYCHELLES  - ÁFRICA - C22"/>
    <s v="seychelles .áfr@miempresa.com"/>
    <x v="11"/>
    <x v="1"/>
    <s v="Media"/>
    <s v="Normal"/>
    <d v="2021-12-29T00:00:00"/>
    <n v="227903926"/>
    <d v="2022-01-10T00:00:00"/>
    <n v="12"/>
    <s v="OK"/>
  </r>
  <r>
    <s v="C2457"/>
    <s v="África"/>
    <s v="Benin"/>
    <s v="BENIN - ÁFRICA - C24"/>
    <s v="benin.áfr@miempresa.com"/>
    <x v="3"/>
    <x v="1"/>
    <s v="Alta"/>
    <s v="Urgente"/>
    <d v="2020-03-18T00:00:00"/>
    <n v="245757997"/>
    <d v="2020-03-30T00:00:00"/>
    <n v="12"/>
    <s v="OK"/>
  </r>
  <r>
    <s v="C1302"/>
    <s v="Centroamérica y Caribe"/>
    <s v="Dominica"/>
    <s v="DOMINICA - CENTROAMÉRICA Y CARIBE - C13"/>
    <s v="dominica.cen@miempresa.com"/>
    <x v="3"/>
    <x v="1"/>
    <s v="Baja"/>
    <s v="Normal"/>
    <d v="2020-08-11T00:00:00"/>
    <n v="130241477"/>
    <d v="2020-08-23T00:00:00"/>
    <n v="12"/>
    <s v="OK"/>
  </r>
  <r>
    <s v="C3225"/>
    <s v="Asia"/>
    <s v="Japan"/>
    <s v="JAPAN - ASIA - C32"/>
    <s v="japan.asi@miempresa.com"/>
    <x v="4"/>
    <x v="1"/>
    <s v="Alta"/>
    <s v="Urgente"/>
    <d v="2022-04-09T00:00:00"/>
    <n v="322507798"/>
    <d v="2022-04-21T00:00:00"/>
    <n v="12"/>
    <s v="OK"/>
  </r>
  <r>
    <s v="C9066"/>
    <s v="Europa"/>
    <s v="Georgia"/>
    <s v="GEORGIA - EUROPA - C90"/>
    <s v="georgia.eur@miempresa.com"/>
    <x v="0"/>
    <x v="0"/>
    <s v="Alta"/>
    <s v="Urgente"/>
    <d v="2022-10-12T00:00:00"/>
    <n v="906669318"/>
    <d v="2022-10-24T00:00:00"/>
    <n v="12"/>
    <s v="OK"/>
  </r>
  <r>
    <s v="C4689"/>
    <s v="África"/>
    <s v="Iran"/>
    <s v="IRAN - ÁFRICA - C46"/>
    <s v="iran.áfr@miempresa.com"/>
    <x v="5"/>
    <x v="0"/>
    <s v="Baja"/>
    <s v="Normal"/>
    <d v="2022-08-07T00:00:00"/>
    <n v="468951261"/>
    <d v="2022-08-19T00:00:00"/>
    <n v="12"/>
    <s v="OK"/>
  </r>
  <r>
    <s v="C5036"/>
    <s v="África"/>
    <s v="Sudan"/>
    <s v="SUDAN - ÁFRICA - C50"/>
    <s v="sudan.áfr@miempresa.com"/>
    <x v="10"/>
    <x v="0"/>
    <s v="Baja"/>
    <s v="Normal"/>
    <d v="2021-07-28T00:00:00"/>
    <n v="503644883"/>
    <d v="2021-08-09T00:00:00"/>
    <n v="12"/>
    <s v="OK"/>
  </r>
  <r>
    <s v="C9106"/>
    <s v="África"/>
    <s v="Nigeria"/>
    <s v="NIGERIA - ÁFRICA - C91"/>
    <s v="nigeria.áfr@miempresa.com"/>
    <x v="7"/>
    <x v="1"/>
    <s v="Media"/>
    <s v="Normal"/>
    <d v="2022-02-22T00:00:00"/>
    <n v="910662162"/>
    <d v="2022-03-05T00:00:00"/>
    <n v="11"/>
    <s v="OK"/>
  </r>
  <r>
    <s v="C3872"/>
    <s v="Asia"/>
    <s v="Taiwan"/>
    <s v="TAIWAN - ASIA - C38"/>
    <s v="taiwan.asi@miempresa.com"/>
    <x v="3"/>
    <x v="1"/>
    <s v="Alta"/>
    <s v="Urgente"/>
    <d v="2020-09-16T00:00:00"/>
    <n v="387219417"/>
    <d v="2020-09-27T00:00:00"/>
    <n v="11"/>
    <s v="OK"/>
  </r>
  <r>
    <s v="C1939"/>
    <s v="Europa"/>
    <s v="Italy"/>
    <s v="ITALY - EUROPA - C19"/>
    <s v="italy.eur@miempresa.com"/>
    <x v="2"/>
    <x v="0"/>
    <s v="Baja"/>
    <s v="Normal"/>
    <d v="2021-06-09T00:00:00"/>
    <n v="193923556"/>
    <d v="2021-06-20T00:00:00"/>
    <n v="11"/>
    <s v="OK"/>
  </r>
  <r>
    <s v="C9388"/>
    <s v="África"/>
    <s v="Cote d'Ivoire"/>
    <s v="COTE D'IVOIRE - ÁFRICA - C93"/>
    <s v="cote d'ivoire.áfr@miempresa.com"/>
    <x v="2"/>
    <x v="0"/>
    <s v="Media"/>
    <s v="Normal"/>
    <d v="2020-07-01T00:00:00"/>
    <n v="938801753"/>
    <d v="2020-07-12T00:00:00"/>
    <n v="11"/>
    <s v="OK"/>
  </r>
  <r>
    <s v="C8856"/>
    <s v="Australia y Oceanía"/>
    <s v="Papua New Guinea"/>
    <s v="PAPUA NEW GUINEA - AUSTRALIA Y OCEANÍA - C88"/>
    <s v="papua new guinea.aus@miempresa.com"/>
    <x v="5"/>
    <x v="1"/>
    <s v="Baja"/>
    <s v="Normal"/>
    <d v="2022-10-31T00:00:00"/>
    <n v="885696589"/>
    <d v="2022-11-11T00:00:00"/>
    <n v="11"/>
    <s v="OK"/>
  </r>
  <r>
    <s v="C1172"/>
    <s v="África"/>
    <s v="Liberia"/>
    <s v="LIBERIA - ÁFRICA - C11"/>
    <s v="liberia.áfr@miempresa.com"/>
    <x v="0"/>
    <x v="1"/>
    <s v="Baja"/>
    <s v="Normal"/>
    <d v="2021-02-14T00:00:00"/>
    <n v="117223966"/>
    <d v="2021-02-25T00:00:00"/>
    <n v="11"/>
    <s v="OK"/>
  </r>
  <r>
    <s v="C6235"/>
    <s v="Centroamérica y Caribe"/>
    <s v="Saint Kitts and Nevis "/>
    <s v="SAINT KITTS AND NEVIS  - CENTROAMÉRICA Y CARIBE - C62"/>
    <s v="saint kitts and nevis .cen@miempresa.com"/>
    <x v="2"/>
    <x v="0"/>
    <s v="Alta"/>
    <s v="Urgente"/>
    <d v="2021-08-21T00:00:00"/>
    <n v="623535764"/>
    <d v="2021-09-01T00:00:00"/>
    <n v="11"/>
    <s v="OK"/>
  </r>
  <r>
    <s v="C2119"/>
    <s v="África"/>
    <s v="Azerbaijan"/>
    <s v="AZERBAIJAN - ÁFRICA - C21"/>
    <s v="azerbaijan.áfr@miempresa.com"/>
    <x v="2"/>
    <x v="1"/>
    <s v="Media"/>
    <s v="Normal"/>
    <d v="2021-11-16T00:00:00"/>
    <n v="211913239"/>
    <d v="2021-11-27T00:00:00"/>
    <n v="11"/>
    <s v="OK"/>
  </r>
  <r>
    <s v="C4180"/>
    <s v="África"/>
    <s v="Lebanon"/>
    <s v="LEBANON - ÁFRICA - C41"/>
    <s v="lebanon.áfr@miempresa.com"/>
    <x v="9"/>
    <x v="1"/>
    <s v="Alta"/>
    <s v="Urgente"/>
    <d v="2022-01-27T00:00:00"/>
    <n v="418010747"/>
    <d v="2022-02-07T00:00:00"/>
    <n v="11"/>
    <s v="OK"/>
  </r>
  <r>
    <s v="C4520"/>
    <s v="África"/>
    <s v="Togo"/>
    <s v="TOGO - ÁFRICA - C45"/>
    <s v="togo.áfr@miempresa.com"/>
    <x v="6"/>
    <x v="0"/>
    <s v="Media"/>
    <s v="Normal"/>
    <d v="2021-09-07T00:00:00"/>
    <n v="452096688"/>
    <d v="2021-09-18T00:00:00"/>
    <n v="11"/>
    <s v="OK"/>
  </r>
  <r>
    <s v="C1768"/>
    <s v="África"/>
    <s v="Equatorial Guinea"/>
    <s v="EQUATORIAL GUINEA - ÁFRICA - C17"/>
    <s v="equatorial guinea.áfr@miempresa.com"/>
    <x v="5"/>
    <x v="1"/>
    <s v="Media"/>
    <s v="Normal"/>
    <d v="2022-06-05T00:00:00"/>
    <n v="176898181"/>
    <d v="2022-06-16T00:00:00"/>
    <n v="11"/>
    <s v="OK"/>
  </r>
  <r>
    <s v="C2891"/>
    <s v="Australia y Oceanía"/>
    <s v="Tonga"/>
    <s v="TONGA - AUSTRALIA Y OCEANÍA - C28"/>
    <s v="tonga.aus@miempresa.com"/>
    <x v="6"/>
    <x v="1"/>
    <s v="Baja"/>
    <s v="Normal"/>
    <d v="2022-08-31T00:00:00"/>
    <n v="289170300"/>
    <d v="2022-09-11T00:00:00"/>
    <n v="11"/>
    <s v="OK"/>
  </r>
  <r>
    <s v="C1534"/>
    <s v="África"/>
    <s v="Namibia"/>
    <s v="NAMIBIA - ÁFRICA - C15"/>
    <s v="namibia.áfr@miempresa.com"/>
    <x v="10"/>
    <x v="1"/>
    <s v="Baja"/>
    <s v="Normal"/>
    <d v="2020-07-27T00:00:00"/>
    <n v="153419196"/>
    <d v="2020-08-07T00:00:00"/>
    <n v="11"/>
    <s v="OK"/>
  </r>
  <r>
    <s v="C9592"/>
    <s v="Europa"/>
    <s v="Cyprus"/>
    <s v="CYPRUS - EUROPA - C95"/>
    <s v="cyprus.eur@miempresa.com"/>
    <x v="11"/>
    <x v="0"/>
    <s v="Alta"/>
    <s v="Urgente"/>
    <d v="2020-02-19T00:00:00"/>
    <n v="959272372"/>
    <d v="2020-03-01T00:00:00"/>
    <n v="11"/>
    <s v="OK"/>
  </r>
  <r>
    <s v="C6365"/>
    <s v="Asia"/>
    <s v="Philippines"/>
    <s v="PHILIPPINES - ASIA - C63"/>
    <s v="philippines.asi@miempresa.com"/>
    <x v="0"/>
    <x v="0"/>
    <s v="Media"/>
    <s v="Normal"/>
    <d v="2022-05-28T00:00:00"/>
    <n v="636558425"/>
    <d v="2022-06-08T00:00:00"/>
    <n v="11"/>
    <s v="OK"/>
  </r>
  <r>
    <s v="C4678"/>
    <s v="Europa"/>
    <s v="Estonia"/>
    <s v="ESTONIA - EUROPA - C46"/>
    <s v="estonia.eur@miempresa.com"/>
    <x v="4"/>
    <x v="0"/>
    <s v="Baja"/>
    <s v="Normal"/>
    <d v="2021-06-28T00:00:00"/>
    <n v="467821300"/>
    <d v="2021-07-09T00:00:00"/>
    <n v="11"/>
    <s v="OK"/>
  </r>
  <r>
    <s v="C7292"/>
    <s v="África"/>
    <s v="Cape Verde"/>
    <s v="CAPE VERDE - ÁFRICA - C72"/>
    <s v="cape verde.áfr@miempresa.com"/>
    <x v="10"/>
    <x v="1"/>
    <s v="Baja"/>
    <s v="Normal"/>
    <d v="2021-02-05T00:00:00"/>
    <n v="729238831"/>
    <d v="2021-02-16T00:00:00"/>
    <n v="11"/>
    <s v="OK"/>
  </r>
  <r>
    <s v="C6800"/>
    <s v="África"/>
    <s v="Kuwait"/>
    <s v="KUWAIT - ÁFRICA - C68"/>
    <s v="kuwait.áfr@miempresa.com"/>
    <x v="4"/>
    <x v="1"/>
    <s v="Alta"/>
    <s v="Urgente"/>
    <d v="2020-11-20T00:00:00"/>
    <n v="680020940"/>
    <d v="2020-12-01T00:00:00"/>
    <n v="11"/>
    <s v="OK"/>
  </r>
  <r>
    <s v="C4289"/>
    <s v="Europa"/>
    <s v="Czech Republic"/>
    <s v="CZECH REPUBLIC - EUROPA - C42"/>
    <s v="czech republic.eur@miempresa.com"/>
    <x v="9"/>
    <x v="0"/>
    <s v="Baja"/>
    <s v="Normal"/>
    <d v="2020-02-24T00:00:00"/>
    <n v="428924119"/>
    <d v="2020-03-06T00:00:00"/>
    <n v="11"/>
    <s v="OK"/>
  </r>
  <r>
    <s v="C8802"/>
    <s v="Centroamérica y Caribe"/>
    <s v="Haiti"/>
    <s v="HAITI - CENTROAMÉRICA Y CARIBE - C88"/>
    <s v="haiti.cen@miempresa.com"/>
    <x v="10"/>
    <x v="1"/>
    <s v="Baja"/>
    <s v="Normal"/>
    <d v="2020-04-20T00:00:00"/>
    <n v="880257499"/>
    <d v="2020-05-01T00:00:00"/>
    <n v="11"/>
    <s v="OK"/>
  </r>
  <r>
    <s v="C3492"/>
    <s v="África"/>
    <s v="Namibia"/>
    <s v="NAMIBIA - ÁFRICA - C34"/>
    <s v="namibia.áfr@miempresa.com"/>
    <x v="0"/>
    <x v="1"/>
    <s v="Baja"/>
    <s v="Normal"/>
    <d v="2022-01-23T00:00:00"/>
    <n v="349251353"/>
    <d v="2022-02-03T00:00:00"/>
    <n v="11"/>
    <s v="OK"/>
  </r>
  <r>
    <s v="C9197"/>
    <s v="Australia y Oceanía"/>
    <s v="Fiji"/>
    <s v="FIJI - AUSTRALIA Y OCEANÍA - C91"/>
    <s v="fiji.aus@miempresa.com"/>
    <x v="4"/>
    <x v="1"/>
    <s v="Media"/>
    <s v="Normal"/>
    <d v="2022-02-17T00:00:00"/>
    <n v="919752490"/>
    <d v="2022-02-27T00:00:00"/>
    <n v="10"/>
    <s v="OK"/>
  </r>
  <r>
    <s v="C6039"/>
    <s v="África"/>
    <s v="Syria"/>
    <s v="SYRIA - ÁFRICA - C60"/>
    <s v="syria.áfr@miempresa.com"/>
    <x v="0"/>
    <x v="1"/>
    <s v="Media"/>
    <s v="Normal"/>
    <d v="2022-08-22T00:00:00"/>
    <n v="603914010"/>
    <d v="2022-09-01T00:00:00"/>
    <n v="10"/>
    <s v="OK"/>
  </r>
  <r>
    <s v="C8429"/>
    <s v="África"/>
    <s v="Algeria"/>
    <s v="ALGERIA - ÁFRICA - C84"/>
    <s v="algeria.áfr@miempresa.com"/>
    <x v="10"/>
    <x v="1"/>
    <s v="Media"/>
    <s v="Normal"/>
    <d v="2021-05-04T00:00:00"/>
    <n v="842967498"/>
    <d v="2021-05-14T00:00:00"/>
    <n v="10"/>
    <s v="OK"/>
  </r>
  <r>
    <s v="C9238"/>
    <s v="Asia"/>
    <s v="Mongolia"/>
    <s v="MONGOLIA - ASIA - C92"/>
    <s v="mongolia.asi@miempresa.com"/>
    <x v="5"/>
    <x v="0"/>
    <s v="Media"/>
    <s v="Normal"/>
    <d v="2022-08-07T00:00:00"/>
    <n v="923890817"/>
    <d v="2022-08-17T00:00:00"/>
    <n v="10"/>
    <s v="OK"/>
  </r>
  <r>
    <s v="C9201"/>
    <s v="África"/>
    <s v="Kuwait"/>
    <s v="KUWAIT - ÁFRICA - C92"/>
    <s v="kuwait.áfr@miempresa.com"/>
    <x v="0"/>
    <x v="1"/>
    <s v="Baja"/>
    <s v="Normal"/>
    <d v="2020-05-20T00:00:00"/>
    <n v="920174348"/>
    <d v="2020-05-30T00:00:00"/>
    <n v="10"/>
    <s v="OK"/>
  </r>
  <r>
    <s v="C2611"/>
    <s v="Asia"/>
    <s v="Singapore"/>
    <s v="SINGAPORE - ASIA - C26"/>
    <s v="singapore.asi@miempresa.com"/>
    <x v="11"/>
    <x v="0"/>
    <s v="Alta"/>
    <s v="Urgente"/>
    <d v="2022-04-03T00:00:00"/>
    <n v="261186492"/>
    <d v="2022-04-13T00:00:00"/>
    <n v="10"/>
    <s v="OK"/>
  </r>
  <r>
    <s v="C8292"/>
    <s v="África"/>
    <s v="Republic of the Congo"/>
    <s v="REPUBLIC OF THE CONGO - ÁFRICA - C82"/>
    <s v="republic of the congo.áfr@miempresa.com"/>
    <x v="2"/>
    <x v="0"/>
    <s v="Baja"/>
    <s v="Normal"/>
    <d v="2021-11-05T00:00:00"/>
    <n v="829201543"/>
    <d v="2021-11-15T00:00:00"/>
    <n v="10"/>
    <s v="OK"/>
  </r>
  <r>
    <s v="C6968"/>
    <s v="África"/>
    <s v="Cote d'Ivoire"/>
    <s v="COTE D'IVOIRE - ÁFRICA - C69"/>
    <s v="cote d'ivoire.áfr@miempresa.com"/>
    <x v="3"/>
    <x v="0"/>
    <s v="Alta"/>
    <s v="Urgente"/>
    <d v="2021-06-28T00:00:00"/>
    <n v="696845471"/>
    <d v="2021-07-08T00:00:00"/>
    <n v="10"/>
    <s v="OK"/>
  </r>
  <r>
    <s v="C2332"/>
    <s v="Australia y Oceanía"/>
    <s v="New Zealand"/>
    <s v="NEW ZEALAND - AUSTRALIA Y OCEANÍA - C23"/>
    <s v="new zealand.aus@miempresa.com"/>
    <x v="5"/>
    <x v="0"/>
    <s v="Alta"/>
    <s v="Urgente"/>
    <d v="2022-02-26T00:00:00"/>
    <n v="233232724"/>
    <d v="2022-03-08T00:00:00"/>
    <n v="10"/>
    <s v="OK"/>
  </r>
  <r>
    <s v="C5544"/>
    <s v="África"/>
    <s v="Jordan"/>
    <s v="JORDAN - ÁFRICA - C55"/>
    <s v="jordan.áfr@miempresa.com"/>
    <x v="0"/>
    <x v="1"/>
    <s v="Media"/>
    <s v="Normal"/>
    <d v="2020-12-29T00:00:00"/>
    <n v="554439914"/>
    <d v="2021-01-08T00:00:00"/>
    <n v="10"/>
    <s v="OK"/>
  </r>
  <r>
    <s v="C2768"/>
    <s v="Europa"/>
    <s v="Georgia"/>
    <s v="GEORGIA - EUROPA - C27"/>
    <s v="georgia.eur@miempresa.com"/>
    <x v="3"/>
    <x v="1"/>
    <s v="Baja"/>
    <s v="Normal"/>
    <d v="2021-08-01T00:00:00"/>
    <n v="276825702"/>
    <d v="2021-08-11T00:00:00"/>
    <n v="10"/>
    <s v="OK"/>
  </r>
  <r>
    <s v="C1163"/>
    <s v="África"/>
    <s v="Swaziland"/>
    <s v="SWAZILAND - ÁFRICA - C11"/>
    <s v="swaziland.áfr@miempresa.com"/>
    <x v="8"/>
    <x v="0"/>
    <s v="Baja"/>
    <s v="Normal"/>
    <d v="2021-08-10T00:00:00"/>
    <n v="116365230"/>
    <d v="2021-08-20T00:00:00"/>
    <n v="10"/>
    <s v="OK"/>
  </r>
  <r>
    <s v="C1759"/>
    <s v="África"/>
    <s v="Cameroon"/>
    <s v="CAMEROON - ÁFRICA - C17"/>
    <s v="cameroon.áfr@miempresa.com"/>
    <x v="8"/>
    <x v="1"/>
    <s v="Alta"/>
    <s v="Urgente"/>
    <d v="2021-01-03T00:00:00"/>
    <n v="175974214"/>
    <d v="2021-01-13T00:00:00"/>
    <n v="10"/>
    <s v="OK"/>
  </r>
  <r>
    <s v="C9127"/>
    <s v="Europa"/>
    <s v="Monaco"/>
    <s v="MONACO - EUROPA - C91"/>
    <s v="monaco.eur@miempresa.com"/>
    <x v="4"/>
    <x v="0"/>
    <s v="Baja"/>
    <s v="Normal"/>
    <d v="2021-09-01T00:00:00"/>
    <n v="912741410"/>
    <d v="2021-09-11T00:00:00"/>
    <n v="10"/>
    <s v="OK"/>
  </r>
  <r>
    <s v="C1390"/>
    <s v="Asia"/>
    <s v="Myanmar"/>
    <s v="MYANMAR - ASIA - C13"/>
    <s v="myanmar.asi@miempresa.com"/>
    <x v="4"/>
    <x v="1"/>
    <s v="Media"/>
    <s v="Normal"/>
    <d v="2021-07-26T00:00:00"/>
    <n v="139070880"/>
    <d v="2021-08-04T00:00:00"/>
    <n v="9"/>
    <s v="OK"/>
  </r>
  <r>
    <s v="C2700"/>
    <s v="África"/>
    <s v="Yemen"/>
    <s v="YEMEN - ÁFRICA - C27"/>
    <s v="yemen.áfr@miempresa.com"/>
    <x v="1"/>
    <x v="0"/>
    <s v="Media"/>
    <s v="Normal"/>
    <d v="2020-08-26T00:00:00"/>
    <n v="270005595"/>
    <d v="2020-09-04T00:00:00"/>
    <n v="9"/>
    <s v="OK"/>
  </r>
  <r>
    <s v="C6632"/>
    <s v="Europa"/>
    <s v="Iceland"/>
    <s v="ICELAND - EUROPA - C66"/>
    <s v="iceland.eur@miempresa.com"/>
    <x v="5"/>
    <x v="0"/>
    <s v="Media"/>
    <s v="Normal"/>
    <d v="2020-02-21T00:00:00"/>
    <n v="663221728"/>
    <d v="2020-03-01T00:00:00"/>
    <n v="9"/>
    <s v="OK"/>
  </r>
  <r>
    <s v="C6835"/>
    <s v="Asia"/>
    <s v="Bhutan"/>
    <s v="BHUTAN - ASIA - C68"/>
    <s v="bhutan.asi@miempresa.com"/>
    <x v="6"/>
    <x v="0"/>
    <s v="Alta"/>
    <s v="Urgente"/>
    <d v="2020-05-30T00:00:00"/>
    <n v="683556735"/>
    <d v="2020-06-08T00:00:00"/>
    <n v="9"/>
    <s v="OK"/>
  </r>
  <r>
    <s v="C4859"/>
    <s v="Asia"/>
    <s v="Bhutan"/>
    <s v="BHUTAN - ASIA - C48"/>
    <s v="bhutan.asi@miempresa.com"/>
    <x v="4"/>
    <x v="1"/>
    <s v="Media"/>
    <s v="Normal"/>
    <d v="2022-04-06T00:00:00"/>
    <n v="485921704"/>
    <d v="2022-04-15T00:00:00"/>
    <n v="9"/>
    <s v="OK"/>
  </r>
  <r>
    <s v="C4847"/>
    <s v="África"/>
    <s v="Ghana"/>
    <s v="GHANA - ÁFRICA - C48"/>
    <s v="ghana.áfr@miempresa.com"/>
    <x v="3"/>
    <x v="1"/>
    <s v="Media"/>
    <s v="Normal"/>
    <d v="2022-06-05T00:00:00"/>
    <n v="484756553"/>
    <d v="2022-06-14T00:00:00"/>
    <n v="9"/>
    <s v="OK"/>
  </r>
  <r>
    <s v="C5342"/>
    <s v="África"/>
    <s v="Lesotho"/>
    <s v="LESOTHO - ÁFRICA - C53"/>
    <s v="lesotho.áfr@miempresa.com"/>
    <x v="1"/>
    <x v="1"/>
    <s v="Alta"/>
    <s v="Urgente"/>
    <d v="2022-08-20T00:00:00"/>
    <n v="534210479"/>
    <d v="2022-08-29T00:00:00"/>
    <n v="9"/>
    <s v="OK"/>
  </r>
  <r>
    <s v="C5314"/>
    <s v="Europa"/>
    <s v="Liechtenstein"/>
    <s v="LIECHTENSTEIN - EUROPA - C53"/>
    <s v="liechtenstein.eur@miempresa.com"/>
    <x v="9"/>
    <x v="1"/>
    <s v="Media"/>
    <s v="Normal"/>
    <d v="2022-01-02T00:00:00"/>
    <n v="531473338"/>
    <d v="2022-01-11T00:00:00"/>
    <n v="9"/>
    <s v="OK"/>
  </r>
  <r>
    <s v="C3277"/>
    <s v="África"/>
    <s v="Turkey"/>
    <s v="TURKEY - ÁFRICA - C32"/>
    <s v="turkey.áfr@miempresa.com"/>
    <x v="4"/>
    <x v="0"/>
    <s v="Alta"/>
    <s v="Urgente"/>
    <d v="2020-03-20T00:00:00"/>
    <n v="327741324"/>
    <d v="2020-03-29T00:00:00"/>
    <n v="9"/>
    <s v="OK"/>
  </r>
  <r>
    <s v="C9598"/>
    <s v="África"/>
    <s v="United Arab Emirates"/>
    <s v="UNITED ARAB EMIRATES - ÁFRICA - C95"/>
    <s v="united arab emirates.áfr@miempresa.com"/>
    <x v="10"/>
    <x v="1"/>
    <s v="Baja"/>
    <s v="Normal"/>
    <d v="2020-06-19T00:00:00"/>
    <n v="959855163"/>
    <d v="2020-06-28T00:00:00"/>
    <n v="9"/>
    <s v="OK"/>
  </r>
  <r>
    <s v="C9632"/>
    <s v="Asia"/>
    <s v="India"/>
    <s v="INDIA - ASIA - C96"/>
    <s v="india.asi@miempresa.com"/>
    <x v="3"/>
    <x v="0"/>
    <s v="Alta"/>
    <s v="Urgente"/>
    <d v="2020-08-12T00:00:00"/>
    <n v="963215005"/>
    <d v="2020-08-21T00:00:00"/>
    <n v="9"/>
    <s v="OK"/>
  </r>
  <r>
    <s v="C5073"/>
    <s v="Europa"/>
    <s v="San Marino"/>
    <s v="SAN MARINO - EUROPA - C50"/>
    <s v="san marino.eur@miempresa.com"/>
    <x v="4"/>
    <x v="1"/>
    <s v="Alta"/>
    <s v="Urgente"/>
    <d v="2020-10-13T00:00:00"/>
    <n v="507386672"/>
    <d v="2020-10-22T00:00:00"/>
    <n v="9"/>
    <s v="OK"/>
  </r>
  <r>
    <s v="C5156"/>
    <s v="Europa"/>
    <s v="Lithuania"/>
    <s v="LITHUANIA - EUROPA - C51"/>
    <s v="lithuania.eur@miempresa.com"/>
    <x v="9"/>
    <x v="1"/>
    <s v="Baja"/>
    <s v="Normal"/>
    <d v="2021-07-25T00:00:00"/>
    <n v="515648305"/>
    <d v="2021-08-03T00:00:00"/>
    <n v="9"/>
    <s v="OK"/>
  </r>
  <r>
    <s v="C8278"/>
    <s v="Centroamérica y Caribe"/>
    <s v="Trinidad and Tobago"/>
    <s v="TRINIDAD AND TOBAGO - CENTROAMÉRICA Y CARIBE - C82"/>
    <s v="trinidad and tobago.cen@miempresa.com"/>
    <x v="4"/>
    <x v="1"/>
    <s v="Baja"/>
    <s v="Normal"/>
    <d v="2021-11-11T00:00:00"/>
    <n v="827825677"/>
    <d v="2021-11-19T00:00:00"/>
    <n v="8"/>
    <s v="OK"/>
  </r>
  <r>
    <s v="C6943"/>
    <s v="Europa"/>
    <s v="Moldova "/>
    <s v="MOLDOVA  - EUROPA - C69"/>
    <s v="moldova .eur@miempresa.com"/>
    <x v="7"/>
    <x v="0"/>
    <s v="Alta"/>
    <s v="Urgente"/>
    <d v="2021-09-01T00:00:00"/>
    <n v="694304454"/>
    <d v="2021-09-09T00:00:00"/>
    <n v="8"/>
    <s v="OK"/>
  </r>
  <r>
    <s v="C8489"/>
    <s v="Europa"/>
    <s v="Luxembourg"/>
    <s v="LUXEMBOURG - EUROPA - C84"/>
    <s v="luxembourg.eur@miempresa.com"/>
    <x v="3"/>
    <x v="1"/>
    <s v="Alta"/>
    <s v="Urgente"/>
    <d v="2022-10-07T00:00:00"/>
    <n v="848969209"/>
    <d v="2022-10-15T00:00:00"/>
    <n v="8"/>
    <s v="OK"/>
  </r>
  <r>
    <s v="C5754"/>
    <s v="Centroamérica y Caribe"/>
    <s v="Cuba"/>
    <s v="CUBA - CENTROAMÉRICA Y CARIBE - C57"/>
    <s v="cuba.cen@miempresa.com"/>
    <x v="6"/>
    <x v="1"/>
    <s v="Alta"/>
    <s v="Urgente"/>
    <d v="2021-12-02T00:00:00"/>
    <n v="575428092"/>
    <d v="2021-12-10T00:00:00"/>
    <n v="8"/>
    <s v="OK"/>
  </r>
  <r>
    <s v="C4582"/>
    <s v="Centroamérica y Caribe"/>
    <s v="Costa Rica"/>
    <s v="COSTA RICA - CENTROAMÉRICA Y CARIBE - C45"/>
    <s v="costa rica.cen@miempresa.com"/>
    <x v="4"/>
    <x v="1"/>
    <s v="Media"/>
    <s v="Normal"/>
    <d v="2022-08-22T00:00:00"/>
    <n v="458289372"/>
    <d v="2022-08-30T00:00:00"/>
    <n v="8"/>
    <s v="OK"/>
  </r>
  <r>
    <s v="C2709"/>
    <s v="África"/>
    <s v="Tunisia "/>
    <s v="TUNISIA  - ÁFRICA - C27"/>
    <s v="tunisia .áfr@miempresa.com"/>
    <x v="9"/>
    <x v="1"/>
    <s v="Media"/>
    <s v="Normal"/>
    <d v="2020-03-06T00:00:00"/>
    <n v="270904672"/>
    <d v="2020-03-14T00:00:00"/>
    <n v="8"/>
    <s v="OK"/>
  </r>
  <r>
    <s v="C4178"/>
    <s v="África"/>
    <s v="Syria"/>
    <s v="SYRIA - ÁFRICA - C41"/>
    <s v="syria.áfr@miempresa.com"/>
    <x v="4"/>
    <x v="1"/>
    <s v="Alta"/>
    <s v="Urgente"/>
    <d v="2020-10-29T00:00:00"/>
    <n v="417890584"/>
    <d v="2020-11-06T00:00:00"/>
    <n v="8"/>
    <s v="OK"/>
  </r>
  <r>
    <s v="C8904"/>
    <s v="Asia"/>
    <s v="Philippines"/>
    <s v="PHILIPPINES - ASIA - C89"/>
    <s v="philippines.asi@miempresa.com"/>
    <x v="0"/>
    <x v="1"/>
    <s v="Media"/>
    <s v="Normal"/>
    <d v="2022-03-16T00:00:00"/>
    <n v="890437877"/>
    <d v="2022-03-24T00:00:00"/>
    <n v="8"/>
    <s v="OK"/>
  </r>
  <r>
    <s v="C4066"/>
    <s v="África"/>
    <s v="Mauritius "/>
    <s v="MAURITIUS  - ÁFRICA - C40"/>
    <s v="mauritius .áfr@miempresa.com"/>
    <x v="3"/>
    <x v="0"/>
    <s v="Media"/>
    <s v="Normal"/>
    <d v="2021-01-03T00:00:00"/>
    <n v="406690967"/>
    <d v="2021-01-11T00:00:00"/>
    <n v="8"/>
    <s v="OK"/>
  </r>
  <r>
    <s v="C6238"/>
    <s v="Australia y Oceanía"/>
    <s v="Federated States of Micronesia"/>
    <s v="FEDERATED STATES OF MICRONESIA - AUSTRALIA Y OCEANÍA - C62"/>
    <s v="federated states of micronesia.aus@miempresa.com"/>
    <x v="8"/>
    <x v="1"/>
    <s v="Baja"/>
    <s v="Normal"/>
    <d v="2021-07-02T00:00:00"/>
    <n v="623837459"/>
    <d v="2021-07-10T00:00:00"/>
    <n v="8"/>
    <s v="OK"/>
  </r>
  <r>
    <s v="C7827"/>
    <s v="Europa"/>
    <s v="Albania"/>
    <s v="ALBANIA - EUROPA - C78"/>
    <s v="albania.eur@miempresa.com"/>
    <x v="0"/>
    <x v="0"/>
    <s v="Media"/>
    <s v="Normal"/>
    <d v="2020-09-07T00:00:00"/>
    <n v="782725942"/>
    <d v="2020-09-15T00:00:00"/>
    <n v="8"/>
    <s v="OK"/>
  </r>
  <r>
    <s v="C2578"/>
    <s v="África"/>
    <s v="Lesotho"/>
    <s v="LESOTHO - ÁFRICA - C25"/>
    <s v="lesotho.áfr@miempresa.com"/>
    <x v="1"/>
    <x v="1"/>
    <s v="Alta"/>
    <s v="Urgente"/>
    <d v="2022-04-09T00:00:00"/>
    <n v="257882010"/>
    <d v="2022-04-17T00:00:00"/>
    <n v="8"/>
    <s v="OK"/>
  </r>
  <r>
    <s v="C3455"/>
    <s v="África"/>
    <s v="Zimbabwe"/>
    <s v="ZIMBABWE - ÁFRICA - C34"/>
    <s v="zimbabwe.áfr@miempresa.com"/>
    <x v="2"/>
    <x v="0"/>
    <s v="Media"/>
    <s v="Normal"/>
    <d v="2022-04-01T00:00:00"/>
    <n v="345530164"/>
    <d v="2022-04-09T00:00:00"/>
    <n v="8"/>
    <s v="OK"/>
  </r>
  <r>
    <s v="C7770"/>
    <s v="África"/>
    <s v="The Gambia"/>
    <s v="THE GAMBIA - ÁFRICA - C77"/>
    <s v="the gambia.áfr@miempresa.com"/>
    <x v="7"/>
    <x v="1"/>
    <s v="Baja"/>
    <s v="Normal"/>
    <d v="2021-03-04T00:00:00"/>
    <n v="777065837"/>
    <d v="2021-03-12T00:00:00"/>
    <n v="8"/>
    <s v="OK"/>
  </r>
  <r>
    <s v="C7601"/>
    <s v="Australia y Oceanía"/>
    <s v="Papua New Guinea"/>
    <s v="PAPUA NEW GUINEA - AUSTRALIA Y OCEANÍA - C76"/>
    <s v="papua new guinea.aus@miempresa.com"/>
    <x v="1"/>
    <x v="1"/>
    <s v="Baja"/>
    <s v="Normal"/>
    <d v="2021-01-21T00:00:00"/>
    <n v="760131013"/>
    <d v="2021-01-28T00:00:00"/>
    <n v="7"/>
    <s v="OK"/>
  </r>
  <r>
    <s v="C6709"/>
    <s v="Europa"/>
    <s v="Hungary"/>
    <s v="HUNGARY - EUROPA - C67"/>
    <s v="hungary.eur@miempresa.com"/>
    <x v="2"/>
    <x v="1"/>
    <s v="Baja"/>
    <s v="Normal"/>
    <d v="2021-07-26T00:00:00"/>
    <n v="670916020"/>
    <d v="2021-08-02T00:00:00"/>
    <n v="7"/>
    <s v="OK"/>
  </r>
  <r>
    <s v="C1764"/>
    <s v="Europa"/>
    <s v="Serbia"/>
    <s v="SERBIA - EUROPA - C17"/>
    <s v="serbia.eur@miempresa.com"/>
    <x v="5"/>
    <x v="1"/>
    <s v="Alta"/>
    <s v="Urgente"/>
    <d v="2022-04-17T00:00:00"/>
    <n v="176491773"/>
    <d v="2022-04-24T00:00:00"/>
    <n v="7"/>
    <s v="OK"/>
  </r>
  <r>
    <s v="C6447"/>
    <s v="Europa"/>
    <s v="Netherlands"/>
    <s v="NETHERLANDS - EUROPA - C64"/>
    <s v="netherlands.eur@miempresa.com"/>
    <x v="5"/>
    <x v="1"/>
    <s v="Media"/>
    <s v="Normal"/>
    <d v="2022-02-03T00:00:00"/>
    <n v="644714915"/>
    <d v="2022-02-10T00:00:00"/>
    <n v="7"/>
    <s v="OK"/>
  </r>
  <r>
    <s v="C1498"/>
    <s v="Asia"/>
    <s v="Uzbekistan"/>
    <s v="UZBEKISTAN - ASIA - C14"/>
    <s v="uzbekistan.asi@miempresa.com"/>
    <x v="1"/>
    <x v="1"/>
    <s v="Alta"/>
    <s v="Urgente"/>
    <d v="2022-08-31T00:00:00"/>
    <n v="149803578"/>
    <d v="2022-09-07T00:00:00"/>
    <n v="7"/>
    <s v="OK"/>
  </r>
  <r>
    <s v="C2386"/>
    <s v="Europa"/>
    <s v="Switzerland"/>
    <s v="SWITZERLAND - EUROPA - C23"/>
    <s v="switzerland.eur@miempresa.com"/>
    <x v="10"/>
    <x v="1"/>
    <s v="Media"/>
    <s v="Normal"/>
    <d v="2022-06-25T00:00:00"/>
    <n v="238616883"/>
    <d v="2022-07-02T00:00:00"/>
    <n v="7"/>
    <s v="OK"/>
  </r>
  <r>
    <s v="C9393"/>
    <s v="Europa"/>
    <s v="Estonia"/>
    <s v="ESTONIA - EUROPA - C93"/>
    <s v="estonia.eur@miempresa.com"/>
    <x v="2"/>
    <x v="1"/>
    <s v="Alta"/>
    <s v="Urgente"/>
    <d v="2022-02-08T00:00:00"/>
    <n v="939389693"/>
    <d v="2022-02-15T00:00:00"/>
    <n v="7"/>
    <s v="OK"/>
  </r>
  <r>
    <s v="C8977"/>
    <s v="Norteamérica"/>
    <s v="Canada"/>
    <s v="CANADA - NORTEAMÉRICA - C89"/>
    <s v="canada.nor@miempresa.com"/>
    <x v="2"/>
    <x v="0"/>
    <s v="Media"/>
    <s v="Normal"/>
    <d v="2021-05-26T00:00:00"/>
    <n v="897720181"/>
    <d v="2021-06-02T00:00:00"/>
    <n v="7"/>
    <s v="OK"/>
  </r>
  <r>
    <s v="C3344"/>
    <s v="Europa"/>
    <s v="Slovenia"/>
    <s v="SLOVENIA - EUROPA - C33"/>
    <s v="slovenia.eur@miempresa.com"/>
    <x v="6"/>
    <x v="1"/>
    <s v="Media"/>
    <s v="Normal"/>
    <d v="2020-05-15T00:00:00"/>
    <n v="334486329"/>
    <d v="2020-05-22T00:00:00"/>
    <n v="7"/>
    <s v="OK"/>
  </r>
  <r>
    <s v="C7021"/>
    <s v="África"/>
    <s v="South Africa"/>
    <s v="SOUTH AFRICA - ÁFRICA - C70"/>
    <s v="south africa.áfr@miempresa.com"/>
    <x v="10"/>
    <x v="0"/>
    <s v="Media"/>
    <s v="Normal"/>
    <d v="2020-03-23T00:00:00"/>
    <n v="702194440"/>
    <d v="2020-03-30T00:00:00"/>
    <n v="7"/>
    <s v="OK"/>
  </r>
  <r>
    <s v="C1124"/>
    <s v="Europa"/>
    <s v="Norway"/>
    <s v="NORWAY - EUROPA - C11"/>
    <s v="norway.eur@miempresa.com"/>
    <x v="9"/>
    <x v="0"/>
    <s v="Media"/>
    <s v="Normal"/>
    <d v="2021-10-16T00:00:00"/>
    <n v="112408006"/>
    <d v="2021-10-23T00:00:00"/>
    <n v="7"/>
    <s v="OK"/>
  </r>
  <r>
    <s v="C8987"/>
    <s v="África"/>
    <s v="Oman"/>
    <s v="OMAN - ÁFRICA - C89"/>
    <s v="oman.áfr@miempresa.com"/>
    <x v="5"/>
    <x v="0"/>
    <s v="Alta"/>
    <s v="Urgente"/>
    <d v="2020-08-08T00:00:00"/>
    <n v="898784911"/>
    <d v="2020-08-15T00:00:00"/>
    <n v="7"/>
    <s v="OK"/>
  </r>
  <r>
    <s v="C1501"/>
    <s v="África"/>
    <s v="Turkey"/>
    <s v="TURKEY - ÁFRICA - C15"/>
    <s v="turkey.áfr@miempresa.com"/>
    <x v="2"/>
    <x v="1"/>
    <s v="Alta"/>
    <s v="Urgente"/>
    <d v="2021-11-15T00:00:00"/>
    <n v="150160205"/>
    <d v="2021-11-22T00:00:00"/>
    <n v="7"/>
    <s v="OK"/>
  </r>
  <r>
    <s v="C6925"/>
    <s v="Centroamérica y Caribe"/>
    <s v="Cuba"/>
    <s v="CUBA - CENTROAMÉRICA Y CARIBE - C69"/>
    <s v="cuba.cen@miempresa.com"/>
    <x v="7"/>
    <x v="0"/>
    <s v="Baja"/>
    <s v="Normal"/>
    <d v="2021-03-14T00:00:00"/>
    <n v="692566812"/>
    <d v="2021-03-21T00:00:00"/>
    <n v="7"/>
    <s v="OK"/>
  </r>
  <r>
    <s v="C4067"/>
    <s v="África"/>
    <s v="Pakistan"/>
    <s v="PAKISTAN - ÁFRICA - C40"/>
    <s v="pakistan.áfr@miempresa.com"/>
    <x v="11"/>
    <x v="1"/>
    <s v="Alta"/>
    <s v="Urgente"/>
    <d v="2022-08-06T00:00:00"/>
    <n v="406726157"/>
    <d v="2022-08-13T00:00:00"/>
    <n v="7"/>
    <s v="OK"/>
  </r>
  <r>
    <s v="C7830"/>
    <s v="Centroamérica y Caribe"/>
    <s v="Saint Vincent and the Grenadines"/>
    <s v="SAINT VINCENT AND THE GRENADINES - CENTROAMÉRICA Y CARIBE - C78"/>
    <s v="saint vincent and the grenadines.cen@miempresa.com"/>
    <x v="10"/>
    <x v="1"/>
    <s v="Alta"/>
    <s v="Urgente"/>
    <d v="2022-06-10T00:00:00"/>
    <n v="783052527"/>
    <d v="2022-06-17T00:00:00"/>
    <n v="7"/>
    <s v="OK"/>
  </r>
  <r>
    <s v="C3105"/>
    <s v="África"/>
    <s v="Lebanon"/>
    <s v="LEBANON - ÁFRICA - C31"/>
    <s v="lebanon.áfr@miempresa.com"/>
    <x v="7"/>
    <x v="0"/>
    <s v="Baja"/>
    <s v="Normal"/>
    <d v="2022-08-26T00:00:00"/>
    <n v="310540425"/>
    <d v="2022-09-01T00:00:00"/>
    <n v="6"/>
    <s v="OK"/>
  </r>
  <r>
    <s v="C8806"/>
    <s v="África"/>
    <s v="Afghanistan"/>
    <s v="AFGHANISTAN - ÁFRICA - C88"/>
    <s v="afghanistan.áfr@miempresa.com"/>
    <x v="8"/>
    <x v="1"/>
    <s v="Baja"/>
    <s v="Normal"/>
    <d v="2022-01-28T00:00:00"/>
    <n v="880664765"/>
    <d v="2022-02-03T00:00:00"/>
    <n v="6"/>
    <s v="OK"/>
  </r>
  <r>
    <s v="C7888"/>
    <s v="África"/>
    <s v="Democratic Republic of the Congo"/>
    <s v="DEMOCRATIC REPUBLIC OF THE CONGO - ÁFRICA - C78"/>
    <s v="democratic republic of the congo.áfr@miempresa.com"/>
    <x v="11"/>
    <x v="0"/>
    <s v="Alta"/>
    <s v="Urgente"/>
    <d v="2022-08-03T00:00:00"/>
    <n v="788813054"/>
    <d v="2022-08-09T00:00:00"/>
    <n v="6"/>
    <s v="OK"/>
  </r>
  <r>
    <s v="C5355"/>
    <s v="Australia y Oceanía"/>
    <s v="Palau"/>
    <s v="PALAU - AUSTRALIA Y OCEANÍA - C53"/>
    <s v="palau.aus@miempresa.com"/>
    <x v="6"/>
    <x v="0"/>
    <s v="Baja"/>
    <s v="Normal"/>
    <d v="2021-05-19T00:00:00"/>
    <n v="535506522"/>
    <d v="2021-05-25T00:00:00"/>
    <n v="6"/>
    <s v="OK"/>
  </r>
  <r>
    <s v="C7827"/>
    <s v="África"/>
    <s v="Lebanon"/>
    <s v="LEBANON - ÁFRICA - C78"/>
    <s v="lebanon.áfr@miempresa.com"/>
    <x v="5"/>
    <x v="0"/>
    <s v="Media"/>
    <s v="Normal"/>
    <d v="2021-08-26T00:00:00"/>
    <n v="782701051"/>
    <d v="2021-09-01T00:00:00"/>
    <n v="6"/>
    <s v="OK"/>
  </r>
  <r>
    <s v="C5285"/>
    <s v="Europa"/>
    <s v="Andorra"/>
    <s v="ANDORRA - EUROPA - C52"/>
    <s v="andorra.eur@miempresa.com"/>
    <x v="10"/>
    <x v="0"/>
    <s v="Media"/>
    <s v="Normal"/>
    <d v="2021-03-28T00:00:00"/>
    <n v="528565824"/>
    <d v="2021-04-03T00:00:00"/>
    <n v="6"/>
    <s v="OK"/>
  </r>
  <r>
    <s v="C8347"/>
    <s v="Europa"/>
    <s v="Albania"/>
    <s v="ALBANIA - EUROPA - C83"/>
    <s v="albania.eur@miempresa.com"/>
    <x v="0"/>
    <x v="1"/>
    <s v="Baja"/>
    <s v="Normal"/>
    <d v="2020-02-11T00:00:00"/>
    <n v="834741485"/>
    <d v="2020-02-17T00:00:00"/>
    <n v="6"/>
    <s v="OK"/>
  </r>
  <r>
    <s v="C5984"/>
    <s v="África"/>
    <s v="Tanzania"/>
    <s v="TANZANIA - ÁFRICA - C59"/>
    <s v="tanzania.áfr@miempresa.com"/>
    <x v="4"/>
    <x v="1"/>
    <s v="Baja"/>
    <s v="Normal"/>
    <d v="2021-02-01T00:00:00"/>
    <n v="598490369"/>
    <d v="2021-02-07T00:00:00"/>
    <n v="6"/>
    <s v="OK"/>
  </r>
  <r>
    <s v="C6779"/>
    <s v="África"/>
    <s v="South Africa"/>
    <s v="SOUTH AFRICA - ÁFRICA - C67"/>
    <s v="south africa.áfr@miempresa.com"/>
    <x v="4"/>
    <x v="1"/>
    <s v="Baja"/>
    <s v="Normal"/>
    <d v="2022-01-12T00:00:00"/>
    <n v="677927100"/>
    <d v="2022-01-18T00:00:00"/>
    <n v="6"/>
    <s v="OK"/>
  </r>
  <r>
    <s v="C1545"/>
    <s v="Centroamérica y Caribe"/>
    <s v="The Bahamas"/>
    <s v="THE BAHAMAS - CENTROAMÉRICA Y CARIBE - C15"/>
    <s v="the bahamas.cen@miempresa.com"/>
    <x v="3"/>
    <x v="1"/>
    <s v="Alta"/>
    <s v="Urgente"/>
    <d v="2022-03-09T00:00:00"/>
    <n v="154519546"/>
    <d v="2022-03-15T00:00:00"/>
    <n v="6"/>
    <s v="OK"/>
  </r>
  <r>
    <s v="C8608"/>
    <s v="Europa"/>
    <s v="Finland"/>
    <s v="FINLAND - EUROPA - C86"/>
    <s v="finland.eur@miempresa.com"/>
    <x v="0"/>
    <x v="0"/>
    <s v="Baja"/>
    <s v="Normal"/>
    <d v="2020-09-09T00:00:00"/>
    <n v="860852038"/>
    <d v="2020-09-15T00:00:00"/>
    <n v="6"/>
    <s v="OK"/>
  </r>
  <r>
    <s v="C2914"/>
    <s v="Asia"/>
    <s v="Bangladesh"/>
    <s v="BANGLADESH - ASIA - C29"/>
    <s v="bangladesh.asi@miempresa.com"/>
    <x v="6"/>
    <x v="1"/>
    <s v="Baja"/>
    <s v="Normal"/>
    <d v="2022-09-11T00:00:00"/>
    <n v="291455972"/>
    <d v="2022-09-16T00:00:00"/>
    <n v="5"/>
    <s v="OK"/>
  </r>
  <r>
    <s v="C2087"/>
    <s v="Europa"/>
    <s v="Norway"/>
    <s v="NORWAY - EUROPA - C20"/>
    <s v="norway.eur@miempresa.com"/>
    <x v="7"/>
    <x v="1"/>
    <s v="Alta"/>
    <s v="Urgente"/>
    <d v="2022-01-29T00:00:00"/>
    <n v="208744800"/>
    <d v="2022-02-03T00:00:00"/>
    <n v="5"/>
    <s v="OK"/>
  </r>
  <r>
    <s v="C2844"/>
    <s v="África"/>
    <s v="Ghana"/>
    <s v="GHANA - ÁFRICA - C28"/>
    <s v="ghana.áfr@miempresa.com"/>
    <x v="5"/>
    <x v="1"/>
    <s v="Media"/>
    <s v="Normal"/>
    <d v="2021-12-02T00:00:00"/>
    <n v="284414851"/>
    <d v="2021-12-07T00:00:00"/>
    <n v="5"/>
    <s v="OK"/>
  </r>
  <r>
    <s v="C7635"/>
    <s v="Asia"/>
    <s v="Maldives"/>
    <s v="MALDIVES - ASIA - C76"/>
    <s v="maldives.asi@miempresa.com"/>
    <x v="5"/>
    <x v="1"/>
    <s v="Alta"/>
    <s v="Urgente"/>
    <d v="2020-11-27T00:00:00"/>
    <n v="763501155"/>
    <d v="2020-12-02T00:00:00"/>
    <n v="5"/>
    <s v="OK"/>
  </r>
  <r>
    <s v="C3096"/>
    <s v="Europa"/>
    <s v="United Kingdom"/>
    <s v="UNITED KINGDOM - EUROPA - C30"/>
    <s v="united kingdom.eur@miempresa.com"/>
    <x v="1"/>
    <x v="1"/>
    <s v="Media"/>
    <s v="Normal"/>
    <d v="2021-05-22T00:00:00"/>
    <n v="309631478"/>
    <d v="2021-05-27T00:00:00"/>
    <n v="5"/>
    <s v="OK"/>
  </r>
  <r>
    <s v="C7045"/>
    <s v="Asia"/>
    <s v="Laos"/>
    <s v="LAOS - ASIA - C70"/>
    <s v="laos.asi@miempresa.com"/>
    <x v="7"/>
    <x v="1"/>
    <s v="Alta"/>
    <s v="Urgente"/>
    <d v="2022-08-13T00:00:00"/>
    <n v="704550063"/>
    <d v="2022-08-18T00:00:00"/>
    <n v="5"/>
    <s v="OK"/>
  </r>
  <r>
    <s v="C7195"/>
    <s v="Centroamérica y Caribe"/>
    <s v="Barbados"/>
    <s v="BARBADOS - CENTROAMÉRICA Y CARIBE - C71"/>
    <s v="barbados.cen@miempresa.com"/>
    <x v="0"/>
    <x v="0"/>
    <s v="Baja"/>
    <s v="Normal"/>
    <d v="2022-04-09T00:00:00"/>
    <n v="719551551"/>
    <d v="2022-04-14T00:00:00"/>
    <n v="5"/>
    <s v="OK"/>
  </r>
  <r>
    <s v="C2962"/>
    <s v="Australia y Oceanía"/>
    <s v="Solomon Islands"/>
    <s v="SOLOMON ISLANDS - AUSTRALIA Y OCEANÍA - C29"/>
    <s v="solomon islands.aus@miempresa.com"/>
    <x v="10"/>
    <x v="0"/>
    <s v="Baja"/>
    <s v="Normal"/>
    <d v="2022-11-06T00:00:00"/>
    <n v="296272361"/>
    <d v="2022-11-11T00:00:00"/>
    <n v="5"/>
    <s v="OK"/>
  </r>
  <r>
    <s v="C5247"/>
    <s v="Europa"/>
    <s v="Russia"/>
    <s v="RUSSIA - EUROPA - C52"/>
    <s v="russia.eur@miempresa.com"/>
    <x v="9"/>
    <x v="1"/>
    <s v="Media"/>
    <s v="Normal"/>
    <d v="2021-02-03T00:00:00"/>
    <n v="524733912"/>
    <d v="2021-02-08T00:00:00"/>
    <n v="5"/>
    <s v="OK"/>
  </r>
  <r>
    <s v="C7908"/>
    <s v="Australia y Oceanía"/>
    <s v="Tonga"/>
    <s v="TONGA - AUSTRALIA Y OCEANÍA - C79"/>
    <s v="tonga.aus@miempresa.com"/>
    <x v="7"/>
    <x v="1"/>
    <s v="Baja"/>
    <s v="Normal"/>
    <d v="2020-07-12T00:00:00"/>
    <n v="790897452"/>
    <d v="2020-07-17T00:00:00"/>
    <n v="5"/>
    <s v="OK"/>
  </r>
  <r>
    <s v="C8520"/>
    <s v="África"/>
    <s v="Swaziland"/>
    <s v="SWAZILAND - ÁFRICA - C85"/>
    <s v="swaziland.áfr@miempresa.com"/>
    <x v="2"/>
    <x v="1"/>
    <s v="Media"/>
    <s v="Normal"/>
    <d v="2022-02-23T00:00:00"/>
    <n v="852058255"/>
    <d v="2022-02-28T00:00:00"/>
    <n v="5"/>
    <s v="OK"/>
  </r>
  <r>
    <s v="C4171"/>
    <s v="Australia y Oceanía"/>
    <s v="Samoa "/>
    <s v="SAMOA  - AUSTRALIA Y OCEANÍA - C41"/>
    <s v="samoa .aus@miempresa.com"/>
    <x v="11"/>
    <x v="1"/>
    <s v="Baja"/>
    <s v="Normal"/>
    <d v="2021-12-14T00:00:00"/>
    <n v="417172610"/>
    <d v="2021-12-19T00:00:00"/>
    <n v="5"/>
    <s v="OK"/>
  </r>
  <r>
    <s v="C7813"/>
    <s v="Centroamérica y Caribe"/>
    <s v="Jamaica"/>
    <s v="JAMAICA - CENTROAMÉRICA Y CARIBE - C78"/>
    <s v="jamaica.cen@miempresa.com"/>
    <x v="11"/>
    <x v="0"/>
    <s v="Alta"/>
    <s v="Urgente"/>
    <d v="2022-04-17T00:00:00"/>
    <n v="781385266"/>
    <d v="2022-04-22T00:00:00"/>
    <n v="5"/>
    <s v="OK"/>
  </r>
  <r>
    <s v="C3388"/>
    <s v="Asia"/>
    <s v="Nepal"/>
    <s v="NEPAL - ASIA - C33"/>
    <s v="nepal.asi@miempresa.com"/>
    <x v="10"/>
    <x v="1"/>
    <s v="Media"/>
    <s v="Normal"/>
    <d v="2021-10-21T00:00:00"/>
    <n v="338835799"/>
    <d v="2021-10-26T00:00:00"/>
    <n v="5"/>
    <s v="OK"/>
  </r>
  <r>
    <s v="C1350"/>
    <s v="Asia"/>
    <s v="Turkmenistan"/>
    <s v="TURKMENISTAN - ASIA - C13"/>
    <s v="turkmenistan.asi@miempresa.com"/>
    <x v="5"/>
    <x v="1"/>
    <s v="Baja"/>
    <s v="Normal"/>
    <d v="2022-07-21T00:00:00"/>
    <n v="135033404"/>
    <d v="2022-07-26T00:00:00"/>
    <n v="5"/>
    <s v="OK"/>
  </r>
  <r>
    <s v="C4014"/>
    <s v="Norteamérica"/>
    <s v="Mexico"/>
    <s v="MEXICO - NORTEAMÉRICA - C40"/>
    <s v="mexico.nor@miempresa.com"/>
    <x v="2"/>
    <x v="1"/>
    <s v="Media"/>
    <s v="Normal"/>
    <d v="2022-02-22T00:00:00"/>
    <n v="401447999"/>
    <d v="2022-02-27T00:00:00"/>
    <n v="5"/>
    <s v="OK"/>
  </r>
  <r>
    <s v="C3876"/>
    <s v="Australia y Oceanía"/>
    <s v="Nauru"/>
    <s v="NAURU - AUSTRALIA Y OCEANÍA - C38"/>
    <s v="nauru.aus@miempresa.com"/>
    <x v="0"/>
    <x v="1"/>
    <s v="Alta"/>
    <s v="Urgente"/>
    <d v="2020-09-30T00:00:00"/>
    <n v="387616813"/>
    <d v="2020-10-05T00:00:00"/>
    <n v="5"/>
    <s v="OK"/>
  </r>
  <r>
    <s v="C4379"/>
    <s v="Europa"/>
    <s v="Sweden"/>
    <s v="SWEDEN - EUROPA - C43"/>
    <s v="sweden.eur@miempresa.com"/>
    <x v="1"/>
    <x v="1"/>
    <s v="Media"/>
    <s v="Normal"/>
    <d v="2020-04-27T00:00:00"/>
    <n v="437914454"/>
    <d v="2020-05-02T00:00:00"/>
    <n v="5"/>
    <s v="OK"/>
  </r>
  <r>
    <s v="C1184"/>
    <s v="África"/>
    <s v="Bahrain"/>
    <s v="BAHRAIN - ÁFRICA - C11"/>
    <s v="bahrain.áfr@miempresa.com"/>
    <x v="10"/>
    <x v="1"/>
    <s v="Media"/>
    <s v="Normal"/>
    <d v="2020-07-11T00:00:00"/>
    <n v="118465077"/>
    <d v="2020-07-16T00:00:00"/>
    <n v="5"/>
    <s v="OK"/>
  </r>
  <r>
    <s v="C1312"/>
    <s v="Asia"/>
    <s v="Vietnam"/>
    <s v="VIETNAM - ASIA - C13"/>
    <s v="vietnam.asi@miempresa.com"/>
    <x v="6"/>
    <x v="0"/>
    <s v="Alta"/>
    <s v="Urgente"/>
    <d v="2022-09-23T00:00:00"/>
    <n v="131271874"/>
    <d v="2022-09-27T00:00:00"/>
    <n v="4"/>
    <s v="OK"/>
  </r>
  <r>
    <s v="C9487"/>
    <s v="África"/>
    <s v="Central African Republic"/>
    <s v="CENTRAL AFRICAN REPUBLIC - ÁFRICA - C94"/>
    <s v="central african republic.áfr@miempresa.com"/>
    <x v="1"/>
    <x v="1"/>
    <s v="Alta"/>
    <s v="Urgente"/>
    <d v="2020-07-09T00:00:00"/>
    <n v="948761546"/>
    <d v="2020-07-13T00:00:00"/>
    <n v="4"/>
    <s v="OK"/>
  </r>
  <r>
    <s v="C1089"/>
    <s v="África"/>
    <s v="Cape Verde"/>
    <s v="CAPE VERDE - ÁFRICA - C10"/>
    <s v="cape verde.áfr@miempresa.com"/>
    <x v="3"/>
    <x v="0"/>
    <s v="Media"/>
    <s v="Normal"/>
    <d v="2021-10-27T00:00:00"/>
    <n v="108907830"/>
    <d v="2021-10-31T00:00:00"/>
    <n v="4"/>
    <s v="OK"/>
  </r>
  <r>
    <s v="C6878"/>
    <s v="Asia"/>
    <s v="China"/>
    <s v="CHINA - ASIA - C68"/>
    <s v="china.asi@miempresa.com"/>
    <x v="0"/>
    <x v="0"/>
    <s v="Media"/>
    <s v="Normal"/>
    <d v="2020-10-02T00:00:00"/>
    <n v="687801063"/>
    <d v="2020-10-06T00:00:00"/>
    <n v="4"/>
    <s v="OK"/>
  </r>
  <r>
    <s v="C6958"/>
    <s v="Centroamérica y Caribe"/>
    <s v="Costa Rica"/>
    <s v="COSTA RICA - CENTROAMÉRICA Y CARIBE - C69"/>
    <s v="costa rica.cen@miempresa.com"/>
    <x v="9"/>
    <x v="0"/>
    <s v="Alta"/>
    <s v="Urgente"/>
    <d v="2020-07-30T00:00:00"/>
    <n v="695891892"/>
    <d v="2020-08-03T00:00:00"/>
    <n v="4"/>
    <s v="OK"/>
  </r>
  <r>
    <s v="C5149"/>
    <s v="Asia"/>
    <s v="Laos"/>
    <s v="LAOS - ASIA - C51"/>
    <s v="laos.asi@miempresa.com"/>
    <x v="10"/>
    <x v="0"/>
    <s v="Alta"/>
    <s v="Urgente"/>
    <d v="2020-10-18T00:00:00"/>
    <n v="514905440"/>
    <d v="2020-10-22T00:00:00"/>
    <n v="4"/>
    <s v="OK"/>
  </r>
  <r>
    <s v="C5615"/>
    <s v="África"/>
    <s v="Israel"/>
    <s v="ISRAEL - ÁFRICA - C56"/>
    <s v="israel.áfr@miempresa.com"/>
    <x v="11"/>
    <x v="0"/>
    <s v="Media"/>
    <s v="Normal"/>
    <d v="2021-03-06T00:00:00"/>
    <n v="561541974"/>
    <d v="2021-03-10T00:00:00"/>
    <n v="4"/>
    <s v="OK"/>
  </r>
  <r>
    <s v="C1253"/>
    <s v="Europa"/>
    <s v="Czech Republic"/>
    <s v="CZECH REPUBLIC - EUROPA - C12"/>
    <s v="czech republic.eur@miempresa.com"/>
    <x v="10"/>
    <x v="0"/>
    <s v="Alta"/>
    <s v="Urgente"/>
    <d v="2021-06-20T00:00:00"/>
    <n v="125325524"/>
    <d v="2021-06-24T00:00:00"/>
    <n v="4"/>
    <s v="OK"/>
  </r>
  <r>
    <s v="C2889"/>
    <s v="Asia"/>
    <s v="Indonesia"/>
    <s v="INDONESIA - ASIA - C28"/>
    <s v="indonesia.asi@miempresa.com"/>
    <x v="1"/>
    <x v="1"/>
    <s v="Media"/>
    <s v="Normal"/>
    <d v="2021-08-06T00:00:00"/>
    <n v="288909804"/>
    <d v="2021-08-10T00:00:00"/>
    <n v="4"/>
    <s v="OK"/>
  </r>
  <r>
    <s v="C7406"/>
    <s v="África"/>
    <s v="Malawi"/>
    <s v="MALAWI - ÁFRICA - C74"/>
    <s v="malawi.áfr@miempresa.com"/>
    <x v="5"/>
    <x v="1"/>
    <s v="Baja"/>
    <s v="Normal"/>
    <d v="2021-02-11T00:00:00"/>
    <n v="740614831"/>
    <d v="2021-02-15T00:00:00"/>
    <n v="4"/>
    <s v="OK"/>
  </r>
  <r>
    <s v="C4416"/>
    <s v="Centroamérica y Caribe"/>
    <s v="Saint Vincent and the Grenadines"/>
    <s v="SAINT VINCENT AND THE GRENADINES - CENTROAMÉRICA Y CARIBE - C44"/>
    <s v="saint vincent and the grenadines.cen@miempresa.com"/>
    <x v="5"/>
    <x v="1"/>
    <s v="Baja"/>
    <s v="Normal"/>
    <d v="2022-03-23T00:00:00"/>
    <n v="441600883"/>
    <d v="2022-03-27T00:00:00"/>
    <n v="4"/>
    <s v="OK"/>
  </r>
  <r>
    <s v="C1226"/>
    <s v="Asia"/>
    <s v="Turkmenistan"/>
    <s v="TURKMENISTAN - ASIA - C12"/>
    <s v="turkmenistan.asi@miempresa.com"/>
    <x v="6"/>
    <x v="1"/>
    <s v="Alta"/>
    <s v="Urgente"/>
    <d v="2021-04-25T00:00:00"/>
    <n v="122673785"/>
    <d v="2021-04-29T00:00:00"/>
    <n v="4"/>
    <s v="OK"/>
  </r>
  <r>
    <s v="C6373"/>
    <s v="África"/>
    <s v="Syria"/>
    <s v="SYRIA - ÁFRICA - C63"/>
    <s v="syria.áfr@miempresa.com"/>
    <x v="1"/>
    <x v="1"/>
    <s v="Baja"/>
    <s v="Normal"/>
    <d v="2022-02-17T00:00:00"/>
    <n v="637397849"/>
    <d v="2022-02-21T00:00:00"/>
    <n v="4"/>
    <s v="OK"/>
  </r>
  <r>
    <s v="C2444"/>
    <s v="Europa"/>
    <s v="Hungary"/>
    <s v="HUNGARY - EUROPA - C24"/>
    <s v="hungary.eur@miempresa.com"/>
    <x v="1"/>
    <x v="1"/>
    <s v="Baja"/>
    <s v="Normal"/>
    <d v="2022-06-30T00:00:00"/>
    <n v="244443070"/>
    <d v="2022-07-03T00:00:00"/>
    <n v="3"/>
    <s v="OK"/>
  </r>
  <r>
    <s v="C6208"/>
    <s v="Europa"/>
    <s v="Croatia"/>
    <s v="CROATIA - EUROPA - C62"/>
    <s v="croatia.eur@miempresa.com"/>
    <x v="8"/>
    <x v="1"/>
    <s v="Alta"/>
    <s v="Urgente"/>
    <d v="2021-07-15T00:00:00"/>
    <n v="620849692"/>
    <d v="2021-07-18T00:00:00"/>
    <n v="3"/>
    <s v="OK"/>
  </r>
  <r>
    <s v="C7032"/>
    <s v="África"/>
    <s v="Kuwait"/>
    <s v="KUWAIT - ÁFRICA - C70"/>
    <s v="kuwait.áfr@miempresa.com"/>
    <x v="0"/>
    <x v="0"/>
    <s v="Alta"/>
    <s v="Urgente"/>
    <d v="2020-04-02T00:00:00"/>
    <n v="703259599"/>
    <d v="2020-04-05T00:00:00"/>
    <n v="3"/>
    <s v="OK"/>
  </r>
  <r>
    <s v="C9328"/>
    <s v="África"/>
    <s v="Eritrea"/>
    <s v="ERITREA - ÁFRICA - C93"/>
    <s v="eritrea.áfr@miempresa.com"/>
    <x v="4"/>
    <x v="0"/>
    <s v="Baja"/>
    <s v="Normal"/>
    <d v="2020-09-18T00:00:00"/>
    <n v="932800900"/>
    <d v="2020-09-21T00:00:00"/>
    <n v="3"/>
    <s v="OK"/>
  </r>
  <r>
    <s v="C3361"/>
    <s v="África"/>
    <s v="Namibia"/>
    <s v="NAMIBIA - ÁFRICA - C33"/>
    <s v="namibia.áfr@miempresa.com"/>
    <x v="11"/>
    <x v="0"/>
    <s v="Media"/>
    <s v="Normal"/>
    <d v="2022-08-14T00:00:00"/>
    <n v="336159169"/>
    <d v="2022-08-17T00:00:00"/>
    <n v="3"/>
    <s v="OK"/>
  </r>
  <r>
    <s v="C5796"/>
    <s v="Australia y Oceanía"/>
    <s v="Palau"/>
    <s v="PALAU - AUSTRALIA Y OCEANÍA - C57"/>
    <s v="palau.aus@miempresa.com"/>
    <x v="5"/>
    <x v="0"/>
    <s v="Baja"/>
    <s v="Normal"/>
    <d v="2022-06-02T00:00:00"/>
    <n v="579687440"/>
    <d v="2022-06-05T00:00:00"/>
    <n v="3"/>
    <s v="OK"/>
  </r>
  <r>
    <s v="C3411"/>
    <s v="Asia"/>
    <s v="Singapore"/>
    <s v="SINGAPORE - ASIA - C34"/>
    <s v="singapore.asi@miempresa.com"/>
    <x v="4"/>
    <x v="1"/>
    <s v="Alta"/>
    <s v="Urgente"/>
    <d v="2020-11-09T00:00:00"/>
    <n v="341106021"/>
    <d v="2020-11-12T00:00:00"/>
    <n v="3"/>
    <s v="OK"/>
  </r>
  <r>
    <s v="C7914"/>
    <s v="Europa"/>
    <s v="Ukraine"/>
    <s v="UKRAINE - EUROPA - C79"/>
    <s v="ukraine.eur@miempresa.com"/>
    <x v="0"/>
    <x v="1"/>
    <s v="Alta"/>
    <s v="Urgente"/>
    <d v="2022-02-16T00:00:00"/>
    <n v="791445052"/>
    <d v="2022-02-19T00:00:00"/>
    <n v="3"/>
    <s v="OK"/>
  </r>
  <r>
    <s v="C2185"/>
    <s v="Europa"/>
    <s v="Luxembourg"/>
    <s v="LUXEMBOURG - EUROPA - C21"/>
    <s v="luxembourg.eur@miempresa.com"/>
    <x v="10"/>
    <x v="1"/>
    <s v="Alta"/>
    <s v="Urgente"/>
    <d v="2020-04-29T00:00:00"/>
    <n v="218533360"/>
    <d v="2020-05-02T00:00:00"/>
    <n v="3"/>
    <s v="OK"/>
  </r>
  <r>
    <s v="C8946"/>
    <s v="Asia"/>
    <s v="Maldives"/>
    <s v="MALDIVES - ASIA - C89"/>
    <s v="maldives.asi@miempresa.com"/>
    <x v="3"/>
    <x v="1"/>
    <s v="Alta"/>
    <s v="Urgente"/>
    <d v="2021-02-10T00:00:00"/>
    <n v="894662034"/>
    <d v="2021-02-13T00:00:00"/>
    <n v="3"/>
    <s v="OK"/>
  </r>
  <r>
    <s v="C8546"/>
    <s v="África"/>
    <s v="Kuwait"/>
    <s v="KUWAIT - ÁFRICA - C85"/>
    <s v="kuwait.áfr@miempresa.com"/>
    <x v="8"/>
    <x v="0"/>
    <s v="Baja"/>
    <s v="Normal"/>
    <d v="2020-02-02T00:00:00"/>
    <n v="854614722"/>
    <d v="2020-02-05T00:00:00"/>
    <n v="3"/>
    <s v="OK"/>
  </r>
  <r>
    <s v="C5719"/>
    <s v="África"/>
    <s v="Yemen"/>
    <s v="YEMEN - ÁFRICA - C57"/>
    <s v="yemen.áfr@miempresa.com"/>
    <x v="5"/>
    <x v="0"/>
    <s v="Media"/>
    <s v="Normal"/>
    <d v="2022-02-11T00:00:00"/>
    <n v="571983277"/>
    <d v="2022-02-14T00:00:00"/>
    <n v="3"/>
    <s v="OK"/>
  </r>
  <r>
    <s v="C4187"/>
    <s v="Europa"/>
    <s v="Macedonia"/>
    <s v="MACEDONIA - EUROPA - C41"/>
    <s v="macedonia.eur@miempresa.com"/>
    <x v="3"/>
    <x v="0"/>
    <s v="Baja"/>
    <s v="Normal"/>
    <d v="2021-01-03T00:00:00"/>
    <n v="418734729"/>
    <d v="2021-01-06T00:00:00"/>
    <n v="3"/>
    <s v="OK"/>
  </r>
  <r>
    <s v="C1385"/>
    <s v="Centroamérica y Caribe"/>
    <s v="Belize"/>
    <s v="BELIZE - CENTROAMÉRICA Y CARIBE - C13"/>
    <s v="belize.cen@miempresa.com"/>
    <x v="3"/>
    <x v="1"/>
    <s v="Alta"/>
    <s v="Urgente"/>
    <d v="2021-12-03T00:00:00"/>
    <n v="138554179"/>
    <d v="2021-12-06T00:00:00"/>
    <n v="3"/>
    <s v="OK"/>
  </r>
  <r>
    <s v="C1908"/>
    <s v="Europa"/>
    <s v="Malta"/>
    <s v="MALTA - EUROPA - C19"/>
    <s v="malta.eur@miempresa.com"/>
    <x v="5"/>
    <x v="0"/>
    <s v="Alta"/>
    <s v="Urgente"/>
    <d v="2020-01-26T00:00:00"/>
    <n v="190800607"/>
    <d v="2020-01-28T00:00:00"/>
    <n v="2"/>
    <s v="OK"/>
  </r>
  <r>
    <s v="C8684"/>
    <s v="Europa"/>
    <s v="Norway"/>
    <s v="NORWAY - EUROPA - C86"/>
    <s v="norway.eur@miempresa.com"/>
    <x v="3"/>
    <x v="1"/>
    <s v="Alta"/>
    <s v="Urgente"/>
    <d v="2022-10-06T00:00:00"/>
    <n v="868451058"/>
    <d v="2022-10-08T00:00:00"/>
    <n v="2"/>
    <s v="OK"/>
  </r>
  <r>
    <s v="C4307"/>
    <s v="Europa"/>
    <s v="Albania"/>
    <s v="ALBANIA - EUROPA - C43"/>
    <s v="albania.eur@miempresa.com"/>
    <x v="10"/>
    <x v="1"/>
    <s v="Baja"/>
    <s v="Normal"/>
    <d v="2022-07-31T00:00:00"/>
    <n v="430733001"/>
    <d v="2022-08-02T00:00:00"/>
    <n v="2"/>
    <s v="OK"/>
  </r>
  <r>
    <s v="C9394"/>
    <s v="África"/>
    <s v="Liberia"/>
    <s v="LIBERIA - ÁFRICA - C93"/>
    <s v="liberia.áfr@miempresa.com"/>
    <x v="2"/>
    <x v="0"/>
    <s v="Baja"/>
    <s v="Normal"/>
    <d v="2020-05-22T00:00:00"/>
    <n v="939460504"/>
    <d v="2020-05-24T00:00:00"/>
    <n v="2"/>
    <s v="OK"/>
  </r>
  <r>
    <s v="C8748"/>
    <s v="Australia y Oceanía"/>
    <s v="Kiribati"/>
    <s v="KIRIBATI - AUSTRALIA Y OCEANÍA - C87"/>
    <s v="kiribati.aus@miempresa.com"/>
    <x v="11"/>
    <x v="1"/>
    <s v="Media"/>
    <s v="Normal"/>
    <d v="2021-01-02T00:00:00"/>
    <n v="874854457"/>
    <d v="2021-01-04T00:00:00"/>
    <n v="2"/>
    <s v="OK"/>
  </r>
  <r>
    <s v="C4484"/>
    <s v="África"/>
    <s v="Chad"/>
    <s v="CHAD - ÁFRICA - C44"/>
    <s v="chad.áfr@miempresa.com"/>
    <x v="9"/>
    <x v="0"/>
    <s v="Media"/>
    <s v="Normal"/>
    <d v="2022-09-13T00:00:00"/>
    <n v="448416268"/>
    <d v="2022-09-15T00:00:00"/>
    <n v="2"/>
    <s v="OK"/>
  </r>
  <r>
    <s v="C8307"/>
    <s v="Asia"/>
    <s v="Nepal"/>
    <s v="NEPAL - ASIA - C83"/>
    <s v="nepal.asi@miempresa.com"/>
    <x v="2"/>
    <x v="1"/>
    <s v="Baja"/>
    <s v="Normal"/>
    <d v="2022-11-05T00:00:00"/>
    <n v="830754220"/>
    <d v="2022-11-07T00:00:00"/>
    <n v="2"/>
    <s v="OK"/>
  </r>
  <r>
    <s v="C7499"/>
    <s v="Europa"/>
    <s v="Spain"/>
    <s v="SPAIN - EUROPA - C74"/>
    <s v="spain.eur@miempresa.com"/>
    <x v="6"/>
    <x v="1"/>
    <s v="Alta"/>
    <s v="Urgente"/>
    <d v="2021-02-09T00:00:00"/>
    <n v="749981534"/>
    <d v="2021-02-11T00:00:00"/>
    <n v="2"/>
    <s v="OK"/>
  </r>
  <r>
    <s v="C8190"/>
    <s v="África"/>
    <s v="Malawi"/>
    <s v="MALAWI - ÁFRICA - C81"/>
    <s v="malawi.áfr@miempresa.com"/>
    <x v="8"/>
    <x v="1"/>
    <s v="Baja"/>
    <s v="Normal"/>
    <d v="2022-09-16T00:00:00"/>
    <n v="819012153"/>
    <d v="2022-09-18T00:00:00"/>
    <n v="2"/>
    <s v="OK"/>
  </r>
  <r>
    <s v="C1671"/>
    <s v="África"/>
    <s v="Iran"/>
    <s v="IRAN - ÁFRICA - C16"/>
    <s v="iran.áfr@miempresa.com"/>
    <x v="5"/>
    <x v="1"/>
    <s v="Alta"/>
    <s v="Urgente"/>
    <d v="2021-07-20T00:00:00"/>
    <n v="167170989"/>
    <d v="2021-07-22T00:00:00"/>
    <n v="2"/>
    <s v="OK"/>
  </r>
  <r>
    <s v="C4224"/>
    <s v="Australia y Oceanía"/>
    <s v="Papua New Guinea"/>
    <s v="PAPUA NEW GUINEA - AUSTRALIA Y OCEANÍA - C42"/>
    <s v="papua new guinea.aus@miempresa.com"/>
    <x v="11"/>
    <x v="1"/>
    <s v="Baja"/>
    <s v="Normal"/>
    <d v="2021-08-24T00:00:00"/>
    <n v="422456347"/>
    <d v="2021-08-26T00:00:00"/>
    <n v="2"/>
    <s v="OK"/>
  </r>
  <r>
    <s v="C6529"/>
    <s v="Centroamérica y Caribe"/>
    <s v="Saint Lucia"/>
    <s v="SAINT LUCIA - CENTROAMÉRICA Y CARIBE - C65"/>
    <s v="saint lucia.cen@miempresa.com"/>
    <x v="9"/>
    <x v="0"/>
    <s v="Baja"/>
    <s v="Normal"/>
    <d v="2020-09-05T00:00:00"/>
    <n v="652961957"/>
    <d v="2020-09-07T00:00:00"/>
    <n v="2"/>
    <s v="OK"/>
  </r>
  <r>
    <s v="C8036"/>
    <s v="Asia"/>
    <s v="Maldives"/>
    <s v="MALDIVES - ASIA - C80"/>
    <s v="maldives.asi@miempresa.com"/>
    <x v="1"/>
    <x v="0"/>
    <s v="Baja"/>
    <s v="Normal"/>
    <d v="2020-07-08T00:00:00"/>
    <n v="803608977"/>
    <d v="2020-07-10T00:00:00"/>
    <n v="2"/>
    <s v="OK"/>
  </r>
  <r>
    <s v="C5246"/>
    <s v="África"/>
    <s v="Sudan"/>
    <s v="SUDAN - ÁFRICA - C52"/>
    <s v="sudan.áfr@miempresa.com"/>
    <x v="11"/>
    <x v="0"/>
    <s v="Baja"/>
    <s v="Normal"/>
    <d v="2020-01-01T00:00:00"/>
    <n v="524628770"/>
    <d v="2020-01-03T00:00:00"/>
    <n v="2"/>
    <s v="OK"/>
  </r>
  <r>
    <s v="C5366"/>
    <s v="África"/>
    <s v="Morocco"/>
    <s v="MOROCCO - ÁFRICA - C53"/>
    <s v="morocco.áfr@miempresa.com"/>
    <x v="4"/>
    <x v="1"/>
    <s v="Media"/>
    <s v="Normal"/>
    <d v="2022-03-13T00:00:00"/>
    <n v="536687123"/>
    <d v="2022-03-15T00:00:00"/>
    <n v="2"/>
    <s v="OK"/>
  </r>
  <r>
    <s v="C9174"/>
    <s v="Asia"/>
    <s v="South Korea"/>
    <s v="SOUTH KOREA - ASIA - C91"/>
    <s v="south korea.asi@miempresa.com"/>
    <x v="2"/>
    <x v="1"/>
    <s v="Alta"/>
    <s v="Urgente"/>
    <d v="2022-10-26T00:00:00"/>
    <n v="917417895"/>
    <d v="2022-10-28T00:00:00"/>
    <n v="2"/>
    <s v="OK"/>
  </r>
  <r>
    <s v="C6791"/>
    <s v="Asia"/>
    <s v="Thailand"/>
    <s v="THAILAND - ASIA - C67"/>
    <s v="thailand.asi@miempresa.com"/>
    <x v="2"/>
    <x v="0"/>
    <s v="Baja"/>
    <s v="Normal"/>
    <d v="2022-11-05T00:00:00"/>
    <n v="679107701"/>
    <d v="2022-11-07T00:00:00"/>
    <n v="2"/>
    <s v="OK"/>
  </r>
  <r>
    <s v="C8074"/>
    <s v="Europa"/>
    <s v="Ukraine"/>
    <s v="UKRAINE - EUROPA - C80"/>
    <s v="ukraine.eur@miempresa.com"/>
    <x v="4"/>
    <x v="1"/>
    <s v="Media"/>
    <s v="Normal"/>
    <d v="2020-07-05T00:00:00"/>
    <n v="807425868"/>
    <d v="2020-07-07T00:00:00"/>
    <n v="2"/>
    <s v="OK"/>
  </r>
  <r>
    <s v="C5400"/>
    <s v="Australia y Oceanía"/>
    <s v="Solomon Islands"/>
    <s v="SOLOMON ISLANDS - AUSTRALIA Y OCEANÍA - C54"/>
    <s v="solomon islands.aus@miempresa.com"/>
    <x v="7"/>
    <x v="1"/>
    <s v="Alta"/>
    <s v="Urgente"/>
    <d v="2022-05-07T00:00:00"/>
    <n v="540046966"/>
    <d v="2022-05-09T00:00:00"/>
    <n v="2"/>
    <s v="OK"/>
  </r>
  <r>
    <s v="C3001"/>
    <s v="Australia y Oceanía"/>
    <s v="Federated States of Micronesia"/>
    <s v="FEDERATED STATES OF MICRONESIA - AUSTRALIA Y OCEANÍA - C30"/>
    <s v="federated states of micronesia.aus@miempresa.com"/>
    <x v="10"/>
    <x v="1"/>
    <s v="Alta"/>
    <s v="Urgente"/>
    <d v="2020-02-27T00:00:00"/>
    <n v="300184953"/>
    <d v="2020-02-29T00:00:00"/>
    <n v="2"/>
    <s v="OK"/>
  </r>
  <r>
    <s v="C7315"/>
    <s v="África"/>
    <s v="Republic of the Congo"/>
    <s v="REPUBLIC OF THE CONGO - ÁFRICA - C73"/>
    <s v="republic of the congo.áfr@miempresa.com"/>
    <x v="2"/>
    <x v="1"/>
    <s v="Baja"/>
    <s v="Normal"/>
    <d v="2022-02-08T00:00:00"/>
    <n v="731539952"/>
    <d v="2022-02-09T00:00:00"/>
    <n v="1"/>
    <s v="OK"/>
  </r>
  <r>
    <s v="C7789"/>
    <s v="África"/>
    <s v="Mauritania"/>
    <s v="MAURITANIA - ÁFRICA - C77"/>
    <s v="mauritania.áfr@miempresa.com"/>
    <x v="5"/>
    <x v="0"/>
    <s v="Media"/>
    <s v="Normal"/>
    <d v="2021-03-19T00:00:00"/>
    <n v="778919780"/>
    <d v="2021-03-20T00:00:00"/>
    <n v="1"/>
    <s v="OK"/>
  </r>
  <r>
    <s v="C2120"/>
    <s v="África"/>
    <s v="Benin"/>
    <s v="BENIN - ÁFRICA - C21"/>
    <s v="benin.áfr@miempresa.com"/>
    <x v="8"/>
    <x v="1"/>
    <s v="Baja"/>
    <s v="Normal"/>
    <d v="2022-07-28T00:00:00"/>
    <n v="212019670"/>
    <d v="2022-07-29T00:00:00"/>
    <n v="1"/>
    <s v="OK"/>
  </r>
  <r>
    <s v="C2640"/>
    <s v="Asia"/>
    <s v="Philippines"/>
    <s v="PHILIPPINES - ASIA - C26"/>
    <s v="philippines.asi@miempresa.com"/>
    <x v="9"/>
    <x v="1"/>
    <s v="Alta"/>
    <s v="Urgente"/>
    <d v="2021-03-10T00:00:00"/>
    <n v="264075124"/>
    <d v="2021-03-11T00:00:00"/>
    <n v="1"/>
    <s v="OK"/>
  </r>
  <r>
    <s v="C2395"/>
    <s v="África"/>
    <s v="Zambia"/>
    <s v="ZAMBIA - ÁFRICA - C23"/>
    <s v="zambia.áfr@miempresa.com"/>
    <x v="3"/>
    <x v="1"/>
    <s v="Baja"/>
    <s v="Normal"/>
    <d v="2021-09-19T00:00:00"/>
    <n v="239566600"/>
    <d v="2021-09-20T00:00:00"/>
    <n v="1"/>
    <s v="OK"/>
  </r>
  <r>
    <s v="C5707"/>
    <s v="África"/>
    <s v="Ghana"/>
    <s v="GHANA - ÁFRICA - C57"/>
    <s v="ghana.áfr@miempresa.com"/>
    <x v="0"/>
    <x v="1"/>
    <s v="Media"/>
    <s v="Normal"/>
    <d v="2022-10-06T00:00:00"/>
    <n v="570707833"/>
    <d v="2022-10-07T00:00:00"/>
    <n v="1"/>
    <s v="OK"/>
  </r>
  <r>
    <s v="C2841"/>
    <s v="África"/>
    <s v="Tunisia "/>
    <s v="TUNISIA  - ÁFRICA - C28"/>
    <s v="tunisia .áfr@miempresa.com"/>
    <x v="0"/>
    <x v="1"/>
    <s v="Alta"/>
    <s v="Urgente"/>
    <d v="2020-01-15T00:00:00"/>
    <n v="284194266"/>
    <d v="2020-01-16T00:00:00"/>
    <n v="1"/>
    <s v="OK"/>
  </r>
  <r>
    <s v="C1288"/>
    <s v="Asia"/>
    <s v="India"/>
    <s v="INDIA - ASIA - C12"/>
    <s v="india.asi@miempresa.com"/>
    <x v="2"/>
    <x v="0"/>
    <s v="Alta"/>
    <s v="Urgente"/>
    <d v="2020-07-11T00:00:00"/>
    <n v="128816258"/>
    <d v="2020-07-12T00:00:00"/>
    <n v="1"/>
    <s v="OK"/>
  </r>
  <r>
    <s v="C3106"/>
    <s v="Europa"/>
    <s v="Montenegro"/>
    <s v="MONTENEGRO - EUROPA - C31"/>
    <s v="montenegro.eur@miempresa.com"/>
    <x v="7"/>
    <x v="0"/>
    <s v="Alta"/>
    <s v="Urgente"/>
    <d v="2022-09-07T00:00:00"/>
    <n v="310661447"/>
    <d v="2022-09-08T00:00:00"/>
    <n v="1"/>
    <s v="OK"/>
  </r>
  <r>
    <s v="C4773"/>
    <s v="África"/>
    <s v="Somalia"/>
    <s v="SOMALIA - ÁFRICA - C47"/>
    <s v="somalia.áfr@miempresa.com"/>
    <x v="2"/>
    <x v="0"/>
    <s v="Media"/>
    <s v="Normal"/>
    <d v="2021-01-22T00:00:00"/>
    <n v="477304303"/>
    <d v="2021-01-23T00:00:00"/>
    <n v="1"/>
    <s v="OK"/>
  </r>
  <r>
    <s v="C5078"/>
    <s v="Asia"/>
    <s v="Cambodia"/>
    <s v="CAMBODIA - ASIA - C50"/>
    <s v="cambodia.asi@miempresa.com"/>
    <x v="9"/>
    <x v="1"/>
    <s v="Alta"/>
    <s v="Urgente"/>
    <d v="2020-09-04T00:00:00"/>
    <n v="507809388"/>
    <d v="2020-09-05T00:00:00"/>
    <n v="1"/>
    <s v="OK"/>
  </r>
  <r>
    <s v="C8834"/>
    <s v="Asia"/>
    <s v="India"/>
    <s v="INDIA - ASIA - C88"/>
    <s v="india.asi@miempresa.com"/>
    <x v="0"/>
    <x v="0"/>
    <s v="Baja"/>
    <s v="Normal"/>
    <d v="2022-06-05T00:00:00"/>
    <n v="883492887"/>
    <d v="2022-06-05T00:00:00"/>
    <n v="0"/>
    <s v="OK"/>
  </r>
  <r>
    <s v="C8711"/>
    <s v="Asia"/>
    <s v="Uzbekistan"/>
    <s v="UZBEKISTAN - ASIA - C87"/>
    <s v="uzbekistan.asi@miempresa.com"/>
    <x v="9"/>
    <x v="1"/>
    <s v="Alta"/>
    <s v="Urgente"/>
    <d v="2021-08-28T00:00:00"/>
    <n v="871178328"/>
    <d v="2021-08-28T00:00:00"/>
    <n v="0"/>
    <s v="OK"/>
  </r>
  <r>
    <s v="C2125"/>
    <s v="África"/>
    <s v="Ethiopia"/>
    <s v="ETHIOPIA - ÁFRICA - C21"/>
    <s v="ethiopia.áfr@miempresa.com"/>
    <x v="3"/>
    <x v="0"/>
    <s v="Baja"/>
    <s v="Normal"/>
    <d v="2021-02-22T00:00:00"/>
    <n v="212511909"/>
    <d v="2021-02-22T00:00:00"/>
    <n v="0"/>
    <s v="OK"/>
  </r>
  <r>
    <s v="C9962"/>
    <s v="Europa"/>
    <s v="Cyprus"/>
    <s v="CYPRUS - EUROPA - C99"/>
    <s v="cyprus.eur@miempresa.com"/>
    <x v="9"/>
    <x v="1"/>
    <s v="Media"/>
    <s v="Normal"/>
    <d v="2022-08-31T00:00:00"/>
    <n v="996237075"/>
    <d v="2022-08-31T00:00:00"/>
    <n v="0"/>
    <s v="OK"/>
  </r>
  <r>
    <s v="C7435"/>
    <s v="Australia y Oceanía"/>
    <s v="Marshall Islands"/>
    <s v="MARSHALL ISLANDS - AUSTRALIA Y OCEANÍA - C74"/>
    <s v="marshall islands.aus@miempresa.com"/>
    <x v="3"/>
    <x v="0"/>
    <s v="Baja"/>
    <s v="Normal"/>
    <d v="2020-12-22T00:00:00"/>
    <n v="743553245"/>
    <d v="2020-12-22T00:00:00"/>
    <n v="0"/>
    <s v="OK"/>
  </r>
  <r>
    <s v="C4080"/>
    <s v="Europa"/>
    <s v="Luxembourg"/>
    <s v="LUXEMBOURG - EUROPA - C40"/>
    <s v="luxembourg.eur@miempresa.com"/>
    <x v="6"/>
    <x v="0"/>
    <s v="Baja"/>
    <s v="Normal"/>
    <d v="2022-04-27T00:00:00"/>
    <n v="408037650"/>
    <d v="2022-04-27T00:00:00"/>
    <n v="0"/>
    <s v="OK"/>
  </r>
  <r>
    <s v="C9802"/>
    <s v="África"/>
    <s v="Morocco"/>
    <s v="MOROCCO - ÁFRICA - C98"/>
    <s v="morocco.áfr@miempresa.com"/>
    <x v="9"/>
    <x v="1"/>
    <s v="Baja"/>
    <s v="Normal"/>
    <d v="2020-12-15T00:00:00"/>
    <n v="980211198"/>
    <d v="2020-12-15T00:00:00"/>
    <n v="0"/>
    <s v="OK"/>
  </r>
  <r>
    <s v="C7768"/>
    <s v="África"/>
    <s v="Benin"/>
    <s v="BENIN - ÁFRICA - C77"/>
    <s v="benin.áfr@miempresa.com"/>
    <x v="4"/>
    <x v="0"/>
    <s v="Media"/>
    <s v="Normal"/>
    <d v="2021-11-09T00:00:00"/>
    <n v="776895892"/>
    <d v="2021-11-09T00:00:00"/>
    <n v="0"/>
    <s v="OK"/>
  </r>
  <r>
    <s v="C8776"/>
    <s v="Asia"/>
    <s v="Indonesia"/>
    <s v="INDONESIA - ASIA - C87"/>
    <s v="indonesia.asi@miempresa.com"/>
    <x v="1"/>
    <x v="0"/>
    <s v="Media"/>
    <s v="Normal"/>
    <d v="2021-06-28T00:00:00"/>
    <n v="877616918"/>
    <d v="2021-06-28T00:00:00"/>
    <n v="0"/>
    <s v="OK"/>
  </r>
  <r>
    <s v="C3657"/>
    <s v="África"/>
    <s v="Qatar"/>
    <s v="QATAR - ÁFRICA - C36"/>
    <s v="qatar.áfr@miempresa.com"/>
    <x v="0"/>
    <x v="0"/>
    <s v="Alta"/>
    <s v="Urgente"/>
    <d v="2022-02-04T00:00:00"/>
    <n v="365745437"/>
    <d v="2022-02-04T00:00:00"/>
    <n v="0"/>
    <s v="OK"/>
  </r>
  <r>
    <s v="C8616"/>
    <s v="África"/>
    <s v="Mauritania"/>
    <s v="MAURITANIA - ÁFRICA - C86"/>
    <s v="mauritania.áfr@miempresa.com"/>
    <x v="9"/>
    <x v="1"/>
    <s v="Alta"/>
    <s v="Urgente"/>
    <d v="2021-12-30T00:00:00"/>
    <n v="861686313"/>
    <d v="2021-12-30T00:00:00"/>
    <n v="0"/>
    <s v="OK"/>
  </r>
  <r>
    <s v="C6951"/>
    <s v="Australia y Oceanía"/>
    <s v="Solomon Islands"/>
    <s v="SOLOMON ISLANDS - AUSTRALIA Y OCEANÍA - C69"/>
    <s v="solomon islands.aus@miempresa.com"/>
    <x v="7"/>
    <x v="1"/>
    <s v="Alta"/>
    <s v="Urgente"/>
    <d v="2020-02-16T00:00:00"/>
    <n v="695179069"/>
    <d v="2020-02-16T00:00:00"/>
    <n v="0"/>
    <s v="OK"/>
  </r>
  <r>
    <s v="C2000"/>
    <s v="Australia y Oceanía"/>
    <s v="Fiji"/>
    <s v="FIJI - AUSTRALIA Y OCEANÍA - C20"/>
    <s v="fiji.aus@miempresa.com"/>
    <x v="2"/>
    <x v="1"/>
    <s v="Baja"/>
    <s v="Normal"/>
    <d v="2022-06-12T00:00:00"/>
    <n v="200081908"/>
    <d v="2022-06-12T00:00:00"/>
    <n v="0"/>
    <s v="OK"/>
  </r>
  <r>
    <s v="C1677"/>
    <s v="Europa"/>
    <s v="United Kingdom"/>
    <s v="UNITED KINGDOM - EUROPA - C16"/>
    <s v="united kingdom.eur@miempresa.com"/>
    <x v="4"/>
    <x v="1"/>
    <s v="Media"/>
    <s v="Normal"/>
    <d v="2020-08-11T00:00:00"/>
    <n v="167788970"/>
    <d v="2020-08-11T00:00:00"/>
    <n v="0"/>
    <s v="OK"/>
  </r>
  <r>
    <s v="C2092"/>
    <s v="África"/>
    <s v="Iran"/>
    <s v="IRAN - ÁFRICA - C20"/>
    <s v="iran.áfr@miempresa.com"/>
    <x v="3"/>
    <x v="0"/>
    <s v="Alta"/>
    <s v="Urgente"/>
    <d v="2021-06-22T00:00:00"/>
    <n v="209237468"/>
    <d v="2021-06-22T00:00:00"/>
    <n v="0"/>
    <s v="OK"/>
  </r>
  <r>
    <s v="C1507"/>
    <s v="África"/>
    <s v="Nigeria"/>
    <s v="NIGERIA - ÁFRICA - C15"/>
    <s v="nigeria.áfr@miempresa.com"/>
    <x v="6"/>
    <x v="1"/>
    <s v="Media"/>
    <s v="Normal"/>
    <d v="2020-03-02T00:00:00"/>
    <n v="150743424"/>
    <d v="2020-03-02T00:00:00"/>
    <n v="0"/>
    <s v="OK"/>
  </r>
  <r>
    <s v="C5069"/>
    <s v="Europa"/>
    <s v="Estonia"/>
    <s v="ESTONIA - EUROPA - C50"/>
    <s v="estonia.eur@miempresa.com"/>
    <x v="2"/>
    <x v="0"/>
    <s v="Alta"/>
    <s v="Urgente"/>
    <d v="2022-04-10T00:00:00"/>
    <n v="506900441"/>
    <d v="2022-04-10T00:00:00"/>
    <n v="0"/>
    <s v="OK"/>
  </r>
  <r>
    <s v="C8093"/>
    <s v="África"/>
    <s v="Senegal"/>
    <s v="SENEGAL - ÁFRICA - C80"/>
    <s v="senegal.áfr@miempresa.com"/>
    <x v="10"/>
    <x v="0"/>
    <s v="Baja"/>
    <s v="Normal"/>
    <d v="2020-07-09T00:00:00"/>
    <n v="809394824"/>
    <d v="2020-07-09T00:00:00"/>
    <n v="0"/>
    <s v="OK"/>
  </r>
  <r>
    <s v="C9265"/>
    <s v="África"/>
    <s v="Mauritius "/>
    <s v="MAURITIUS  - ÁFRICA - C92"/>
    <s v="mauritius .áfr@miempresa.com"/>
    <x v="1"/>
    <x v="1"/>
    <s v="Media"/>
    <s v="Normal"/>
    <d v="2021-03-23T00:00:00"/>
    <n v="926513373"/>
    <d v="2021-03-23T00:00:00"/>
    <n v="0"/>
    <s v="OK"/>
  </r>
  <r>
    <s v="C1891"/>
    <s v="Asia"/>
    <s v="Kyrgyzstan"/>
    <s v="KYRGYZSTAN - ASIA - C18"/>
    <s v="kyrgyzstan.asi@miempresa.com"/>
    <x v="7"/>
    <x v="1"/>
    <s v="Baja"/>
    <s v="Normal"/>
    <d v="2021-03-14T00:00:00"/>
    <n v="189138495"/>
    <d v="2021-03-14T00:00:00"/>
    <n v="0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6749D-97E8-48AF-B71A-19C35AEEA935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8:D52" firstHeaderRow="1" firstDataRow="2" firstDataCol="1"/>
  <pivotFields count="14">
    <pivotField showAll="0"/>
    <pivotField showAll="0"/>
    <pivotField showAll="0"/>
    <pivotField showAll="0"/>
    <pivotField showAll="0"/>
    <pivotField axis="axisRow" dataField="1" showAll="0">
      <items count="13">
        <item x="11"/>
        <item x="2"/>
        <item x="5"/>
        <item x="9"/>
        <item x="8"/>
        <item x="1"/>
        <item x="7"/>
        <item x="3"/>
        <item x="10"/>
        <item x="6"/>
        <item x="4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uenta de Tipo de producto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90CF2-4DC8-41BC-889B-65B3DCE6E6C4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19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Canal de venta" fld="6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D71C8-0798-4202-98AF-DD85E19F262A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3:B16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13">
        <item x="11"/>
        <item x="2"/>
        <item x="5"/>
        <item x="9"/>
        <item x="8"/>
        <item x="1"/>
        <item x="7"/>
        <item x="3"/>
        <item x="10"/>
        <item x="6"/>
        <item x="4"/>
        <item x="0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Tipo de producto" fld="5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E35C6-6384-437A-9079-889AA476AF77}" name="TablaRegistroVentas" displayName="TablaRegistroVentas" ref="A1:N1001" totalsRowShown="0" headerRowDxfId="11">
  <autoFilter ref="A1:N1001" xr:uid="{7F1E35C6-6384-437A-9079-889AA476AF77}"/>
  <sortState xmlns:xlrd2="http://schemas.microsoft.com/office/spreadsheetml/2017/richdata2" ref="A2:N1001">
    <sortCondition ref="I2:I1001" customList="Urgente,Normal"/>
  </sortState>
  <tableColumns count="14">
    <tableColumn id="1" xr3:uid="{D806E24A-18AB-4676-B10A-0D92724B5D15}" name="ID Cliente"/>
    <tableColumn id="2" xr3:uid="{C732CCD4-DCCD-4E3A-A598-30A197B5FF3F}" name="Zona"/>
    <tableColumn id="3" xr3:uid="{1EA41BDB-6639-4D19-B7C9-B7B458F89C0D}" name="País"/>
    <tableColumn id="11" xr3:uid="{F656D31D-CEDA-4518-959C-56E6EF365A01}" name="Ubicación Cliente" dataDxfId="10">
      <calculatedColumnFormula>UPPER(C2&amp;" - "&amp;B2&amp;" - "&amp;LEFT(A2,1)&amp;MID(A2,2,2))</calculatedColumnFormula>
    </tableColumn>
    <tableColumn id="13" xr3:uid="{42A6BCA6-882E-4687-A159-9E688B87D8A7}" name="Correo" dataDxfId="9">
      <calculatedColumnFormula>LOWER(CONCATENATE(TablaRegistroVentas[[#This Row],[País]], ".", LEFT(TablaRegistroVentas[[#This Row],[Zona]],3),"@miempresa.com"))</calculatedColumnFormula>
    </tableColumn>
    <tableColumn id="4" xr3:uid="{DDCCB555-64CE-4C5C-8541-06D39BCC474B}" name="Tipo de producto"/>
    <tableColumn id="5" xr3:uid="{93ED5EEA-6584-4D48-A142-327B875DAB92}" name="Canal de venta"/>
    <tableColumn id="6" xr3:uid="{A6535487-B1C9-40CA-9F80-3ED8EE0EEDAC}" name="Prioridad"/>
    <tableColumn id="12" xr3:uid="{0D64D7D5-5041-40A2-9A64-43EA1978F6C3}" name="Urgencia" dataDxfId="8">
      <calculatedColumnFormula>IF(OR(TablaRegistroVentas[[#This Row],[Prioridad]]="Alta",TablaRegistroVentas[[#This Row],[Prioridad]]="Crítica"),"Urgente","Normal")</calculatedColumnFormula>
    </tableColumn>
    <tableColumn id="7" xr3:uid="{07742959-3917-4935-9E00-C84D417C3990}" name="Fecha pedido" dataDxfId="7"/>
    <tableColumn id="8" xr3:uid="{EAF1DFC5-9ED0-4AB5-9F89-B57F92F6F3A4}" name="ID Pedido"/>
    <tableColumn id="9" xr3:uid="{DEF5F951-2073-44AD-B8A2-1DEF54E96D6A}" name="Fecha envío" dataDxfId="6"/>
    <tableColumn id="14" xr3:uid="{9B2F5F8D-C9B8-4F72-9E00-57A40A8423CF}" name="Dias de entrega" dataDxfId="5"/>
    <tableColumn id="15" xr3:uid="{87637F88-8BC5-42A6-A23A-F265F3095D29}" name="Entrega Prioridad" dataDxfId="4">
      <calculatedColumnFormula>IF(TablaRegistroVentas[[#This Row],[Dias de entrega]]&lt;=20, "OK", IF(TablaRegistroVentas[[#This Row],[Dias de entrega]]&lt;=35, "Atrasado", "Alerta"))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00958-B861-46B5-8EDF-968F609FDFCD}" name="Tabla2" displayName="Tabla2" ref="Q4:R10" totalsRowShown="0">
  <autoFilter ref="Q4:R10" xr:uid="{B2000958-B861-46B5-8EDF-968F609FDFCD}"/>
  <tableColumns count="2">
    <tableColumn id="1" xr3:uid="{4A587C4A-8169-474E-A436-D85A6793032B}" name="Estadistica"/>
    <tableColumn id="2" xr3:uid="{70459693-D09B-4EDF-9257-55761A3C29FE}" name="Resultados" dataDxfId="3">
      <calculatedColumnFormula>AVERAGE(TablaRegistroVentas[Dias de entrega])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B18C-4253-4311-8151-493494B489C6}">
  <dimension ref="A3:D52"/>
  <sheetViews>
    <sheetView topLeftCell="A28" workbookViewId="0">
      <selection activeCell="L29" sqref="L29"/>
    </sheetView>
  </sheetViews>
  <sheetFormatPr baseColWidth="10" defaultRowHeight="14.4" x14ac:dyDescent="0.3"/>
  <cols>
    <col min="1" max="1" width="24.6640625" bestFit="1" customWidth="1"/>
    <col min="2" max="2" width="21.44140625" bestFit="1" customWidth="1"/>
    <col min="3" max="3" width="6.44140625" bestFit="1" customWidth="1"/>
    <col min="4" max="4" width="11.88671875" bestFit="1" customWidth="1"/>
  </cols>
  <sheetData>
    <row r="3" spans="1:2" x14ac:dyDescent="0.3">
      <c r="A3" s="7" t="s">
        <v>1182</v>
      </c>
      <c r="B3" t="s">
        <v>1184</v>
      </c>
    </row>
    <row r="4" spans="1:2" x14ac:dyDescent="0.3">
      <c r="A4" s="8" t="s">
        <v>32</v>
      </c>
      <c r="B4" s="5">
        <v>73</v>
      </c>
    </row>
    <row r="5" spans="1:2" x14ac:dyDescent="0.3">
      <c r="A5" s="8" t="s">
        <v>36</v>
      </c>
      <c r="B5" s="5">
        <v>87</v>
      </c>
    </row>
    <row r="6" spans="1:2" x14ac:dyDescent="0.3">
      <c r="A6" s="8" t="s">
        <v>17</v>
      </c>
      <c r="B6" s="5">
        <v>84</v>
      </c>
    </row>
    <row r="7" spans="1:2" x14ac:dyDescent="0.3">
      <c r="A7" s="8" t="s">
        <v>23</v>
      </c>
      <c r="B7" s="5">
        <v>95</v>
      </c>
    </row>
    <row r="8" spans="1:2" x14ac:dyDescent="0.3">
      <c r="A8" s="8" t="s">
        <v>41</v>
      </c>
      <c r="B8" s="5">
        <v>74</v>
      </c>
    </row>
    <row r="9" spans="1:2" x14ac:dyDescent="0.3">
      <c r="A9" s="8" t="s">
        <v>43</v>
      </c>
      <c r="B9" s="5">
        <v>84</v>
      </c>
    </row>
    <row r="10" spans="1:2" x14ac:dyDescent="0.3">
      <c r="A10" s="8" t="s">
        <v>88</v>
      </c>
      <c r="B10" s="5">
        <v>83</v>
      </c>
    </row>
    <row r="11" spans="1:2" x14ac:dyDescent="0.3">
      <c r="A11" s="8" t="s">
        <v>27</v>
      </c>
      <c r="B11" s="5">
        <v>86</v>
      </c>
    </row>
    <row r="12" spans="1:2" x14ac:dyDescent="0.3">
      <c r="A12" s="8" t="s">
        <v>46</v>
      </c>
      <c r="B12" s="5">
        <v>80</v>
      </c>
    </row>
    <row r="13" spans="1:2" x14ac:dyDescent="0.3">
      <c r="A13" s="8" t="s">
        <v>78</v>
      </c>
      <c r="B13" s="5">
        <v>78</v>
      </c>
    </row>
    <row r="14" spans="1:2" x14ac:dyDescent="0.3">
      <c r="A14" s="8" t="s">
        <v>12</v>
      </c>
      <c r="B14" s="5">
        <v>87</v>
      </c>
    </row>
    <row r="15" spans="1:2" x14ac:dyDescent="0.3">
      <c r="A15" s="8" t="s">
        <v>56</v>
      </c>
      <c r="B15" s="5">
        <v>89</v>
      </c>
    </row>
    <row r="16" spans="1:2" x14ac:dyDescent="0.3">
      <c r="A16" s="8" t="s">
        <v>1183</v>
      </c>
      <c r="B16" s="5">
        <v>1000</v>
      </c>
    </row>
    <row r="19" spans="1:2" x14ac:dyDescent="0.3">
      <c r="A19" s="7" t="s">
        <v>1182</v>
      </c>
      <c r="B19" t="s">
        <v>1185</v>
      </c>
    </row>
    <row r="20" spans="1:2" x14ac:dyDescent="0.3">
      <c r="A20" s="8" t="s">
        <v>13</v>
      </c>
      <c r="B20" s="5">
        <v>521</v>
      </c>
    </row>
    <row r="21" spans="1:2" x14ac:dyDescent="0.3">
      <c r="A21" s="8" t="s">
        <v>18</v>
      </c>
      <c r="B21" s="5">
        <v>479</v>
      </c>
    </row>
    <row r="22" spans="1:2" x14ac:dyDescent="0.3">
      <c r="A22" s="8" t="s">
        <v>1183</v>
      </c>
      <c r="B22" s="5">
        <v>1000</v>
      </c>
    </row>
    <row r="38" spans="1:4" x14ac:dyDescent="0.3">
      <c r="A38" s="7" t="s">
        <v>1184</v>
      </c>
      <c r="B38" s="7" t="s">
        <v>1186</v>
      </c>
    </row>
    <row r="39" spans="1:4" x14ac:dyDescent="0.3">
      <c r="A39" s="7" t="s">
        <v>1182</v>
      </c>
      <c r="B39" t="s">
        <v>13</v>
      </c>
      <c r="C39" t="s">
        <v>18</v>
      </c>
      <c r="D39" t="s">
        <v>1183</v>
      </c>
    </row>
    <row r="40" spans="1:4" x14ac:dyDescent="0.3">
      <c r="A40" s="8" t="s">
        <v>32</v>
      </c>
      <c r="B40" s="5">
        <v>29</v>
      </c>
      <c r="C40" s="5">
        <v>44</v>
      </c>
      <c r="D40" s="5">
        <v>73</v>
      </c>
    </row>
    <row r="41" spans="1:4" x14ac:dyDescent="0.3">
      <c r="A41" s="8" t="s">
        <v>36</v>
      </c>
      <c r="B41" s="5">
        <v>41</v>
      </c>
      <c r="C41" s="5">
        <v>46</v>
      </c>
      <c r="D41" s="5">
        <v>87</v>
      </c>
    </row>
    <row r="42" spans="1:4" x14ac:dyDescent="0.3">
      <c r="A42" s="8" t="s">
        <v>17</v>
      </c>
      <c r="B42" s="5">
        <v>50</v>
      </c>
      <c r="C42" s="5">
        <v>34</v>
      </c>
      <c r="D42" s="5">
        <v>84</v>
      </c>
    </row>
    <row r="43" spans="1:4" x14ac:dyDescent="0.3">
      <c r="A43" s="8" t="s">
        <v>23</v>
      </c>
      <c r="B43" s="5">
        <v>50</v>
      </c>
      <c r="C43" s="5">
        <v>45</v>
      </c>
      <c r="D43" s="5">
        <v>95</v>
      </c>
    </row>
    <row r="44" spans="1:4" x14ac:dyDescent="0.3">
      <c r="A44" s="8" t="s">
        <v>41</v>
      </c>
      <c r="B44" s="5">
        <v>35</v>
      </c>
      <c r="C44" s="5">
        <v>39</v>
      </c>
      <c r="D44" s="5">
        <v>74</v>
      </c>
    </row>
    <row r="45" spans="1:4" x14ac:dyDescent="0.3">
      <c r="A45" s="8" t="s">
        <v>43</v>
      </c>
      <c r="B45" s="5">
        <v>46</v>
      </c>
      <c r="C45" s="5">
        <v>38</v>
      </c>
      <c r="D45" s="5">
        <v>84</v>
      </c>
    </row>
    <row r="46" spans="1:4" x14ac:dyDescent="0.3">
      <c r="A46" s="8" t="s">
        <v>88</v>
      </c>
      <c r="B46" s="5">
        <v>42</v>
      </c>
      <c r="C46" s="5">
        <v>41</v>
      </c>
      <c r="D46" s="5">
        <v>83</v>
      </c>
    </row>
    <row r="47" spans="1:4" x14ac:dyDescent="0.3">
      <c r="A47" s="8" t="s">
        <v>27</v>
      </c>
      <c r="B47" s="5">
        <v>42</v>
      </c>
      <c r="C47" s="5">
        <v>44</v>
      </c>
      <c r="D47" s="5">
        <v>86</v>
      </c>
    </row>
    <row r="48" spans="1:4" x14ac:dyDescent="0.3">
      <c r="A48" s="8" t="s">
        <v>46</v>
      </c>
      <c r="B48" s="5">
        <v>41</v>
      </c>
      <c r="C48" s="5">
        <v>39</v>
      </c>
      <c r="D48" s="5">
        <v>80</v>
      </c>
    </row>
    <row r="49" spans="1:4" x14ac:dyDescent="0.3">
      <c r="A49" s="8" t="s">
        <v>78</v>
      </c>
      <c r="B49" s="5">
        <v>46</v>
      </c>
      <c r="C49" s="5">
        <v>32</v>
      </c>
      <c r="D49" s="5">
        <v>78</v>
      </c>
    </row>
    <row r="50" spans="1:4" x14ac:dyDescent="0.3">
      <c r="A50" s="8" t="s">
        <v>12</v>
      </c>
      <c r="B50" s="5">
        <v>59</v>
      </c>
      <c r="C50" s="5">
        <v>28</v>
      </c>
      <c r="D50" s="5">
        <v>87</v>
      </c>
    </row>
    <row r="51" spans="1:4" x14ac:dyDescent="0.3">
      <c r="A51" s="8" t="s">
        <v>56</v>
      </c>
      <c r="B51" s="5">
        <v>40</v>
      </c>
      <c r="C51" s="5">
        <v>49</v>
      </c>
      <c r="D51" s="5">
        <v>89</v>
      </c>
    </row>
    <row r="52" spans="1:4" x14ac:dyDescent="0.3">
      <c r="A52" s="8" t="s">
        <v>1183</v>
      </c>
      <c r="B52" s="5">
        <v>521</v>
      </c>
      <c r="C52" s="5">
        <v>479</v>
      </c>
      <c r="D52" s="5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zoomScale="66" zoomScaleNormal="66" workbookViewId="0">
      <selection activeCell="P23" sqref="P23"/>
    </sheetView>
  </sheetViews>
  <sheetFormatPr baseColWidth="10" defaultRowHeight="14.4" x14ac:dyDescent="0.3"/>
  <cols>
    <col min="1" max="1" width="12" bestFit="1" customWidth="1"/>
    <col min="2" max="2" width="21.88671875" bestFit="1" customWidth="1"/>
    <col min="3" max="3" width="22.88671875" customWidth="1"/>
    <col min="4" max="5" width="31.33203125" customWidth="1"/>
    <col min="6" max="6" width="18.44140625" bestFit="1" customWidth="1"/>
    <col min="7" max="7" width="16.33203125" bestFit="1" customWidth="1"/>
    <col min="8" max="8" width="11.44140625" bestFit="1" customWidth="1"/>
    <col min="9" max="9" width="17.5546875" bestFit="1" customWidth="1"/>
    <col min="10" max="10" width="15.109375" style="1" bestFit="1" customWidth="1"/>
    <col min="11" max="11" width="11.88671875" bestFit="1" customWidth="1"/>
    <col min="12" max="12" width="13.88671875" style="1" bestFit="1" customWidth="1"/>
    <col min="13" max="13" width="13.88671875" style="1" customWidth="1"/>
    <col min="14" max="14" width="20" bestFit="1" customWidth="1"/>
    <col min="15" max="15" width="18" style="2" bestFit="1" customWidth="1"/>
    <col min="16" max="16" width="17.109375" style="2" bestFit="1" customWidth="1"/>
    <col min="17" max="17" width="23.77734375" style="2" bestFit="1" customWidth="1"/>
    <col min="18" max="18" width="22" style="2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1168</v>
      </c>
      <c r="E1" s="3" t="s">
        <v>1172</v>
      </c>
      <c r="F1" s="3" t="s">
        <v>3</v>
      </c>
      <c r="G1" s="3" t="s">
        <v>4</v>
      </c>
      <c r="H1" s="3" t="s">
        <v>5</v>
      </c>
      <c r="I1" s="3" t="s">
        <v>1181</v>
      </c>
      <c r="J1" s="4" t="s">
        <v>6</v>
      </c>
      <c r="K1" s="3" t="s">
        <v>7</v>
      </c>
      <c r="L1" s="4" t="s">
        <v>8</v>
      </c>
      <c r="M1" s="1" t="s">
        <v>1169</v>
      </c>
      <c r="N1" s="3" t="s">
        <v>1170</v>
      </c>
      <c r="O1" s="1"/>
      <c r="P1"/>
      <c r="Q1"/>
      <c r="R1"/>
    </row>
    <row r="2" spans="1:18" x14ac:dyDescent="0.3">
      <c r="A2" t="s">
        <v>629</v>
      </c>
      <c r="B2" t="s">
        <v>30</v>
      </c>
      <c r="C2" t="s">
        <v>31</v>
      </c>
      <c r="D2" t="str">
        <f t="shared" ref="D2:D65" si="0">UPPER(C2&amp;" - "&amp;B2&amp;" - "&amp;LEFT(A2,1)&amp;MID(A2,2,2))</f>
        <v>GUATEMALA - CENTROAMÉRICA Y CARIBE - C29</v>
      </c>
      <c r="E2" t="str">
        <f>LOWER(CONCATENATE(TablaRegistroVentas[[#This Row],[País]], ".", LEFT(TablaRegistroVentas[[#This Row],[Zona]],3),"@miempresa.com"))</f>
        <v>guatemala.cen@miempresa.com</v>
      </c>
      <c r="F2" t="s">
        <v>56</v>
      </c>
      <c r="G2" t="s">
        <v>18</v>
      </c>
      <c r="H2" t="s">
        <v>14</v>
      </c>
      <c r="I2" t="str">
        <f>IF(OR(TablaRegistroVentas[[#This Row],[Prioridad]]="Alta",TablaRegistroVentas[[#This Row],[Prioridad]]="Crítica"),"Urgente","Normal")</f>
        <v>Urgente</v>
      </c>
      <c r="J2" s="1">
        <v>44361</v>
      </c>
      <c r="K2">
        <v>299286305</v>
      </c>
      <c r="L2" s="1">
        <v>44411</v>
      </c>
      <c r="M2" s="5">
        <f>_xlfn.DAYS(TablaRegistroVentas[[#This Row],[Fecha envío]], TablaRegistroVentas[[#This Row],[Fecha pedido]])</f>
        <v>50</v>
      </c>
      <c r="N2" s="1" t="str">
        <f>IF(TablaRegistroVentas[[#This Row],[Dias de entrega]]&lt;=20, "OK", IF(TablaRegistroVentas[[#This Row],[Dias de entrega]]&lt;=35, "Atrasado", "Alerta"))</f>
        <v>Alerta</v>
      </c>
      <c r="O2" s="1"/>
      <c r="P2"/>
      <c r="Q2"/>
      <c r="R2"/>
    </row>
    <row r="3" spans="1:18" x14ac:dyDescent="0.3">
      <c r="A3" t="s">
        <v>639</v>
      </c>
      <c r="B3" t="s">
        <v>25</v>
      </c>
      <c r="C3" t="s">
        <v>53</v>
      </c>
      <c r="D3" t="str">
        <f t="shared" si="0"/>
        <v>ZAMBIA - ÁFRICA - C75</v>
      </c>
      <c r="E3" t="str">
        <f>LOWER(CONCATENATE(TablaRegistroVentas[[#This Row],[País]], ".", LEFT(TablaRegistroVentas[[#This Row],[Zona]],3),"@miempresa.com"))</f>
        <v>zambia.áfr@miempresa.com</v>
      </c>
      <c r="F3" t="s">
        <v>56</v>
      </c>
      <c r="G3" t="s">
        <v>18</v>
      </c>
      <c r="H3" t="s">
        <v>14</v>
      </c>
      <c r="I3" t="str">
        <f>IF(OR(TablaRegistroVentas[[#This Row],[Prioridad]]="Alta",TablaRegistroVentas[[#This Row],[Prioridad]]="Crítica"),"Urgente","Normal")</f>
        <v>Urgente</v>
      </c>
      <c r="J3" s="1">
        <v>44180</v>
      </c>
      <c r="K3">
        <v>755752360</v>
      </c>
      <c r="L3" s="1">
        <v>44230</v>
      </c>
      <c r="M3" s="5">
        <f>_xlfn.DAYS(TablaRegistroVentas[[#This Row],[Fecha envío]], TablaRegistroVentas[[#This Row],[Fecha pedido]])</f>
        <v>50</v>
      </c>
      <c r="N3" s="1" t="str">
        <f>IF(TablaRegistroVentas[[#This Row],[Dias de entrega]]&lt;=20, "OK", IF(TablaRegistroVentas[[#This Row],[Dias de entrega]]&lt;=35, "Atrasado", "Alerta"))</f>
        <v>Alerta</v>
      </c>
      <c r="O3" s="1"/>
      <c r="P3"/>
      <c r="Q3"/>
      <c r="R3"/>
    </row>
    <row r="4" spans="1:18" x14ac:dyDescent="0.3">
      <c r="A4" t="s">
        <v>873</v>
      </c>
      <c r="B4" t="s">
        <v>25</v>
      </c>
      <c r="C4" t="s">
        <v>308</v>
      </c>
      <c r="D4" t="str">
        <f t="shared" si="0"/>
        <v>AFGHANISTAN - ÁFRICA - C92</v>
      </c>
      <c r="E4" t="str">
        <f>LOWER(CONCATENATE(TablaRegistroVentas[[#This Row],[País]], ".", LEFT(TablaRegistroVentas[[#This Row],[Zona]],3),"@miempresa.com"))</f>
        <v>afghanistan.áfr@miempresa.com</v>
      </c>
      <c r="F4" t="s">
        <v>43</v>
      </c>
      <c r="G4" t="s">
        <v>13</v>
      </c>
      <c r="H4" t="s">
        <v>14</v>
      </c>
      <c r="I4" t="str">
        <f>IF(OR(TablaRegistroVentas[[#This Row],[Prioridad]]="Alta",TablaRegistroVentas[[#This Row],[Prioridad]]="Crítica"),"Urgente","Normal")</f>
        <v>Urgente</v>
      </c>
      <c r="J4" s="1">
        <v>44400</v>
      </c>
      <c r="K4">
        <v>922294795</v>
      </c>
      <c r="L4" s="1">
        <v>44450</v>
      </c>
      <c r="M4" s="5">
        <f>_xlfn.DAYS(TablaRegistroVentas[[#This Row],[Fecha envío]], TablaRegistroVentas[[#This Row],[Fecha pedido]])</f>
        <v>50</v>
      </c>
      <c r="N4" s="1" t="str">
        <f>IF(TablaRegistroVentas[[#This Row],[Dias de entrega]]&lt;=20, "OK", IF(TablaRegistroVentas[[#This Row],[Dias de entrega]]&lt;=35, "Atrasado", "Alerta"))</f>
        <v>Alerta</v>
      </c>
      <c r="O4" s="1"/>
      <c r="P4"/>
      <c r="Q4" t="s">
        <v>1173</v>
      </c>
      <c r="R4" t="s">
        <v>1179</v>
      </c>
    </row>
    <row r="5" spans="1:18" x14ac:dyDescent="0.3">
      <c r="A5" t="s">
        <v>998</v>
      </c>
      <c r="B5" t="s">
        <v>25</v>
      </c>
      <c r="C5" t="s">
        <v>200</v>
      </c>
      <c r="D5" t="str">
        <f t="shared" si="0"/>
        <v>CAPE VERDE - ÁFRICA - C94</v>
      </c>
      <c r="E5" t="str">
        <f>LOWER(CONCATENATE(TablaRegistroVentas[[#This Row],[País]], ".", LEFT(TablaRegistroVentas[[#This Row],[Zona]],3),"@miempresa.com"))</f>
        <v>cape verde.áfr@miempresa.com</v>
      </c>
      <c r="F5" t="s">
        <v>36</v>
      </c>
      <c r="G5" t="s">
        <v>13</v>
      </c>
      <c r="H5" t="s">
        <v>14</v>
      </c>
      <c r="I5" t="str">
        <f>IF(OR(TablaRegistroVentas[[#This Row],[Prioridad]]="Alta",TablaRegistroVentas[[#This Row],[Prioridad]]="Crítica"),"Urgente","Normal")</f>
        <v>Urgente</v>
      </c>
      <c r="J5" s="1">
        <v>44501</v>
      </c>
      <c r="K5">
        <v>941685664</v>
      </c>
      <c r="L5" s="1">
        <v>44551</v>
      </c>
      <c r="M5" s="5">
        <f>_xlfn.DAYS(TablaRegistroVentas[[#This Row],[Fecha envío]], TablaRegistroVentas[[#This Row],[Fecha pedido]])</f>
        <v>50</v>
      </c>
      <c r="N5" s="1" t="str">
        <f>IF(TablaRegistroVentas[[#This Row],[Dias de entrega]]&lt;=20, "OK", IF(TablaRegistroVentas[[#This Row],[Dias de entrega]]&lt;=35, "Atrasado", "Alerta"))</f>
        <v>Alerta</v>
      </c>
      <c r="O5" s="1"/>
      <c r="P5"/>
      <c r="Q5" t="s">
        <v>1180</v>
      </c>
      <c r="R5">
        <f>COUNTIF(TablaRegistroVentas[Dias de entrega],"&lt;10")</f>
        <v>195</v>
      </c>
    </row>
    <row r="6" spans="1:18" x14ac:dyDescent="0.3">
      <c r="A6" t="s">
        <v>1064</v>
      </c>
      <c r="B6" t="s">
        <v>10</v>
      </c>
      <c r="C6" t="s">
        <v>198</v>
      </c>
      <c r="D6" t="str">
        <f t="shared" si="0"/>
        <v>ALBANIA - EUROPA - C55</v>
      </c>
      <c r="E6" t="str">
        <f>LOWER(CONCATENATE(TablaRegistroVentas[[#This Row],[País]], ".", LEFT(TablaRegistroVentas[[#This Row],[Zona]],3),"@miempresa.com"))</f>
        <v>albania.eur@miempresa.com</v>
      </c>
      <c r="F6" t="s">
        <v>27</v>
      </c>
      <c r="G6" t="s">
        <v>13</v>
      </c>
      <c r="H6" t="s">
        <v>14</v>
      </c>
      <c r="I6" t="str">
        <f>IF(OR(TablaRegistroVentas[[#This Row],[Prioridad]]="Alta",TablaRegistroVentas[[#This Row],[Prioridad]]="Crítica"),"Urgente","Normal")</f>
        <v>Urgente</v>
      </c>
      <c r="J6" s="1">
        <v>44101</v>
      </c>
      <c r="K6">
        <v>557524669</v>
      </c>
      <c r="L6" s="1">
        <v>44151</v>
      </c>
      <c r="M6" s="5">
        <f>_xlfn.DAYS(TablaRegistroVentas[[#This Row],[Fecha envío]], TablaRegistroVentas[[#This Row],[Fecha pedido]])</f>
        <v>50</v>
      </c>
      <c r="N6" s="1" t="str">
        <f>IF(TablaRegistroVentas[[#This Row],[Dias de entrega]]&lt;=20, "OK", IF(TablaRegistroVentas[[#This Row],[Dias de entrega]]&lt;=35, "Atrasado", "Alerta"))</f>
        <v>Alerta</v>
      </c>
      <c r="O6" s="1"/>
      <c r="P6"/>
      <c r="Q6" t="s">
        <v>1174</v>
      </c>
      <c r="R6">
        <f>AVERAGE(TablaRegistroVentas[Dias de entrega])</f>
        <v>24.045000000000002</v>
      </c>
    </row>
    <row r="7" spans="1:18" x14ac:dyDescent="0.3">
      <c r="A7" t="s">
        <v>9</v>
      </c>
      <c r="B7" t="s">
        <v>10</v>
      </c>
      <c r="C7" t="s">
        <v>11</v>
      </c>
      <c r="D7" t="str">
        <f t="shared" si="0"/>
        <v>UNITED KINGDOM - EUROPA - C24</v>
      </c>
      <c r="E7" t="str">
        <f>LOWER(CONCATENATE(TablaRegistroVentas[[#This Row],[País]], ".", LEFT(TablaRegistroVentas[[#This Row],[Zona]],3),"@miempresa.com"))</f>
        <v>united kingdom.eur@miempresa.com</v>
      </c>
      <c r="F7" t="s">
        <v>12</v>
      </c>
      <c r="G7" t="s">
        <v>13</v>
      </c>
      <c r="H7" t="s">
        <v>14</v>
      </c>
      <c r="I7" t="str">
        <f>IF(OR(TablaRegistroVentas[[#This Row],[Prioridad]]="Alta",TablaRegistroVentas[[#This Row],[Prioridad]]="Crítica"),"Urgente","Normal")</f>
        <v>Urgente</v>
      </c>
      <c r="J7" s="1">
        <v>44116</v>
      </c>
      <c r="K7">
        <v>242113196</v>
      </c>
      <c r="L7" s="1">
        <v>44165</v>
      </c>
      <c r="M7" s="5">
        <f>_xlfn.DAYS(TablaRegistroVentas[[#This Row],[Fecha envío]], TablaRegistroVentas[[#This Row],[Fecha pedido]])</f>
        <v>49</v>
      </c>
      <c r="N7" s="1" t="str">
        <f>IF(TablaRegistroVentas[[#This Row],[Dias de entrega]]&lt;=20, "OK", IF(TablaRegistroVentas[[#This Row],[Dias de entrega]]&lt;=35, "Atrasado", "Alerta"))</f>
        <v>Alerta</v>
      </c>
      <c r="O7" s="1"/>
      <c r="P7"/>
      <c r="Q7" t="s">
        <v>1175</v>
      </c>
      <c r="R7">
        <f>MIN(TablaRegistroVentas[Dias de entrega])</f>
        <v>0</v>
      </c>
    </row>
    <row r="8" spans="1:18" x14ac:dyDescent="0.3">
      <c r="A8" t="s">
        <v>123</v>
      </c>
      <c r="B8" t="s">
        <v>21</v>
      </c>
      <c r="C8" t="s">
        <v>124</v>
      </c>
      <c r="D8" t="str">
        <f t="shared" si="0"/>
        <v>VANUATU - AUSTRALIA Y OCEANÍA - C43</v>
      </c>
      <c r="E8" t="str">
        <f>LOWER(CONCATENATE(TablaRegistroVentas[[#This Row],[País]], ".", LEFT(TablaRegistroVentas[[#This Row],[Zona]],3),"@miempresa.com"))</f>
        <v>vanuatu.aus@miempresa.com</v>
      </c>
      <c r="F8" t="s">
        <v>17</v>
      </c>
      <c r="G8" t="s">
        <v>18</v>
      </c>
      <c r="H8" t="s">
        <v>14</v>
      </c>
      <c r="I8" t="str">
        <f>IF(OR(TablaRegistroVentas[[#This Row],[Prioridad]]="Alta",TablaRegistroVentas[[#This Row],[Prioridad]]="Crítica"),"Urgente","Normal")</f>
        <v>Urgente</v>
      </c>
      <c r="J8" s="1">
        <v>44776</v>
      </c>
      <c r="K8">
        <v>439667975</v>
      </c>
      <c r="L8" s="1">
        <v>44825</v>
      </c>
      <c r="M8" s="5">
        <f>_xlfn.DAYS(TablaRegistroVentas[[#This Row],[Fecha envío]], TablaRegistroVentas[[#This Row],[Fecha pedido]])</f>
        <v>49</v>
      </c>
      <c r="N8" s="1" t="str">
        <f>IF(TablaRegistroVentas[[#This Row],[Dias de entrega]]&lt;=20, "OK", IF(TablaRegistroVentas[[#This Row],[Dias de entrega]]&lt;=35, "Atrasado", "Alerta"))</f>
        <v>Alerta</v>
      </c>
      <c r="O8" s="1"/>
      <c r="P8"/>
      <c r="Q8" t="s">
        <v>1176</v>
      </c>
      <c r="R8">
        <f>MAX(TablaRegistroVentas[Dias de entrega])</f>
        <v>50</v>
      </c>
    </row>
    <row r="9" spans="1:18" x14ac:dyDescent="0.3">
      <c r="A9" t="s">
        <v>488</v>
      </c>
      <c r="B9" t="s">
        <v>25</v>
      </c>
      <c r="C9" t="s">
        <v>208</v>
      </c>
      <c r="D9" t="str">
        <f t="shared" si="0"/>
        <v>YEMEN - ÁFRICA - C86</v>
      </c>
      <c r="E9" t="str">
        <f>LOWER(CONCATENATE(TablaRegistroVentas[[#This Row],[País]], ".", LEFT(TablaRegistroVentas[[#This Row],[Zona]],3),"@miempresa.com"))</f>
        <v>yemen.áfr@miempresa.com</v>
      </c>
      <c r="F9" t="s">
        <v>78</v>
      </c>
      <c r="G9" t="s">
        <v>18</v>
      </c>
      <c r="H9" t="s">
        <v>14</v>
      </c>
      <c r="I9" t="str">
        <f>IF(OR(TablaRegistroVentas[[#This Row],[Prioridad]]="Alta",TablaRegistroVentas[[#This Row],[Prioridad]]="Crítica"),"Urgente","Normal")</f>
        <v>Urgente</v>
      </c>
      <c r="J9" s="1">
        <v>44617</v>
      </c>
      <c r="K9">
        <v>869887864</v>
      </c>
      <c r="L9" s="1">
        <v>44666</v>
      </c>
      <c r="M9" s="5">
        <f>_xlfn.DAYS(TablaRegistroVentas[[#This Row],[Fecha envío]], TablaRegistroVentas[[#This Row],[Fecha pedido]])</f>
        <v>49</v>
      </c>
      <c r="N9" s="1" t="str">
        <f>IF(TablaRegistroVentas[[#This Row],[Dias de entrega]]&lt;=20, "OK", IF(TablaRegistroVentas[[#This Row],[Dias de entrega]]&lt;=35, "Atrasado", "Alerta"))</f>
        <v>Alerta</v>
      </c>
      <c r="O9" s="1"/>
      <c r="P9"/>
      <c r="Q9" t="s">
        <v>1177</v>
      </c>
      <c r="R9">
        <f>COUNT(TablaRegistroVentas[ID Pedido])</f>
        <v>1000</v>
      </c>
    </row>
    <row r="10" spans="1:18" x14ac:dyDescent="0.3">
      <c r="A10" t="s">
        <v>598</v>
      </c>
      <c r="B10" t="s">
        <v>10</v>
      </c>
      <c r="C10" t="s">
        <v>212</v>
      </c>
      <c r="D10" t="str">
        <f t="shared" si="0"/>
        <v>LATVIA - EUROPA - C76</v>
      </c>
      <c r="E10" t="str">
        <f>LOWER(CONCATENATE(TablaRegistroVentas[[#This Row],[País]], ".", LEFT(TablaRegistroVentas[[#This Row],[Zona]],3),"@miempresa.com"))</f>
        <v>latvia.eur@miempresa.com</v>
      </c>
      <c r="F10" t="s">
        <v>88</v>
      </c>
      <c r="G10" t="s">
        <v>13</v>
      </c>
      <c r="H10" t="s">
        <v>14</v>
      </c>
      <c r="I10" t="str">
        <f>IF(OR(TablaRegistroVentas[[#This Row],[Prioridad]]="Alta",TablaRegistroVentas[[#This Row],[Prioridad]]="Crítica"),"Urgente","Normal")</f>
        <v>Urgente</v>
      </c>
      <c r="J10" s="1">
        <v>44058</v>
      </c>
      <c r="K10">
        <v>766228854</v>
      </c>
      <c r="L10" s="1">
        <v>44107</v>
      </c>
      <c r="M10" s="5">
        <f>_xlfn.DAYS(TablaRegistroVentas[[#This Row],[Fecha envío]], TablaRegistroVentas[[#This Row],[Fecha pedido]])</f>
        <v>49</v>
      </c>
      <c r="N10" s="1" t="str">
        <f>IF(TablaRegistroVentas[[#This Row],[Dias de entrega]]&lt;=20, "OK", IF(TablaRegistroVentas[[#This Row],[Dias de entrega]]&lt;=35, "Atrasado", "Alerta"))</f>
        <v>Alerta</v>
      </c>
      <c r="O10" s="1"/>
      <c r="P10"/>
      <c r="Q10" t="s">
        <v>1178</v>
      </c>
      <c r="R10">
        <f>COUNTIF(TablaRegistroVentas[Dias de entrega],"&gt;35")</f>
        <v>270</v>
      </c>
    </row>
    <row r="11" spans="1:18" x14ac:dyDescent="0.3">
      <c r="A11" t="s">
        <v>853</v>
      </c>
      <c r="B11" t="s">
        <v>10</v>
      </c>
      <c r="C11" t="s">
        <v>137</v>
      </c>
      <c r="D11" t="str">
        <f t="shared" si="0"/>
        <v>MOLDOVA  - EUROPA - C47</v>
      </c>
      <c r="E11" t="str">
        <f>LOWER(CONCATENATE(TablaRegistroVentas[[#This Row],[País]], ".", LEFT(TablaRegistroVentas[[#This Row],[Zona]],3),"@miempresa.com"))</f>
        <v>moldova .eur@miempresa.com</v>
      </c>
      <c r="F11" t="s">
        <v>78</v>
      </c>
      <c r="G11" t="s">
        <v>13</v>
      </c>
      <c r="H11" t="s">
        <v>14</v>
      </c>
      <c r="I11" t="str">
        <f>IF(OR(TablaRegistroVentas[[#This Row],[Prioridad]]="Alta",TablaRegistroVentas[[#This Row],[Prioridad]]="Crítica"),"Urgente","Normal")</f>
        <v>Urgente</v>
      </c>
      <c r="J11" s="1">
        <v>44457</v>
      </c>
      <c r="K11">
        <v>477249372</v>
      </c>
      <c r="L11" s="1">
        <v>44506</v>
      </c>
      <c r="M11" s="5">
        <f>_xlfn.DAYS(TablaRegistroVentas[[#This Row],[Fecha envío]], TablaRegistroVentas[[#This Row],[Fecha pedido]])</f>
        <v>49</v>
      </c>
      <c r="N11" s="1" t="str">
        <f>IF(TablaRegistroVentas[[#This Row],[Dias de entrega]]&lt;=20, "OK", IF(TablaRegistroVentas[[#This Row],[Dias de entrega]]&lt;=35, "Atrasado", "Alerta"))</f>
        <v>Alerta</v>
      </c>
      <c r="O11" s="1"/>
      <c r="P11"/>
      <c r="Q11"/>
      <c r="R11"/>
    </row>
    <row r="12" spans="1:18" x14ac:dyDescent="0.3">
      <c r="A12" t="s">
        <v>1139</v>
      </c>
      <c r="B12" t="s">
        <v>30</v>
      </c>
      <c r="C12" t="s">
        <v>64</v>
      </c>
      <c r="D12" t="str">
        <f t="shared" si="0"/>
        <v>DOMINICAN REPUBLIC - CENTROAMÉRICA Y CARIBE - C67</v>
      </c>
      <c r="E12" t="str">
        <f>LOWER(CONCATENATE(TablaRegistroVentas[[#This Row],[País]], ".", LEFT(TablaRegistroVentas[[#This Row],[Zona]],3),"@miempresa.com"))</f>
        <v>dominican republic.cen@miempresa.com</v>
      </c>
      <c r="F12" t="s">
        <v>43</v>
      </c>
      <c r="G12" t="s">
        <v>18</v>
      </c>
      <c r="H12" t="s">
        <v>14</v>
      </c>
      <c r="I12" t="str">
        <f>IF(OR(TablaRegistroVentas[[#This Row],[Prioridad]]="Alta",TablaRegistroVentas[[#This Row],[Prioridad]]="Crítica"),"Urgente","Normal")</f>
        <v>Urgente</v>
      </c>
      <c r="J12" s="1">
        <v>44535</v>
      </c>
      <c r="K12">
        <v>675713098</v>
      </c>
      <c r="L12" s="1">
        <v>44584</v>
      </c>
      <c r="M12" s="5">
        <f>_xlfn.DAYS(TablaRegistroVentas[[#This Row],[Fecha envío]], TablaRegistroVentas[[#This Row],[Fecha pedido]])</f>
        <v>49</v>
      </c>
      <c r="N12" s="1" t="str">
        <f>IF(TablaRegistroVentas[[#This Row],[Dias de entrega]]&lt;=20, "OK", IF(TablaRegistroVentas[[#This Row],[Dias de entrega]]&lt;=35, "Atrasado", "Alerta"))</f>
        <v>Alerta</v>
      </c>
      <c r="O12" s="1"/>
      <c r="P12"/>
      <c r="Q12"/>
      <c r="R12"/>
    </row>
    <row r="13" spans="1:18" ht="15" x14ac:dyDescent="0.35">
      <c r="A13" t="s">
        <v>638</v>
      </c>
      <c r="B13" t="s">
        <v>10</v>
      </c>
      <c r="C13" t="s">
        <v>374</v>
      </c>
      <c r="D13" t="str">
        <f t="shared" si="0"/>
        <v>SWEDEN - EUROPA - C43</v>
      </c>
      <c r="E13" t="str">
        <f>LOWER(CONCATENATE(TablaRegistroVentas[[#This Row],[País]], ".", LEFT(TablaRegistroVentas[[#This Row],[Zona]],3),"@miempresa.com"))</f>
        <v>sweden.eur@miempresa.com</v>
      </c>
      <c r="F13" t="s">
        <v>41</v>
      </c>
      <c r="G13" t="s">
        <v>18</v>
      </c>
      <c r="H13" t="s">
        <v>14</v>
      </c>
      <c r="I13" t="str">
        <f>IF(OR(TablaRegistroVentas[[#This Row],[Prioridad]]="Alta",TablaRegistroVentas[[#This Row],[Prioridad]]="Crítica"),"Urgente","Normal")</f>
        <v>Urgente</v>
      </c>
      <c r="J13" s="1">
        <v>44489</v>
      </c>
      <c r="K13">
        <v>438844430</v>
      </c>
      <c r="L13" s="1">
        <v>44537</v>
      </c>
      <c r="M13" s="5">
        <f>_xlfn.DAYS(TablaRegistroVentas[[#This Row],[Fecha envío]], TablaRegistroVentas[[#This Row],[Fecha pedido]])</f>
        <v>48</v>
      </c>
      <c r="N13" s="1" t="str">
        <f>IF(TablaRegistroVentas[[#This Row],[Dias de entrega]]&lt;=20, "OK", IF(TablaRegistroVentas[[#This Row],[Dias de entrega]]&lt;=35, "Atrasado", "Alerta"))</f>
        <v>Alerta</v>
      </c>
      <c r="O13" s="1"/>
      <c r="P13"/>
      <c r="Q13" s="6"/>
      <c r="R13"/>
    </row>
    <row r="14" spans="1:18" x14ac:dyDescent="0.3">
      <c r="A14" t="s">
        <v>771</v>
      </c>
      <c r="B14" t="s">
        <v>25</v>
      </c>
      <c r="C14" t="s">
        <v>772</v>
      </c>
      <c r="D14" t="str">
        <f t="shared" si="0"/>
        <v>GUINEA - ÁFRICA - C13</v>
      </c>
      <c r="E14" t="str">
        <f>LOWER(CONCATENATE(TablaRegistroVentas[[#This Row],[País]], ".", LEFT(TablaRegistroVentas[[#This Row],[Zona]],3),"@miempresa.com"))</f>
        <v>guinea.áfr@miempresa.com</v>
      </c>
      <c r="F14" t="s">
        <v>23</v>
      </c>
      <c r="G14" t="s">
        <v>13</v>
      </c>
      <c r="H14" t="s">
        <v>14</v>
      </c>
      <c r="I14" t="str">
        <f>IF(OR(TablaRegistroVentas[[#This Row],[Prioridad]]="Alta",TablaRegistroVentas[[#This Row],[Prioridad]]="Crítica"),"Urgente","Normal")</f>
        <v>Urgente</v>
      </c>
      <c r="J14" s="1">
        <v>44608</v>
      </c>
      <c r="K14">
        <v>134441602</v>
      </c>
      <c r="L14" s="1">
        <v>44656</v>
      </c>
      <c r="M14" s="5">
        <f>_xlfn.DAYS(TablaRegistroVentas[[#This Row],[Fecha envío]], TablaRegistroVentas[[#This Row],[Fecha pedido]])</f>
        <v>48</v>
      </c>
      <c r="N14" s="1" t="str">
        <f>IF(TablaRegistroVentas[[#This Row],[Dias de entrega]]&lt;=20, "OK", IF(TablaRegistroVentas[[#This Row],[Dias de entrega]]&lt;=35, "Atrasado", "Alerta"))</f>
        <v>Alerta</v>
      </c>
      <c r="O14" s="1"/>
      <c r="P14"/>
      <c r="Q14"/>
      <c r="R14"/>
    </row>
    <row r="15" spans="1:18" x14ac:dyDescent="0.3">
      <c r="A15" t="s">
        <v>866</v>
      </c>
      <c r="B15" t="s">
        <v>10</v>
      </c>
      <c r="C15" t="s">
        <v>340</v>
      </c>
      <c r="D15" t="str">
        <f t="shared" si="0"/>
        <v>LUXEMBOURG - EUROPA - C57</v>
      </c>
      <c r="E15" t="str">
        <f>LOWER(CONCATENATE(TablaRegistroVentas[[#This Row],[País]], ".", LEFT(TablaRegistroVentas[[#This Row],[Zona]],3),"@miempresa.com"))</f>
        <v>luxembourg.eur@miempresa.com</v>
      </c>
      <c r="F15" t="s">
        <v>23</v>
      </c>
      <c r="G15" t="s">
        <v>18</v>
      </c>
      <c r="H15" t="s">
        <v>14</v>
      </c>
      <c r="I15" t="str">
        <f>IF(OR(TablaRegistroVentas[[#This Row],[Prioridad]]="Alta",TablaRegistroVentas[[#This Row],[Prioridad]]="Crítica"),"Urgente","Normal")</f>
        <v>Urgente</v>
      </c>
      <c r="J15" s="1">
        <v>44092</v>
      </c>
      <c r="K15">
        <v>575233256</v>
      </c>
      <c r="L15" s="1">
        <v>44140</v>
      </c>
      <c r="M15" s="5">
        <f>_xlfn.DAYS(TablaRegistroVentas[[#This Row],[Fecha envío]], TablaRegistroVentas[[#This Row],[Fecha pedido]])</f>
        <v>48</v>
      </c>
      <c r="N15" s="1" t="str">
        <f>IF(TablaRegistroVentas[[#This Row],[Dias de entrega]]&lt;=20, "OK", IF(TablaRegistroVentas[[#This Row],[Dias de entrega]]&lt;=35, "Atrasado", "Alerta"))</f>
        <v>Alerta</v>
      </c>
      <c r="O15" s="1"/>
      <c r="P15"/>
      <c r="Q15"/>
      <c r="R15"/>
    </row>
    <row r="16" spans="1:18" x14ac:dyDescent="0.3">
      <c r="A16" t="s">
        <v>904</v>
      </c>
      <c r="B16" t="s">
        <v>30</v>
      </c>
      <c r="C16" t="s">
        <v>611</v>
      </c>
      <c r="D16" t="str">
        <f t="shared" si="0"/>
        <v>PANAMA - CENTROAMÉRICA Y CARIBE - C34</v>
      </c>
      <c r="E16" t="str">
        <f>LOWER(CONCATENATE(TablaRegistroVentas[[#This Row],[País]], ".", LEFT(TablaRegistroVentas[[#This Row],[Zona]],3),"@miempresa.com"))</f>
        <v>panama.cen@miempresa.com</v>
      </c>
      <c r="F16" t="s">
        <v>56</v>
      </c>
      <c r="G16" t="s">
        <v>18</v>
      </c>
      <c r="H16" t="s">
        <v>14</v>
      </c>
      <c r="I16" t="str">
        <f>IF(OR(TablaRegistroVentas[[#This Row],[Prioridad]]="Alta",TablaRegistroVentas[[#This Row],[Prioridad]]="Crítica"),"Urgente","Normal")</f>
        <v>Urgente</v>
      </c>
      <c r="J16" s="1">
        <v>44793</v>
      </c>
      <c r="K16">
        <v>345134484</v>
      </c>
      <c r="L16" s="1">
        <v>44841</v>
      </c>
      <c r="M16" s="5">
        <f>_xlfn.DAYS(TablaRegistroVentas[[#This Row],[Fecha envío]], TablaRegistroVentas[[#This Row],[Fecha pedido]])</f>
        <v>48</v>
      </c>
      <c r="N16" s="1" t="str">
        <f>IF(TablaRegistroVentas[[#This Row],[Dias de entrega]]&lt;=20, "OK", IF(TablaRegistroVentas[[#This Row],[Dias de entrega]]&lt;=35, "Atrasado", "Alerta"))</f>
        <v>Alerta</v>
      </c>
      <c r="O16" s="1"/>
      <c r="P16"/>
      <c r="Q16"/>
      <c r="R16"/>
    </row>
    <row r="17" spans="1:18" x14ac:dyDescent="0.3">
      <c r="A17" t="s">
        <v>42</v>
      </c>
      <c r="B17" t="s">
        <v>30</v>
      </c>
      <c r="C17" t="s">
        <v>35</v>
      </c>
      <c r="D17" t="str">
        <f t="shared" si="0"/>
        <v>GRENADA - CENTROAMÉRICA Y CARIBE - C83</v>
      </c>
      <c r="E17" t="str">
        <f>LOWER(CONCATENATE(TablaRegistroVentas[[#This Row],[País]], ".", LEFT(TablaRegistroVentas[[#This Row],[Zona]],3),"@miempresa.com"))</f>
        <v>grenada.cen@miempresa.com</v>
      </c>
      <c r="F17" t="s">
        <v>43</v>
      </c>
      <c r="G17" t="s">
        <v>13</v>
      </c>
      <c r="H17" t="s">
        <v>14</v>
      </c>
      <c r="I17" t="str">
        <f>IF(OR(TablaRegistroVentas[[#This Row],[Prioridad]]="Alta",TablaRegistroVentas[[#This Row],[Prioridad]]="Crítica"),"Urgente","Normal")</f>
        <v>Urgente</v>
      </c>
      <c r="J17" s="1">
        <v>44240</v>
      </c>
      <c r="K17">
        <v>839443290</v>
      </c>
      <c r="L17" s="1">
        <v>44287</v>
      </c>
      <c r="M17" s="5">
        <f>_xlfn.DAYS(TablaRegistroVentas[[#This Row],[Fecha envío]], TablaRegistroVentas[[#This Row],[Fecha pedido]])</f>
        <v>47</v>
      </c>
      <c r="N17" s="1" t="str">
        <f>IF(TablaRegistroVentas[[#This Row],[Dias de entrega]]&lt;=20, "OK", IF(TablaRegistroVentas[[#This Row],[Dias de entrega]]&lt;=35, "Atrasado", "Alerta"))</f>
        <v>Alerta</v>
      </c>
      <c r="O17" s="1"/>
      <c r="P17"/>
      <c r="Q17"/>
      <c r="R17"/>
    </row>
    <row r="18" spans="1:18" x14ac:dyDescent="0.3">
      <c r="A18" t="s">
        <v>72</v>
      </c>
      <c r="B18" t="s">
        <v>25</v>
      </c>
      <c r="C18" t="s">
        <v>73</v>
      </c>
      <c r="D18" t="str">
        <f t="shared" si="0"/>
        <v>THE GAMBIA - ÁFRICA - C46</v>
      </c>
      <c r="E18" t="str">
        <f>LOWER(CONCATENATE(TablaRegistroVentas[[#This Row],[País]], ".", LEFT(TablaRegistroVentas[[#This Row],[Zona]],3),"@miempresa.com"))</f>
        <v>the gambia.áfr@miempresa.com</v>
      </c>
      <c r="F18" t="s">
        <v>41</v>
      </c>
      <c r="G18" t="s">
        <v>18</v>
      </c>
      <c r="H18" t="s">
        <v>14</v>
      </c>
      <c r="I18" t="str">
        <f>IF(OR(TablaRegistroVentas[[#This Row],[Prioridad]]="Alta",TablaRegistroVentas[[#This Row],[Prioridad]]="Crítica"),"Urgente","Normal")</f>
        <v>Urgente</v>
      </c>
      <c r="J18" s="1">
        <v>44355</v>
      </c>
      <c r="K18">
        <v>464588487</v>
      </c>
      <c r="L18" s="1">
        <v>44402</v>
      </c>
      <c r="M18" s="5">
        <f>_xlfn.DAYS(TablaRegistroVentas[[#This Row],[Fecha envío]], TablaRegistroVentas[[#This Row],[Fecha pedido]])</f>
        <v>47</v>
      </c>
      <c r="N18" s="1" t="str">
        <f>IF(TablaRegistroVentas[[#This Row],[Dias de entrega]]&lt;=20, "OK", IF(TablaRegistroVentas[[#This Row],[Dias de entrega]]&lt;=35, "Atrasado", "Alerta"))</f>
        <v>Alerta</v>
      </c>
      <c r="O18" s="1"/>
      <c r="P18"/>
      <c r="Q18"/>
      <c r="R18"/>
    </row>
    <row r="19" spans="1:18" x14ac:dyDescent="0.3">
      <c r="A19" t="s">
        <v>1143</v>
      </c>
      <c r="B19" t="s">
        <v>21</v>
      </c>
      <c r="C19" t="s">
        <v>115</v>
      </c>
      <c r="D19" t="str">
        <f t="shared" si="0"/>
        <v>PALAU - AUSTRALIA Y OCEANÍA - C89</v>
      </c>
      <c r="E19" t="str">
        <f>LOWER(CONCATENATE(TablaRegistroVentas[[#This Row],[País]], ".", LEFT(TablaRegistroVentas[[#This Row],[Zona]],3),"@miempresa.com"))</f>
        <v>palau.aus@miempresa.com</v>
      </c>
      <c r="F19" t="s">
        <v>12</v>
      </c>
      <c r="G19" t="s">
        <v>13</v>
      </c>
      <c r="H19" t="s">
        <v>14</v>
      </c>
      <c r="I19" t="str">
        <f>IF(OR(TablaRegistroVentas[[#This Row],[Prioridad]]="Alta",TablaRegistroVentas[[#This Row],[Prioridad]]="Crítica"),"Urgente","Normal")</f>
        <v>Urgente</v>
      </c>
      <c r="J19" s="1">
        <v>44657</v>
      </c>
      <c r="K19">
        <v>897645938</v>
      </c>
      <c r="L19" s="1">
        <v>44704</v>
      </c>
      <c r="M19" s="5">
        <f>_xlfn.DAYS(TablaRegistroVentas[[#This Row],[Fecha envío]], TablaRegistroVentas[[#This Row],[Fecha pedido]])</f>
        <v>47</v>
      </c>
      <c r="N19" s="1" t="str">
        <f>IF(TablaRegistroVentas[[#This Row],[Dias de entrega]]&lt;=20, "OK", IF(TablaRegistroVentas[[#This Row],[Dias de entrega]]&lt;=35, "Atrasado", "Alerta"))</f>
        <v>Alerta</v>
      </c>
      <c r="O19" s="1"/>
      <c r="P19"/>
      <c r="Q19"/>
      <c r="R19"/>
    </row>
    <row r="20" spans="1:18" x14ac:dyDescent="0.3">
      <c r="A20" t="s">
        <v>84</v>
      </c>
      <c r="B20" t="s">
        <v>25</v>
      </c>
      <c r="C20" t="s">
        <v>85</v>
      </c>
      <c r="D20" t="str">
        <f t="shared" si="0"/>
        <v>NIGERIA - ÁFRICA - C34</v>
      </c>
      <c r="E20" t="str">
        <f>LOWER(CONCATENATE(TablaRegistroVentas[[#This Row],[País]], ".", LEFT(TablaRegistroVentas[[#This Row],[Zona]],3),"@miempresa.com"))</f>
        <v>nigeria.áfr@miempresa.com</v>
      </c>
      <c r="F20" t="s">
        <v>78</v>
      </c>
      <c r="G20" t="s">
        <v>13</v>
      </c>
      <c r="H20" t="s">
        <v>14</v>
      </c>
      <c r="I20" t="str">
        <f>IF(OR(TablaRegistroVentas[[#This Row],[Prioridad]]="Alta",TablaRegistroVentas[[#This Row],[Prioridad]]="Crítica"),"Urgente","Normal")</f>
        <v>Urgente</v>
      </c>
      <c r="J20" s="1">
        <v>44799</v>
      </c>
      <c r="K20">
        <v>342066037</v>
      </c>
      <c r="L20" s="1">
        <v>44845</v>
      </c>
      <c r="M20" s="5">
        <f>_xlfn.DAYS(TablaRegistroVentas[[#This Row],[Fecha envío]], TablaRegistroVentas[[#This Row],[Fecha pedido]])</f>
        <v>46</v>
      </c>
      <c r="N20" s="1" t="str">
        <f>IF(TablaRegistroVentas[[#This Row],[Dias de entrega]]&lt;=20, "OK", IF(TablaRegistroVentas[[#This Row],[Dias de entrega]]&lt;=35, "Atrasado", "Alerta"))</f>
        <v>Alerta</v>
      </c>
      <c r="O20" s="1"/>
      <c r="P20"/>
      <c r="Q20"/>
      <c r="R20"/>
    </row>
    <row r="21" spans="1:18" x14ac:dyDescent="0.3">
      <c r="A21" t="s">
        <v>362</v>
      </c>
      <c r="B21" t="s">
        <v>25</v>
      </c>
      <c r="C21" t="s">
        <v>244</v>
      </c>
      <c r="D21" t="str">
        <f t="shared" si="0"/>
        <v>LIBERIA - ÁFRICA - C79</v>
      </c>
      <c r="E21" t="str">
        <f>LOWER(CONCATENATE(TablaRegistroVentas[[#This Row],[País]], ".", LEFT(TablaRegistroVentas[[#This Row],[Zona]],3),"@miempresa.com"))</f>
        <v>liberia.áfr@miempresa.com</v>
      </c>
      <c r="F21" t="s">
        <v>27</v>
      </c>
      <c r="G21" t="s">
        <v>13</v>
      </c>
      <c r="H21" t="s">
        <v>14</v>
      </c>
      <c r="I21" t="str">
        <f>IF(OR(TablaRegistroVentas[[#This Row],[Prioridad]]="Alta",TablaRegistroVentas[[#This Row],[Prioridad]]="Crítica"),"Urgente","Normal")</f>
        <v>Urgente</v>
      </c>
      <c r="J21" s="1">
        <v>44392</v>
      </c>
      <c r="K21">
        <v>795363223</v>
      </c>
      <c r="L21" s="1">
        <v>44438</v>
      </c>
      <c r="M21" s="5">
        <f>_xlfn.DAYS(TablaRegistroVentas[[#This Row],[Fecha envío]], TablaRegistroVentas[[#This Row],[Fecha pedido]])</f>
        <v>46</v>
      </c>
      <c r="N21" s="1" t="str">
        <f>IF(TablaRegistroVentas[[#This Row],[Dias de entrega]]&lt;=20, "OK", IF(TablaRegistroVentas[[#This Row],[Dias de entrega]]&lt;=35, "Atrasado", "Alerta"))</f>
        <v>Alerta</v>
      </c>
      <c r="O21" s="1"/>
      <c r="P21"/>
      <c r="Q21"/>
      <c r="R21"/>
    </row>
    <row r="22" spans="1:18" x14ac:dyDescent="0.3">
      <c r="A22" t="s">
        <v>655</v>
      </c>
      <c r="B22" t="s">
        <v>68</v>
      </c>
      <c r="C22" t="s">
        <v>100</v>
      </c>
      <c r="D22" t="str">
        <f t="shared" si="0"/>
        <v>INDONESIA - ASIA - C48</v>
      </c>
      <c r="E22" t="str">
        <f>LOWER(CONCATENATE(TablaRegistroVentas[[#This Row],[País]], ".", LEFT(TablaRegistroVentas[[#This Row],[Zona]],3),"@miempresa.com"))</f>
        <v>indonesia.asi@miempresa.com</v>
      </c>
      <c r="F22" t="s">
        <v>43</v>
      </c>
      <c r="G22" t="s">
        <v>18</v>
      </c>
      <c r="H22" t="s">
        <v>14</v>
      </c>
      <c r="I22" t="str">
        <f>IF(OR(TablaRegistroVentas[[#This Row],[Prioridad]]="Alta",TablaRegistroVentas[[#This Row],[Prioridad]]="Crítica"),"Urgente","Normal")</f>
        <v>Urgente</v>
      </c>
      <c r="J22" s="1">
        <v>44571</v>
      </c>
      <c r="K22">
        <v>487630593</v>
      </c>
      <c r="L22" s="1">
        <v>44617</v>
      </c>
      <c r="M22" s="5">
        <f>_xlfn.DAYS(TablaRegistroVentas[[#This Row],[Fecha envío]], TablaRegistroVentas[[#This Row],[Fecha pedido]])</f>
        <v>46</v>
      </c>
      <c r="N22" s="1" t="str">
        <f>IF(TablaRegistroVentas[[#This Row],[Dias de entrega]]&lt;=20, "OK", IF(TablaRegistroVentas[[#This Row],[Dias de entrega]]&lt;=35, "Atrasado", "Alerta"))</f>
        <v>Alerta</v>
      </c>
      <c r="O22" s="1"/>
      <c r="P22"/>
      <c r="Q22"/>
      <c r="R22"/>
    </row>
    <row r="23" spans="1:18" x14ac:dyDescent="0.3">
      <c r="A23" t="s">
        <v>182</v>
      </c>
      <c r="B23" t="s">
        <v>10</v>
      </c>
      <c r="C23" t="s">
        <v>16</v>
      </c>
      <c r="D23" t="str">
        <f t="shared" si="0"/>
        <v>MALTA - EUROPA - C84</v>
      </c>
      <c r="E23" t="str">
        <f>LOWER(CONCATENATE(TablaRegistroVentas[[#This Row],[País]], ".", LEFT(TablaRegistroVentas[[#This Row],[Zona]],3),"@miempresa.com"))</f>
        <v>malta.eur@miempresa.com</v>
      </c>
      <c r="F23" t="s">
        <v>46</v>
      </c>
      <c r="G23" t="s">
        <v>18</v>
      </c>
      <c r="H23" t="s">
        <v>14</v>
      </c>
      <c r="I23" t="str">
        <f>IF(OR(TablaRegistroVentas[[#This Row],[Prioridad]]="Alta",TablaRegistroVentas[[#This Row],[Prioridad]]="Crítica"),"Urgente","Normal")</f>
        <v>Urgente</v>
      </c>
      <c r="J23" s="1">
        <v>44354</v>
      </c>
      <c r="K23">
        <v>847659862</v>
      </c>
      <c r="L23" s="1">
        <v>44399</v>
      </c>
      <c r="M23" s="5">
        <f>_xlfn.DAYS(TablaRegistroVentas[[#This Row],[Fecha envío]], TablaRegistroVentas[[#This Row],[Fecha pedido]])</f>
        <v>45</v>
      </c>
      <c r="N23" s="1" t="str">
        <f>IF(TablaRegistroVentas[[#This Row],[Dias de entrega]]&lt;=20, "OK", IF(TablaRegistroVentas[[#This Row],[Dias de entrega]]&lt;=35, "Atrasado", "Alerta"))</f>
        <v>Alerta</v>
      </c>
      <c r="O23" s="1"/>
      <c r="P23"/>
      <c r="Q23"/>
      <c r="R23"/>
    </row>
    <row r="24" spans="1:18" x14ac:dyDescent="0.3">
      <c r="A24" t="s">
        <v>284</v>
      </c>
      <c r="B24" t="s">
        <v>48</v>
      </c>
      <c r="C24" t="s">
        <v>285</v>
      </c>
      <c r="D24" t="str">
        <f t="shared" si="0"/>
        <v>UNITED STATES OF AMERICA - NORTEAMÉRICA - C50</v>
      </c>
      <c r="E24" t="str">
        <f>LOWER(CONCATENATE(TablaRegistroVentas[[#This Row],[País]], ".", LEFT(TablaRegistroVentas[[#This Row],[Zona]],3),"@miempresa.com"))</f>
        <v>united states of america.nor@miempresa.com</v>
      </c>
      <c r="F24" t="s">
        <v>43</v>
      </c>
      <c r="G24" t="s">
        <v>13</v>
      </c>
      <c r="H24" t="s">
        <v>14</v>
      </c>
      <c r="I24" t="str">
        <f>IF(OR(TablaRegistroVentas[[#This Row],[Prioridad]]="Alta",TablaRegistroVentas[[#This Row],[Prioridad]]="Crítica"),"Urgente","Normal")</f>
        <v>Urgente</v>
      </c>
      <c r="J24" s="1">
        <v>44618</v>
      </c>
      <c r="K24">
        <v>505354201</v>
      </c>
      <c r="L24" s="1">
        <v>44663</v>
      </c>
      <c r="M24" s="5">
        <f>_xlfn.DAYS(TablaRegistroVentas[[#This Row],[Fecha envío]], TablaRegistroVentas[[#This Row],[Fecha pedido]])</f>
        <v>45</v>
      </c>
      <c r="N24" s="1" t="str">
        <f>IF(TablaRegistroVentas[[#This Row],[Dias de entrega]]&lt;=20, "OK", IF(TablaRegistroVentas[[#This Row],[Dias de entrega]]&lt;=35, "Atrasado", "Alerta"))</f>
        <v>Alerta</v>
      </c>
      <c r="O24" s="1"/>
      <c r="P24"/>
      <c r="Q24"/>
      <c r="R24"/>
    </row>
    <row r="25" spans="1:18" x14ac:dyDescent="0.3">
      <c r="A25" t="s">
        <v>317</v>
      </c>
      <c r="B25" t="s">
        <v>25</v>
      </c>
      <c r="C25" t="s">
        <v>318</v>
      </c>
      <c r="D25" t="str">
        <f t="shared" si="0"/>
        <v>MAURITIUS  - ÁFRICA - C55</v>
      </c>
      <c r="E25" t="str">
        <f>LOWER(CONCATENATE(TablaRegistroVentas[[#This Row],[País]], ".", LEFT(TablaRegistroVentas[[#This Row],[Zona]],3),"@miempresa.com"))</f>
        <v>mauritius .áfr@miempresa.com</v>
      </c>
      <c r="F25" t="s">
        <v>88</v>
      </c>
      <c r="G25" t="s">
        <v>13</v>
      </c>
      <c r="H25" t="s">
        <v>14</v>
      </c>
      <c r="I25" t="str">
        <f>IF(OR(TablaRegistroVentas[[#This Row],[Prioridad]]="Alta",TablaRegistroVentas[[#This Row],[Prioridad]]="Crítica"),"Urgente","Normal")</f>
        <v>Urgente</v>
      </c>
      <c r="J25" s="1">
        <v>44403</v>
      </c>
      <c r="K25">
        <v>556580960</v>
      </c>
      <c r="L25" s="1">
        <v>44448</v>
      </c>
      <c r="M25" s="5">
        <f>_xlfn.DAYS(TablaRegistroVentas[[#This Row],[Fecha envío]], TablaRegistroVentas[[#This Row],[Fecha pedido]])</f>
        <v>45</v>
      </c>
      <c r="N25" s="1" t="str">
        <f>IF(TablaRegistroVentas[[#This Row],[Dias de entrega]]&lt;=20, "OK", IF(TablaRegistroVentas[[#This Row],[Dias de entrega]]&lt;=35, "Atrasado", "Alerta"))</f>
        <v>Alerta</v>
      </c>
      <c r="O25" s="1"/>
      <c r="P25"/>
      <c r="Q25"/>
      <c r="R25"/>
    </row>
    <row r="26" spans="1:18" x14ac:dyDescent="0.3">
      <c r="A26" t="s">
        <v>482</v>
      </c>
      <c r="B26" t="s">
        <v>10</v>
      </c>
      <c r="C26" t="s">
        <v>190</v>
      </c>
      <c r="D26" t="str">
        <f t="shared" si="0"/>
        <v>NETHERLANDS - EUROPA - C21</v>
      </c>
      <c r="E26" t="str">
        <f>LOWER(CONCATENATE(TablaRegistroVentas[[#This Row],[País]], ".", LEFT(TablaRegistroVentas[[#This Row],[Zona]],3),"@miempresa.com"))</f>
        <v>netherlands.eur@miempresa.com</v>
      </c>
      <c r="F26" t="s">
        <v>17</v>
      </c>
      <c r="G26" t="s">
        <v>13</v>
      </c>
      <c r="H26" t="s">
        <v>14</v>
      </c>
      <c r="I26" t="str">
        <f>IF(OR(TablaRegistroVentas[[#This Row],[Prioridad]]="Alta",TablaRegistroVentas[[#This Row],[Prioridad]]="Crítica"),"Urgente","Normal")</f>
        <v>Urgente</v>
      </c>
      <c r="J26" s="1">
        <v>43975</v>
      </c>
      <c r="K26">
        <v>211337316</v>
      </c>
      <c r="L26" s="1">
        <v>44020</v>
      </c>
      <c r="M26" s="5">
        <f>_xlfn.DAYS(TablaRegistroVentas[[#This Row],[Fecha envío]], TablaRegistroVentas[[#This Row],[Fecha pedido]])</f>
        <v>45</v>
      </c>
      <c r="N26" s="1" t="str">
        <f>IF(TablaRegistroVentas[[#This Row],[Dias de entrega]]&lt;=20, "OK", IF(TablaRegistroVentas[[#This Row],[Dias de entrega]]&lt;=35, "Atrasado", "Alerta"))</f>
        <v>Alerta</v>
      </c>
      <c r="O26" s="1"/>
      <c r="P26"/>
      <c r="Q26"/>
      <c r="R26"/>
    </row>
    <row r="27" spans="1:18" x14ac:dyDescent="0.3">
      <c r="A27" t="s">
        <v>852</v>
      </c>
      <c r="B27" t="s">
        <v>25</v>
      </c>
      <c r="C27" t="s">
        <v>102</v>
      </c>
      <c r="D27" t="str">
        <f t="shared" si="0"/>
        <v>IRAQ - ÁFRICA - C18</v>
      </c>
      <c r="E27" t="str">
        <f>LOWER(CONCATENATE(TablaRegistroVentas[[#This Row],[País]], ".", LEFT(TablaRegistroVentas[[#This Row],[Zona]],3),"@miempresa.com"))</f>
        <v>iraq.áfr@miempresa.com</v>
      </c>
      <c r="F27" t="s">
        <v>12</v>
      </c>
      <c r="G27" t="s">
        <v>13</v>
      </c>
      <c r="H27" t="s">
        <v>14</v>
      </c>
      <c r="I27" t="str">
        <f>IF(OR(TablaRegistroVentas[[#This Row],[Prioridad]]="Alta",TablaRegistroVentas[[#This Row],[Prioridad]]="Crítica"),"Urgente","Normal")</f>
        <v>Urgente</v>
      </c>
      <c r="J27" s="1">
        <v>44752</v>
      </c>
      <c r="K27">
        <v>182575023</v>
      </c>
      <c r="L27" s="1">
        <v>44797</v>
      </c>
      <c r="M27" s="5">
        <f>_xlfn.DAYS(TablaRegistroVentas[[#This Row],[Fecha envío]], TablaRegistroVentas[[#This Row],[Fecha pedido]])</f>
        <v>45</v>
      </c>
      <c r="N27" s="1" t="str">
        <f>IF(TablaRegistroVentas[[#This Row],[Dias de entrega]]&lt;=20, "OK", IF(TablaRegistroVentas[[#This Row],[Dias de entrega]]&lt;=35, "Atrasado", "Alerta"))</f>
        <v>Alerta</v>
      </c>
      <c r="O27" s="1"/>
      <c r="P27"/>
      <c r="Q27"/>
      <c r="R27"/>
    </row>
    <row r="28" spans="1:18" x14ac:dyDescent="0.3">
      <c r="A28" t="s">
        <v>947</v>
      </c>
      <c r="B28" t="s">
        <v>30</v>
      </c>
      <c r="C28" t="s">
        <v>193</v>
      </c>
      <c r="D28" t="str">
        <f t="shared" si="0"/>
        <v>TRINIDAD AND TOBAGO - CENTROAMÉRICA Y CARIBE - C36</v>
      </c>
      <c r="E28" t="str">
        <f>LOWER(CONCATENATE(TablaRegistroVentas[[#This Row],[País]], ".", LEFT(TablaRegistroVentas[[#This Row],[Zona]],3),"@miempresa.com"))</f>
        <v>trinidad and tobago.cen@miempresa.com</v>
      </c>
      <c r="F28" t="s">
        <v>41</v>
      </c>
      <c r="G28" t="s">
        <v>18</v>
      </c>
      <c r="H28" t="s">
        <v>14</v>
      </c>
      <c r="I28" t="str">
        <f>IF(OR(TablaRegistroVentas[[#This Row],[Prioridad]]="Alta",TablaRegistroVentas[[#This Row],[Prioridad]]="Crítica"),"Urgente","Normal")</f>
        <v>Urgente</v>
      </c>
      <c r="J28" s="1">
        <v>44144</v>
      </c>
      <c r="K28">
        <v>368066298</v>
      </c>
      <c r="L28" s="1">
        <v>44189</v>
      </c>
      <c r="M28" s="5">
        <f>_xlfn.DAYS(TablaRegistroVentas[[#This Row],[Fecha envío]], TablaRegistroVentas[[#This Row],[Fecha pedido]])</f>
        <v>45</v>
      </c>
      <c r="N28" s="1" t="str">
        <f>IF(TablaRegistroVentas[[#This Row],[Dias de entrega]]&lt;=20, "OK", IF(TablaRegistroVentas[[#This Row],[Dias de entrega]]&lt;=35, "Atrasado", "Alerta"))</f>
        <v>Alerta</v>
      </c>
      <c r="O28" s="1"/>
      <c r="P28"/>
      <c r="Q28"/>
      <c r="R28"/>
    </row>
    <row r="29" spans="1:18" x14ac:dyDescent="0.3">
      <c r="A29" t="s">
        <v>1164</v>
      </c>
      <c r="B29" t="s">
        <v>68</v>
      </c>
      <c r="C29" t="s">
        <v>170</v>
      </c>
      <c r="D29" t="str">
        <f t="shared" si="0"/>
        <v>INDIA - ASIA - C44</v>
      </c>
      <c r="E29" t="str">
        <f>LOWER(CONCATENATE(TablaRegistroVentas[[#This Row],[País]], ".", LEFT(TablaRegistroVentas[[#This Row],[Zona]],3),"@miempresa.com"))</f>
        <v>india.asi@miempresa.com</v>
      </c>
      <c r="F29" t="s">
        <v>43</v>
      </c>
      <c r="G29" t="s">
        <v>13</v>
      </c>
      <c r="H29" t="s">
        <v>14</v>
      </c>
      <c r="I29" t="str">
        <f>IF(OR(TablaRegistroVentas[[#This Row],[Prioridad]]="Alta",TablaRegistroVentas[[#This Row],[Prioridad]]="Crítica"),"Urgente","Normal")</f>
        <v>Urgente</v>
      </c>
      <c r="J29" s="1">
        <v>44668</v>
      </c>
      <c r="K29">
        <v>440898787</v>
      </c>
      <c r="L29" s="1">
        <v>44713</v>
      </c>
      <c r="M29" s="5">
        <f>_xlfn.DAYS(TablaRegistroVentas[[#This Row],[Fecha envío]], TablaRegistroVentas[[#This Row],[Fecha pedido]])</f>
        <v>45</v>
      </c>
      <c r="N29" s="1" t="str">
        <f>IF(TablaRegistroVentas[[#This Row],[Dias de entrega]]&lt;=20, "OK", IF(TablaRegistroVentas[[#This Row],[Dias de entrega]]&lt;=35, "Atrasado", "Alerta"))</f>
        <v>Alerta</v>
      </c>
      <c r="O29" s="1"/>
      <c r="P29"/>
      <c r="Q29"/>
      <c r="R29"/>
    </row>
    <row r="30" spans="1:18" x14ac:dyDescent="0.3">
      <c r="A30" t="s">
        <v>1087</v>
      </c>
      <c r="B30" t="s">
        <v>10</v>
      </c>
      <c r="C30" t="s">
        <v>147</v>
      </c>
      <c r="D30" t="str">
        <f t="shared" si="0"/>
        <v>GEORGIA - EUROPA - C19</v>
      </c>
      <c r="E30" t="str">
        <f>LOWER(CONCATENATE(TablaRegistroVentas[[#This Row],[País]], ".", LEFT(TablaRegistroVentas[[#This Row],[Zona]],3),"@miempresa.com"))</f>
        <v>georgia.eur@miempresa.com</v>
      </c>
      <c r="F30" t="s">
        <v>23</v>
      </c>
      <c r="G30" t="s">
        <v>13</v>
      </c>
      <c r="H30" t="s">
        <v>14</v>
      </c>
      <c r="I30" t="str">
        <f>IF(OR(TablaRegistroVentas[[#This Row],[Prioridad]]="Alta",TablaRegistroVentas[[#This Row],[Prioridad]]="Crítica"),"Urgente","Normal")</f>
        <v>Urgente</v>
      </c>
      <c r="J30" s="1">
        <v>44864</v>
      </c>
      <c r="K30">
        <v>190043151</v>
      </c>
      <c r="L30" s="1">
        <v>44908</v>
      </c>
      <c r="M30" s="5">
        <f>_xlfn.DAYS(TablaRegistroVentas[[#This Row],[Fecha envío]], TablaRegistroVentas[[#This Row],[Fecha pedido]])</f>
        <v>44</v>
      </c>
      <c r="N30" s="1" t="str">
        <f>IF(TablaRegistroVentas[[#This Row],[Dias de entrega]]&lt;=20, "OK", IF(TablaRegistroVentas[[#This Row],[Dias de entrega]]&lt;=35, "Atrasado", "Alerta"))</f>
        <v>Alerta</v>
      </c>
      <c r="O30" s="1"/>
      <c r="P30"/>
      <c r="Q30"/>
      <c r="R30"/>
    </row>
    <row r="31" spans="1:18" x14ac:dyDescent="0.3">
      <c r="A31" t="s">
        <v>536</v>
      </c>
      <c r="B31" t="s">
        <v>25</v>
      </c>
      <c r="C31" t="s">
        <v>217</v>
      </c>
      <c r="D31" t="str">
        <f t="shared" si="0"/>
        <v>SENEGAL - ÁFRICA - C82</v>
      </c>
      <c r="E31" t="str">
        <f>LOWER(CONCATENATE(TablaRegistroVentas[[#This Row],[País]], ".", LEFT(TablaRegistroVentas[[#This Row],[Zona]],3),"@miempresa.com"))</f>
        <v>senegal.áfr@miempresa.com</v>
      </c>
      <c r="F31" t="s">
        <v>27</v>
      </c>
      <c r="G31" t="s">
        <v>18</v>
      </c>
      <c r="H31" t="s">
        <v>14</v>
      </c>
      <c r="I31" t="str">
        <f>IF(OR(TablaRegistroVentas[[#This Row],[Prioridad]]="Alta",TablaRegistroVentas[[#This Row],[Prioridad]]="Crítica"),"Urgente","Normal")</f>
        <v>Urgente</v>
      </c>
      <c r="J31" s="1">
        <v>44084</v>
      </c>
      <c r="K31">
        <v>824643075</v>
      </c>
      <c r="L31" s="1">
        <v>44127</v>
      </c>
      <c r="M31" s="5">
        <f>_xlfn.DAYS(TablaRegistroVentas[[#This Row],[Fecha envío]], TablaRegistroVentas[[#This Row],[Fecha pedido]])</f>
        <v>43</v>
      </c>
      <c r="N31" s="1" t="str">
        <f>IF(TablaRegistroVentas[[#This Row],[Dias de entrega]]&lt;=20, "OK", IF(TablaRegistroVentas[[#This Row],[Dias de entrega]]&lt;=35, "Atrasado", "Alerta"))</f>
        <v>Alerta</v>
      </c>
      <c r="O31" s="1"/>
      <c r="P31"/>
      <c r="Q31"/>
      <c r="R31"/>
    </row>
    <row r="32" spans="1:18" x14ac:dyDescent="0.3">
      <c r="A32" t="s">
        <v>589</v>
      </c>
      <c r="B32" t="s">
        <v>25</v>
      </c>
      <c r="C32" t="s">
        <v>287</v>
      </c>
      <c r="D32" t="str">
        <f t="shared" si="0"/>
        <v>SUDAN - ÁFRICA - C54</v>
      </c>
      <c r="E32" t="str">
        <f>LOWER(CONCATENATE(TablaRegistroVentas[[#This Row],[País]], ".", LEFT(TablaRegistroVentas[[#This Row],[Zona]],3),"@miempresa.com"))</f>
        <v>sudan.áfr@miempresa.com</v>
      </c>
      <c r="F32" t="s">
        <v>88</v>
      </c>
      <c r="G32" t="s">
        <v>13</v>
      </c>
      <c r="H32" t="s">
        <v>14</v>
      </c>
      <c r="I32" t="str">
        <f>IF(OR(TablaRegistroVentas[[#This Row],[Prioridad]]="Alta",TablaRegistroVentas[[#This Row],[Prioridad]]="Crítica"),"Urgente","Normal")</f>
        <v>Urgente</v>
      </c>
      <c r="J32" s="1">
        <v>44302</v>
      </c>
      <c r="K32">
        <v>545612657</v>
      </c>
      <c r="L32" s="1">
        <v>44345</v>
      </c>
      <c r="M32" s="5">
        <f>_xlfn.DAYS(TablaRegistroVentas[[#This Row],[Fecha envío]], TablaRegistroVentas[[#This Row],[Fecha pedido]])</f>
        <v>43</v>
      </c>
      <c r="N32" s="1" t="str">
        <f>IF(TablaRegistroVentas[[#This Row],[Dias de entrega]]&lt;=20, "OK", IF(TablaRegistroVentas[[#This Row],[Dias de entrega]]&lt;=35, "Atrasado", "Alerta"))</f>
        <v>Alerta</v>
      </c>
      <c r="O32" s="1"/>
      <c r="P32"/>
      <c r="Q32"/>
      <c r="R32"/>
    </row>
    <row r="33" spans="1:18" x14ac:dyDescent="0.3">
      <c r="A33" t="s">
        <v>814</v>
      </c>
      <c r="B33" t="s">
        <v>30</v>
      </c>
      <c r="C33" t="s">
        <v>539</v>
      </c>
      <c r="D33" t="str">
        <f t="shared" si="0"/>
        <v>BELIZE - CENTROAMÉRICA Y CARIBE - C52</v>
      </c>
      <c r="E33" t="str">
        <f>LOWER(CONCATENATE(TablaRegistroVentas[[#This Row],[País]], ".", LEFT(TablaRegistroVentas[[#This Row],[Zona]],3),"@miempresa.com"))</f>
        <v>belize.cen@miempresa.com</v>
      </c>
      <c r="F33" t="s">
        <v>41</v>
      </c>
      <c r="G33" t="s">
        <v>18</v>
      </c>
      <c r="H33" t="s">
        <v>14</v>
      </c>
      <c r="I33" t="str">
        <f>IF(OR(TablaRegistroVentas[[#This Row],[Prioridad]]="Alta",TablaRegistroVentas[[#This Row],[Prioridad]]="Crítica"),"Urgente","Normal")</f>
        <v>Urgente</v>
      </c>
      <c r="J33" s="1">
        <v>44488</v>
      </c>
      <c r="K33">
        <v>528737914</v>
      </c>
      <c r="L33" s="1">
        <v>44531</v>
      </c>
      <c r="M33" s="5">
        <f>_xlfn.DAYS(TablaRegistroVentas[[#This Row],[Fecha envío]], TablaRegistroVentas[[#This Row],[Fecha pedido]])</f>
        <v>43</v>
      </c>
      <c r="N33" s="1" t="str">
        <f>IF(TablaRegistroVentas[[#This Row],[Dias de entrega]]&lt;=20, "OK", IF(TablaRegistroVentas[[#This Row],[Dias de entrega]]&lt;=35, "Atrasado", "Alerta"))</f>
        <v>Alerta</v>
      </c>
      <c r="O33" s="1"/>
      <c r="P33"/>
      <c r="Q33"/>
      <c r="R33"/>
    </row>
    <row r="34" spans="1:18" x14ac:dyDescent="0.3">
      <c r="A34" t="s">
        <v>1154</v>
      </c>
      <c r="B34" t="s">
        <v>10</v>
      </c>
      <c r="C34" t="s">
        <v>141</v>
      </c>
      <c r="D34" t="str">
        <f t="shared" si="0"/>
        <v>SPAIN - EUROPA - C14</v>
      </c>
      <c r="E34" t="str">
        <f>LOWER(CONCATENATE(TablaRegistroVentas[[#This Row],[País]], ".", LEFT(TablaRegistroVentas[[#This Row],[Zona]],3),"@miempresa.com"))</f>
        <v>spain.eur@miempresa.com</v>
      </c>
      <c r="F34" t="s">
        <v>78</v>
      </c>
      <c r="G34" t="s">
        <v>13</v>
      </c>
      <c r="H34" t="s">
        <v>14</v>
      </c>
      <c r="I34" t="str">
        <f>IF(OR(TablaRegistroVentas[[#This Row],[Prioridad]]="Alta",TablaRegistroVentas[[#This Row],[Prioridad]]="Crítica"),"Urgente","Normal")</f>
        <v>Urgente</v>
      </c>
      <c r="J34" s="1">
        <v>44087</v>
      </c>
      <c r="K34">
        <v>147449672</v>
      </c>
      <c r="L34" s="1">
        <v>44130</v>
      </c>
      <c r="M34" s="5">
        <f>_xlfn.DAYS(TablaRegistroVentas[[#This Row],[Fecha envío]], TablaRegistroVentas[[#This Row],[Fecha pedido]])</f>
        <v>43</v>
      </c>
      <c r="N34" s="1" t="str">
        <f>IF(TablaRegistroVentas[[#This Row],[Dias de entrega]]&lt;=20, "OK", IF(TablaRegistroVentas[[#This Row],[Dias de entrega]]&lt;=35, "Atrasado", "Alerta"))</f>
        <v>Alerta</v>
      </c>
      <c r="O34" s="1"/>
      <c r="P34"/>
      <c r="Q34"/>
      <c r="R34"/>
    </row>
    <row r="35" spans="1:18" x14ac:dyDescent="0.3">
      <c r="A35" t="s">
        <v>288</v>
      </c>
      <c r="B35" t="s">
        <v>25</v>
      </c>
      <c r="C35" t="s">
        <v>122</v>
      </c>
      <c r="D35" t="str">
        <f t="shared" si="0"/>
        <v>REPUBLIC OF THE CONGO - ÁFRICA - C26</v>
      </c>
      <c r="E35" t="str">
        <f>LOWER(CONCATENATE(TablaRegistroVentas[[#This Row],[País]], ".", LEFT(TablaRegistroVentas[[#This Row],[Zona]],3),"@miempresa.com"))</f>
        <v>republic of the congo.áfr@miempresa.com</v>
      </c>
      <c r="F35" t="s">
        <v>46</v>
      </c>
      <c r="G35" t="s">
        <v>13</v>
      </c>
      <c r="H35" t="s">
        <v>14</v>
      </c>
      <c r="I35" t="str">
        <f>IF(OR(TablaRegistroVentas[[#This Row],[Prioridad]]="Alta",TablaRegistroVentas[[#This Row],[Prioridad]]="Crítica"),"Urgente","Normal")</f>
        <v>Urgente</v>
      </c>
      <c r="J35" s="1">
        <v>44463</v>
      </c>
      <c r="K35">
        <v>263930499</v>
      </c>
      <c r="L35" s="1">
        <v>44505</v>
      </c>
      <c r="M35" s="5">
        <f>_xlfn.DAYS(TablaRegistroVentas[[#This Row],[Fecha envío]], TablaRegistroVentas[[#This Row],[Fecha pedido]])</f>
        <v>42</v>
      </c>
      <c r="N35" s="1" t="str">
        <f>IF(TablaRegistroVentas[[#This Row],[Dias de entrega]]&lt;=20, "OK", IF(TablaRegistroVentas[[#This Row],[Dias de entrega]]&lt;=35, "Atrasado", "Alerta"))</f>
        <v>Alerta</v>
      </c>
      <c r="O35" s="1"/>
      <c r="P35"/>
      <c r="Q35"/>
      <c r="R35"/>
    </row>
    <row r="36" spans="1:18" x14ac:dyDescent="0.3">
      <c r="A36" t="s">
        <v>325</v>
      </c>
      <c r="B36" t="s">
        <v>10</v>
      </c>
      <c r="C36" t="s">
        <v>220</v>
      </c>
      <c r="D36" t="str">
        <f t="shared" si="0"/>
        <v>BULGARIA - EUROPA - C69</v>
      </c>
      <c r="E36" t="str">
        <f>LOWER(CONCATENATE(TablaRegistroVentas[[#This Row],[País]], ".", LEFT(TablaRegistroVentas[[#This Row],[Zona]],3),"@miempresa.com"))</f>
        <v>bulgaria.eur@miempresa.com</v>
      </c>
      <c r="F36" t="s">
        <v>46</v>
      </c>
      <c r="G36" t="s">
        <v>18</v>
      </c>
      <c r="H36" t="s">
        <v>14</v>
      </c>
      <c r="I36" t="str">
        <f>IF(OR(TablaRegistroVentas[[#This Row],[Prioridad]]="Alta",TablaRegistroVentas[[#This Row],[Prioridad]]="Crítica"),"Urgente","Normal")</f>
        <v>Urgente</v>
      </c>
      <c r="J36" s="1">
        <v>44768</v>
      </c>
      <c r="K36">
        <v>695807778</v>
      </c>
      <c r="L36" s="1">
        <v>44810</v>
      </c>
      <c r="M36" s="5">
        <f>_xlfn.DAYS(TablaRegistroVentas[[#This Row],[Fecha envío]], TablaRegistroVentas[[#This Row],[Fecha pedido]])</f>
        <v>42</v>
      </c>
      <c r="N36" s="1" t="str">
        <f>IF(TablaRegistroVentas[[#This Row],[Dias de entrega]]&lt;=20, "OK", IF(TablaRegistroVentas[[#This Row],[Dias de entrega]]&lt;=35, "Atrasado", "Alerta"))</f>
        <v>Alerta</v>
      </c>
      <c r="O36" s="1"/>
      <c r="P36"/>
      <c r="Q36"/>
      <c r="R36"/>
    </row>
    <row r="37" spans="1:18" x14ac:dyDescent="0.3">
      <c r="A37" t="s">
        <v>386</v>
      </c>
      <c r="B37" t="s">
        <v>48</v>
      </c>
      <c r="C37" t="s">
        <v>49</v>
      </c>
      <c r="D37" t="str">
        <f t="shared" si="0"/>
        <v>GREENLAND - NORTEAMÉRICA - C38</v>
      </c>
      <c r="E37" t="str">
        <f>LOWER(CONCATENATE(TablaRegistroVentas[[#This Row],[País]], ".", LEFT(TablaRegistroVentas[[#This Row],[Zona]],3),"@miempresa.com"))</f>
        <v>greenland.nor@miempresa.com</v>
      </c>
      <c r="F37" t="s">
        <v>23</v>
      </c>
      <c r="G37" t="s">
        <v>13</v>
      </c>
      <c r="H37" t="s">
        <v>14</v>
      </c>
      <c r="I37" t="str">
        <f>IF(OR(TablaRegistroVentas[[#This Row],[Prioridad]]="Alta",TablaRegistroVentas[[#This Row],[Prioridad]]="Crítica"),"Urgente","Normal")</f>
        <v>Urgente</v>
      </c>
      <c r="J37" s="1">
        <v>44249</v>
      </c>
      <c r="K37">
        <v>389426124</v>
      </c>
      <c r="L37" s="1">
        <v>44291</v>
      </c>
      <c r="M37" s="5">
        <f>_xlfn.DAYS(TablaRegistroVentas[[#This Row],[Fecha envío]], TablaRegistroVentas[[#This Row],[Fecha pedido]])</f>
        <v>42</v>
      </c>
      <c r="N37" s="1" t="str">
        <f>IF(TablaRegistroVentas[[#This Row],[Dias de entrega]]&lt;=20, "OK", IF(TablaRegistroVentas[[#This Row],[Dias de entrega]]&lt;=35, "Atrasado", "Alerta"))</f>
        <v>Alerta</v>
      </c>
      <c r="O37" s="1"/>
      <c r="P37"/>
      <c r="Q37"/>
      <c r="R37"/>
    </row>
    <row r="38" spans="1:18" x14ac:dyDescent="0.3">
      <c r="A38" t="s">
        <v>407</v>
      </c>
      <c r="B38" t="s">
        <v>25</v>
      </c>
      <c r="C38" t="s">
        <v>408</v>
      </c>
      <c r="D38" t="str">
        <f t="shared" si="0"/>
        <v>SWAZILAND - ÁFRICA - C95</v>
      </c>
      <c r="E38" t="str">
        <f>LOWER(CONCATENATE(TablaRegistroVentas[[#This Row],[País]], ".", LEFT(TablaRegistroVentas[[#This Row],[Zona]],3),"@miempresa.com"))</f>
        <v>swaziland.áfr@miempresa.com</v>
      </c>
      <c r="F38" t="s">
        <v>27</v>
      </c>
      <c r="G38" t="s">
        <v>13</v>
      </c>
      <c r="H38" t="s">
        <v>14</v>
      </c>
      <c r="I38" t="str">
        <f>IF(OR(TablaRegistroVentas[[#This Row],[Prioridad]]="Alta",TablaRegistroVentas[[#This Row],[Prioridad]]="Crítica"),"Urgente","Normal")</f>
        <v>Urgente</v>
      </c>
      <c r="J38" s="1">
        <v>44392</v>
      </c>
      <c r="K38">
        <v>955668342</v>
      </c>
      <c r="L38" s="1">
        <v>44434</v>
      </c>
      <c r="M38" s="5">
        <f>_xlfn.DAYS(TablaRegistroVentas[[#This Row],[Fecha envío]], TablaRegistroVentas[[#This Row],[Fecha pedido]])</f>
        <v>42</v>
      </c>
      <c r="N38" s="1" t="str">
        <f>IF(TablaRegistroVentas[[#This Row],[Dias de entrega]]&lt;=20, "OK", IF(TablaRegistroVentas[[#This Row],[Dias de entrega]]&lt;=35, "Atrasado", "Alerta"))</f>
        <v>Alerta</v>
      </c>
      <c r="O38" s="1"/>
      <c r="P38"/>
      <c r="Q38"/>
      <c r="R38"/>
    </row>
    <row r="39" spans="1:18" x14ac:dyDescent="0.3">
      <c r="A39" t="s">
        <v>987</v>
      </c>
      <c r="B39" t="s">
        <v>68</v>
      </c>
      <c r="C39" t="s">
        <v>205</v>
      </c>
      <c r="D39" t="str">
        <f t="shared" si="0"/>
        <v>MALDIVES - ASIA - C56</v>
      </c>
      <c r="E39" t="str">
        <f>LOWER(CONCATENATE(TablaRegistroVentas[[#This Row],[País]], ".", LEFT(TablaRegistroVentas[[#This Row],[Zona]],3),"@miempresa.com"))</f>
        <v>maldives.asi@miempresa.com</v>
      </c>
      <c r="F39" t="s">
        <v>78</v>
      </c>
      <c r="G39" t="s">
        <v>18</v>
      </c>
      <c r="H39" t="s">
        <v>14</v>
      </c>
      <c r="I39" t="str">
        <f>IF(OR(TablaRegistroVentas[[#This Row],[Prioridad]]="Alta",TablaRegistroVentas[[#This Row],[Prioridad]]="Crítica"),"Urgente","Normal")</f>
        <v>Urgente</v>
      </c>
      <c r="J39" s="1">
        <v>44811</v>
      </c>
      <c r="K39">
        <v>564245212</v>
      </c>
      <c r="L39" s="1">
        <v>44853</v>
      </c>
      <c r="M39" s="5">
        <f>_xlfn.DAYS(TablaRegistroVentas[[#This Row],[Fecha envío]], TablaRegistroVentas[[#This Row],[Fecha pedido]])</f>
        <v>42</v>
      </c>
      <c r="N39" s="1" t="str">
        <f>IF(TablaRegistroVentas[[#This Row],[Dias de entrega]]&lt;=20, "OK", IF(TablaRegistroVentas[[#This Row],[Dias de entrega]]&lt;=35, "Atrasado", "Alerta"))</f>
        <v>Alerta</v>
      </c>
      <c r="O39" s="1"/>
      <c r="P39"/>
      <c r="Q39"/>
      <c r="R39"/>
    </row>
    <row r="40" spans="1:18" x14ac:dyDescent="0.3">
      <c r="A40" t="s">
        <v>507</v>
      </c>
      <c r="B40" t="s">
        <v>21</v>
      </c>
      <c r="C40" t="s">
        <v>377</v>
      </c>
      <c r="D40" t="str">
        <f t="shared" si="0"/>
        <v>KIRIBATI - AUSTRALIA Y OCEANÍA - C16</v>
      </c>
      <c r="E40" t="str">
        <f>LOWER(CONCATENATE(TablaRegistroVentas[[#This Row],[País]], ".", LEFT(TablaRegistroVentas[[#This Row],[Zona]],3),"@miempresa.com"))</f>
        <v>kiribati.aus@miempresa.com</v>
      </c>
      <c r="F40" t="s">
        <v>46</v>
      </c>
      <c r="G40" t="s">
        <v>13</v>
      </c>
      <c r="H40" t="s">
        <v>14</v>
      </c>
      <c r="I40" t="str">
        <f>IF(OR(TablaRegistroVentas[[#This Row],[Prioridad]]="Alta",TablaRegistroVentas[[#This Row],[Prioridad]]="Crítica"),"Urgente","Normal")</f>
        <v>Urgente</v>
      </c>
      <c r="J40" s="1">
        <v>44537</v>
      </c>
      <c r="K40">
        <v>167247378</v>
      </c>
      <c r="L40" s="1">
        <v>44579</v>
      </c>
      <c r="M40" s="5">
        <f>_xlfn.DAYS(TablaRegistroVentas[[#This Row],[Fecha envío]], TablaRegistroVentas[[#This Row],[Fecha pedido]])</f>
        <v>42</v>
      </c>
      <c r="N40" s="1" t="str">
        <f>IF(TablaRegistroVentas[[#This Row],[Dias de entrega]]&lt;=20, "OK", IF(TablaRegistroVentas[[#This Row],[Dias de entrega]]&lt;=35, "Atrasado", "Alerta"))</f>
        <v>Alerta</v>
      </c>
      <c r="O40" s="1"/>
      <c r="P40"/>
      <c r="Q40"/>
      <c r="R40"/>
    </row>
    <row r="41" spans="1:18" x14ac:dyDescent="0.3">
      <c r="A41" t="s">
        <v>1100</v>
      </c>
      <c r="B41" t="s">
        <v>10</v>
      </c>
      <c r="C41" t="s">
        <v>470</v>
      </c>
      <c r="D41" t="str">
        <f t="shared" si="0"/>
        <v>GREECE - EUROPA - C49</v>
      </c>
      <c r="E41" t="str">
        <f>LOWER(CONCATENATE(TablaRegistroVentas[[#This Row],[País]], ".", LEFT(TablaRegistroVentas[[#This Row],[Zona]],3),"@miempresa.com"))</f>
        <v>greece.eur@miempresa.com</v>
      </c>
      <c r="F41" t="s">
        <v>23</v>
      </c>
      <c r="G41" t="s">
        <v>18</v>
      </c>
      <c r="H41" t="s">
        <v>14</v>
      </c>
      <c r="I41" t="str">
        <f>IF(OR(TablaRegistroVentas[[#This Row],[Prioridad]]="Alta",TablaRegistroVentas[[#This Row],[Prioridad]]="Crítica"),"Urgente","Normal")</f>
        <v>Urgente</v>
      </c>
      <c r="J41" s="1">
        <v>44804</v>
      </c>
      <c r="K41">
        <v>497138059</v>
      </c>
      <c r="L41" s="1">
        <v>44846</v>
      </c>
      <c r="M41" s="5">
        <f>_xlfn.DAYS(TablaRegistroVentas[[#This Row],[Fecha envío]], TablaRegistroVentas[[#This Row],[Fecha pedido]])</f>
        <v>42</v>
      </c>
      <c r="N41" s="1" t="str">
        <f>IF(TablaRegistroVentas[[#This Row],[Dias de entrega]]&lt;=20, "OK", IF(TablaRegistroVentas[[#This Row],[Dias de entrega]]&lt;=35, "Atrasado", "Alerta"))</f>
        <v>Alerta</v>
      </c>
      <c r="O41" s="1"/>
      <c r="P41"/>
      <c r="Q41"/>
      <c r="R41"/>
    </row>
    <row r="42" spans="1:18" x14ac:dyDescent="0.3">
      <c r="A42" t="s">
        <v>648</v>
      </c>
      <c r="B42" t="s">
        <v>68</v>
      </c>
      <c r="C42" t="s">
        <v>380</v>
      </c>
      <c r="D42" t="str">
        <f t="shared" si="0"/>
        <v>PHILIPPINES - ASIA - C89</v>
      </c>
      <c r="E42" t="str">
        <f>LOWER(CONCATENATE(TablaRegistroVentas[[#This Row],[País]], ".", LEFT(TablaRegistroVentas[[#This Row],[Zona]],3),"@miempresa.com"))</f>
        <v>philippines.asi@miempresa.com</v>
      </c>
      <c r="F42" t="s">
        <v>36</v>
      </c>
      <c r="G42" t="s">
        <v>13</v>
      </c>
      <c r="H42" t="s">
        <v>14</v>
      </c>
      <c r="I42" t="str">
        <f>IF(OR(TablaRegistroVentas[[#This Row],[Prioridad]]="Alta",TablaRegistroVentas[[#This Row],[Prioridad]]="Crítica"),"Urgente","Normal")</f>
        <v>Urgente</v>
      </c>
      <c r="J42" s="1">
        <v>44560</v>
      </c>
      <c r="K42">
        <v>890339171</v>
      </c>
      <c r="L42" s="1">
        <v>44601</v>
      </c>
      <c r="M42" s="5">
        <f>_xlfn.DAYS(TablaRegistroVentas[[#This Row],[Fecha envío]], TablaRegistroVentas[[#This Row],[Fecha pedido]])</f>
        <v>41</v>
      </c>
      <c r="N42" s="1" t="str">
        <f>IF(TablaRegistroVentas[[#This Row],[Dias de entrega]]&lt;=20, "OK", IF(TablaRegistroVentas[[#This Row],[Dias de entrega]]&lt;=35, "Atrasado", "Alerta"))</f>
        <v>Alerta</v>
      </c>
      <c r="O42" s="1"/>
      <c r="P42"/>
      <c r="Q42"/>
      <c r="R42"/>
    </row>
    <row r="43" spans="1:18" x14ac:dyDescent="0.3">
      <c r="A43" t="s">
        <v>777</v>
      </c>
      <c r="B43" t="s">
        <v>21</v>
      </c>
      <c r="C43" t="s">
        <v>419</v>
      </c>
      <c r="D43" t="str">
        <f t="shared" si="0"/>
        <v>TONGA - AUSTRALIA Y OCEANÍA - C80</v>
      </c>
      <c r="E43" t="str">
        <f>LOWER(CONCATENATE(TablaRegistroVentas[[#This Row],[País]], ".", LEFT(TablaRegistroVentas[[#This Row],[Zona]],3),"@miempresa.com"))</f>
        <v>tonga.aus@miempresa.com</v>
      </c>
      <c r="F43" t="s">
        <v>12</v>
      </c>
      <c r="G43" t="s">
        <v>13</v>
      </c>
      <c r="H43" t="s">
        <v>14</v>
      </c>
      <c r="I43" t="str">
        <f>IF(OR(TablaRegistroVentas[[#This Row],[Prioridad]]="Alta",TablaRegistroVentas[[#This Row],[Prioridad]]="Crítica"),"Urgente","Normal")</f>
        <v>Urgente</v>
      </c>
      <c r="J43" s="1">
        <v>44742</v>
      </c>
      <c r="K43">
        <v>805413138</v>
      </c>
      <c r="L43" s="1">
        <v>44783</v>
      </c>
      <c r="M43" s="5">
        <f>_xlfn.DAYS(TablaRegistroVentas[[#This Row],[Fecha envío]], TablaRegistroVentas[[#This Row],[Fecha pedido]])</f>
        <v>41</v>
      </c>
      <c r="N43" s="1" t="str">
        <f>IF(TablaRegistroVentas[[#This Row],[Dias de entrega]]&lt;=20, "OK", IF(TablaRegistroVentas[[#This Row],[Dias de entrega]]&lt;=35, "Atrasado", "Alerta"))</f>
        <v>Alerta</v>
      </c>
      <c r="O43" s="1"/>
      <c r="P43"/>
      <c r="Q43"/>
      <c r="R43"/>
    </row>
    <row r="44" spans="1:18" x14ac:dyDescent="0.3">
      <c r="A44" t="s">
        <v>834</v>
      </c>
      <c r="B44" t="s">
        <v>25</v>
      </c>
      <c r="C44" t="s">
        <v>73</v>
      </c>
      <c r="D44" t="str">
        <f t="shared" si="0"/>
        <v>THE GAMBIA - ÁFRICA - C32</v>
      </c>
      <c r="E44" t="str">
        <f>LOWER(CONCATENATE(TablaRegistroVentas[[#This Row],[País]], ".", LEFT(TablaRegistroVentas[[#This Row],[Zona]],3),"@miempresa.com"))</f>
        <v>the gambia.áfr@miempresa.com</v>
      </c>
      <c r="F44" t="s">
        <v>17</v>
      </c>
      <c r="G44" t="s">
        <v>13</v>
      </c>
      <c r="H44" t="s">
        <v>14</v>
      </c>
      <c r="I44" t="str">
        <f>IF(OR(TablaRegistroVentas[[#This Row],[Prioridad]]="Alta",TablaRegistroVentas[[#This Row],[Prioridad]]="Crítica"),"Urgente","Normal")</f>
        <v>Urgente</v>
      </c>
      <c r="J44" s="1">
        <v>44477</v>
      </c>
      <c r="K44">
        <v>324860417</v>
      </c>
      <c r="L44" s="1">
        <v>44518</v>
      </c>
      <c r="M44" s="5">
        <f>_xlfn.DAYS(TablaRegistroVentas[[#This Row],[Fecha envío]], TablaRegistroVentas[[#This Row],[Fecha pedido]])</f>
        <v>41</v>
      </c>
      <c r="N44" s="1" t="str">
        <f>IF(TablaRegistroVentas[[#This Row],[Dias de entrega]]&lt;=20, "OK", IF(TablaRegistroVentas[[#This Row],[Dias de entrega]]&lt;=35, "Atrasado", "Alerta"))</f>
        <v>Alerta</v>
      </c>
      <c r="O44" s="1"/>
      <c r="P44"/>
      <c r="Q44"/>
      <c r="R44"/>
    </row>
    <row r="45" spans="1:18" x14ac:dyDescent="0.3">
      <c r="A45" t="s">
        <v>871</v>
      </c>
      <c r="B45" t="s">
        <v>30</v>
      </c>
      <c r="C45" t="s">
        <v>730</v>
      </c>
      <c r="D45" t="str">
        <f t="shared" si="0"/>
        <v>DOMINICA - CENTROAMÉRICA Y CARIBE - C59</v>
      </c>
      <c r="E45" t="str">
        <f>LOWER(CONCATENATE(TablaRegistroVentas[[#This Row],[País]], ".", LEFT(TablaRegistroVentas[[#This Row],[Zona]],3),"@miempresa.com"))</f>
        <v>dominica.cen@miempresa.com</v>
      </c>
      <c r="F45" t="s">
        <v>41</v>
      </c>
      <c r="G45" t="s">
        <v>18</v>
      </c>
      <c r="H45" t="s">
        <v>14</v>
      </c>
      <c r="I45" t="str">
        <f>IF(OR(TablaRegistroVentas[[#This Row],[Prioridad]]="Alta",TablaRegistroVentas[[#This Row],[Prioridad]]="Crítica"),"Urgente","Normal")</f>
        <v>Urgente</v>
      </c>
      <c r="J45" s="1">
        <v>43861</v>
      </c>
      <c r="K45">
        <v>595835196</v>
      </c>
      <c r="L45" s="1">
        <v>43902</v>
      </c>
      <c r="M45" s="5">
        <f>_xlfn.DAYS(TablaRegistroVentas[[#This Row],[Fecha envío]], TablaRegistroVentas[[#This Row],[Fecha pedido]])</f>
        <v>41</v>
      </c>
      <c r="N45" s="1" t="str">
        <f>IF(TablaRegistroVentas[[#This Row],[Dias de entrega]]&lt;=20, "OK", IF(TablaRegistroVentas[[#This Row],[Dias de entrega]]&lt;=35, "Atrasado", "Alerta"))</f>
        <v>Alerta</v>
      </c>
      <c r="O45" s="1"/>
      <c r="P45"/>
      <c r="Q45"/>
      <c r="R45"/>
    </row>
    <row r="46" spans="1:18" x14ac:dyDescent="0.3">
      <c r="A46" t="s">
        <v>189</v>
      </c>
      <c r="B46" t="s">
        <v>10</v>
      </c>
      <c r="C46" t="s">
        <v>190</v>
      </c>
      <c r="D46" t="str">
        <f t="shared" si="0"/>
        <v>NETHERLANDS - EUROPA - C37</v>
      </c>
      <c r="E46" t="str">
        <f>LOWER(CONCATENATE(TablaRegistroVentas[[#This Row],[País]], ".", LEFT(TablaRegistroVentas[[#This Row],[Zona]],3),"@miempresa.com"))</f>
        <v>netherlands.eur@miempresa.com</v>
      </c>
      <c r="F46" t="s">
        <v>46</v>
      </c>
      <c r="G46" t="s">
        <v>18</v>
      </c>
      <c r="H46" t="s">
        <v>14</v>
      </c>
      <c r="I46" t="str">
        <f>IF(OR(TablaRegistroVentas[[#This Row],[Prioridad]]="Alta",TablaRegistroVentas[[#This Row],[Prioridad]]="Crítica"),"Urgente","Normal")</f>
        <v>Urgente</v>
      </c>
      <c r="J46" s="1">
        <v>44205</v>
      </c>
      <c r="K46">
        <v>378236806</v>
      </c>
      <c r="L46" s="1">
        <v>44245</v>
      </c>
      <c r="M46" s="5">
        <f>_xlfn.DAYS(TablaRegistroVentas[[#This Row],[Fecha envío]], TablaRegistroVentas[[#This Row],[Fecha pedido]])</f>
        <v>40</v>
      </c>
      <c r="N46" s="1" t="str">
        <f>IF(TablaRegistroVentas[[#This Row],[Dias de entrega]]&lt;=20, "OK", IF(TablaRegistroVentas[[#This Row],[Dias de entrega]]&lt;=35, "Atrasado", "Alerta"))</f>
        <v>Alerta</v>
      </c>
      <c r="O46" s="1"/>
      <c r="P46"/>
      <c r="Q46"/>
      <c r="R46"/>
    </row>
    <row r="47" spans="1:18" x14ac:dyDescent="0.3">
      <c r="A47" t="s">
        <v>369</v>
      </c>
      <c r="B47" t="s">
        <v>10</v>
      </c>
      <c r="C47" t="s">
        <v>337</v>
      </c>
      <c r="D47" t="str">
        <f t="shared" si="0"/>
        <v>GERMANY - EUROPA - C99</v>
      </c>
      <c r="E47" t="str">
        <f>LOWER(CONCATENATE(TablaRegistroVentas[[#This Row],[País]], ".", LEFT(TablaRegistroVentas[[#This Row],[Zona]],3),"@miempresa.com"))</f>
        <v>germany.eur@miempresa.com</v>
      </c>
      <c r="F47" t="s">
        <v>56</v>
      </c>
      <c r="G47" t="s">
        <v>18</v>
      </c>
      <c r="H47" t="s">
        <v>14</v>
      </c>
      <c r="I47" t="str">
        <f>IF(OR(TablaRegistroVentas[[#This Row],[Prioridad]]="Alta",TablaRegistroVentas[[#This Row],[Prioridad]]="Crítica"),"Urgente","Normal")</f>
        <v>Urgente</v>
      </c>
      <c r="J47" s="1">
        <v>44483</v>
      </c>
      <c r="K47">
        <v>994932448</v>
      </c>
      <c r="L47" s="1">
        <v>44523</v>
      </c>
      <c r="M47" s="5">
        <f>_xlfn.DAYS(TablaRegistroVentas[[#This Row],[Fecha envío]], TablaRegistroVentas[[#This Row],[Fecha pedido]])</f>
        <v>40</v>
      </c>
      <c r="N47" s="1" t="str">
        <f>IF(TablaRegistroVentas[[#This Row],[Dias de entrega]]&lt;=20, "OK", IF(TablaRegistroVentas[[#This Row],[Dias de entrega]]&lt;=35, "Atrasado", "Alerta"))</f>
        <v>Alerta</v>
      </c>
      <c r="O47" s="1"/>
      <c r="P47"/>
      <c r="Q47"/>
      <c r="R47"/>
    </row>
    <row r="48" spans="1:18" x14ac:dyDescent="0.3">
      <c r="A48" t="s">
        <v>414</v>
      </c>
      <c r="B48" t="s">
        <v>21</v>
      </c>
      <c r="C48" t="s">
        <v>196</v>
      </c>
      <c r="D48" t="str">
        <f t="shared" si="0"/>
        <v>SAMOA  - AUSTRALIA Y OCEANÍA - C36</v>
      </c>
      <c r="E48" t="str">
        <f>LOWER(CONCATENATE(TablaRegistroVentas[[#This Row],[País]], ".", LEFT(TablaRegistroVentas[[#This Row],[Zona]],3),"@miempresa.com"))</f>
        <v>samoa .aus@miempresa.com</v>
      </c>
      <c r="F48" t="s">
        <v>78</v>
      </c>
      <c r="G48" t="s">
        <v>13</v>
      </c>
      <c r="H48" t="s">
        <v>14</v>
      </c>
      <c r="I48" t="str">
        <f>IF(OR(TablaRegistroVentas[[#This Row],[Prioridad]]="Alta",TablaRegistroVentas[[#This Row],[Prioridad]]="Crítica"),"Urgente","Normal")</f>
        <v>Urgente</v>
      </c>
      <c r="J48" s="1">
        <v>44158</v>
      </c>
      <c r="K48">
        <v>364606463</v>
      </c>
      <c r="L48" s="1">
        <v>44198</v>
      </c>
      <c r="M48" s="5">
        <f>_xlfn.DAYS(TablaRegistroVentas[[#This Row],[Fecha envío]], TablaRegistroVentas[[#This Row],[Fecha pedido]])</f>
        <v>40</v>
      </c>
      <c r="N48" s="1" t="str">
        <f>IF(TablaRegistroVentas[[#This Row],[Dias de entrega]]&lt;=20, "OK", IF(TablaRegistroVentas[[#This Row],[Dias de entrega]]&lt;=35, "Atrasado", "Alerta"))</f>
        <v>Alerta</v>
      </c>
      <c r="O48" s="1"/>
      <c r="P48"/>
      <c r="Q48"/>
      <c r="R48"/>
    </row>
    <row r="49" spans="1:18" x14ac:dyDescent="0.3">
      <c r="A49" t="s">
        <v>758</v>
      </c>
      <c r="B49" t="s">
        <v>25</v>
      </c>
      <c r="C49" t="s">
        <v>408</v>
      </c>
      <c r="D49" t="str">
        <f t="shared" si="0"/>
        <v>SWAZILAND - ÁFRICA - C96</v>
      </c>
      <c r="E49" t="str">
        <f>LOWER(CONCATENATE(TablaRegistroVentas[[#This Row],[País]], ".", LEFT(TablaRegistroVentas[[#This Row],[Zona]],3),"@miempresa.com"))</f>
        <v>swaziland.áfr@miempresa.com</v>
      </c>
      <c r="F49" t="s">
        <v>32</v>
      </c>
      <c r="G49" t="s">
        <v>18</v>
      </c>
      <c r="H49" t="s">
        <v>14</v>
      </c>
      <c r="I49" t="str">
        <f>IF(OR(TablaRegistroVentas[[#This Row],[Prioridad]]="Alta",TablaRegistroVentas[[#This Row],[Prioridad]]="Crítica"),"Urgente","Normal")</f>
        <v>Urgente</v>
      </c>
      <c r="J49" s="1">
        <v>44799</v>
      </c>
      <c r="K49">
        <v>961403977</v>
      </c>
      <c r="L49" s="1">
        <v>44839</v>
      </c>
      <c r="M49" s="5">
        <f>_xlfn.DAYS(TablaRegistroVentas[[#This Row],[Fecha envío]], TablaRegistroVentas[[#This Row],[Fecha pedido]])</f>
        <v>40</v>
      </c>
      <c r="N49" s="1" t="str">
        <f>IF(TablaRegistroVentas[[#This Row],[Dias de entrega]]&lt;=20, "OK", IF(TablaRegistroVentas[[#This Row],[Dias de entrega]]&lt;=35, "Atrasado", "Alerta"))</f>
        <v>Alerta</v>
      </c>
      <c r="O49" s="1"/>
      <c r="P49"/>
      <c r="Q49"/>
      <c r="R49"/>
    </row>
    <row r="50" spans="1:18" x14ac:dyDescent="0.3">
      <c r="A50" t="s">
        <v>925</v>
      </c>
      <c r="B50" t="s">
        <v>21</v>
      </c>
      <c r="C50" t="s">
        <v>196</v>
      </c>
      <c r="D50" t="str">
        <f t="shared" si="0"/>
        <v>SAMOA  - AUSTRALIA Y OCEANÍA - C71</v>
      </c>
      <c r="E50" t="str">
        <f>LOWER(CONCATENATE(TablaRegistroVentas[[#This Row],[País]], ".", LEFT(TablaRegistroVentas[[#This Row],[Zona]],3),"@miempresa.com"))</f>
        <v>samoa .aus@miempresa.com</v>
      </c>
      <c r="F50" t="s">
        <v>23</v>
      </c>
      <c r="G50" t="s">
        <v>18</v>
      </c>
      <c r="H50" t="s">
        <v>14</v>
      </c>
      <c r="I50" t="str">
        <f>IF(OR(TablaRegistroVentas[[#This Row],[Prioridad]]="Alta",TablaRegistroVentas[[#This Row],[Prioridad]]="Crítica"),"Urgente","Normal")</f>
        <v>Urgente</v>
      </c>
      <c r="J50" s="1">
        <v>44348</v>
      </c>
      <c r="K50">
        <v>719784152</v>
      </c>
      <c r="L50" s="1">
        <v>44388</v>
      </c>
      <c r="M50" s="5">
        <f>_xlfn.DAYS(TablaRegistroVentas[[#This Row],[Fecha envío]], TablaRegistroVentas[[#This Row],[Fecha pedido]])</f>
        <v>40</v>
      </c>
      <c r="N50" s="1" t="str">
        <f>IF(TablaRegistroVentas[[#This Row],[Dias de entrega]]&lt;=20, "OK", IF(TablaRegistroVentas[[#This Row],[Dias de entrega]]&lt;=35, "Atrasado", "Alerta"))</f>
        <v>Alerta</v>
      </c>
      <c r="O50" s="1"/>
      <c r="P50"/>
      <c r="Q50"/>
      <c r="R50"/>
    </row>
    <row r="51" spans="1:18" x14ac:dyDescent="0.3">
      <c r="A51" t="s">
        <v>103</v>
      </c>
      <c r="B51" t="s">
        <v>68</v>
      </c>
      <c r="C51" t="s">
        <v>104</v>
      </c>
      <c r="D51" t="str">
        <f t="shared" si="0"/>
        <v>SINGAPORE - ASIA - C85</v>
      </c>
      <c r="E51" t="str">
        <f>LOWER(CONCATENATE(TablaRegistroVentas[[#This Row],[País]], ".", LEFT(TablaRegistroVentas[[#This Row],[Zona]],3),"@miempresa.com"))</f>
        <v>singapore.asi@miempresa.com</v>
      </c>
      <c r="F51" t="s">
        <v>23</v>
      </c>
      <c r="G51" t="s">
        <v>18</v>
      </c>
      <c r="H51" t="s">
        <v>14</v>
      </c>
      <c r="I51" t="str">
        <f>IF(OR(TablaRegistroVentas[[#This Row],[Prioridad]]="Alta",TablaRegistroVentas[[#This Row],[Prioridad]]="Crítica"),"Urgente","Normal")</f>
        <v>Urgente</v>
      </c>
      <c r="J51" s="1">
        <v>44654</v>
      </c>
      <c r="K51">
        <v>851753556</v>
      </c>
      <c r="L51" s="1">
        <v>44693</v>
      </c>
      <c r="M51" s="5">
        <f>_xlfn.DAYS(TablaRegistroVentas[[#This Row],[Fecha envío]], TablaRegistroVentas[[#This Row],[Fecha pedido]])</f>
        <v>39</v>
      </c>
      <c r="N51" s="1" t="str">
        <f>IF(TablaRegistroVentas[[#This Row],[Dias de entrega]]&lt;=20, "OK", IF(TablaRegistroVentas[[#This Row],[Dias de entrega]]&lt;=35, "Atrasado", "Alerta"))</f>
        <v>Alerta</v>
      </c>
      <c r="O51" s="1"/>
      <c r="P51"/>
      <c r="Q51"/>
      <c r="R51"/>
    </row>
    <row r="52" spans="1:18" x14ac:dyDescent="0.3">
      <c r="A52" t="s">
        <v>620</v>
      </c>
      <c r="B52" t="s">
        <v>10</v>
      </c>
      <c r="C52" t="s">
        <v>621</v>
      </c>
      <c r="D52" t="str">
        <f t="shared" si="0"/>
        <v>FRANCE - EUROPA - C85</v>
      </c>
      <c r="E52" t="str">
        <f>LOWER(CONCATENATE(TablaRegistroVentas[[#This Row],[País]], ".", LEFT(TablaRegistroVentas[[#This Row],[Zona]],3),"@miempresa.com"))</f>
        <v>france.eur@miempresa.com</v>
      </c>
      <c r="F52" t="s">
        <v>43</v>
      </c>
      <c r="G52" t="s">
        <v>13</v>
      </c>
      <c r="H52" t="s">
        <v>14</v>
      </c>
      <c r="I52" t="str">
        <f>IF(OR(TablaRegistroVentas[[#This Row],[Prioridad]]="Alta",TablaRegistroVentas[[#This Row],[Prioridad]]="Crítica"),"Urgente","Normal")</f>
        <v>Urgente</v>
      </c>
      <c r="J52" s="1">
        <v>44595</v>
      </c>
      <c r="K52">
        <v>852918708</v>
      </c>
      <c r="L52" s="1">
        <v>44634</v>
      </c>
      <c r="M52" s="5">
        <f>_xlfn.DAYS(TablaRegistroVentas[[#This Row],[Fecha envío]], TablaRegistroVentas[[#This Row],[Fecha pedido]])</f>
        <v>39</v>
      </c>
      <c r="N52" s="1" t="str">
        <f>IF(TablaRegistroVentas[[#This Row],[Dias de entrega]]&lt;=20, "OK", IF(TablaRegistroVentas[[#This Row],[Dias de entrega]]&lt;=35, "Atrasado", "Alerta"))</f>
        <v>Alerta</v>
      </c>
      <c r="O52" s="1"/>
      <c r="P52"/>
      <c r="Q52"/>
      <c r="R52"/>
    </row>
    <row r="53" spans="1:18" x14ac:dyDescent="0.3">
      <c r="A53" t="s">
        <v>138</v>
      </c>
      <c r="B53" t="s">
        <v>30</v>
      </c>
      <c r="C53" t="s">
        <v>499</v>
      </c>
      <c r="D53" t="str">
        <f t="shared" si="0"/>
        <v>HONDURAS - CENTROAMÉRICA Y CARIBE - C67</v>
      </c>
      <c r="E53" t="str">
        <f>LOWER(CONCATENATE(TablaRegistroVentas[[#This Row],[País]], ".", LEFT(TablaRegistroVentas[[#This Row],[Zona]],3),"@miempresa.com"))</f>
        <v>honduras.cen@miempresa.com</v>
      </c>
      <c r="F53" t="s">
        <v>32</v>
      </c>
      <c r="G53" t="s">
        <v>18</v>
      </c>
      <c r="H53" t="s">
        <v>14</v>
      </c>
      <c r="I53" t="str">
        <f>IF(OR(TablaRegistroVentas[[#This Row],[Prioridad]]="Alta",TablaRegistroVentas[[#This Row],[Prioridad]]="Crítica"),"Urgente","Normal")</f>
        <v>Urgente</v>
      </c>
      <c r="J53" s="1">
        <v>44674</v>
      </c>
      <c r="K53">
        <v>674096906</v>
      </c>
      <c r="L53" s="1">
        <v>44713</v>
      </c>
      <c r="M53" s="5">
        <f>_xlfn.DAYS(TablaRegistroVentas[[#This Row],[Fecha envío]], TablaRegistroVentas[[#This Row],[Fecha pedido]])</f>
        <v>39</v>
      </c>
      <c r="N53" s="1" t="str">
        <f>IF(TablaRegistroVentas[[#This Row],[Dias de entrega]]&lt;=20, "OK", IF(TablaRegistroVentas[[#This Row],[Dias de entrega]]&lt;=35, "Atrasado", "Alerta"))</f>
        <v>Alerta</v>
      </c>
      <c r="O53" s="1"/>
      <c r="P53"/>
      <c r="Q53"/>
      <c r="R53"/>
    </row>
    <row r="54" spans="1:18" x14ac:dyDescent="0.3">
      <c r="A54" t="s">
        <v>849</v>
      </c>
      <c r="B54" t="s">
        <v>25</v>
      </c>
      <c r="C54" t="s">
        <v>108</v>
      </c>
      <c r="D54" t="str">
        <f t="shared" si="0"/>
        <v>LEBANON - ÁFRICA - C82</v>
      </c>
      <c r="E54" t="str">
        <f>LOWER(CONCATENATE(TablaRegistroVentas[[#This Row],[País]], ".", LEFT(TablaRegistroVentas[[#This Row],[Zona]],3),"@miempresa.com"))</f>
        <v>lebanon.áfr@miempresa.com</v>
      </c>
      <c r="F54" t="s">
        <v>41</v>
      </c>
      <c r="G54" t="s">
        <v>13</v>
      </c>
      <c r="H54" t="s">
        <v>14</v>
      </c>
      <c r="I54" t="str">
        <f>IF(OR(TablaRegistroVentas[[#This Row],[Prioridad]]="Alta",TablaRegistroVentas[[#This Row],[Prioridad]]="Crítica"),"Urgente","Normal")</f>
        <v>Urgente</v>
      </c>
      <c r="J54" s="1">
        <v>44558</v>
      </c>
      <c r="K54">
        <v>824964940</v>
      </c>
      <c r="L54" s="1">
        <v>44597</v>
      </c>
      <c r="M54" s="5">
        <f>_xlfn.DAYS(TablaRegistroVentas[[#This Row],[Fecha envío]], TablaRegistroVentas[[#This Row],[Fecha pedido]])</f>
        <v>39</v>
      </c>
      <c r="N54" s="1" t="str">
        <f>IF(TablaRegistroVentas[[#This Row],[Dias de entrega]]&lt;=20, "OK", IF(TablaRegistroVentas[[#This Row],[Dias de entrega]]&lt;=35, "Atrasado", "Alerta"))</f>
        <v>Alerta</v>
      </c>
      <c r="O54" s="1"/>
      <c r="P54"/>
      <c r="Q54"/>
      <c r="R54"/>
    </row>
    <row r="55" spans="1:18" x14ac:dyDescent="0.3">
      <c r="A55" t="s">
        <v>939</v>
      </c>
      <c r="B55" t="s">
        <v>25</v>
      </c>
      <c r="C55" t="s">
        <v>408</v>
      </c>
      <c r="D55" t="str">
        <f t="shared" si="0"/>
        <v>SWAZILAND - ÁFRICA - C82</v>
      </c>
      <c r="E55" t="str">
        <f>LOWER(CONCATENATE(TablaRegistroVentas[[#This Row],[País]], ".", LEFT(TablaRegistroVentas[[#This Row],[Zona]],3),"@miempresa.com"))</f>
        <v>swaziland.áfr@miempresa.com</v>
      </c>
      <c r="F55" t="s">
        <v>41</v>
      </c>
      <c r="G55" t="s">
        <v>13</v>
      </c>
      <c r="H55" t="s">
        <v>14</v>
      </c>
      <c r="I55" t="str">
        <f>IF(OR(TablaRegistroVentas[[#This Row],[Prioridad]]="Alta",TablaRegistroVentas[[#This Row],[Prioridad]]="Crítica"),"Urgente","Normal")</f>
        <v>Urgente</v>
      </c>
      <c r="J55" s="1">
        <v>44792</v>
      </c>
      <c r="K55">
        <v>821956574</v>
      </c>
      <c r="L55" s="1">
        <v>44831</v>
      </c>
      <c r="M55" s="5">
        <f>_xlfn.DAYS(TablaRegistroVentas[[#This Row],[Fecha envío]], TablaRegistroVentas[[#This Row],[Fecha pedido]])</f>
        <v>39</v>
      </c>
      <c r="N55" s="1" t="str">
        <f>IF(TablaRegistroVentas[[#This Row],[Dias de entrega]]&lt;=20, "OK", IF(TablaRegistroVentas[[#This Row],[Dias de entrega]]&lt;=35, "Atrasado", "Alerta"))</f>
        <v>Alerta</v>
      </c>
      <c r="O55" s="1"/>
      <c r="P55"/>
      <c r="Q55"/>
      <c r="R55"/>
    </row>
    <row r="56" spans="1:18" x14ac:dyDescent="0.3">
      <c r="A56" t="s">
        <v>973</v>
      </c>
      <c r="B56" t="s">
        <v>30</v>
      </c>
      <c r="C56" t="s">
        <v>550</v>
      </c>
      <c r="D56" t="str">
        <f t="shared" si="0"/>
        <v>NICARAGUA - CENTROAMÉRICA Y CARIBE - C84</v>
      </c>
      <c r="E56" t="str">
        <f>LOWER(CONCATENATE(TablaRegistroVentas[[#This Row],[País]], ".", LEFT(TablaRegistroVentas[[#This Row],[Zona]],3),"@miempresa.com"))</f>
        <v>nicaragua.cen@miempresa.com</v>
      </c>
      <c r="F56" t="s">
        <v>23</v>
      </c>
      <c r="G56" t="s">
        <v>13</v>
      </c>
      <c r="H56" t="s">
        <v>14</v>
      </c>
      <c r="I56" t="str">
        <f>IF(OR(TablaRegistroVentas[[#This Row],[Prioridad]]="Alta",TablaRegistroVentas[[#This Row],[Prioridad]]="Crítica"),"Urgente","Normal")</f>
        <v>Urgente</v>
      </c>
      <c r="J56" s="1">
        <v>44311</v>
      </c>
      <c r="K56">
        <v>846113622</v>
      </c>
      <c r="L56" s="1">
        <v>44350</v>
      </c>
      <c r="M56" s="5">
        <f>_xlfn.DAYS(TablaRegistroVentas[[#This Row],[Fecha envío]], TablaRegistroVentas[[#This Row],[Fecha pedido]])</f>
        <v>39</v>
      </c>
      <c r="N56" s="1" t="str">
        <f>IF(TablaRegistroVentas[[#This Row],[Dias de entrega]]&lt;=20, "OK", IF(TablaRegistroVentas[[#This Row],[Dias de entrega]]&lt;=35, "Atrasado", "Alerta"))</f>
        <v>Alerta</v>
      </c>
      <c r="O56" s="1"/>
      <c r="P56"/>
      <c r="Q56"/>
      <c r="R56"/>
    </row>
    <row r="57" spans="1:18" x14ac:dyDescent="0.3">
      <c r="A57" t="s">
        <v>626</v>
      </c>
      <c r="B57" t="s">
        <v>21</v>
      </c>
      <c r="C57" t="s">
        <v>627</v>
      </c>
      <c r="D57" t="str">
        <f t="shared" si="0"/>
        <v>NAURU - AUSTRALIA Y OCEANÍA - C35</v>
      </c>
      <c r="E57" t="str">
        <f>LOWER(CONCATENATE(TablaRegistroVentas[[#This Row],[País]], ".", LEFT(TablaRegistroVentas[[#This Row],[Zona]],3),"@miempresa.com"))</f>
        <v>nauru.aus@miempresa.com</v>
      </c>
      <c r="F57" t="s">
        <v>17</v>
      </c>
      <c r="G57" t="s">
        <v>18</v>
      </c>
      <c r="H57" t="s">
        <v>14</v>
      </c>
      <c r="I57" t="str">
        <f>IF(OR(TablaRegistroVentas[[#This Row],[Prioridad]]="Alta",TablaRegistroVentas[[#This Row],[Prioridad]]="Crítica"),"Urgente","Normal")</f>
        <v>Urgente</v>
      </c>
      <c r="J57" s="1">
        <v>44577</v>
      </c>
      <c r="K57">
        <v>353145921</v>
      </c>
      <c r="L57" s="1">
        <v>44615</v>
      </c>
      <c r="M57" s="5">
        <f>_xlfn.DAYS(TablaRegistroVentas[[#This Row],[Fecha envío]], TablaRegistroVentas[[#This Row],[Fecha pedido]])</f>
        <v>38</v>
      </c>
      <c r="N57" s="1" t="str">
        <f>IF(TablaRegistroVentas[[#This Row],[Dias de entrega]]&lt;=20, "OK", IF(TablaRegistroVentas[[#This Row],[Dias de entrega]]&lt;=35, "Atrasado", "Alerta"))</f>
        <v>Alerta</v>
      </c>
      <c r="O57" s="1"/>
      <c r="P57"/>
      <c r="Q57"/>
      <c r="R57"/>
    </row>
    <row r="58" spans="1:18" x14ac:dyDescent="0.3">
      <c r="A58" t="s">
        <v>424</v>
      </c>
      <c r="B58" t="s">
        <v>30</v>
      </c>
      <c r="C58" t="s">
        <v>603</v>
      </c>
      <c r="D58" t="str">
        <f t="shared" si="0"/>
        <v>HAITI - CENTROAMÉRICA Y CARIBE - C33</v>
      </c>
      <c r="E58" t="str">
        <f>LOWER(CONCATENATE(TablaRegistroVentas[[#This Row],[País]], ".", LEFT(TablaRegistroVentas[[#This Row],[Zona]],3),"@miempresa.com"))</f>
        <v>haiti.cen@miempresa.com</v>
      </c>
      <c r="F58" t="s">
        <v>88</v>
      </c>
      <c r="G58" t="s">
        <v>18</v>
      </c>
      <c r="H58" t="s">
        <v>14</v>
      </c>
      <c r="I58" t="str">
        <f>IF(OR(TablaRegistroVentas[[#This Row],[Prioridad]]="Alta",TablaRegistroVentas[[#This Row],[Prioridad]]="Crítica"),"Urgente","Normal")</f>
        <v>Urgente</v>
      </c>
      <c r="J58" s="1">
        <v>44304</v>
      </c>
      <c r="K58">
        <v>332489478</v>
      </c>
      <c r="L58" s="1">
        <v>44342</v>
      </c>
      <c r="M58" s="5">
        <f>_xlfn.DAYS(TablaRegistroVentas[[#This Row],[Fecha envío]], TablaRegistroVentas[[#This Row],[Fecha pedido]])</f>
        <v>38</v>
      </c>
      <c r="N58" s="1" t="str">
        <f>IF(TablaRegistroVentas[[#This Row],[Dias de entrega]]&lt;=20, "OK", IF(TablaRegistroVentas[[#This Row],[Dias de entrega]]&lt;=35, "Atrasado", "Alerta"))</f>
        <v>Alerta</v>
      </c>
      <c r="O58" s="1"/>
      <c r="P58"/>
      <c r="Q58"/>
      <c r="R58"/>
    </row>
    <row r="59" spans="1:18" x14ac:dyDescent="0.3">
      <c r="A59" t="s">
        <v>1041</v>
      </c>
      <c r="B59" t="s">
        <v>68</v>
      </c>
      <c r="C59" t="s">
        <v>168</v>
      </c>
      <c r="D59" t="str">
        <f t="shared" si="0"/>
        <v>TAIWAN - ASIA - C15</v>
      </c>
      <c r="E59" t="str">
        <f>LOWER(CONCATENATE(TablaRegistroVentas[[#This Row],[País]], ".", LEFT(TablaRegistroVentas[[#This Row],[Zona]],3),"@miempresa.com"))</f>
        <v>taiwan.asi@miempresa.com</v>
      </c>
      <c r="F59" t="s">
        <v>36</v>
      </c>
      <c r="G59" t="s">
        <v>13</v>
      </c>
      <c r="H59" t="s">
        <v>14</v>
      </c>
      <c r="I59" t="str">
        <f>IF(OR(TablaRegistroVentas[[#This Row],[Prioridad]]="Alta",TablaRegistroVentas[[#This Row],[Prioridad]]="Crítica"),"Urgente","Normal")</f>
        <v>Urgente</v>
      </c>
      <c r="J59" s="1">
        <v>44671</v>
      </c>
      <c r="K59">
        <v>156183803</v>
      </c>
      <c r="L59" s="1">
        <v>44709</v>
      </c>
      <c r="M59" s="5">
        <f>_xlfn.DAYS(TablaRegistroVentas[[#This Row],[Fecha envío]], TablaRegistroVentas[[#This Row],[Fecha pedido]])</f>
        <v>38</v>
      </c>
      <c r="N59" s="1" t="str">
        <f>IF(TablaRegistroVentas[[#This Row],[Dias de entrega]]&lt;=20, "OK", IF(TablaRegistroVentas[[#This Row],[Dias de entrega]]&lt;=35, "Atrasado", "Alerta"))</f>
        <v>Alerta</v>
      </c>
      <c r="O59" s="1"/>
      <c r="P59"/>
      <c r="Q59"/>
      <c r="R59"/>
    </row>
    <row r="60" spans="1:18" x14ac:dyDescent="0.3">
      <c r="A60" t="s">
        <v>187</v>
      </c>
      <c r="B60" t="s">
        <v>25</v>
      </c>
      <c r="C60" t="s">
        <v>188</v>
      </c>
      <c r="D60" t="str">
        <f t="shared" si="0"/>
        <v>SIERRA LEONE - ÁFRICA - C73</v>
      </c>
      <c r="E60" t="str">
        <f>LOWER(CONCATENATE(TablaRegistroVentas[[#This Row],[País]], ".", LEFT(TablaRegistroVentas[[#This Row],[Zona]],3),"@miempresa.com"))</f>
        <v>sierra leone.áfr@miempresa.com</v>
      </c>
      <c r="F60" t="s">
        <v>43</v>
      </c>
      <c r="G60" t="s">
        <v>13</v>
      </c>
      <c r="H60" t="s">
        <v>14</v>
      </c>
      <c r="I60" t="str">
        <f>IF(OR(TablaRegistroVentas[[#This Row],[Prioridad]]="Alta",TablaRegistroVentas[[#This Row],[Prioridad]]="Crítica"),"Urgente","Normal")</f>
        <v>Urgente</v>
      </c>
      <c r="J60" s="1">
        <v>43878</v>
      </c>
      <c r="K60">
        <v>735875689</v>
      </c>
      <c r="L60" s="1">
        <v>43915</v>
      </c>
      <c r="M60" s="5">
        <f>_xlfn.DAYS(TablaRegistroVentas[[#This Row],[Fecha envío]], TablaRegistroVentas[[#This Row],[Fecha pedido]])</f>
        <v>37</v>
      </c>
      <c r="N60" s="1" t="str">
        <f>IF(TablaRegistroVentas[[#This Row],[Dias de entrega]]&lt;=20, "OK", IF(TablaRegistroVentas[[#This Row],[Dias de entrega]]&lt;=35, "Atrasado", "Alerta"))</f>
        <v>Alerta</v>
      </c>
      <c r="O60" s="1"/>
      <c r="P60"/>
      <c r="Q60"/>
      <c r="R60"/>
    </row>
    <row r="61" spans="1:18" x14ac:dyDescent="0.3">
      <c r="A61" t="s">
        <v>696</v>
      </c>
      <c r="B61" t="s">
        <v>68</v>
      </c>
      <c r="C61" t="s">
        <v>166</v>
      </c>
      <c r="D61" t="str">
        <f t="shared" si="0"/>
        <v>THAILAND - ASIA - C78</v>
      </c>
      <c r="E61" t="str">
        <f>LOWER(CONCATENATE(TablaRegistroVentas[[#This Row],[País]], ".", LEFT(TablaRegistroVentas[[#This Row],[Zona]],3),"@miempresa.com"))</f>
        <v>thailand.asi@miempresa.com</v>
      </c>
      <c r="F61" t="s">
        <v>32</v>
      </c>
      <c r="G61" t="s">
        <v>13</v>
      </c>
      <c r="H61" t="s">
        <v>14</v>
      </c>
      <c r="I61" t="str">
        <f>IF(OR(TablaRegistroVentas[[#This Row],[Prioridad]]="Alta",TablaRegistroVentas[[#This Row],[Prioridad]]="Crítica"),"Urgente","Normal")</f>
        <v>Urgente</v>
      </c>
      <c r="J61" s="1">
        <v>44010</v>
      </c>
      <c r="K61">
        <v>788453423</v>
      </c>
      <c r="L61" s="1">
        <v>44047</v>
      </c>
      <c r="M61" s="5">
        <f>_xlfn.DAYS(TablaRegistroVentas[[#This Row],[Fecha envío]], TablaRegistroVentas[[#This Row],[Fecha pedido]])</f>
        <v>37</v>
      </c>
      <c r="N61" s="1" t="str">
        <f>IF(TablaRegistroVentas[[#This Row],[Dias de entrega]]&lt;=20, "OK", IF(TablaRegistroVentas[[#This Row],[Dias de entrega]]&lt;=35, "Atrasado", "Alerta"))</f>
        <v>Alerta</v>
      </c>
      <c r="O61" s="1"/>
      <c r="P61"/>
      <c r="Q61"/>
      <c r="R61"/>
    </row>
    <row r="62" spans="1:18" x14ac:dyDescent="0.3">
      <c r="A62" t="s">
        <v>514</v>
      </c>
      <c r="B62" t="s">
        <v>10</v>
      </c>
      <c r="C62" t="s">
        <v>176</v>
      </c>
      <c r="D62" t="str">
        <f t="shared" si="0"/>
        <v>BOSNIA AND HERZEGOVINA - EUROPA - C60</v>
      </c>
      <c r="E62" t="str">
        <f>LOWER(CONCATENATE(TablaRegistroVentas[[#This Row],[País]], ".", LEFT(TablaRegistroVentas[[#This Row],[Zona]],3),"@miempresa.com"))</f>
        <v>bosnia and herzegovina.eur@miempresa.com</v>
      </c>
      <c r="F62" t="s">
        <v>12</v>
      </c>
      <c r="G62" t="s">
        <v>13</v>
      </c>
      <c r="H62" t="s">
        <v>14</v>
      </c>
      <c r="I62" t="str">
        <f>IF(OR(TablaRegistroVentas[[#This Row],[Prioridad]]="Alta",TablaRegistroVentas[[#This Row],[Prioridad]]="Crítica"),"Urgente","Normal")</f>
        <v>Urgente</v>
      </c>
      <c r="J62" s="1">
        <v>43868</v>
      </c>
      <c r="K62">
        <v>600245177</v>
      </c>
      <c r="L62" s="1">
        <v>43904</v>
      </c>
      <c r="M62" s="5">
        <f>_xlfn.DAYS(TablaRegistroVentas[[#This Row],[Fecha envío]], TablaRegistroVentas[[#This Row],[Fecha pedido]])</f>
        <v>36</v>
      </c>
      <c r="N62" s="1" t="str">
        <f>IF(TablaRegistroVentas[[#This Row],[Dias de entrega]]&lt;=20, "OK", IF(TablaRegistroVentas[[#This Row],[Dias de entrega]]&lt;=35, "Atrasado", "Alerta"))</f>
        <v>Alerta</v>
      </c>
      <c r="O62" s="1"/>
      <c r="P62"/>
      <c r="Q62"/>
      <c r="R62"/>
    </row>
    <row r="63" spans="1:18" x14ac:dyDescent="0.3">
      <c r="A63" t="s">
        <v>631</v>
      </c>
      <c r="B63" t="s">
        <v>25</v>
      </c>
      <c r="C63" t="s">
        <v>40</v>
      </c>
      <c r="D63" t="str">
        <f t="shared" si="0"/>
        <v>TUNISIA  - ÁFRICA - C63</v>
      </c>
      <c r="E63" t="str">
        <f>LOWER(CONCATENATE(TablaRegistroVentas[[#This Row],[País]], ".", LEFT(TablaRegistroVentas[[#This Row],[Zona]],3),"@miempresa.com"))</f>
        <v>tunisia .áfr@miempresa.com</v>
      </c>
      <c r="F63" t="s">
        <v>32</v>
      </c>
      <c r="G63" t="s">
        <v>13</v>
      </c>
      <c r="H63" t="s">
        <v>14</v>
      </c>
      <c r="I63" t="str">
        <f>IF(OR(TablaRegistroVentas[[#This Row],[Prioridad]]="Alta",TablaRegistroVentas[[#This Row],[Prioridad]]="Crítica"),"Urgente","Normal")</f>
        <v>Urgente</v>
      </c>
      <c r="J63" s="1">
        <v>44711</v>
      </c>
      <c r="K63">
        <v>635496270</v>
      </c>
      <c r="L63" s="1">
        <v>44747</v>
      </c>
      <c r="M63" s="5">
        <f>_xlfn.DAYS(TablaRegistroVentas[[#This Row],[Fecha envío]], TablaRegistroVentas[[#This Row],[Fecha pedido]])</f>
        <v>36</v>
      </c>
      <c r="N63" s="1" t="str">
        <f>IF(TablaRegistroVentas[[#This Row],[Dias de entrega]]&lt;=20, "OK", IF(TablaRegistroVentas[[#This Row],[Dias de entrega]]&lt;=35, "Atrasado", "Alerta"))</f>
        <v>Alerta</v>
      </c>
      <c r="O63" s="1"/>
      <c r="P63"/>
      <c r="Q63"/>
      <c r="R63"/>
    </row>
    <row r="64" spans="1:18" x14ac:dyDescent="0.3">
      <c r="A64" t="s">
        <v>861</v>
      </c>
      <c r="B64" t="s">
        <v>10</v>
      </c>
      <c r="C64" t="s">
        <v>272</v>
      </c>
      <c r="D64" t="str">
        <f t="shared" si="0"/>
        <v>POLAND - EUROPA - C76</v>
      </c>
      <c r="E64" t="str">
        <f>LOWER(CONCATENATE(TablaRegistroVentas[[#This Row],[País]], ".", LEFT(TablaRegistroVentas[[#This Row],[Zona]],3),"@miempresa.com"))</f>
        <v>poland.eur@miempresa.com</v>
      </c>
      <c r="F64" t="s">
        <v>23</v>
      </c>
      <c r="G64" t="s">
        <v>13</v>
      </c>
      <c r="H64" t="s">
        <v>14</v>
      </c>
      <c r="I64" t="str">
        <f>IF(OR(TablaRegistroVentas[[#This Row],[Prioridad]]="Alta",TablaRegistroVentas[[#This Row],[Prioridad]]="Crítica"),"Urgente","Normal")</f>
        <v>Urgente</v>
      </c>
      <c r="J64" s="1">
        <v>44089</v>
      </c>
      <c r="K64">
        <v>765843474</v>
      </c>
      <c r="L64" s="1">
        <v>44125</v>
      </c>
      <c r="M64" s="5">
        <f>_xlfn.DAYS(TablaRegistroVentas[[#This Row],[Fecha envío]], TablaRegistroVentas[[#This Row],[Fecha pedido]])</f>
        <v>36</v>
      </c>
      <c r="N64" s="1" t="str">
        <f>IF(TablaRegistroVentas[[#This Row],[Dias de entrega]]&lt;=20, "OK", IF(TablaRegistroVentas[[#This Row],[Dias de entrega]]&lt;=35, "Atrasado", "Alerta"))</f>
        <v>Alerta</v>
      </c>
      <c r="O64" s="1"/>
      <c r="P64"/>
      <c r="Q64"/>
      <c r="R64"/>
    </row>
    <row r="65" spans="1:18" x14ac:dyDescent="0.3">
      <c r="A65" t="s">
        <v>914</v>
      </c>
      <c r="B65" t="s">
        <v>10</v>
      </c>
      <c r="C65" t="s">
        <v>176</v>
      </c>
      <c r="D65" t="str">
        <f t="shared" si="0"/>
        <v>BOSNIA AND HERZEGOVINA - EUROPA - C11</v>
      </c>
      <c r="E65" t="str">
        <f>LOWER(CONCATENATE(TablaRegistroVentas[[#This Row],[País]], ".", LEFT(TablaRegistroVentas[[#This Row],[Zona]],3),"@miempresa.com"))</f>
        <v>bosnia and herzegovina.eur@miempresa.com</v>
      </c>
      <c r="F65" t="s">
        <v>78</v>
      </c>
      <c r="G65" t="s">
        <v>13</v>
      </c>
      <c r="H65" t="s">
        <v>14</v>
      </c>
      <c r="I65" t="str">
        <f>IF(OR(TablaRegistroVentas[[#This Row],[Prioridad]]="Alta",TablaRegistroVentas[[#This Row],[Prioridad]]="Crítica"),"Urgente","Normal")</f>
        <v>Urgente</v>
      </c>
      <c r="J65" s="1">
        <v>44305</v>
      </c>
      <c r="K65">
        <v>111651837</v>
      </c>
      <c r="L65" s="1">
        <v>44341</v>
      </c>
      <c r="M65" s="5">
        <f>_xlfn.DAYS(TablaRegistroVentas[[#This Row],[Fecha envío]], TablaRegistroVentas[[#This Row],[Fecha pedido]])</f>
        <v>36</v>
      </c>
      <c r="N65" s="1" t="str">
        <f>IF(TablaRegistroVentas[[#This Row],[Dias de entrega]]&lt;=20, "OK", IF(TablaRegistroVentas[[#This Row],[Dias de entrega]]&lt;=35, "Atrasado", "Alerta"))</f>
        <v>Alerta</v>
      </c>
      <c r="O65" s="1"/>
      <c r="P65"/>
      <c r="Q65"/>
      <c r="R65"/>
    </row>
    <row r="66" spans="1:18" x14ac:dyDescent="0.3">
      <c r="A66" t="s">
        <v>993</v>
      </c>
      <c r="B66" t="s">
        <v>25</v>
      </c>
      <c r="C66" t="s">
        <v>807</v>
      </c>
      <c r="D66" t="str">
        <f t="shared" ref="D66:D129" si="1">UPPER(C66&amp;" - "&amp;B66&amp;" - "&amp;LEFT(A66,1)&amp;MID(A66,2,2))</f>
        <v>EQUATORIAL GUINEA - ÁFRICA - C61</v>
      </c>
      <c r="E66" t="str">
        <f>LOWER(CONCATENATE(TablaRegistroVentas[[#This Row],[País]], ".", LEFT(TablaRegistroVentas[[#This Row],[Zona]],3),"@miempresa.com"))</f>
        <v>equatorial guinea.áfr@miempresa.com</v>
      </c>
      <c r="F66" t="s">
        <v>88</v>
      </c>
      <c r="G66" t="s">
        <v>13</v>
      </c>
      <c r="H66" t="s">
        <v>14</v>
      </c>
      <c r="I66" t="str">
        <f>IF(OR(TablaRegistroVentas[[#This Row],[Prioridad]]="Alta",TablaRegistroVentas[[#This Row],[Prioridad]]="Crítica"),"Urgente","Normal")</f>
        <v>Urgente</v>
      </c>
      <c r="J66" s="1">
        <v>44436</v>
      </c>
      <c r="K66">
        <v>617476546</v>
      </c>
      <c r="L66" s="1">
        <v>44472</v>
      </c>
      <c r="M66" s="5">
        <f>_xlfn.DAYS(TablaRegistroVentas[[#This Row],[Fecha envío]], TablaRegistroVentas[[#This Row],[Fecha pedido]])</f>
        <v>36</v>
      </c>
      <c r="N66" s="1" t="str">
        <f>IF(TablaRegistroVentas[[#This Row],[Dias de entrega]]&lt;=20, "OK", IF(TablaRegistroVentas[[#This Row],[Dias de entrega]]&lt;=35, "Atrasado", "Alerta"))</f>
        <v>Alerta</v>
      </c>
      <c r="O66" s="1"/>
      <c r="P66"/>
      <c r="Q66"/>
      <c r="R66"/>
    </row>
    <row r="67" spans="1:18" x14ac:dyDescent="0.3">
      <c r="A67" t="s">
        <v>142</v>
      </c>
      <c r="B67" t="s">
        <v>68</v>
      </c>
      <c r="C67" t="s">
        <v>143</v>
      </c>
      <c r="D67" t="str">
        <f t="shared" si="1"/>
        <v>CHINA - ASIA - C78</v>
      </c>
      <c r="E67" t="str">
        <f>LOWER(CONCATENATE(TablaRegistroVentas[[#This Row],[País]], ".", LEFT(TablaRegistroVentas[[#This Row],[Zona]],3),"@miempresa.com"))</f>
        <v>china.asi@miempresa.com</v>
      </c>
      <c r="F67" t="s">
        <v>32</v>
      </c>
      <c r="G67" t="s">
        <v>18</v>
      </c>
      <c r="H67" t="s">
        <v>14</v>
      </c>
      <c r="I67" t="str">
        <f>IF(OR(TablaRegistroVentas[[#This Row],[Prioridad]]="Alta",TablaRegistroVentas[[#This Row],[Prioridad]]="Crítica"),"Urgente","Normal")</f>
        <v>Urgente</v>
      </c>
      <c r="J67" s="1">
        <v>44131</v>
      </c>
      <c r="K67">
        <v>788564145</v>
      </c>
      <c r="L67" s="1">
        <v>44166</v>
      </c>
      <c r="M67" s="5">
        <f>_xlfn.DAYS(TablaRegistroVentas[[#This Row],[Fecha envío]], TablaRegistroVentas[[#This Row],[Fecha pedido]])</f>
        <v>35</v>
      </c>
      <c r="N67" s="1" t="str">
        <f>IF(TablaRegistroVentas[[#This Row],[Dias de entrega]]&lt;=20, "OK", IF(TablaRegistroVentas[[#This Row],[Dias de entrega]]&lt;=35, "Atrasado", "Alerta"))</f>
        <v>Atrasado</v>
      </c>
      <c r="O67" s="1"/>
      <c r="P67"/>
      <c r="Q67"/>
      <c r="R67"/>
    </row>
    <row r="68" spans="1:18" x14ac:dyDescent="0.3">
      <c r="A68" t="s">
        <v>338</v>
      </c>
      <c r="B68" t="s">
        <v>10</v>
      </c>
      <c r="C68" t="s">
        <v>330</v>
      </c>
      <c r="D68" t="str">
        <f t="shared" si="1"/>
        <v>CYPRUS - EUROPA - C15</v>
      </c>
      <c r="E68" t="str">
        <f>LOWER(CONCATENATE(TablaRegistroVentas[[#This Row],[País]], ".", LEFT(TablaRegistroVentas[[#This Row],[Zona]],3),"@miempresa.com"))</f>
        <v>cyprus.eur@miempresa.com</v>
      </c>
      <c r="F68" t="s">
        <v>36</v>
      </c>
      <c r="G68" t="s">
        <v>18</v>
      </c>
      <c r="H68" t="s">
        <v>14</v>
      </c>
      <c r="I68" t="str">
        <f>IF(OR(TablaRegistroVentas[[#This Row],[Prioridad]]="Alta",TablaRegistroVentas[[#This Row],[Prioridad]]="Crítica"),"Urgente","Normal")</f>
        <v>Urgente</v>
      </c>
      <c r="J68" s="1">
        <v>44450</v>
      </c>
      <c r="K68">
        <v>152819240</v>
      </c>
      <c r="L68" s="1">
        <v>44485</v>
      </c>
      <c r="M68" s="5">
        <f>_xlfn.DAYS(TablaRegistroVentas[[#This Row],[Fecha envío]], TablaRegistroVentas[[#This Row],[Fecha pedido]])</f>
        <v>35</v>
      </c>
      <c r="N68" s="1" t="str">
        <f>IF(TablaRegistroVentas[[#This Row],[Dias de entrega]]&lt;=20, "OK", IF(TablaRegistroVentas[[#This Row],[Dias de entrega]]&lt;=35, "Atrasado", "Alerta"))</f>
        <v>Atrasado</v>
      </c>
      <c r="O68" s="1"/>
      <c r="P68"/>
      <c r="Q68"/>
      <c r="R68"/>
    </row>
    <row r="69" spans="1:18" x14ac:dyDescent="0.3">
      <c r="A69" t="s">
        <v>780</v>
      </c>
      <c r="B69" t="s">
        <v>25</v>
      </c>
      <c r="C69" t="s">
        <v>108</v>
      </c>
      <c r="D69" t="str">
        <f t="shared" si="1"/>
        <v>LEBANON - ÁFRICA - C15</v>
      </c>
      <c r="E69" t="str">
        <f>LOWER(CONCATENATE(TablaRegistroVentas[[#This Row],[País]], ".", LEFT(TablaRegistroVentas[[#This Row],[Zona]],3),"@miempresa.com"))</f>
        <v>lebanon.áfr@miempresa.com</v>
      </c>
      <c r="F69" t="s">
        <v>43</v>
      </c>
      <c r="G69" t="s">
        <v>13</v>
      </c>
      <c r="H69" t="s">
        <v>14</v>
      </c>
      <c r="I69" t="str">
        <f>IF(OR(TablaRegistroVentas[[#This Row],[Prioridad]]="Alta",TablaRegistroVentas[[#This Row],[Prioridad]]="Crítica"),"Urgente","Normal")</f>
        <v>Urgente</v>
      </c>
      <c r="J69" s="1">
        <v>44739</v>
      </c>
      <c r="K69">
        <v>152462613</v>
      </c>
      <c r="L69" s="1">
        <v>44774</v>
      </c>
      <c r="M69" s="5">
        <f>_xlfn.DAYS(TablaRegistroVentas[[#This Row],[Fecha envío]], TablaRegistroVentas[[#This Row],[Fecha pedido]])</f>
        <v>35</v>
      </c>
      <c r="N69" s="1" t="str">
        <f>IF(TablaRegistroVentas[[#This Row],[Dias de entrega]]&lt;=20, "OK", IF(TablaRegistroVentas[[#This Row],[Dias de entrega]]&lt;=35, "Atrasado", "Alerta"))</f>
        <v>Atrasado</v>
      </c>
      <c r="O69" s="1"/>
      <c r="P69"/>
      <c r="Q69"/>
      <c r="R69"/>
    </row>
    <row r="70" spans="1:18" x14ac:dyDescent="0.3">
      <c r="A70" t="s">
        <v>975</v>
      </c>
      <c r="B70" t="s">
        <v>25</v>
      </c>
      <c r="C70" t="s">
        <v>185</v>
      </c>
      <c r="D70" t="str">
        <f t="shared" si="1"/>
        <v>MADAGASCAR - ÁFRICA - C14</v>
      </c>
      <c r="E70" t="str">
        <f>LOWER(CONCATENATE(TablaRegistroVentas[[#This Row],[País]], ".", LEFT(TablaRegistroVentas[[#This Row],[Zona]],3),"@miempresa.com"))</f>
        <v>madagascar.áfr@miempresa.com</v>
      </c>
      <c r="F70" t="s">
        <v>43</v>
      </c>
      <c r="G70" t="s">
        <v>18</v>
      </c>
      <c r="H70" t="s">
        <v>14</v>
      </c>
      <c r="I70" t="str">
        <f>IF(OR(TablaRegistroVentas[[#This Row],[Prioridad]]="Alta",TablaRegistroVentas[[#This Row],[Prioridad]]="Crítica"),"Urgente","Normal")</f>
        <v>Urgente</v>
      </c>
      <c r="J70" s="1">
        <v>43930</v>
      </c>
      <c r="K70">
        <v>148510110</v>
      </c>
      <c r="L70" s="1">
        <v>43965</v>
      </c>
      <c r="M70" s="5">
        <f>_xlfn.DAYS(TablaRegistroVentas[[#This Row],[Fecha envío]], TablaRegistroVentas[[#This Row],[Fecha pedido]])</f>
        <v>35</v>
      </c>
      <c r="N70" s="1" t="str">
        <f>IF(TablaRegistroVentas[[#This Row],[Dias de entrega]]&lt;=20, "OK", IF(TablaRegistroVentas[[#This Row],[Dias de entrega]]&lt;=35, "Atrasado", "Alerta"))</f>
        <v>Atrasado</v>
      </c>
      <c r="O70" s="1"/>
      <c r="P70"/>
      <c r="Q70"/>
      <c r="R70"/>
    </row>
    <row r="71" spans="1:18" x14ac:dyDescent="0.3">
      <c r="A71" t="s">
        <v>838</v>
      </c>
      <c r="B71" t="s">
        <v>25</v>
      </c>
      <c r="C71" t="s">
        <v>51</v>
      </c>
      <c r="D71" t="str">
        <f t="shared" si="1"/>
        <v>ANGOLA - ÁFRICA - C87</v>
      </c>
      <c r="E71" t="str">
        <f>LOWER(CONCATENATE(TablaRegistroVentas[[#This Row],[País]], ".", LEFT(TablaRegistroVentas[[#This Row],[Zona]],3),"@miempresa.com"))</f>
        <v>angola.áfr@miempresa.com</v>
      </c>
      <c r="F71" t="s">
        <v>36</v>
      </c>
      <c r="G71" t="s">
        <v>13</v>
      </c>
      <c r="H71" t="s">
        <v>14</v>
      </c>
      <c r="I71" t="str">
        <f>IF(OR(TablaRegistroVentas[[#This Row],[Prioridad]]="Alta",TablaRegistroVentas[[#This Row],[Prioridad]]="Crítica"),"Urgente","Normal")</f>
        <v>Urgente</v>
      </c>
      <c r="J71" s="1">
        <v>44584</v>
      </c>
      <c r="K71">
        <v>879757964</v>
      </c>
      <c r="L71" s="1">
        <v>44619</v>
      </c>
      <c r="M71" s="5">
        <f>_xlfn.DAYS(TablaRegistroVentas[[#This Row],[Fecha envío]], TablaRegistroVentas[[#This Row],[Fecha pedido]])</f>
        <v>35</v>
      </c>
      <c r="N71" s="1" t="str">
        <f>IF(TablaRegistroVentas[[#This Row],[Dias de entrega]]&lt;=20, "OK", IF(TablaRegistroVentas[[#This Row],[Dias de entrega]]&lt;=35, "Atrasado", "Alerta"))</f>
        <v>Atrasado</v>
      </c>
      <c r="O71" s="1"/>
      <c r="P71"/>
      <c r="Q71"/>
      <c r="R71"/>
    </row>
    <row r="72" spans="1:18" x14ac:dyDescent="0.3">
      <c r="A72" t="s">
        <v>534</v>
      </c>
      <c r="B72" t="s">
        <v>10</v>
      </c>
      <c r="C72" t="s">
        <v>139</v>
      </c>
      <c r="D72" t="str">
        <f t="shared" si="1"/>
        <v>AUSTRIA - EUROPA - C54</v>
      </c>
      <c r="E72" t="str">
        <f>LOWER(CONCATENATE(TablaRegistroVentas[[#This Row],[País]], ".", LEFT(TablaRegistroVentas[[#This Row],[Zona]],3),"@miempresa.com"))</f>
        <v>austria.eur@miempresa.com</v>
      </c>
      <c r="F72" t="s">
        <v>32</v>
      </c>
      <c r="G72" t="s">
        <v>18</v>
      </c>
      <c r="H72" t="s">
        <v>14</v>
      </c>
      <c r="I72" t="str">
        <f>IF(OR(TablaRegistroVentas[[#This Row],[Prioridad]]="Alta",TablaRegistroVentas[[#This Row],[Prioridad]]="Crítica"),"Urgente","Normal")</f>
        <v>Urgente</v>
      </c>
      <c r="J72" s="1">
        <v>43973</v>
      </c>
      <c r="K72">
        <v>544463384</v>
      </c>
      <c r="L72" s="1">
        <v>44007</v>
      </c>
      <c r="M72" s="5">
        <f>_xlfn.DAYS(TablaRegistroVentas[[#This Row],[Fecha envío]], TablaRegistroVentas[[#This Row],[Fecha pedido]])</f>
        <v>34</v>
      </c>
      <c r="N72" s="1" t="str">
        <f>IF(TablaRegistroVentas[[#This Row],[Dias de entrega]]&lt;=20, "OK", IF(TablaRegistroVentas[[#This Row],[Dias de entrega]]&lt;=35, "Atrasado", "Alerta"))</f>
        <v>Atrasado</v>
      </c>
      <c r="O72" s="1"/>
      <c r="P72"/>
      <c r="Q72"/>
      <c r="R72"/>
    </row>
    <row r="73" spans="1:18" x14ac:dyDescent="0.3">
      <c r="A73" t="s">
        <v>708</v>
      </c>
      <c r="B73" t="s">
        <v>25</v>
      </c>
      <c r="C73" t="s">
        <v>417</v>
      </c>
      <c r="D73" t="str">
        <f t="shared" si="1"/>
        <v>DEMOCRATIC REPUBLIC OF THE CONGO - ÁFRICA - C95</v>
      </c>
      <c r="E73" t="str">
        <f>LOWER(CONCATENATE(TablaRegistroVentas[[#This Row],[País]], ".", LEFT(TablaRegistroVentas[[#This Row],[Zona]],3),"@miempresa.com"))</f>
        <v>democratic republic of the congo.áfr@miempresa.com</v>
      </c>
      <c r="F73" t="s">
        <v>23</v>
      </c>
      <c r="G73" t="s">
        <v>18</v>
      </c>
      <c r="H73" t="s">
        <v>14</v>
      </c>
      <c r="I73" t="str">
        <f>IF(OR(TablaRegistroVentas[[#This Row],[Prioridad]]="Alta",TablaRegistroVentas[[#This Row],[Prioridad]]="Crítica"),"Urgente","Normal")</f>
        <v>Urgente</v>
      </c>
      <c r="J73" s="1">
        <v>44407</v>
      </c>
      <c r="K73">
        <v>959686934</v>
      </c>
      <c r="L73" s="1">
        <v>44441</v>
      </c>
      <c r="M73" s="5">
        <f>_xlfn.DAYS(TablaRegistroVentas[[#This Row],[Fecha envío]], TablaRegistroVentas[[#This Row],[Fecha pedido]])</f>
        <v>34</v>
      </c>
      <c r="N73" s="1" t="str">
        <f>IF(TablaRegistroVentas[[#This Row],[Dias de entrega]]&lt;=20, "OK", IF(TablaRegistroVentas[[#This Row],[Dias de entrega]]&lt;=35, "Atrasado", "Alerta"))</f>
        <v>Atrasado</v>
      </c>
      <c r="O73" s="1"/>
      <c r="P73"/>
      <c r="Q73"/>
      <c r="R73"/>
    </row>
    <row r="74" spans="1:18" x14ac:dyDescent="0.3">
      <c r="A74" t="s">
        <v>741</v>
      </c>
      <c r="B74" t="s">
        <v>30</v>
      </c>
      <c r="C74" t="s">
        <v>117</v>
      </c>
      <c r="D74" t="str">
        <f t="shared" si="1"/>
        <v>ANTIGUA AND BARBUDA  - CENTROAMÉRICA Y CARIBE - C29</v>
      </c>
      <c r="E74" t="str">
        <f>LOWER(CONCATENATE(TablaRegistroVentas[[#This Row],[País]], ".", LEFT(TablaRegistroVentas[[#This Row],[Zona]],3),"@miempresa.com"))</f>
        <v>antigua and barbuda .cen@miempresa.com</v>
      </c>
      <c r="F74" t="s">
        <v>78</v>
      </c>
      <c r="G74" t="s">
        <v>13</v>
      </c>
      <c r="H74" t="s">
        <v>14</v>
      </c>
      <c r="I74" t="str">
        <f>IF(OR(TablaRegistroVentas[[#This Row],[Prioridad]]="Alta",TablaRegistroVentas[[#This Row],[Prioridad]]="Crítica"),"Urgente","Normal")</f>
        <v>Urgente</v>
      </c>
      <c r="J74" s="1">
        <v>43997</v>
      </c>
      <c r="K74">
        <v>290413558</v>
      </c>
      <c r="L74" s="1">
        <v>44031</v>
      </c>
      <c r="M74" s="5">
        <f>_xlfn.DAYS(TablaRegistroVentas[[#This Row],[Fecha envío]], TablaRegistroVentas[[#This Row],[Fecha pedido]])</f>
        <v>34</v>
      </c>
      <c r="N74" s="1" t="str">
        <f>IF(TablaRegistroVentas[[#This Row],[Dias de entrega]]&lt;=20, "OK", IF(TablaRegistroVentas[[#This Row],[Dias de entrega]]&lt;=35, "Atrasado", "Alerta"))</f>
        <v>Atrasado</v>
      </c>
      <c r="O74" s="1"/>
      <c r="P74"/>
      <c r="Q74"/>
      <c r="R74"/>
    </row>
    <row r="75" spans="1:18" x14ac:dyDescent="0.3">
      <c r="A75" t="s">
        <v>877</v>
      </c>
      <c r="B75" t="s">
        <v>25</v>
      </c>
      <c r="C75" t="s">
        <v>311</v>
      </c>
      <c r="D75" t="str">
        <f t="shared" si="1"/>
        <v>OMAN - ÁFRICA - C10</v>
      </c>
      <c r="E75" t="str">
        <f>LOWER(CONCATENATE(TablaRegistroVentas[[#This Row],[País]], ".", LEFT(TablaRegistroVentas[[#This Row],[Zona]],3),"@miempresa.com"))</f>
        <v>oman.áfr@miempresa.com</v>
      </c>
      <c r="F75" t="s">
        <v>23</v>
      </c>
      <c r="G75" t="s">
        <v>13</v>
      </c>
      <c r="H75" t="s">
        <v>14</v>
      </c>
      <c r="I75" t="str">
        <f>IF(OR(TablaRegistroVentas[[#This Row],[Prioridad]]="Alta",TablaRegistroVentas[[#This Row],[Prioridad]]="Crítica"),"Urgente","Normal")</f>
        <v>Urgente</v>
      </c>
      <c r="J75" s="1">
        <v>44370</v>
      </c>
      <c r="K75">
        <v>106946170</v>
      </c>
      <c r="L75" s="1">
        <v>44404</v>
      </c>
      <c r="M75" s="5">
        <f>_xlfn.DAYS(TablaRegistroVentas[[#This Row],[Fecha envío]], TablaRegistroVentas[[#This Row],[Fecha pedido]])</f>
        <v>34</v>
      </c>
      <c r="N75" s="1" t="str">
        <f>IF(TablaRegistroVentas[[#This Row],[Dias de entrega]]&lt;=20, "OK", IF(TablaRegistroVentas[[#This Row],[Dias de entrega]]&lt;=35, "Atrasado", "Alerta"))</f>
        <v>Atrasado</v>
      </c>
      <c r="O75" s="1"/>
      <c r="P75"/>
      <c r="Q75"/>
      <c r="R75"/>
    </row>
    <row r="76" spans="1:18" x14ac:dyDescent="0.3">
      <c r="A76" t="s">
        <v>892</v>
      </c>
      <c r="B76" t="s">
        <v>30</v>
      </c>
      <c r="C76" t="s">
        <v>153</v>
      </c>
      <c r="D76" t="str">
        <f t="shared" si="1"/>
        <v>JAMAICA - CENTROAMÉRICA Y CARIBE - C13</v>
      </c>
      <c r="E76" t="str">
        <f>LOWER(CONCATENATE(TablaRegistroVentas[[#This Row],[País]], ".", LEFT(TablaRegistroVentas[[#This Row],[Zona]],3),"@miempresa.com"))</f>
        <v>jamaica.cen@miempresa.com</v>
      </c>
      <c r="F76" t="s">
        <v>12</v>
      </c>
      <c r="G76" t="s">
        <v>18</v>
      </c>
      <c r="H76" t="s">
        <v>14</v>
      </c>
      <c r="I76" t="str">
        <f>IF(OR(TablaRegistroVentas[[#This Row],[Prioridad]]="Alta",TablaRegistroVentas[[#This Row],[Prioridad]]="Crítica"),"Urgente","Normal")</f>
        <v>Urgente</v>
      </c>
      <c r="J76" s="1">
        <v>44407</v>
      </c>
      <c r="K76">
        <v>136828553</v>
      </c>
      <c r="L76" s="1">
        <v>44441</v>
      </c>
      <c r="M76" s="5">
        <f>_xlfn.DAYS(TablaRegistroVentas[[#This Row],[Fecha envío]], TablaRegistroVentas[[#This Row],[Fecha pedido]])</f>
        <v>34</v>
      </c>
      <c r="N76" s="1" t="str">
        <f>IF(TablaRegistroVentas[[#This Row],[Dias de entrega]]&lt;=20, "OK", IF(TablaRegistroVentas[[#This Row],[Dias de entrega]]&lt;=35, "Atrasado", "Alerta"))</f>
        <v>Atrasado</v>
      </c>
      <c r="O76" s="1"/>
      <c r="P76"/>
      <c r="Q76"/>
      <c r="R76"/>
    </row>
    <row r="77" spans="1:18" x14ac:dyDescent="0.3">
      <c r="A77" t="s">
        <v>286</v>
      </c>
      <c r="B77" t="s">
        <v>25</v>
      </c>
      <c r="C77" t="s">
        <v>287</v>
      </c>
      <c r="D77" t="str">
        <f t="shared" si="1"/>
        <v>SUDAN - ÁFRICA - C56</v>
      </c>
      <c r="E77" t="str">
        <f>LOWER(CONCATENATE(TablaRegistroVentas[[#This Row],[País]], ".", LEFT(TablaRegistroVentas[[#This Row],[Zona]],3),"@miempresa.com"))</f>
        <v>sudan.áfr@miempresa.com</v>
      </c>
      <c r="F77" t="s">
        <v>27</v>
      </c>
      <c r="G77" t="s">
        <v>13</v>
      </c>
      <c r="H77" t="s">
        <v>14</v>
      </c>
      <c r="I77" t="str">
        <f>IF(OR(TablaRegistroVentas[[#This Row],[Prioridad]]="Alta",TablaRegistroVentas[[#This Row],[Prioridad]]="Crítica"),"Urgente","Normal")</f>
        <v>Urgente</v>
      </c>
      <c r="J77" s="1">
        <v>44772</v>
      </c>
      <c r="K77">
        <v>566596543</v>
      </c>
      <c r="L77" s="1">
        <v>44805</v>
      </c>
      <c r="M77" s="5">
        <f>_xlfn.DAYS(TablaRegistroVentas[[#This Row],[Fecha envío]], TablaRegistroVentas[[#This Row],[Fecha pedido]])</f>
        <v>33</v>
      </c>
      <c r="N77" s="1" t="str">
        <f>IF(TablaRegistroVentas[[#This Row],[Dias de entrega]]&lt;=20, "OK", IF(TablaRegistroVentas[[#This Row],[Dias de entrega]]&lt;=35, "Atrasado", "Alerta"))</f>
        <v>Atrasado</v>
      </c>
      <c r="O77" s="1"/>
      <c r="P77"/>
      <c r="Q77"/>
      <c r="R77"/>
    </row>
    <row r="78" spans="1:18" x14ac:dyDescent="0.3">
      <c r="A78" t="s">
        <v>297</v>
      </c>
      <c r="B78" t="s">
        <v>25</v>
      </c>
      <c r="C78" t="s">
        <v>298</v>
      </c>
      <c r="D78" t="str">
        <f t="shared" si="1"/>
        <v>BOTSWANA - ÁFRICA - C88</v>
      </c>
      <c r="E78" t="str">
        <f>LOWER(CONCATENATE(TablaRegistroVentas[[#This Row],[País]], ".", LEFT(TablaRegistroVentas[[#This Row],[Zona]],3),"@miempresa.com"))</f>
        <v>botswana.áfr@miempresa.com</v>
      </c>
      <c r="F78" t="s">
        <v>43</v>
      </c>
      <c r="G78" t="s">
        <v>18</v>
      </c>
      <c r="H78" t="s">
        <v>14</v>
      </c>
      <c r="I78" t="str">
        <f>IF(OR(TablaRegistroVentas[[#This Row],[Prioridad]]="Alta",TablaRegistroVentas[[#This Row],[Prioridad]]="Crítica"),"Urgente","Normal")</f>
        <v>Urgente</v>
      </c>
      <c r="J78" s="1">
        <v>44872</v>
      </c>
      <c r="K78">
        <v>888059937</v>
      </c>
      <c r="L78" s="1">
        <v>44905</v>
      </c>
      <c r="M78" s="5">
        <f>_xlfn.DAYS(TablaRegistroVentas[[#This Row],[Fecha envío]], TablaRegistroVentas[[#This Row],[Fecha pedido]])</f>
        <v>33</v>
      </c>
      <c r="N78" s="1" t="str">
        <f>IF(TablaRegistroVentas[[#This Row],[Dias de entrega]]&lt;=20, "OK", IF(TablaRegistroVentas[[#This Row],[Dias de entrega]]&lt;=35, "Atrasado", "Alerta"))</f>
        <v>Atrasado</v>
      </c>
      <c r="O78" s="1"/>
      <c r="P78"/>
      <c r="Q78"/>
      <c r="R78"/>
    </row>
    <row r="79" spans="1:18" x14ac:dyDescent="0.3">
      <c r="A79" t="s">
        <v>522</v>
      </c>
      <c r="B79" t="s">
        <v>68</v>
      </c>
      <c r="C79" t="s">
        <v>126</v>
      </c>
      <c r="D79" t="str">
        <f t="shared" si="1"/>
        <v>BANGLADESH - ASIA - C67</v>
      </c>
      <c r="E79" t="str">
        <f>LOWER(CONCATENATE(TablaRegistroVentas[[#This Row],[País]], ".", LEFT(TablaRegistroVentas[[#This Row],[Zona]],3),"@miempresa.com"))</f>
        <v>bangladesh.asi@miempresa.com</v>
      </c>
      <c r="F79" t="s">
        <v>78</v>
      </c>
      <c r="G79" t="s">
        <v>18</v>
      </c>
      <c r="H79" t="s">
        <v>14</v>
      </c>
      <c r="I79" t="str">
        <f>IF(OR(TablaRegistroVentas[[#This Row],[Prioridad]]="Alta",TablaRegistroVentas[[#This Row],[Prioridad]]="Crítica"),"Urgente","Normal")</f>
        <v>Urgente</v>
      </c>
      <c r="J79" s="1">
        <v>44109</v>
      </c>
      <c r="K79">
        <v>673987042</v>
      </c>
      <c r="L79" s="1">
        <v>44142</v>
      </c>
      <c r="M79" s="5">
        <f>_xlfn.DAYS(TablaRegistroVentas[[#This Row],[Fecha envío]], TablaRegistroVentas[[#This Row],[Fecha pedido]])</f>
        <v>33</v>
      </c>
      <c r="N79" s="1" t="str">
        <f>IF(TablaRegistroVentas[[#This Row],[Dias de entrega]]&lt;=20, "OK", IF(TablaRegistroVentas[[#This Row],[Dias de entrega]]&lt;=35, "Atrasado", "Alerta"))</f>
        <v>Atrasado</v>
      </c>
      <c r="O79" s="1"/>
      <c r="P79"/>
      <c r="Q79"/>
      <c r="R79"/>
    </row>
    <row r="80" spans="1:18" x14ac:dyDescent="0.3">
      <c r="A80" t="s">
        <v>532</v>
      </c>
      <c r="B80" t="s">
        <v>21</v>
      </c>
      <c r="C80" t="s">
        <v>196</v>
      </c>
      <c r="D80" t="str">
        <f t="shared" si="1"/>
        <v>SAMOA  - AUSTRALIA Y OCEANÍA - C16</v>
      </c>
      <c r="E80" t="str">
        <f>LOWER(CONCATENATE(TablaRegistroVentas[[#This Row],[País]], ".", LEFT(TablaRegistroVentas[[#This Row],[Zona]],3),"@miempresa.com"))</f>
        <v>samoa .aus@miempresa.com</v>
      </c>
      <c r="F80" t="s">
        <v>17</v>
      </c>
      <c r="G80" t="s">
        <v>18</v>
      </c>
      <c r="H80" t="s">
        <v>14</v>
      </c>
      <c r="I80" t="str">
        <f>IF(OR(TablaRegistroVentas[[#This Row],[Prioridad]]="Alta",TablaRegistroVentas[[#This Row],[Prioridad]]="Crítica"),"Urgente","Normal")</f>
        <v>Urgente</v>
      </c>
      <c r="J80" s="1">
        <v>43924</v>
      </c>
      <c r="K80">
        <v>162165772</v>
      </c>
      <c r="L80" s="1">
        <v>43957</v>
      </c>
      <c r="M80" s="5">
        <f>_xlfn.DAYS(TablaRegistroVentas[[#This Row],[Fecha envío]], TablaRegistroVentas[[#This Row],[Fecha pedido]])</f>
        <v>33</v>
      </c>
      <c r="N80" s="1" t="str">
        <f>IF(TablaRegistroVentas[[#This Row],[Dias de entrega]]&lt;=20, "OK", IF(TablaRegistroVentas[[#This Row],[Dias de entrega]]&lt;=35, "Atrasado", "Alerta"))</f>
        <v>Atrasado</v>
      </c>
      <c r="O80" s="1"/>
      <c r="P80"/>
      <c r="Q80"/>
      <c r="R80"/>
    </row>
    <row r="81" spans="1:18" x14ac:dyDescent="0.3">
      <c r="A81" t="s">
        <v>204</v>
      </c>
      <c r="B81" t="s">
        <v>68</v>
      </c>
      <c r="C81" t="s">
        <v>205</v>
      </c>
      <c r="D81" t="str">
        <f t="shared" si="1"/>
        <v>MALDIVES - ASIA - C42</v>
      </c>
      <c r="E81" t="str">
        <f>LOWER(CONCATENATE(TablaRegistroVentas[[#This Row],[País]], ".", LEFT(TablaRegistroVentas[[#This Row],[Zona]],3),"@miempresa.com"))</f>
        <v>maldives.asi@miempresa.com</v>
      </c>
      <c r="F81" t="s">
        <v>32</v>
      </c>
      <c r="G81" t="s">
        <v>13</v>
      </c>
      <c r="H81" t="s">
        <v>14</v>
      </c>
      <c r="I81" t="str">
        <f>IF(OR(TablaRegistroVentas[[#This Row],[Prioridad]]="Alta",TablaRegistroVentas[[#This Row],[Prioridad]]="Crítica"),"Urgente","Normal")</f>
        <v>Urgente</v>
      </c>
      <c r="J81" s="1">
        <v>44821</v>
      </c>
      <c r="K81">
        <v>429800879</v>
      </c>
      <c r="L81" s="1">
        <v>44853</v>
      </c>
      <c r="M81" s="5">
        <f>_xlfn.DAYS(TablaRegistroVentas[[#This Row],[Fecha envío]], TablaRegistroVentas[[#This Row],[Fecha pedido]])</f>
        <v>32</v>
      </c>
      <c r="N81" s="1" t="str">
        <f>IF(TablaRegistroVentas[[#This Row],[Dias de entrega]]&lt;=20, "OK", IF(TablaRegistroVentas[[#This Row],[Dias de entrega]]&lt;=35, "Atrasado", "Alerta"))</f>
        <v>Atrasado</v>
      </c>
      <c r="O81" s="1"/>
      <c r="P81"/>
      <c r="Q81"/>
      <c r="R81"/>
    </row>
    <row r="82" spans="1:18" x14ac:dyDescent="0.3">
      <c r="A82" t="s">
        <v>326</v>
      </c>
      <c r="B82" t="s">
        <v>25</v>
      </c>
      <c r="C82" t="s">
        <v>327</v>
      </c>
      <c r="D82" t="str">
        <f t="shared" si="1"/>
        <v>SOMALIA - ÁFRICA - C71</v>
      </c>
      <c r="E82" t="str">
        <f>LOWER(CONCATENATE(TablaRegistroVentas[[#This Row],[País]], ".", LEFT(TablaRegistroVentas[[#This Row],[Zona]],3),"@miempresa.com"))</f>
        <v>somalia.áfr@miempresa.com</v>
      </c>
      <c r="F82" t="s">
        <v>46</v>
      </c>
      <c r="G82" t="s">
        <v>13</v>
      </c>
      <c r="H82" t="s">
        <v>14</v>
      </c>
      <c r="I82" t="str">
        <f>IF(OR(TablaRegistroVentas[[#This Row],[Prioridad]]="Alta",TablaRegistroVentas[[#This Row],[Prioridad]]="Crítica"),"Urgente","Normal")</f>
        <v>Urgente</v>
      </c>
      <c r="J82" s="1">
        <v>44140</v>
      </c>
      <c r="K82">
        <v>711031138</v>
      </c>
      <c r="L82" s="1">
        <v>44172</v>
      </c>
      <c r="M82" s="5">
        <f>_xlfn.DAYS(TablaRegistroVentas[[#This Row],[Fecha envío]], TablaRegistroVentas[[#This Row],[Fecha pedido]])</f>
        <v>32</v>
      </c>
      <c r="N82" s="1" t="str">
        <f>IF(TablaRegistroVentas[[#This Row],[Dias de entrega]]&lt;=20, "OK", IF(TablaRegistroVentas[[#This Row],[Dias de entrega]]&lt;=35, "Atrasado", "Alerta"))</f>
        <v>Atrasado</v>
      </c>
      <c r="O82" s="1"/>
      <c r="P82"/>
      <c r="Q82"/>
      <c r="R82"/>
    </row>
    <row r="83" spans="1:18" x14ac:dyDescent="0.3">
      <c r="A83" t="s">
        <v>457</v>
      </c>
      <c r="B83" t="s">
        <v>21</v>
      </c>
      <c r="C83" t="s">
        <v>62</v>
      </c>
      <c r="D83" t="str">
        <f t="shared" si="1"/>
        <v>FEDERATED STATES OF MICRONESIA - AUSTRALIA Y OCEANÍA - C86</v>
      </c>
      <c r="E83" t="str">
        <f>LOWER(CONCATENATE(TablaRegistroVentas[[#This Row],[País]], ".", LEFT(TablaRegistroVentas[[#This Row],[Zona]],3),"@miempresa.com"))</f>
        <v>federated states of micronesia.aus@miempresa.com</v>
      </c>
      <c r="F83" t="s">
        <v>78</v>
      </c>
      <c r="G83" t="s">
        <v>13</v>
      </c>
      <c r="H83" t="s">
        <v>14</v>
      </c>
      <c r="I83" t="str">
        <f>IF(OR(TablaRegistroVentas[[#This Row],[Prioridad]]="Alta",TablaRegistroVentas[[#This Row],[Prioridad]]="Crítica"),"Urgente","Normal")</f>
        <v>Urgente</v>
      </c>
      <c r="J83" s="1">
        <v>44660</v>
      </c>
      <c r="K83">
        <v>864822137</v>
      </c>
      <c r="L83" s="1">
        <v>44692</v>
      </c>
      <c r="M83" s="5">
        <f>_xlfn.DAYS(TablaRegistroVentas[[#This Row],[Fecha envío]], TablaRegistroVentas[[#This Row],[Fecha pedido]])</f>
        <v>32</v>
      </c>
      <c r="N83" s="1" t="str">
        <f>IF(TablaRegistroVentas[[#This Row],[Dias de entrega]]&lt;=20, "OK", IF(TablaRegistroVentas[[#This Row],[Dias de entrega]]&lt;=35, "Atrasado", "Alerta"))</f>
        <v>Atrasado</v>
      </c>
      <c r="O83" s="1"/>
      <c r="P83"/>
      <c r="Q83"/>
      <c r="R83"/>
    </row>
    <row r="84" spans="1:18" x14ac:dyDescent="0.3">
      <c r="A84" t="s">
        <v>469</v>
      </c>
      <c r="B84" t="s">
        <v>10</v>
      </c>
      <c r="C84" t="s">
        <v>470</v>
      </c>
      <c r="D84" t="str">
        <f t="shared" si="1"/>
        <v>GREECE - EUROPA - C86</v>
      </c>
      <c r="E84" t="str">
        <f>LOWER(CONCATENATE(TablaRegistroVentas[[#This Row],[País]], ".", LEFT(TablaRegistroVentas[[#This Row],[Zona]],3),"@miempresa.com"))</f>
        <v>greece.eur@miempresa.com</v>
      </c>
      <c r="F84" t="s">
        <v>12</v>
      </c>
      <c r="G84" t="s">
        <v>13</v>
      </c>
      <c r="H84" t="s">
        <v>14</v>
      </c>
      <c r="I84" t="str">
        <f>IF(OR(TablaRegistroVentas[[#This Row],[Prioridad]]="Alta",TablaRegistroVentas[[#This Row],[Prioridad]]="Crítica"),"Urgente","Normal")</f>
        <v>Urgente</v>
      </c>
      <c r="J84" s="1">
        <v>44602</v>
      </c>
      <c r="K84">
        <v>863350570</v>
      </c>
      <c r="L84" s="1">
        <v>44634</v>
      </c>
      <c r="M84" s="5">
        <f>_xlfn.DAYS(TablaRegistroVentas[[#This Row],[Fecha envío]], TablaRegistroVentas[[#This Row],[Fecha pedido]])</f>
        <v>32</v>
      </c>
      <c r="N84" s="1" t="str">
        <f>IF(TablaRegistroVentas[[#This Row],[Dias de entrega]]&lt;=20, "OK", IF(TablaRegistroVentas[[#This Row],[Dias de entrega]]&lt;=35, "Atrasado", "Alerta"))</f>
        <v>Atrasado</v>
      </c>
      <c r="O84" s="1"/>
      <c r="P84"/>
      <c r="Q84"/>
      <c r="R84"/>
    </row>
    <row r="85" spans="1:18" x14ac:dyDescent="0.3">
      <c r="A85" t="s">
        <v>570</v>
      </c>
      <c r="B85" t="s">
        <v>30</v>
      </c>
      <c r="C85" t="s">
        <v>249</v>
      </c>
      <c r="D85" t="str">
        <f t="shared" si="1"/>
        <v>CUBA - CENTROAMÉRICA Y CARIBE - C10</v>
      </c>
      <c r="E85" t="str">
        <f>LOWER(CONCATENATE(TablaRegistroVentas[[#This Row],[País]], ".", LEFT(TablaRegistroVentas[[#This Row],[Zona]],3),"@miempresa.com"))</f>
        <v>cuba.cen@miempresa.com</v>
      </c>
      <c r="F85" t="s">
        <v>23</v>
      </c>
      <c r="G85" t="s">
        <v>18</v>
      </c>
      <c r="H85" t="s">
        <v>14</v>
      </c>
      <c r="I85" t="str">
        <f>IF(OR(TablaRegistroVentas[[#This Row],[Prioridad]]="Alta",TablaRegistroVentas[[#This Row],[Prioridad]]="Crítica"),"Urgente","Normal")</f>
        <v>Urgente</v>
      </c>
      <c r="J85" s="1">
        <v>44725</v>
      </c>
      <c r="K85">
        <v>106213176</v>
      </c>
      <c r="L85" s="1">
        <v>44757</v>
      </c>
      <c r="M85" s="5">
        <f>_xlfn.DAYS(TablaRegistroVentas[[#This Row],[Fecha envío]], TablaRegistroVentas[[#This Row],[Fecha pedido]])</f>
        <v>32</v>
      </c>
      <c r="N85" s="1" t="str">
        <f>IF(TablaRegistroVentas[[#This Row],[Dias de entrega]]&lt;=20, "OK", IF(TablaRegistroVentas[[#This Row],[Dias de entrega]]&lt;=35, "Atrasado", "Alerta"))</f>
        <v>Atrasado</v>
      </c>
      <c r="O85" s="1"/>
      <c r="P85"/>
      <c r="Q85"/>
      <c r="R85"/>
    </row>
    <row r="86" spans="1:18" x14ac:dyDescent="0.3">
      <c r="A86" t="s">
        <v>931</v>
      </c>
      <c r="B86" t="s">
        <v>25</v>
      </c>
      <c r="C86" t="s">
        <v>80</v>
      </c>
      <c r="D86" t="str">
        <f t="shared" si="1"/>
        <v>MALI - ÁFRICA - C24</v>
      </c>
      <c r="E86" t="str">
        <f>LOWER(CONCATENATE(TablaRegistroVentas[[#This Row],[País]], ".", LEFT(TablaRegistroVentas[[#This Row],[Zona]],3),"@miempresa.com"))</f>
        <v>mali.áfr@miempresa.com</v>
      </c>
      <c r="F86" t="s">
        <v>32</v>
      </c>
      <c r="G86" t="s">
        <v>18</v>
      </c>
      <c r="H86" t="s">
        <v>14</v>
      </c>
      <c r="I86" t="str">
        <f>IF(OR(TablaRegistroVentas[[#This Row],[Prioridad]]="Alta",TablaRegistroVentas[[#This Row],[Prioridad]]="Crítica"),"Urgente","Normal")</f>
        <v>Urgente</v>
      </c>
      <c r="J86" s="1">
        <v>44094</v>
      </c>
      <c r="K86">
        <v>245610368</v>
      </c>
      <c r="L86" s="1">
        <v>44126</v>
      </c>
      <c r="M86" s="5">
        <f>_xlfn.DAYS(TablaRegistroVentas[[#This Row],[Fecha envío]], TablaRegistroVentas[[#This Row],[Fecha pedido]])</f>
        <v>32</v>
      </c>
      <c r="N86" s="1" t="str">
        <f>IF(TablaRegistroVentas[[#This Row],[Dias de entrega]]&lt;=20, "OK", IF(TablaRegistroVentas[[#This Row],[Dias de entrega]]&lt;=35, "Atrasado", "Alerta"))</f>
        <v>Atrasado</v>
      </c>
      <c r="O86" s="1"/>
      <c r="P86"/>
      <c r="Q86"/>
      <c r="R86"/>
    </row>
    <row r="87" spans="1:18" x14ac:dyDescent="0.3">
      <c r="A87" t="s">
        <v>1008</v>
      </c>
      <c r="B87" t="s">
        <v>25</v>
      </c>
      <c r="C87" t="s">
        <v>950</v>
      </c>
      <c r="D87" t="str">
        <f t="shared" si="1"/>
        <v>DJIBOUTI - ÁFRICA - C64</v>
      </c>
      <c r="E87" t="str">
        <f>LOWER(CONCATENATE(TablaRegistroVentas[[#This Row],[País]], ".", LEFT(TablaRegistroVentas[[#This Row],[Zona]],3),"@miempresa.com"))</f>
        <v>djibouti.áfr@miempresa.com</v>
      </c>
      <c r="F87" t="s">
        <v>23</v>
      </c>
      <c r="G87" t="s">
        <v>18</v>
      </c>
      <c r="H87" t="s">
        <v>14</v>
      </c>
      <c r="I87" t="str">
        <f>IF(OR(TablaRegistroVentas[[#This Row],[Prioridad]]="Alta",TablaRegistroVentas[[#This Row],[Prioridad]]="Crítica"),"Urgente","Normal")</f>
        <v>Urgente</v>
      </c>
      <c r="J87" s="1">
        <v>43843</v>
      </c>
      <c r="K87">
        <v>645224750</v>
      </c>
      <c r="L87" s="1">
        <v>43875</v>
      </c>
      <c r="M87" s="5">
        <f>_xlfn.DAYS(TablaRegistroVentas[[#This Row],[Fecha envío]], TablaRegistroVentas[[#This Row],[Fecha pedido]])</f>
        <v>32</v>
      </c>
      <c r="N87" s="1" t="str">
        <f>IF(TablaRegistroVentas[[#This Row],[Dias de entrega]]&lt;=20, "OK", IF(TablaRegistroVentas[[#This Row],[Dias de entrega]]&lt;=35, "Atrasado", "Alerta"))</f>
        <v>Atrasado</v>
      </c>
      <c r="O87" s="1"/>
      <c r="P87"/>
      <c r="Q87"/>
      <c r="R87"/>
    </row>
    <row r="88" spans="1:18" x14ac:dyDescent="0.3">
      <c r="A88" t="s">
        <v>553</v>
      </c>
      <c r="B88" t="s">
        <v>25</v>
      </c>
      <c r="C88" t="s">
        <v>451</v>
      </c>
      <c r="D88" t="str">
        <f t="shared" si="1"/>
        <v>SAUDI ARABIA - ÁFRICA - C93</v>
      </c>
      <c r="E88" t="str">
        <f>LOWER(CONCATENATE(TablaRegistroVentas[[#This Row],[País]], ".", LEFT(TablaRegistroVentas[[#This Row],[Zona]],3),"@miempresa.com"))</f>
        <v>saudi arabia.áfr@miempresa.com</v>
      </c>
      <c r="F88" t="s">
        <v>41</v>
      </c>
      <c r="G88" t="s">
        <v>13</v>
      </c>
      <c r="H88" t="s">
        <v>14</v>
      </c>
      <c r="I88" t="str">
        <f>IF(OR(TablaRegistroVentas[[#This Row],[Prioridad]]="Alta",TablaRegistroVentas[[#This Row],[Prioridad]]="Crítica"),"Urgente","Normal")</f>
        <v>Urgente</v>
      </c>
      <c r="J88" s="1">
        <v>44142</v>
      </c>
      <c r="K88">
        <v>936710488</v>
      </c>
      <c r="L88" s="1">
        <v>44173</v>
      </c>
      <c r="M88" s="5">
        <f>_xlfn.DAYS(TablaRegistroVentas[[#This Row],[Fecha envío]], TablaRegistroVentas[[#This Row],[Fecha pedido]])</f>
        <v>31</v>
      </c>
      <c r="N88" s="1" t="str">
        <f>IF(TablaRegistroVentas[[#This Row],[Dias de entrega]]&lt;=20, "OK", IF(TablaRegistroVentas[[#This Row],[Dias de entrega]]&lt;=35, "Atrasado", "Alerta"))</f>
        <v>Atrasado</v>
      </c>
      <c r="O88" s="1"/>
      <c r="P88"/>
      <c r="Q88"/>
      <c r="R88"/>
    </row>
    <row r="89" spans="1:18" x14ac:dyDescent="0.3">
      <c r="A89" t="s">
        <v>817</v>
      </c>
      <c r="B89" t="s">
        <v>25</v>
      </c>
      <c r="C89" t="s">
        <v>73</v>
      </c>
      <c r="D89" t="str">
        <f t="shared" si="1"/>
        <v>THE GAMBIA - ÁFRICA - C48</v>
      </c>
      <c r="E89" t="str">
        <f>LOWER(CONCATENATE(TablaRegistroVentas[[#This Row],[País]], ".", LEFT(TablaRegistroVentas[[#This Row],[Zona]],3),"@miempresa.com"))</f>
        <v>the gambia.áfr@miempresa.com</v>
      </c>
      <c r="F89" t="s">
        <v>41</v>
      </c>
      <c r="G89" t="s">
        <v>13</v>
      </c>
      <c r="H89" t="s">
        <v>14</v>
      </c>
      <c r="I89" t="str">
        <f>IF(OR(TablaRegistroVentas[[#This Row],[Prioridad]]="Alta",TablaRegistroVentas[[#This Row],[Prioridad]]="Crítica"),"Urgente","Normal")</f>
        <v>Urgente</v>
      </c>
      <c r="J89" s="1">
        <v>44139</v>
      </c>
      <c r="K89">
        <v>489209020</v>
      </c>
      <c r="L89" s="1">
        <v>44170</v>
      </c>
      <c r="M89" s="5">
        <f>_xlfn.DAYS(TablaRegistroVentas[[#This Row],[Fecha envío]], TablaRegistroVentas[[#This Row],[Fecha pedido]])</f>
        <v>31</v>
      </c>
      <c r="N89" s="1" t="str">
        <f>IF(TablaRegistroVentas[[#This Row],[Dias de entrega]]&lt;=20, "OK", IF(TablaRegistroVentas[[#This Row],[Dias de entrega]]&lt;=35, "Atrasado", "Alerta"))</f>
        <v>Atrasado</v>
      </c>
      <c r="O89" s="1"/>
      <c r="P89"/>
      <c r="Q89"/>
      <c r="R89"/>
    </row>
    <row r="90" spans="1:18" x14ac:dyDescent="0.3">
      <c r="A90" t="s">
        <v>826</v>
      </c>
      <c r="B90" t="s">
        <v>25</v>
      </c>
      <c r="C90" t="s">
        <v>151</v>
      </c>
      <c r="D90" t="str">
        <f t="shared" si="1"/>
        <v>NAMIBIA - ÁFRICA - C88</v>
      </c>
      <c r="E90" t="str">
        <f>LOWER(CONCATENATE(TablaRegistroVentas[[#This Row],[País]], ".", LEFT(TablaRegistroVentas[[#This Row],[Zona]],3),"@miempresa.com"))</f>
        <v>namibia.áfr@miempresa.com</v>
      </c>
      <c r="F90" t="s">
        <v>32</v>
      </c>
      <c r="G90" t="s">
        <v>18</v>
      </c>
      <c r="H90" t="s">
        <v>14</v>
      </c>
      <c r="I90" t="str">
        <f>IF(OR(TablaRegistroVentas[[#This Row],[Prioridad]]="Alta",TablaRegistroVentas[[#This Row],[Prioridad]]="Crítica"),"Urgente","Normal")</f>
        <v>Urgente</v>
      </c>
      <c r="J90" s="1">
        <v>43949</v>
      </c>
      <c r="K90">
        <v>886478078</v>
      </c>
      <c r="L90" s="1">
        <v>43980</v>
      </c>
      <c r="M90" s="5">
        <f>_xlfn.DAYS(TablaRegistroVentas[[#This Row],[Fecha envío]], TablaRegistroVentas[[#This Row],[Fecha pedido]])</f>
        <v>31</v>
      </c>
      <c r="N90" s="1" t="str">
        <f>IF(TablaRegistroVentas[[#This Row],[Dias de entrega]]&lt;=20, "OK", IF(TablaRegistroVentas[[#This Row],[Dias de entrega]]&lt;=35, "Atrasado", "Alerta"))</f>
        <v>Atrasado</v>
      </c>
      <c r="O90" s="1"/>
      <c r="P90"/>
      <c r="Q90"/>
      <c r="R90"/>
    </row>
    <row r="91" spans="1:18" x14ac:dyDescent="0.3">
      <c r="A91" t="s">
        <v>1007</v>
      </c>
      <c r="B91" t="s">
        <v>10</v>
      </c>
      <c r="C91" t="s">
        <v>651</v>
      </c>
      <c r="D91" t="str">
        <f t="shared" si="1"/>
        <v>UKRAINE - EUROPA - C15</v>
      </c>
      <c r="E91" t="str">
        <f>LOWER(CONCATENATE(TablaRegistroVentas[[#This Row],[País]], ".", LEFT(TablaRegistroVentas[[#This Row],[Zona]],3),"@miempresa.com"))</f>
        <v>ukraine.eur@miempresa.com</v>
      </c>
      <c r="F91" t="s">
        <v>27</v>
      </c>
      <c r="G91" t="s">
        <v>13</v>
      </c>
      <c r="H91" t="s">
        <v>14</v>
      </c>
      <c r="I91" t="str">
        <f>IF(OR(TablaRegistroVentas[[#This Row],[Prioridad]]="Alta",TablaRegistroVentas[[#This Row],[Prioridad]]="Crítica"),"Urgente","Normal")</f>
        <v>Urgente</v>
      </c>
      <c r="J91" s="1">
        <v>43937</v>
      </c>
      <c r="K91">
        <v>152920091</v>
      </c>
      <c r="L91" s="1">
        <v>43968</v>
      </c>
      <c r="M91" s="5">
        <f>_xlfn.DAYS(TablaRegistroVentas[[#This Row],[Fecha envío]], TablaRegistroVentas[[#This Row],[Fecha pedido]])</f>
        <v>31</v>
      </c>
      <c r="N91" s="1" t="str">
        <f>IF(TablaRegistroVentas[[#This Row],[Dias de entrega]]&lt;=20, "OK", IF(TablaRegistroVentas[[#This Row],[Dias de entrega]]&lt;=35, "Atrasado", "Alerta"))</f>
        <v>Atrasado</v>
      </c>
      <c r="O91" s="1"/>
      <c r="P91"/>
      <c r="Q91"/>
      <c r="R91"/>
    </row>
    <row r="92" spans="1:18" x14ac:dyDescent="0.3">
      <c r="A92" t="s">
        <v>424</v>
      </c>
      <c r="B92" t="s">
        <v>68</v>
      </c>
      <c r="C92" t="s">
        <v>425</v>
      </c>
      <c r="D92" t="str">
        <f t="shared" si="1"/>
        <v>MALAYSIA - ASIA - C33</v>
      </c>
      <c r="E92" t="str">
        <f>LOWER(CONCATENATE(TablaRegistroVentas[[#This Row],[País]], ".", LEFT(TablaRegistroVentas[[#This Row],[Zona]],3),"@miempresa.com"))</f>
        <v>malaysia.asi@miempresa.com</v>
      </c>
      <c r="F92" t="s">
        <v>12</v>
      </c>
      <c r="G92" t="s">
        <v>13</v>
      </c>
      <c r="H92" t="s">
        <v>14</v>
      </c>
      <c r="I92" t="str">
        <f>IF(OR(TablaRegistroVentas[[#This Row],[Prioridad]]="Alta",TablaRegistroVentas[[#This Row],[Prioridad]]="Crítica"),"Urgente","Normal")</f>
        <v>Urgente</v>
      </c>
      <c r="J92" s="1">
        <v>44786</v>
      </c>
      <c r="K92">
        <v>332419955</v>
      </c>
      <c r="L92" s="1">
        <v>44816</v>
      </c>
      <c r="M92" s="5">
        <f>_xlfn.DAYS(TablaRegistroVentas[[#This Row],[Fecha envío]], TablaRegistroVentas[[#This Row],[Fecha pedido]])</f>
        <v>30</v>
      </c>
      <c r="N92" s="1" t="str">
        <f>IF(TablaRegistroVentas[[#This Row],[Dias de entrega]]&lt;=20, "OK", IF(TablaRegistroVentas[[#This Row],[Dias de entrega]]&lt;=35, "Atrasado", "Alerta"))</f>
        <v>Atrasado</v>
      </c>
      <c r="O92" s="1"/>
      <c r="P92"/>
      <c r="Q92"/>
      <c r="R92"/>
    </row>
    <row r="93" spans="1:18" x14ac:dyDescent="0.3">
      <c r="A93" t="s">
        <v>447</v>
      </c>
      <c r="B93" t="s">
        <v>10</v>
      </c>
      <c r="C93" t="s">
        <v>448</v>
      </c>
      <c r="D93" t="str">
        <f t="shared" si="1"/>
        <v>CZECH REPUBLIC - EUROPA - C10</v>
      </c>
      <c r="E93" t="str">
        <f>LOWER(CONCATENATE(TablaRegistroVentas[[#This Row],[País]], ".", LEFT(TablaRegistroVentas[[#This Row],[Zona]],3),"@miempresa.com"))</f>
        <v>czech republic.eur@miempresa.com</v>
      </c>
      <c r="F93" t="s">
        <v>46</v>
      </c>
      <c r="G93" t="s">
        <v>13</v>
      </c>
      <c r="H93" t="s">
        <v>14</v>
      </c>
      <c r="I93" t="str">
        <f>IF(OR(TablaRegistroVentas[[#This Row],[Prioridad]]="Alta",TablaRegistroVentas[[#This Row],[Prioridad]]="Crítica"),"Urgente","Normal")</f>
        <v>Urgente</v>
      </c>
      <c r="J93" s="1">
        <v>43859</v>
      </c>
      <c r="K93">
        <v>106102883</v>
      </c>
      <c r="L93" s="1">
        <v>43889</v>
      </c>
      <c r="M93" s="5">
        <f>_xlfn.DAYS(TablaRegistroVentas[[#This Row],[Fecha envío]], TablaRegistroVentas[[#This Row],[Fecha pedido]])</f>
        <v>30</v>
      </c>
      <c r="N93" s="1" t="str">
        <f>IF(TablaRegistroVentas[[#This Row],[Dias de entrega]]&lt;=20, "OK", IF(TablaRegistroVentas[[#This Row],[Dias de entrega]]&lt;=35, "Atrasado", "Alerta"))</f>
        <v>Atrasado</v>
      </c>
      <c r="O93" s="1"/>
      <c r="P93"/>
      <c r="Q93"/>
      <c r="R93"/>
    </row>
    <row r="94" spans="1:18" x14ac:dyDescent="0.3">
      <c r="A94" t="s">
        <v>666</v>
      </c>
      <c r="B94" t="s">
        <v>68</v>
      </c>
      <c r="C94" t="s">
        <v>425</v>
      </c>
      <c r="D94" t="str">
        <f t="shared" si="1"/>
        <v>MALAYSIA - ASIA - C95</v>
      </c>
      <c r="E94" t="str">
        <f>LOWER(CONCATENATE(TablaRegistroVentas[[#This Row],[País]], ".", LEFT(TablaRegistroVentas[[#This Row],[Zona]],3),"@miempresa.com"))</f>
        <v>malaysia.asi@miempresa.com</v>
      </c>
      <c r="F94" t="s">
        <v>12</v>
      </c>
      <c r="G94" t="s">
        <v>18</v>
      </c>
      <c r="H94" t="s">
        <v>14</v>
      </c>
      <c r="I94" t="str">
        <f>IF(OR(TablaRegistroVentas[[#This Row],[Prioridad]]="Alta",TablaRegistroVentas[[#This Row],[Prioridad]]="Crítica"),"Urgente","Normal")</f>
        <v>Urgente</v>
      </c>
      <c r="J94" s="1">
        <v>44247</v>
      </c>
      <c r="K94">
        <v>953977048</v>
      </c>
      <c r="L94" s="1">
        <v>44277</v>
      </c>
      <c r="M94" s="5">
        <f>_xlfn.DAYS(TablaRegistroVentas[[#This Row],[Fecha envío]], TablaRegistroVentas[[#This Row],[Fecha pedido]])</f>
        <v>30</v>
      </c>
      <c r="N94" s="1" t="str">
        <f>IF(TablaRegistroVentas[[#This Row],[Dias de entrega]]&lt;=20, "OK", IF(TablaRegistroVentas[[#This Row],[Dias de entrega]]&lt;=35, "Atrasado", "Alerta"))</f>
        <v>Atrasado</v>
      </c>
      <c r="O94" s="1"/>
      <c r="P94"/>
      <c r="Q94"/>
      <c r="R94"/>
    </row>
    <row r="95" spans="1:18" x14ac:dyDescent="0.3">
      <c r="A95" t="s">
        <v>862</v>
      </c>
      <c r="B95" t="s">
        <v>25</v>
      </c>
      <c r="C95" t="s">
        <v>807</v>
      </c>
      <c r="D95" t="str">
        <f t="shared" si="1"/>
        <v>EQUATORIAL GUINEA - ÁFRICA - C67</v>
      </c>
      <c r="E95" t="str">
        <f>LOWER(CONCATENATE(TablaRegistroVentas[[#This Row],[País]], ".", LEFT(TablaRegistroVentas[[#This Row],[Zona]],3),"@miempresa.com"))</f>
        <v>equatorial guinea.áfr@miempresa.com</v>
      </c>
      <c r="F95" t="s">
        <v>17</v>
      </c>
      <c r="G95" t="s">
        <v>18</v>
      </c>
      <c r="H95" t="s">
        <v>14</v>
      </c>
      <c r="I95" t="str">
        <f>IF(OR(TablaRegistroVentas[[#This Row],[Prioridad]]="Alta",TablaRegistroVentas[[#This Row],[Prioridad]]="Crítica"),"Urgente","Normal")</f>
        <v>Urgente</v>
      </c>
      <c r="J95" s="1">
        <v>43997</v>
      </c>
      <c r="K95">
        <v>677342164</v>
      </c>
      <c r="L95" s="1">
        <v>44027</v>
      </c>
      <c r="M95" s="5">
        <f>_xlfn.DAYS(TablaRegistroVentas[[#This Row],[Fecha envío]], TablaRegistroVentas[[#This Row],[Fecha pedido]])</f>
        <v>30</v>
      </c>
      <c r="N95" s="1" t="str">
        <f>IF(TablaRegistroVentas[[#This Row],[Dias de entrega]]&lt;=20, "OK", IF(TablaRegistroVentas[[#This Row],[Dias de entrega]]&lt;=35, "Atrasado", "Alerta"))</f>
        <v>Atrasado</v>
      </c>
      <c r="O95" s="1"/>
      <c r="P95"/>
      <c r="Q95"/>
      <c r="R95"/>
    </row>
    <row r="96" spans="1:18" x14ac:dyDescent="0.3">
      <c r="A96" t="s">
        <v>1048</v>
      </c>
      <c r="B96" t="s">
        <v>21</v>
      </c>
      <c r="C96" t="s">
        <v>62</v>
      </c>
      <c r="D96" t="str">
        <f t="shared" si="1"/>
        <v>FEDERATED STATES OF MICRONESIA - AUSTRALIA Y OCEANÍA - C97</v>
      </c>
      <c r="E96" t="str">
        <f>LOWER(CONCATENATE(TablaRegistroVentas[[#This Row],[País]], ".", LEFT(TablaRegistroVentas[[#This Row],[Zona]],3),"@miempresa.com"))</f>
        <v>federated states of micronesia.aus@miempresa.com</v>
      </c>
      <c r="F96" t="s">
        <v>27</v>
      </c>
      <c r="G96" t="s">
        <v>13</v>
      </c>
      <c r="H96" t="s">
        <v>14</v>
      </c>
      <c r="I96" t="str">
        <f>IF(OR(TablaRegistroVentas[[#This Row],[Prioridad]]="Alta",TablaRegistroVentas[[#This Row],[Prioridad]]="Crítica"),"Urgente","Normal")</f>
        <v>Urgente</v>
      </c>
      <c r="J96" s="1">
        <v>44807</v>
      </c>
      <c r="K96">
        <v>979550302</v>
      </c>
      <c r="L96" s="1">
        <v>44837</v>
      </c>
      <c r="M96" s="5">
        <f>_xlfn.DAYS(TablaRegistroVentas[[#This Row],[Fecha envío]], TablaRegistroVentas[[#This Row],[Fecha pedido]])</f>
        <v>30</v>
      </c>
      <c r="N96" s="1" t="str">
        <f>IF(TablaRegistroVentas[[#This Row],[Dias de entrega]]&lt;=20, "OK", IF(TablaRegistroVentas[[#This Row],[Dias de entrega]]&lt;=35, "Atrasado", "Alerta"))</f>
        <v>Atrasado</v>
      </c>
      <c r="O96" s="1"/>
      <c r="P96"/>
      <c r="Q96"/>
      <c r="R96"/>
    </row>
    <row r="97" spans="1:18" x14ac:dyDescent="0.3">
      <c r="A97" t="s">
        <v>1157</v>
      </c>
      <c r="B97" t="s">
        <v>68</v>
      </c>
      <c r="C97" t="s">
        <v>106</v>
      </c>
      <c r="D97" t="str">
        <f t="shared" si="1"/>
        <v>SOUTH KOREA - ASIA - C57</v>
      </c>
      <c r="E97" t="str">
        <f>LOWER(CONCATENATE(TablaRegistroVentas[[#This Row],[País]], ".", LEFT(TablaRegistroVentas[[#This Row],[Zona]],3),"@miempresa.com"))</f>
        <v>south korea.asi@miempresa.com</v>
      </c>
      <c r="F97" t="s">
        <v>41</v>
      </c>
      <c r="G97" t="s">
        <v>18</v>
      </c>
      <c r="H97" t="s">
        <v>14</v>
      </c>
      <c r="I97" t="str">
        <f>IF(OR(TablaRegistroVentas[[#This Row],[Prioridad]]="Alta",TablaRegistroVentas[[#This Row],[Prioridad]]="Crítica"),"Urgente","Normal")</f>
        <v>Urgente</v>
      </c>
      <c r="J97" s="1">
        <v>44656</v>
      </c>
      <c r="K97">
        <v>573768556</v>
      </c>
      <c r="L97" s="1">
        <v>44686</v>
      </c>
      <c r="M97" s="5">
        <f>_xlfn.DAYS(TablaRegistroVentas[[#This Row],[Fecha envío]], TablaRegistroVentas[[#This Row],[Fecha pedido]])</f>
        <v>30</v>
      </c>
      <c r="N97" s="1" t="str">
        <f>IF(TablaRegistroVentas[[#This Row],[Dias de entrega]]&lt;=20, "OK", IF(TablaRegistroVentas[[#This Row],[Dias de entrega]]&lt;=35, "Atrasado", "Alerta"))</f>
        <v>Atrasado</v>
      </c>
      <c r="O97" s="1"/>
      <c r="P97"/>
      <c r="Q97"/>
      <c r="R97"/>
    </row>
    <row r="98" spans="1:18" x14ac:dyDescent="0.3">
      <c r="A98" t="s">
        <v>218</v>
      </c>
      <c r="B98" t="s">
        <v>25</v>
      </c>
      <c r="C98" t="s">
        <v>129</v>
      </c>
      <c r="D98" t="str">
        <f t="shared" si="1"/>
        <v>SOUTH SUDAN - ÁFRICA - C43</v>
      </c>
      <c r="E98" t="str">
        <f>LOWER(CONCATENATE(TablaRegistroVentas[[#This Row],[País]], ".", LEFT(TablaRegistroVentas[[#This Row],[Zona]],3),"@miempresa.com"))</f>
        <v>south sudan.áfr@miempresa.com</v>
      </c>
      <c r="F98" t="s">
        <v>56</v>
      </c>
      <c r="G98" t="s">
        <v>13</v>
      </c>
      <c r="H98" t="s">
        <v>14</v>
      </c>
      <c r="I98" t="str">
        <f>IF(OR(TablaRegistroVentas[[#This Row],[Prioridad]]="Alta",TablaRegistroVentas[[#This Row],[Prioridad]]="Crítica"),"Urgente","Normal")</f>
        <v>Urgente</v>
      </c>
      <c r="J98" s="1">
        <v>44762</v>
      </c>
      <c r="K98">
        <v>438916528</v>
      </c>
      <c r="L98" s="1">
        <v>44791</v>
      </c>
      <c r="M98" s="5">
        <f>_xlfn.DAYS(TablaRegistroVentas[[#This Row],[Fecha envío]], TablaRegistroVentas[[#This Row],[Fecha pedido]])</f>
        <v>29</v>
      </c>
      <c r="N98" s="1" t="str">
        <f>IF(TablaRegistroVentas[[#This Row],[Dias de entrega]]&lt;=20, "OK", IF(TablaRegistroVentas[[#This Row],[Dias de entrega]]&lt;=35, "Atrasado", "Alerta"))</f>
        <v>Atrasado</v>
      </c>
      <c r="O98" s="1"/>
      <c r="P98"/>
      <c r="Q98"/>
      <c r="R98"/>
    </row>
    <row r="99" spans="1:18" x14ac:dyDescent="0.3">
      <c r="A99" t="s">
        <v>935</v>
      </c>
      <c r="B99" t="s">
        <v>25</v>
      </c>
      <c r="C99" t="s">
        <v>237</v>
      </c>
      <c r="D99" t="str">
        <f t="shared" si="1"/>
        <v>CENTRAL AFRICAN REPUBLIC - ÁFRICA - C53</v>
      </c>
      <c r="E99" t="str">
        <f>LOWER(CONCATENATE(TablaRegistroVentas[[#This Row],[País]], ".", LEFT(TablaRegistroVentas[[#This Row],[Zona]],3),"@miempresa.com"))</f>
        <v>central african republic.áfr@miempresa.com</v>
      </c>
      <c r="F99" t="s">
        <v>27</v>
      </c>
      <c r="G99" t="s">
        <v>13</v>
      </c>
      <c r="H99" t="s">
        <v>14</v>
      </c>
      <c r="I99" t="str">
        <f>IF(OR(TablaRegistroVentas[[#This Row],[Prioridad]]="Alta",TablaRegistroVentas[[#This Row],[Prioridad]]="Crítica"),"Urgente","Normal")</f>
        <v>Urgente</v>
      </c>
      <c r="J99" s="1">
        <v>44573</v>
      </c>
      <c r="K99">
        <v>534113061</v>
      </c>
      <c r="L99" s="1">
        <v>44602</v>
      </c>
      <c r="M99" s="5">
        <f>_xlfn.DAYS(TablaRegistroVentas[[#This Row],[Fecha envío]], TablaRegistroVentas[[#This Row],[Fecha pedido]])</f>
        <v>29</v>
      </c>
      <c r="N99" s="1" t="str">
        <f>IF(TablaRegistroVentas[[#This Row],[Dias de entrega]]&lt;=20, "OK", IF(TablaRegistroVentas[[#This Row],[Dias de entrega]]&lt;=35, "Atrasado", "Alerta"))</f>
        <v>Atrasado</v>
      </c>
      <c r="O99" s="1"/>
      <c r="P99"/>
      <c r="Q99"/>
      <c r="R99"/>
    </row>
    <row r="100" spans="1:18" x14ac:dyDescent="0.3">
      <c r="A100" t="s">
        <v>1047</v>
      </c>
      <c r="B100" t="s">
        <v>30</v>
      </c>
      <c r="C100" t="s">
        <v>249</v>
      </c>
      <c r="D100" t="str">
        <f t="shared" si="1"/>
        <v>CUBA - CENTROAMÉRICA Y CARIBE - C86</v>
      </c>
      <c r="E100" t="str">
        <f>LOWER(CONCATENATE(TablaRegistroVentas[[#This Row],[País]], ".", LEFT(TablaRegistroVentas[[#This Row],[Zona]],3),"@miempresa.com"))</f>
        <v>cuba.cen@miempresa.com</v>
      </c>
      <c r="F100" t="s">
        <v>88</v>
      </c>
      <c r="G100" t="s">
        <v>18</v>
      </c>
      <c r="H100" t="s">
        <v>14</v>
      </c>
      <c r="I100" t="str">
        <f>IF(OR(TablaRegistroVentas[[#This Row],[Prioridad]]="Alta",TablaRegistroVentas[[#This Row],[Prioridad]]="Crítica"),"Urgente","Normal")</f>
        <v>Urgente</v>
      </c>
      <c r="J100" s="1">
        <v>44262</v>
      </c>
      <c r="K100">
        <v>862552344</v>
      </c>
      <c r="L100" s="1">
        <v>44291</v>
      </c>
      <c r="M100" s="5">
        <f>_xlfn.DAYS(TablaRegistroVentas[[#This Row],[Fecha envío]], TablaRegistroVentas[[#This Row],[Fecha pedido]])</f>
        <v>29</v>
      </c>
      <c r="N100" s="1" t="str">
        <f>IF(TablaRegistroVentas[[#This Row],[Dias de entrega]]&lt;=20, "OK", IF(TablaRegistroVentas[[#This Row],[Dias de entrega]]&lt;=35, "Atrasado", "Alerta"))</f>
        <v>Atrasado</v>
      </c>
      <c r="O100" s="1"/>
      <c r="P100"/>
      <c r="Q100"/>
      <c r="R100"/>
    </row>
    <row r="101" spans="1:18" x14ac:dyDescent="0.3">
      <c r="A101" t="s">
        <v>1072</v>
      </c>
      <c r="B101" t="s">
        <v>10</v>
      </c>
      <c r="C101" t="s">
        <v>180</v>
      </c>
      <c r="D101" t="str">
        <f t="shared" si="1"/>
        <v>CROATIA - EUROPA - C44</v>
      </c>
      <c r="E101" t="str">
        <f>LOWER(CONCATENATE(TablaRegistroVentas[[#This Row],[País]], ".", LEFT(TablaRegistroVentas[[#This Row],[Zona]],3),"@miempresa.com"))</f>
        <v>croatia.eur@miempresa.com</v>
      </c>
      <c r="F101" t="s">
        <v>88</v>
      </c>
      <c r="G101" t="s">
        <v>13</v>
      </c>
      <c r="H101" t="s">
        <v>14</v>
      </c>
      <c r="I101" t="str">
        <f>IF(OR(TablaRegistroVentas[[#This Row],[Prioridad]]="Alta",TablaRegistroVentas[[#This Row],[Prioridad]]="Crítica"),"Urgente","Normal")</f>
        <v>Urgente</v>
      </c>
      <c r="J101" s="1">
        <v>44240</v>
      </c>
      <c r="K101">
        <v>442281520</v>
      </c>
      <c r="L101" s="1">
        <v>44269</v>
      </c>
      <c r="M101" s="5">
        <f>_xlfn.DAYS(TablaRegistroVentas[[#This Row],[Fecha envío]], TablaRegistroVentas[[#This Row],[Fecha pedido]])</f>
        <v>29</v>
      </c>
      <c r="N101" s="1" t="str">
        <f>IF(TablaRegistroVentas[[#This Row],[Dias de entrega]]&lt;=20, "OK", IF(TablaRegistroVentas[[#This Row],[Dias de entrega]]&lt;=35, "Atrasado", "Alerta"))</f>
        <v>Atrasado</v>
      </c>
      <c r="O101" s="1"/>
      <c r="P101"/>
      <c r="Q101"/>
      <c r="R101"/>
    </row>
    <row r="102" spans="1:18" x14ac:dyDescent="0.3">
      <c r="A102" t="s">
        <v>57</v>
      </c>
      <c r="B102" t="s">
        <v>25</v>
      </c>
      <c r="C102" t="s">
        <v>58</v>
      </c>
      <c r="D102" t="str">
        <f t="shared" si="1"/>
        <v>AZERBAIJAN - ÁFRICA - C12</v>
      </c>
      <c r="E102" t="str">
        <f>LOWER(CONCATENATE(TablaRegistroVentas[[#This Row],[País]], ".", LEFT(TablaRegistroVentas[[#This Row],[Zona]],3),"@miempresa.com"))</f>
        <v>azerbaijan.áfr@miempresa.com</v>
      </c>
      <c r="F102" t="s">
        <v>27</v>
      </c>
      <c r="G102" t="s">
        <v>13</v>
      </c>
      <c r="H102" t="s">
        <v>14</v>
      </c>
      <c r="I102" t="str">
        <f>IF(OR(TablaRegistroVentas[[#This Row],[Prioridad]]="Alta",TablaRegistroVentas[[#This Row],[Prioridad]]="Crítica"),"Urgente","Normal")</f>
        <v>Urgente</v>
      </c>
      <c r="J102" s="1">
        <v>44489</v>
      </c>
      <c r="K102">
        <v>122917544</v>
      </c>
      <c r="L102" s="1">
        <v>44517</v>
      </c>
      <c r="M102" s="5">
        <f>_xlfn.DAYS(TablaRegistroVentas[[#This Row],[Fecha envío]], TablaRegistroVentas[[#This Row],[Fecha pedido]])</f>
        <v>28</v>
      </c>
      <c r="N102" s="1" t="str">
        <f>IF(TablaRegistroVentas[[#This Row],[Dias de entrega]]&lt;=20, "OK", IF(TablaRegistroVentas[[#This Row],[Dias de entrega]]&lt;=35, "Atrasado", "Alerta"))</f>
        <v>Atrasado</v>
      </c>
      <c r="O102" s="1"/>
      <c r="P102"/>
      <c r="Q102"/>
      <c r="R102"/>
    </row>
    <row r="103" spans="1:18" x14ac:dyDescent="0.3">
      <c r="A103" t="s">
        <v>59</v>
      </c>
      <c r="B103" t="s">
        <v>25</v>
      </c>
      <c r="C103" t="s">
        <v>60</v>
      </c>
      <c r="D103" t="str">
        <f t="shared" si="1"/>
        <v>MOZAMBIQUE - ÁFRICA - C49</v>
      </c>
      <c r="E103" t="str">
        <f>LOWER(CONCATENATE(TablaRegistroVentas[[#This Row],[País]], ".", LEFT(TablaRegistroVentas[[#This Row],[Zona]],3),"@miempresa.com"))</f>
        <v>mozambique.áfr@miempresa.com</v>
      </c>
      <c r="F103" t="s">
        <v>43</v>
      </c>
      <c r="G103" t="s">
        <v>13</v>
      </c>
      <c r="H103" t="s">
        <v>14</v>
      </c>
      <c r="I103" t="str">
        <f>IF(OR(TablaRegistroVentas[[#This Row],[Prioridad]]="Alta",TablaRegistroVentas[[#This Row],[Prioridad]]="Crítica"),"Urgente","Normal")</f>
        <v>Urgente</v>
      </c>
      <c r="J103" s="1">
        <v>44490</v>
      </c>
      <c r="K103">
        <v>494221532</v>
      </c>
      <c r="L103" s="1">
        <v>44518</v>
      </c>
      <c r="M103" s="5">
        <f>_xlfn.DAYS(TablaRegistroVentas[[#This Row],[Fecha envío]], TablaRegistroVentas[[#This Row],[Fecha pedido]])</f>
        <v>28</v>
      </c>
      <c r="N103" s="1" t="str">
        <f>IF(TablaRegistroVentas[[#This Row],[Dias de entrega]]&lt;=20, "OK", IF(TablaRegistroVentas[[#This Row],[Dias de entrega]]&lt;=35, "Atrasado", "Alerta"))</f>
        <v>Atrasado</v>
      </c>
      <c r="O103" s="1"/>
      <c r="P103"/>
      <c r="Q103"/>
      <c r="R103"/>
    </row>
    <row r="104" spans="1:18" x14ac:dyDescent="0.3">
      <c r="A104" t="s">
        <v>268</v>
      </c>
      <c r="B104" t="s">
        <v>10</v>
      </c>
      <c r="C104" t="s">
        <v>212</v>
      </c>
      <c r="D104" t="str">
        <f t="shared" si="1"/>
        <v>LATVIA - EUROPA - C52</v>
      </c>
      <c r="E104" t="str">
        <f>LOWER(CONCATENATE(TablaRegistroVentas[[#This Row],[País]], ".", LEFT(TablaRegistroVentas[[#This Row],[Zona]],3),"@miempresa.com"))</f>
        <v>latvia.eur@miempresa.com</v>
      </c>
      <c r="F104" t="s">
        <v>43</v>
      </c>
      <c r="G104" t="s">
        <v>13</v>
      </c>
      <c r="H104" t="s">
        <v>14</v>
      </c>
      <c r="I104" t="str">
        <f>IF(OR(TablaRegistroVentas[[#This Row],[Prioridad]]="Alta",TablaRegistroVentas[[#This Row],[Prioridad]]="Crítica"),"Urgente","Normal")</f>
        <v>Urgente</v>
      </c>
      <c r="J104" s="1">
        <v>44232</v>
      </c>
      <c r="K104">
        <v>529457604</v>
      </c>
      <c r="L104" s="1">
        <v>44260</v>
      </c>
      <c r="M104" s="5">
        <f>_xlfn.DAYS(TablaRegistroVentas[[#This Row],[Fecha envío]], TablaRegistroVentas[[#This Row],[Fecha pedido]])</f>
        <v>28</v>
      </c>
      <c r="N104" s="1" t="str">
        <f>IF(TablaRegistroVentas[[#This Row],[Dias de entrega]]&lt;=20, "OK", IF(TablaRegistroVentas[[#This Row],[Dias de entrega]]&lt;=35, "Atrasado", "Alerta"))</f>
        <v>Atrasado</v>
      </c>
      <c r="O104" s="1"/>
      <c r="P104"/>
      <c r="Q104"/>
      <c r="R104"/>
    </row>
    <row r="105" spans="1:18" x14ac:dyDescent="0.3">
      <c r="A105" t="s">
        <v>552</v>
      </c>
      <c r="B105" t="s">
        <v>68</v>
      </c>
      <c r="C105" t="s">
        <v>257</v>
      </c>
      <c r="D105" t="str">
        <f t="shared" si="1"/>
        <v>TURKMENISTAN - ASIA - C15</v>
      </c>
      <c r="E105" t="str">
        <f>LOWER(CONCATENATE(TablaRegistroVentas[[#This Row],[País]], ".", LEFT(TablaRegistroVentas[[#This Row],[Zona]],3),"@miempresa.com"))</f>
        <v>turkmenistan.asi@miempresa.com</v>
      </c>
      <c r="F105" t="s">
        <v>88</v>
      </c>
      <c r="G105" t="s">
        <v>13</v>
      </c>
      <c r="H105" t="s">
        <v>14</v>
      </c>
      <c r="I105" t="str">
        <f>IF(OR(TablaRegistroVentas[[#This Row],[Prioridad]]="Alta",TablaRegistroVentas[[#This Row],[Prioridad]]="Crítica"),"Urgente","Normal")</f>
        <v>Urgente</v>
      </c>
      <c r="J105" s="1">
        <v>44114</v>
      </c>
      <c r="K105">
        <v>155918586</v>
      </c>
      <c r="L105" s="1">
        <v>44142</v>
      </c>
      <c r="M105" s="5">
        <f>_xlfn.DAYS(TablaRegistroVentas[[#This Row],[Fecha envío]], TablaRegistroVentas[[#This Row],[Fecha pedido]])</f>
        <v>28</v>
      </c>
      <c r="N105" s="1" t="str">
        <f>IF(TablaRegistroVentas[[#This Row],[Dias de entrega]]&lt;=20, "OK", IF(TablaRegistroVentas[[#This Row],[Dias de entrega]]&lt;=35, "Atrasado", "Alerta"))</f>
        <v>Atrasado</v>
      </c>
      <c r="O105" s="1"/>
      <c r="P105"/>
      <c r="Q105"/>
      <c r="R105"/>
    </row>
    <row r="106" spans="1:18" x14ac:dyDescent="0.3">
      <c r="A106" t="s">
        <v>819</v>
      </c>
      <c r="B106" t="s">
        <v>10</v>
      </c>
      <c r="C106" t="s">
        <v>815</v>
      </c>
      <c r="D106" t="str">
        <f t="shared" si="1"/>
        <v>FINLAND - EUROPA - C39</v>
      </c>
      <c r="E106" t="str">
        <f>LOWER(CONCATENATE(TablaRegistroVentas[[#This Row],[País]], ".", LEFT(TablaRegistroVentas[[#This Row],[Zona]],3),"@miempresa.com"))</f>
        <v>finland.eur@miempresa.com</v>
      </c>
      <c r="F106" t="s">
        <v>36</v>
      </c>
      <c r="G106" t="s">
        <v>18</v>
      </c>
      <c r="H106" t="s">
        <v>14</v>
      </c>
      <c r="I106" t="str">
        <f>IF(OR(TablaRegistroVentas[[#This Row],[Prioridad]]="Alta",TablaRegistroVentas[[#This Row],[Prioridad]]="Crítica"),"Urgente","Normal")</f>
        <v>Urgente</v>
      </c>
      <c r="J106" s="1">
        <v>44568</v>
      </c>
      <c r="K106">
        <v>395414102</v>
      </c>
      <c r="L106" s="1">
        <v>44596</v>
      </c>
      <c r="M106" s="5">
        <f>_xlfn.DAYS(TablaRegistroVentas[[#This Row],[Fecha envío]], TablaRegistroVentas[[#This Row],[Fecha pedido]])</f>
        <v>28</v>
      </c>
      <c r="N106" s="1" t="str">
        <f>IF(TablaRegistroVentas[[#This Row],[Dias de entrega]]&lt;=20, "OK", IF(TablaRegistroVentas[[#This Row],[Dias de entrega]]&lt;=35, "Atrasado", "Alerta"))</f>
        <v>Atrasado</v>
      </c>
      <c r="O106" s="1"/>
      <c r="P106"/>
      <c r="Q106"/>
      <c r="R106"/>
    </row>
    <row r="107" spans="1:18" x14ac:dyDescent="0.3">
      <c r="A107" t="s">
        <v>831</v>
      </c>
      <c r="B107" t="s">
        <v>30</v>
      </c>
      <c r="C107" t="s">
        <v>611</v>
      </c>
      <c r="D107" t="str">
        <f t="shared" si="1"/>
        <v>PANAMA - CENTROAMÉRICA Y CARIBE - C58</v>
      </c>
      <c r="E107" t="str">
        <f>LOWER(CONCATENATE(TablaRegistroVentas[[#This Row],[País]], ".", LEFT(TablaRegistroVentas[[#This Row],[Zona]],3),"@miempresa.com"))</f>
        <v>panama.cen@miempresa.com</v>
      </c>
      <c r="F107" t="s">
        <v>46</v>
      </c>
      <c r="G107" t="s">
        <v>18</v>
      </c>
      <c r="H107" t="s">
        <v>14</v>
      </c>
      <c r="I107" t="str">
        <f>IF(OR(TablaRegistroVentas[[#This Row],[Prioridad]]="Alta",TablaRegistroVentas[[#This Row],[Prioridad]]="Crítica"),"Urgente","Normal")</f>
        <v>Urgente</v>
      </c>
      <c r="J107" s="1">
        <v>44830</v>
      </c>
      <c r="K107">
        <v>580819976</v>
      </c>
      <c r="L107" s="1">
        <v>44858</v>
      </c>
      <c r="M107" s="5">
        <f>_xlfn.DAYS(TablaRegistroVentas[[#This Row],[Fecha envío]], TablaRegistroVentas[[#This Row],[Fecha pedido]])</f>
        <v>28</v>
      </c>
      <c r="N107" s="1" t="str">
        <f>IF(TablaRegistroVentas[[#This Row],[Dias de entrega]]&lt;=20, "OK", IF(TablaRegistroVentas[[#This Row],[Dias de entrega]]&lt;=35, "Atrasado", "Alerta"))</f>
        <v>Atrasado</v>
      </c>
      <c r="O107" s="1"/>
      <c r="P107"/>
      <c r="Q107"/>
      <c r="R107"/>
    </row>
    <row r="108" spans="1:18" x14ac:dyDescent="0.3">
      <c r="A108" t="s">
        <v>992</v>
      </c>
      <c r="B108" t="s">
        <v>10</v>
      </c>
      <c r="C108" t="s">
        <v>448</v>
      </c>
      <c r="D108" t="str">
        <f t="shared" si="1"/>
        <v>CZECH REPUBLIC - EUROPA - C20</v>
      </c>
      <c r="E108" t="str">
        <f>LOWER(CONCATENATE(TablaRegistroVentas[[#This Row],[País]], ".", LEFT(TablaRegistroVentas[[#This Row],[Zona]],3),"@miempresa.com"))</f>
        <v>czech republic.eur@miempresa.com</v>
      </c>
      <c r="F108" t="s">
        <v>17</v>
      </c>
      <c r="G108" t="s">
        <v>13</v>
      </c>
      <c r="H108" t="s">
        <v>14</v>
      </c>
      <c r="I108" t="str">
        <f>IF(OR(TablaRegistroVentas[[#This Row],[Prioridad]]="Alta",TablaRegistroVentas[[#This Row],[Prioridad]]="Crítica"),"Urgente","Normal")</f>
        <v>Urgente</v>
      </c>
      <c r="J108" s="1">
        <v>44598</v>
      </c>
      <c r="K108">
        <v>204850232</v>
      </c>
      <c r="L108" s="1">
        <v>44626</v>
      </c>
      <c r="M108" s="5">
        <f>_xlfn.DAYS(TablaRegistroVentas[[#This Row],[Fecha envío]], TablaRegistroVentas[[#This Row],[Fecha pedido]])</f>
        <v>28</v>
      </c>
      <c r="N108" s="1" t="str">
        <f>IF(TablaRegistroVentas[[#This Row],[Dias de entrega]]&lt;=20, "OK", IF(TablaRegistroVentas[[#This Row],[Dias de entrega]]&lt;=35, "Atrasado", "Alerta"))</f>
        <v>Atrasado</v>
      </c>
      <c r="O108" s="1"/>
      <c r="P108"/>
      <c r="Q108"/>
      <c r="R108"/>
    </row>
    <row r="109" spans="1:18" x14ac:dyDescent="0.3">
      <c r="A109" t="s">
        <v>266</v>
      </c>
      <c r="B109" t="s">
        <v>25</v>
      </c>
      <c r="C109" t="s">
        <v>51</v>
      </c>
      <c r="D109" t="str">
        <f t="shared" si="1"/>
        <v>ANGOLA - ÁFRICA - C12</v>
      </c>
      <c r="E109" t="str">
        <f>LOWER(CONCATENATE(TablaRegistroVentas[[#This Row],[País]], ".", LEFT(TablaRegistroVentas[[#This Row],[Zona]],3),"@miempresa.com"))</f>
        <v>angola.áfr@miempresa.com</v>
      </c>
      <c r="F109" t="s">
        <v>23</v>
      </c>
      <c r="G109" t="s">
        <v>18</v>
      </c>
      <c r="H109" t="s">
        <v>14</v>
      </c>
      <c r="I109" t="str">
        <f>IF(OR(TablaRegistroVentas[[#This Row],[Prioridad]]="Alta",TablaRegistroVentas[[#This Row],[Prioridad]]="Crítica"),"Urgente","Normal")</f>
        <v>Urgente</v>
      </c>
      <c r="J109" s="1">
        <v>44430</v>
      </c>
      <c r="K109">
        <v>126011312</v>
      </c>
      <c r="L109" s="1">
        <v>44457</v>
      </c>
      <c r="M109" s="5">
        <f>_xlfn.DAYS(TablaRegistroVentas[[#This Row],[Fecha envío]], TablaRegistroVentas[[#This Row],[Fecha pedido]])</f>
        <v>27</v>
      </c>
      <c r="N109" s="1" t="str">
        <f>IF(TablaRegistroVentas[[#This Row],[Dias de entrega]]&lt;=20, "OK", IF(TablaRegistroVentas[[#This Row],[Dias de entrega]]&lt;=35, "Atrasado", "Alerta"))</f>
        <v>Atrasado</v>
      </c>
      <c r="O109" s="1"/>
      <c r="P109"/>
      <c r="Q109"/>
      <c r="R109"/>
    </row>
    <row r="110" spans="1:18" x14ac:dyDescent="0.3">
      <c r="A110" t="s">
        <v>275</v>
      </c>
      <c r="B110" t="s">
        <v>68</v>
      </c>
      <c r="C110" t="s">
        <v>111</v>
      </c>
      <c r="D110" t="str">
        <f t="shared" si="1"/>
        <v>VIETNAM - ASIA - C57</v>
      </c>
      <c r="E110" t="str">
        <f>LOWER(CONCATENATE(TablaRegistroVentas[[#This Row],[País]], ".", LEFT(TablaRegistroVentas[[#This Row],[Zona]],3),"@miempresa.com"))</f>
        <v>vietnam.asi@miempresa.com</v>
      </c>
      <c r="F110" t="s">
        <v>23</v>
      </c>
      <c r="G110" t="s">
        <v>18</v>
      </c>
      <c r="H110" t="s">
        <v>14</v>
      </c>
      <c r="I110" t="str">
        <f>IF(OR(TablaRegistroVentas[[#This Row],[Prioridad]]="Alta",TablaRegistroVentas[[#This Row],[Prioridad]]="Crítica"),"Urgente","Normal")</f>
        <v>Urgente</v>
      </c>
      <c r="J110" s="1">
        <v>44543</v>
      </c>
      <c r="K110">
        <v>579996430</v>
      </c>
      <c r="L110" s="1">
        <v>44570</v>
      </c>
      <c r="M110" s="5">
        <f>_xlfn.DAYS(TablaRegistroVentas[[#This Row],[Fecha envío]], TablaRegistroVentas[[#This Row],[Fecha pedido]])</f>
        <v>27</v>
      </c>
      <c r="N110" s="1" t="str">
        <f>IF(TablaRegistroVentas[[#This Row],[Dias de entrega]]&lt;=20, "OK", IF(TablaRegistroVentas[[#This Row],[Dias de entrega]]&lt;=35, "Atrasado", "Alerta"))</f>
        <v>Atrasado</v>
      </c>
      <c r="O110" s="1"/>
      <c r="P110"/>
      <c r="Q110"/>
      <c r="R110"/>
    </row>
    <row r="111" spans="1:18" x14ac:dyDescent="0.3">
      <c r="A111" t="s">
        <v>357</v>
      </c>
      <c r="B111" t="s">
        <v>10</v>
      </c>
      <c r="C111" t="s">
        <v>358</v>
      </c>
      <c r="D111" t="str">
        <f t="shared" si="1"/>
        <v>RUSSIA - EUROPA - C91</v>
      </c>
      <c r="E111" t="str">
        <f>LOWER(CONCATENATE(TablaRegistroVentas[[#This Row],[País]], ".", LEFT(TablaRegistroVentas[[#This Row],[Zona]],3),"@miempresa.com"))</f>
        <v>russia.eur@miempresa.com</v>
      </c>
      <c r="F111" t="s">
        <v>32</v>
      </c>
      <c r="G111" t="s">
        <v>18</v>
      </c>
      <c r="H111" t="s">
        <v>14</v>
      </c>
      <c r="I111" t="str">
        <f>IF(OR(TablaRegistroVentas[[#This Row],[Prioridad]]="Alta",TablaRegistroVentas[[#This Row],[Prioridad]]="Crítica"),"Urgente","Normal")</f>
        <v>Urgente</v>
      </c>
      <c r="J111" s="1">
        <v>43995</v>
      </c>
      <c r="K111">
        <v>912860286</v>
      </c>
      <c r="L111" s="1">
        <v>44022</v>
      </c>
      <c r="M111" s="5">
        <f>_xlfn.DAYS(TablaRegistroVentas[[#This Row],[Fecha envío]], TablaRegistroVentas[[#This Row],[Fecha pedido]])</f>
        <v>27</v>
      </c>
      <c r="N111" s="1" t="str">
        <f>IF(TablaRegistroVentas[[#This Row],[Dias de entrega]]&lt;=20, "OK", IF(TablaRegistroVentas[[#This Row],[Dias de entrega]]&lt;=35, "Atrasado", "Alerta"))</f>
        <v>Atrasado</v>
      </c>
      <c r="O111" s="1"/>
      <c r="P111"/>
      <c r="Q111"/>
      <c r="R111"/>
    </row>
    <row r="112" spans="1:18" x14ac:dyDescent="0.3">
      <c r="A112" t="s">
        <v>409</v>
      </c>
      <c r="B112" t="s">
        <v>30</v>
      </c>
      <c r="C112" t="s">
        <v>117</v>
      </c>
      <c r="D112" t="str">
        <f t="shared" si="1"/>
        <v>ANTIGUA AND BARBUDA  - CENTROAMÉRICA Y CARIBE - C64</v>
      </c>
      <c r="E112" t="str">
        <f>LOWER(CONCATENATE(TablaRegistroVentas[[#This Row],[País]], ".", LEFT(TablaRegistroVentas[[#This Row],[Zona]],3),"@miempresa.com"))</f>
        <v>antigua and barbuda .cen@miempresa.com</v>
      </c>
      <c r="F112" t="s">
        <v>17</v>
      </c>
      <c r="G112" t="s">
        <v>13</v>
      </c>
      <c r="H112" t="s">
        <v>14</v>
      </c>
      <c r="I112" t="str">
        <f>IF(OR(TablaRegistroVentas[[#This Row],[Prioridad]]="Alta",TablaRegistroVentas[[#This Row],[Prioridad]]="Crítica"),"Urgente","Normal")</f>
        <v>Urgente</v>
      </c>
      <c r="J112" s="1">
        <v>44842</v>
      </c>
      <c r="K112">
        <v>644858682</v>
      </c>
      <c r="L112" s="1">
        <v>44869</v>
      </c>
      <c r="M112" s="5">
        <f>_xlfn.DAYS(TablaRegistroVentas[[#This Row],[Fecha envío]], TablaRegistroVentas[[#This Row],[Fecha pedido]])</f>
        <v>27</v>
      </c>
      <c r="N112" s="1" t="str">
        <f>IF(TablaRegistroVentas[[#This Row],[Dias de entrega]]&lt;=20, "OK", IF(TablaRegistroVentas[[#This Row],[Dias de entrega]]&lt;=35, "Atrasado", "Alerta"))</f>
        <v>Atrasado</v>
      </c>
      <c r="O112" s="1"/>
      <c r="P112"/>
      <c r="Q112"/>
      <c r="R112"/>
    </row>
    <row r="113" spans="1:18" x14ac:dyDescent="0.3">
      <c r="A113" t="s">
        <v>440</v>
      </c>
      <c r="B113" t="s">
        <v>25</v>
      </c>
      <c r="C113" t="s">
        <v>327</v>
      </c>
      <c r="D113" t="str">
        <f t="shared" si="1"/>
        <v>SOMALIA - ÁFRICA - C47</v>
      </c>
      <c r="E113" t="str">
        <f>LOWER(CONCATENATE(TablaRegistroVentas[[#This Row],[País]], ".", LEFT(TablaRegistroVentas[[#This Row],[Zona]],3),"@miempresa.com"))</f>
        <v>somalia.áfr@miempresa.com</v>
      </c>
      <c r="F113" t="s">
        <v>88</v>
      </c>
      <c r="G113" t="s">
        <v>18</v>
      </c>
      <c r="H113" t="s">
        <v>14</v>
      </c>
      <c r="I113" t="str">
        <f>IF(OR(TablaRegistroVentas[[#This Row],[Prioridad]]="Alta",TablaRegistroVentas[[#This Row],[Prioridad]]="Crítica"),"Urgente","Normal")</f>
        <v>Urgente</v>
      </c>
      <c r="J113" s="1">
        <v>44568</v>
      </c>
      <c r="K113">
        <v>472555720</v>
      </c>
      <c r="L113" s="1">
        <v>44595</v>
      </c>
      <c r="M113" s="5">
        <f>_xlfn.DAYS(TablaRegistroVentas[[#This Row],[Fecha envío]], TablaRegistroVentas[[#This Row],[Fecha pedido]])</f>
        <v>27</v>
      </c>
      <c r="N113" s="1" t="str">
        <f>IF(TablaRegistroVentas[[#This Row],[Dias de entrega]]&lt;=20, "OK", IF(TablaRegistroVentas[[#This Row],[Dias de entrega]]&lt;=35, "Atrasado", "Alerta"))</f>
        <v>Atrasado</v>
      </c>
      <c r="O113" s="1"/>
      <c r="P113"/>
      <c r="Q113"/>
      <c r="R113"/>
    </row>
    <row r="114" spans="1:18" x14ac:dyDescent="0.3">
      <c r="A114" t="s">
        <v>605</v>
      </c>
      <c r="B114" t="s">
        <v>25</v>
      </c>
      <c r="C114" t="s">
        <v>281</v>
      </c>
      <c r="D114" t="str">
        <f t="shared" si="1"/>
        <v>NIGER - ÁFRICA - C91</v>
      </c>
      <c r="E114" t="str">
        <f>LOWER(CONCATENATE(TablaRegistroVentas[[#This Row],[País]], ".", LEFT(TablaRegistroVentas[[#This Row],[Zona]],3),"@miempresa.com"))</f>
        <v>niger.áfr@miempresa.com</v>
      </c>
      <c r="F114" t="s">
        <v>36</v>
      </c>
      <c r="G114" t="s">
        <v>18</v>
      </c>
      <c r="H114" t="s">
        <v>14</v>
      </c>
      <c r="I114" t="str">
        <f>IF(OR(TablaRegistroVentas[[#This Row],[Prioridad]]="Alta",TablaRegistroVentas[[#This Row],[Prioridad]]="Crítica"),"Urgente","Normal")</f>
        <v>Urgente</v>
      </c>
      <c r="J114" s="1">
        <v>44691</v>
      </c>
      <c r="K114">
        <v>914382064</v>
      </c>
      <c r="L114" s="1">
        <v>44718</v>
      </c>
      <c r="M114" s="5">
        <f>_xlfn.DAYS(TablaRegistroVentas[[#This Row],[Fecha envío]], TablaRegistroVentas[[#This Row],[Fecha pedido]])</f>
        <v>27</v>
      </c>
      <c r="N114" s="1" t="str">
        <f>IF(TablaRegistroVentas[[#This Row],[Dias de entrega]]&lt;=20, "OK", IF(TablaRegistroVentas[[#This Row],[Dias de entrega]]&lt;=35, "Atrasado", "Alerta"))</f>
        <v>Atrasado</v>
      </c>
      <c r="O114" s="1"/>
      <c r="P114"/>
      <c r="Q114"/>
      <c r="R114"/>
    </row>
    <row r="115" spans="1:18" x14ac:dyDescent="0.3">
      <c r="A115" t="s">
        <v>606</v>
      </c>
      <c r="B115" t="s">
        <v>25</v>
      </c>
      <c r="C115" t="s">
        <v>60</v>
      </c>
      <c r="D115" t="str">
        <f t="shared" si="1"/>
        <v>MOZAMBIQUE - ÁFRICA - C67</v>
      </c>
      <c r="E115" t="str">
        <f>LOWER(CONCATENATE(TablaRegistroVentas[[#This Row],[País]], ".", LEFT(TablaRegistroVentas[[#This Row],[Zona]],3),"@miempresa.com"))</f>
        <v>mozambique.áfr@miempresa.com</v>
      </c>
      <c r="F115" t="s">
        <v>56</v>
      </c>
      <c r="G115" t="s">
        <v>18</v>
      </c>
      <c r="H115" t="s">
        <v>14</v>
      </c>
      <c r="I115" t="str">
        <f>IF(OR(TablaRegistroVentas[[#This Row],[Prioridad]]="Alta",TablaRegistroVentas[[#This Row],[Prioridad]]="Crítica"),"Urgente","Normal")</f>
        <v>Urgente</v>
      </c>
      <c r="J115" s="1">
        <v>44698</v>
      </c>
      <c r="K115">
        <v>679652726</v>
      </c>
      <c r="L115" s="1">
        <v>44725</v>
      </c>
      <c r="M115" s="5">
        <f>_xlfn.DAYS(TablaRegistroVentas[[#This Row],[Fecha envío]], TablaRegistroVentas[[#This Row],[Fecha pedido]])</f>
        <v>27</v>
      </c>
      <c r="N115" s="1" t="str">
        <f>IF(TablaRegistroVentas[[#This Row],[Dias de entrega]]&lt;=20, "OK", IF(TablaRegistroVentas[[#This Row],[Dias de entrega]]&lt;=35, "Atrasado", "Alerta"))</f>
        <v>Atrasado</v>
      </c>
      <c r="O115" s="1"/>
      <c r="P115"/>
      <c r="Q115"/>
      <c r="R115"/>
    </row>
    <row r="116" spans="1:18" x14ac:dyDescent="0.3">
      <c r="A116" t="s">
        <v>640</v>
      </c>
      <c r="B116" t="s">
        <v>25</v>
      </c>
      <c r="C116" t="s">
        <v>188</v>
      </c>
      <c r="D116" t="str">
        <f t="shared" si="1"/>
        <v>SIERRA LEONE - ÁFRICA - C83</v>
      </c>
      <c r="E116" t="str">
        <f>LOWER(CONCATENATE(TablaRegistroVentas[[#This Row],[País]], ".", LEFT(TablaRegistroVentas[[#This Row],[Zona]],3),"@miempresa.com"))</f>
        <v>sierra leone.áfr@miempresa.com</v>
      </c>
      <c r="F116" t="s">
        <v>78</v>
      </c>
      <c r="G116" t="s">
        <v>18</v>
      </c>
      <c r="H116" t="s">
        <v>14</v>
      </c>
      <c r="I116" t="str">
        <f>IF(OR(TablaRegistroVentas[[#This Row],[Prioridad]]="Alta",TablaRegistroVentas[[#This Row],[Prioridad]]="Crítica"),"Urgente","Normal")</f>
        <v>Urgente</v>
      </c>
      <c r="J116" s="1">
        <v>44228</v>
      </c>
      <c r="K116">
        <v>837511670</v>
      </c>
      <c r="L116" s="1">
        <v>44255</v>
      </c>
      <c r="M116" s="5">
        <f>_xlfn.DAYS(TablaRegistroVentas[[#This Row],[Fecha envío]], TablaRegistroVentas[[#This Row],[Fecha pedido]])</f>
        <v>27</v>
      </c>
      <c r="N116" s="1" t="str">
        <f>IF(TablaRegistroVentas[[#This Row],[Dias de entrega]]&lt;=20, "OK", IF(TablaRegistroVentas[[#This Row],[Dias de entrega]]&lt;=35, "Atrasado", "Alerta"))</f>
        <v>Atrasado</v>
      </c>
      <c r="O116" s="1"/>
      <c r="P116"/>
      <c r="Q116"/>
      <c r="R116"/>
    </row>
    <row r="117" spans="1:18" x14ac:dyDescent="0.3">
      <c r="A117" t="s">
        <v>691</v>
      </c>
      <c r="B117" t="s">
        <v>25</v>
      </c>
      <c r="C117" t="s">
        <v>51</v>
      </c>
      <c r="D117" t="str">
        <f t="shared" si="1"/>
        <v>ANGOLA - ÁFRICA - C43</v>
      </c>
      <c r="E117" t="str">
        <f>LOWER(CONCATENATE(TablaRegistroVentas[[#This Row],[País]], ".", LEFT(TablaRegistroVentas[[#This Row],[Zona]],3),"@miempresa.com"))</f>
        <v>angola.áfr@miempresa.com</v>
      </c>
      <c r="F117" t="s">
        <v>12</v>
      </c>
      <c r="G117" t="s">
        <v>18</v>
      </c>
      <c r="H117" t="s">
        <v>14</v>
      </c>
      <c r="I117" t="str">
        <f>IF(OR(TablaRegistroVentas[[#This Row],[Prioridad]]="Alta",TablaRegistroVentas[[#This Row],[Prioridad]]="Crítica"),"Urgente","Normal")</f>
        <v>Urgente</v>
      </c>
      <c r="J117" s="1">
        <v>43901</v>
      </c>
      <c r="K117">
        <v>434753310</v>
      </c>
      <c r="L117" s="1">
        <v>43928</v>
      </c>
      <c r="M117" s="5">
        <f>_xlfn.DAYS(TablaRegistroVentas[[#This Row],[Fecha envío]], TablaRegistroVentas[[#This Row],[Fecha pedido]])</f>
        <v>27</v>
      </c>
      <c r="N117" s="1" t="str">
        <f>IF(TablaRegistroVentas[[#This Row],[Dias de entrega]]&lt;=20, "OK", IF(TablaRegistroVentas[[#This Row],[Dias de entrega]]&lt;=35, "Atrasado", "Alerta"))</f>
        <v>Atrasado</v>
      </c>
      <c r="O117" s="1"/>
      <c r="P117"/>
      <c r="Q117"/>
      <c r="R117"/>
    </row>
    <row r="118" spans="1:18" x14ac:dyDescent="0.3">
      <c r="A118" t="s">
        <v>757</v>
      </c>
      <c r="B118" t="s">
        <v>10</v>
      </c>
      <c r="C118" t="s">
        <v>180</v>
      </c>
      <c r="D118" t="str">
        <f t="shared" si="1"/>
        <v>CROATIA - EUROPA - C89</v>
      </c>
      <c r="E118" t="str">
        <f>LOWER(CONCATENATE(TablaRegistroVentas[[#This Row],[País]], ".", LEFT(TablaRegistroVentas[[#This Row],[Zona]],3),"@miempresa.com"))</f>
        <v>croatia.eur@miempresa.com</v>
      </c>
      <c r="F118" t="s">
        <v>23</v>
      </c>
      <c r="G118" t="s">
        <v>18</v>
      </c>
      <c r="H118" t="s">
        <v>14</v>
      </c>
      <c r="I118" t="str">
        <f>IF(OR(TablaRegistroVentas[[#This Row],[Prioridad]]="Alta",TablaRegistroVentas[[#This Row],[Prioridad]]="Crítica"),"Urgente","Normal")</f>
        <v>Urgente</v>
      </c>
      <c r="J118" s="1">
        <v>44124</v>
      </c>
      <c r="K118">
        <v>896206557</v>
      </c>
      <c r="L118" s="1">
        <v>44151</v>
      </c>
      <c r="M118" s="5">
        <f>_xlfn.DAYS(TablaRegistroVentas[[#This Row],[Fecha envío]], TablaRegistroVentas[[#This Row],[Fecha pedido]])</f>
        <v>27</v>
      </c>
      <c r="N118" s="1" t="str">
        <f>IF(TablaRegistroVentas[[#This Row],[Dias de entrega]]&lt;=20, "OK", IF(TablaRegistroVentas[[#This Row],[Dias de entrega]]&lt;=35, "Atrasado", "Alerta"))</f>
        <v>Atrasado</v>
      </c>
      <c r="O118" s="1"/>
      <c r="P118"/>
      <c r="Q118"/>
      <c r="R118"/>
    </row>
    <row r="119" spans="1:18" x14ac:dyDescent="0.3">
      <c r="A119" t="s">
        <v>994</v>
      </c>
      <c r="B119" t="s">
        <v>25</v>
      </c>
      <c r="C119" t="s">
        <v>244</v>
      </c>
      <c r="D119" t="str">
        <f t="shared" si="1"/>
        <v>LIBERIA - ÁFRICA - C73</v>
      </c>
      <c r="E119" t="str">
        <f>LOWER(CONCATENATE(TablaRegistroVentas[[#This Row],[País]], ".", LEFT(TablaRegistroVentas[[#This Row],[Zona]],3),"@miempresa.com"))</f>
        <v>liberia.áfr@miempresa.com</v>
      </c>
      <c r="F119" t="s">
        <v>27</v>
      </c>
      <c r="G119" t="s">
        <v>18</v>
      </c>
      <c r="H119" t="s">
        <v>14</v>
      </c>
      <c r="I119" t="str">
        <f>IF(OR(TablaRegistroVentas[[#This Row],[Prioridad]]="Alta",TablaRegistroVentas[[#This Row],[Prioridad]]="Crítica"),"Urgente","Normal")</f>
        <v>Urgente</v>
      </c>
      <c r="J119" s="1">
        <v>43960</v>
      </c>
      <c r="K119">
        <v>732551896</v>
      </c>
      <c r="L119" s="1">
        <v>43987</v>
      </c>
      <c r="M119" s="5">
        <f>_xlfn.DAYS(TablaRegistroVentas[[#This Row],[Fecha envío]], TablaRegistroVentas[[#This Row],[Fecha pedido]])</f>
        <v>27</v>
      </c>
      <c r="N119" s="1" t="str">
        <f>IF(TablaRegistroVentas[[#This Row],[Dias de entrega]]&lt;=20, "OK", IF(TablaRegistroVentas[[#This Row],[Dias de entrega]]&lt;=35, "Atrasado", "Alerta"))</f>
        <v>Atrasado</v>
      </c>
      <c r="O119" s="1"/>
      <c r="P119"/>
      <c r="Q119"/>
      <c r="R119"/>
    </row>
    <row r="120" spans="1:18" x14ac:dyDescent="0.3">
      <c r="A120" t="s">
        <v>213</v>
      </c>
      <c r="B120" t="s">
        <v>68</v>
      </c>
      <c r="C120" t="s">
        <v>104</v>
      </c>
      <c r="D120" t="str">
        <f t="shared" si="1"/>
        <v>SINGAPORE - ASIA - C91</v>
      </c>
      <c r="E120" t="str">
        <f>LOWER(CONCATENATE(TablaRegistroVentas[[#This Row],[País]], ".", LEFT(TablaRegistroVentas[[#This Row],[Zona]],3),"@miempresa.com"))</f>
        <v>singapore.asi@miempresa.com</v>
      </c>
      <c r="F120" t="s">
        <v>12</v>
      </c>
      <c r="G120" t="s">
        <v>13</v>
      </c>
      <c r="H120" t="s">
        <v>14</v>
      </c>
      <c r="I120" t="str">
        <f>IF(OR(TablaRegistroVentas[[#This Row],[Prioridad]]="Alta",TablaRegistroVentas[[#This Row],[Prioridad]]="Crítica"),"Urgente","Normal")</f>
        <v>Urgente</v>
      </c>
      <c r="J120" s="1">
        <v>44345</v>
      </c>
      <c r="K120">
        <v>914959704</v>
      </c>
      <c r="L120" s="1">
        <v>44371</v>
      </c>
      <c r="M120" s="5">
        <f>_xlfn.DAYS(TablaRegistroVentas[[#This Row],[Fecha envío]], TablaRegistroVentas[[#This Row],[Fecha pedido]])</f>
        <v>26</v>
      </c>
      <c r="N120" s="1" t="str">
        <f>IF(TablaRegistroVentas[[#This Row],[Dias de entrega]]&lt;=20, "OK", IF(TablaRegistroVentas[[#This Row],[Dias de entrega]]&lt;=35, "Atrasado", "Alerta"))</f>
        <v>Atrasado</v>
      </c>
      <c r="O120" s="1"/>
      <c r="P120"/>
      <c r="Q120"/>
      <c r="R120"/>
    </row>
    <row r="121" spans="1:18" x14ac:dyDescent="0.3">
      <c r="A121" t="s">
        <v>319</v>
      </c>
      <c r="B121" t="s">
        <v>25</v>
      </c>
      <c r="C121" t="s">
        <v>244</v>
      </c>
      <c r="D121" t="str">
        <f t="shared" si="1"/>
        <v>LIBERIA - ÁFRICA - C41</v>
      </c>
      <c r="E121" t="str">
        <f>LOWER(CONCATENATE(TablaRegistroVentas[[#This Row],[País]], ".", LEFT(TablaRegistroVentas[[#This Row],[Zona]],3),"@miempresa.com"))</f>
        <v>liberia.áfr@miempresa.com</v>
      </c>
      <c r="F121" t="s">
        <v>46</v>
      </c>
      <c r="G121" t="s">
        <v>13</v>
      </c>
      <c r="H121" t="s">
        <v>14</v>
      </c>
      <c r="I121" t="str">
        <f>IF(OR(TablaRegistroVentas[[#This Row],[Prioridad]]="Alta",TablaRegistroVentas[[#This Row],[Prioridad]]="Crítica"),"Urgente","Normal")</f>
        <v>Urgente</v>
      </c>
      <c r="J121" s="1">
        <v>44152</v>
      </c>
      <c r="K121">
        <v>413408935</v>
      </c>
      <c r="L121" s="1">
        <v>44178</v>
      </c>
      <c r="M121" s="5">
        <f>_xlfn.DAYS(TablaRegistroVentas[[#This Row],[Fecha envío]], TablaRegistroVentas[[#This Row],[Fecha pedido]])</f>
        <v>26</v>
      </c>
      <c r="N121" s="1" t="str">
        <f>IF(TablaRegistroVentas[[#This Row],[Dias de entrega]]&lt;=20, "OK", IF(TablaRegistroVentas[[#This Row],[Dias de entrega]]&lt;=35, "Atrasado", "Alerta"))</f>
        <v>Atrasado</v>
      </c>
      <c r="O121" s="1"/>
      <c r="P121"/>
      <c r="Q121"/>
      <c r="R121"/>
    </row>
    <row r="122" spans="1:18" x14ac:dyDescent="0.3">
      <c r="A122" t="s">
        <v>363</v>
      </c>
      <c r="B122" t="s">
        <v>25</v>
      </c>
      <c r="C122" t="s">
        <v>82</v>
      </c>
      <c r="D122" t="str">
        <f t="shared" si="1"/>
        <v>BURUNDI - ÁFRICA - C38</v>
      </c>
      <c r="E122" t="str">
        <f>LOWER(CONCATENATE(TablaRegistroVentas[[#This Row],[País]], ".", LEFT(TablaRegistroVentas[[#This Row],[Zona]],3),"@miempresa.com"))</f>
        <v>burundi.áfr@miempresa.com</v>
      </c>
      <c r="F122" t="s">
        <v>41</v>
      </c>
      <c r="G122" t="s">
        <v>13</v>
      </c>
      <c r="H122" t="s">
        <v>14</v>
      </c>
      <c r="I122" t="str">
        <f>IF(OR(TablaRegistroVentas[[#This Row],[Prioridad]]="Alta",TablaRegistroVentas[[#This Row],[Prioridad]]="Crítica"),"Urgente","Normal")</f>
        <v>Urgente</v>
      </c>
      <c r="J122" s="1">
        <v>44348</v>
      </c>
      <c r="K122">
        <v>385319554</v>
      </c>
      <c r="L122" s="1">
        <v>44374</v>
      </c>
      <c r="M122" s="5">
        <f>_xlfn.DAYS(TablaRegistroVentas[[#This Row],[Fecha envío]], TablaRegistroVentas[[#This Row],[Fecha pedido]])</f>
        <v>26</v>
      </c>
      <c r="N122" s="1" t="str">
        <f>IF(TablaRegistroVentas[[#This Row],[Dias de entrega]]&lt;=20, "OK", IF(TablaRegistroVentas[[#This Row],[Dias de entrega]]&lt;=35, "Atrasado", "Alerta"))</f>
        <v>Atrasado</v>
      </c>
      <c r="O122" s="1"/>
      <c r="P122"/>
      <c r="Q122"/>
      <c r="R122"/>
    </row>
    <row r="123" spans="1:18" x14ac:dyDescent="0.3">
      <c r="A123" t="s">
        <v>423</v>
      </c>
      <c r="B123" t="s">
        <v>25</v>
      </c>
      <c r="C123" t="s">
        <v>129</v>
      </c>
      <c r="D123" t="str">
        <f t="shared" si="1"/>
        <v>SOUTH SUDAN - ÁFRICA - C26</v>
      </c>
      <c r="E123" t="str">
        <f>LOWER(CONCATENATE(TablaRegistroVentas[[#This Row],[País]], ".", LEFT(TablaRegistroVentas[[#This Row],[Zona]],3),"@miempresa.com"))</f>
        <v>south sudan.áfr@miempresa.com</v>
      </c>
      <c r="F123" t="s">
        <v>41</v>
      </c>
      <c r="G123" t="s">
        <v>18</v>
      </c>
      <c r="H123" t="s">
        <v>14</v>
      </c>
      <c r="I123" t="str">
        <f>IF(OR(TablaRegistroVentas[[#This Row],[Prioridad]]="Alta",TablaRegistroVentas[[#This Row],[Prioridad]]="Crítica"),"Urgente","Normal")</f>
        <v>Urgente</v>
      </c>
      <c r="J123" s="1">
        <v>44325</v>
      </c>
      <c r="K123">
        <v>264956605</v>
      </c>
      <c r="L123" s="1">
        <v>44351</v>
      </c>
      <c r="M123" s="5">
        <f>_xlfn.DAYS(TablaRegistroVentas[[#This Row],[Fecha envío]], TablaRegistroVentas[[#This Row],[Fecha pedido]])</f>
        <v>26</v>
      </c>
      <c r="N123" s="1" t="str">
        <f>IF(TablaRegistroVentas[[#This Row],[Dias de entrega]]&lt;=20, "OK", IF(TablaRegistroVentas[[#This Row],[Dias de entrega]]&lt;=35, "Atrasado", "Alerta"))</f>
        <v>Atrasado</v>
      </c>
      <c r="O123" s="1"/>
      <c r="P123"/>
      <c r="Q123"/>
      <c r="R123"/>
    </row>
    <row r="124" spans="1:18" x14ac:dyDescent="0.3">
      <c r="A124" t="s">
        <v>442</v>
      </c>
      <c r="B124" t="s">
        <v>10</v>
      </c>
      <c r="C124" t="s">
        <v>374</v>
      </c>
      <c r="D124" t="str">
        <f t="shared" si="1"/>
        <v>SWEDEN - EUROPA - C20</v>
      </c>
      <c r="E124" t="str">
        <f>LOWER(CONCATENATE(TablaRegistroVentas[[#This Row],[País]], ".", LEFT(TablaRegistroVentas[[#This Row],[Zona]],3),"@miempresa.com"))</f>
        <v>sweden.eur@miempresa.com</v>
      </c>
      <c r="F124" t="s">
        <v>23</v>
      </c>
      <c r="G124" t="s">
        <v>18</v>
      </c>
      <c r="H124" t="s">
        <v>14</v>
      </c>
      <c r="I124" t="str">
        <f>IF(OR(TablaRegistroVentas[[#This Row],[Prioridad]]="Alta",TablaRegistroVentas[[#This Row],[Prioridad]]="Crítica"),"Urgente","Normal")</f>
        <v>Urgente</v>
      </c>
      <c r="J124" s="1">
        <v>44663</v>
      </c>
      <c r="K124">
        <v>202073180</v>
      </c>
      <c r="L124" s="1">
        <v>44689</v>
      </c>
      <c r="M124" s="5">
        <f>_xlfn.DAYS(TablaRegistroVentas[[#This Row],[Fecha envío]], TablaRegistroVentas[[#This Row],[Fecha pedido]])</f>
        <v>26</v>
      </c>
      <c r="N124" s="1" t="str">
        <f>IF(TablaRegistroVentas[[#This Row],[Dias de entrega]]&lt;=20, "OK", IF(TablaRegistroVentas[[#This Row],[Dias de entrega]]&lt;=35, "Atrasado", "Alerta"))</f>
        <v>Atrasado</v>
      </c>
      <c r="O124" s="1"/>
      <c r="P124"/>
      <c r="Q124"/>
      <c r="R124"/>
    </row>
    <row r="125" spans="1:18" x14ac:dyDescent="0.3">
      <c r="A125" t="s">
        <v>864</v>
      </c>
      <c r="B125" t="s">
        <v>68</v>
      </c>
      <c r="C125" t="s">
        <v>75</v>
      </c>
      <c r="D125" t="str">
        <f t="shared" si="1"/>
        <v>MYANMAR - ASIA - C18</v>
      </c>
      <c r="E125" t="str">
        <f>LOWER(CONCATENATE(TablaRegistroVentas[[#This Row],[País]], ".", LEFT(TablaRegistroVentas[[#This Row],[Zona]],3),"@miempresa.com"))</f>
        <v>myanmar.asi@miempresa.com</v>
      </c>
      <c r="F125" t="s">
        <v>23</v>
      </c>
      <c r="G125" t="s">
        <v>13</v>
      </c>
      <c r="H125" t="s">
        <v>14</v>
      </c>
      <c r="I125" t="str">
        <f>IF(OR(TablaRegistroVentas[[#This Row],[Prioridad]]="Alta",TablaRegistroVentas[[#This Row],[Prioridad]]="Crítica"),"Urgente","Normal")</f>
        <v>Urgente</v>
      </c>
      <c r="J125" s="1">
        <v>44383</v>
      </c>
      <c r="K125">
        <v>189522588</v>
      </c>
      <c r="L125" s="1">
        <v>44409</v>
      </c>
      <c r="M125" s="5">
        <f>_xlfn.DAYS(TablaRegistroVentas[[#This Row],[Fecha envío]], TablaRegistroVentas[[#This Row],[Fecha pedido]])</f>
        <v>26</v>
      </c>
      <c r="N125" s="1" t="str">
        <f>IF(TablaRegistroVentas[[#This Row],[Dias de entrega]]&lt;=20, "OK", IF(TablaRegistroVentas[[#This Row],[Dias de entrega]]&lt;=35, "Atrasado", "Alerta"))</f>
        <v>Atrasado</v>
      </c>
      <c r="O125" s="1"/>
      <c r="P125"/>
      <c r="Q125"/>
      <c r="R125"/>
    </row>
    <row r="126" spans="1:18" x14ac:dyDescent="0.3">
      <c r="A126" t="s">
        <v>354</v>
      </c>
      <c r="B126" t="s">
        <v>10</v>
      </c>
      <c r="C126" t="s">
        <v>141</v>
      </c>
      <c r="D126" t="str">
        <f t="shared" si="1"/>
        <v>SPAIN - EUROPA - C54</v>
      </c>
      <c r="E126" t="str">
        <f>LOWER(CONCATENATE(TablaRegistroVentas[[#This Row],[País]], ".", LEFT(TablaRegistroVentas[[#This Row],[Zona]],3),"@miempresa.com"))</f>
        <v>spain.eur@miempresa.com</v>
      </c>
      <c r="F126" t="s">
        <v>56</v>
      </c>
      <c r="G126" t="s">
        <v>13</v>
      </c>
      <c r="H126" t="s">
        <v>14</v>
      </c>
      <c r="I126" t="str">
        <f>IF(OR(TablaRegistroVentas[[#This Row],[Prioridad]]="Alta",TablaRegistroVentas[[#This Row],[Prioridad]]="Crítica"),"Urgente","Normal")</f>
        <v>Urgente</v>
      </c>
      <c r="J126" s="1">
        <v>44516</v>
      </c>
      <c r="K126">
        <v>546849906</v>
      </c>
      <c r="L126" s="1">
        <v>44541</v>
      </c>
      <c r="M126" s="5">
        <f>_xlfn.DAYS(TablaRegistroVentas[[#This Row],[Fecha envío]], TablaRegistroVentas[[#This Row],[Fecha pedido]])</f>
        <v>25</v>
      </c>
      <c r="N126" s="1" t="str">
        <f>IF(TablaRegistroVentas[[#This Row],[Dias de entrega]]&lt;=20, "OK", IF(TablaRegistroVentas[[#This Row],[Dias de entrega]]&lt;=35, "Atrasado", "Alerta"))</f>
        <v>Atrasado</v>
      </c>
      <c r="O126" s="1"/>
      <c r="P126"/>
      <c r="Q126"/>
      <c r="R126"/>
    </row>
    <row r="127" spans="1:18" x14ac:dyDescent="0.3">
      <c r="A127" t="s">
        <v>684</v>
      </c>
      <c r="B127" t="s">
        <v>68</v>
      </c>
      <c r="C127" t="s">
        <v>149</v>
      </c>
      <c r="D127" t="str">
        <f t="shared" si="1"/>
        <v>KAZAKHSTAN - ASIA - C87</v>
      </c>
      <c r="E127" t="str">
        <f>LOWER(CONCATENATE(TablaRegistroVentas[[#This Row],[País]], ".", LEFT(TablaRegistroVentas[[#This Row],[Zona]],3),"@miempresa.com"))</f>
        <v>kazakhstan.asi@miempresa.com</v>
      </c>
      <c r="F127" t="s">
        <v>27</v>
      </c>
      <c r="G127" t="s">
        <v>13</v>
      </c>
      <c r="H127" t="s">
        <v>14</v>
      </c>
      <c r="I127" t="str">
        <f>IF(OR(TablaRegistroVentas[[#This Row],[Prioridad]]="Alta",TablaRegistroVentas[[#This Row],[Prioridad]]="Crítica"),"Urgente","Normal")</f>
        <v>Urgente</v>
      </c>
      <c r="J127" s="1">
        <v>43859</v>
      </c>
      <c r="K127">
        <v>871065461</v>
      </c>
      <c r="L127" s="1">
        <v>43884</v>
      </c>
      <c r="M127" s="5">
        <f>_xlfn.DAYS(TablaRegistroVentas[[#This Row],[Fecha envío]], TablaRegistroVentas[[#This Row],[Fecha pedido]])</f>
        <v>25</v>
      </c>
      <c r="N127" s="1" t="str">
        <f>IF(TablaRegistroVentas[[#This Row],[Dias de entrega]]&lt;=20, "OK", IF(TablaRegistroVentas[[#This Row],[Dias de entrega]]&lt;=35, "Atrasado", "Alerta"))</f>
        <v>Atrasado</v>
      </c>
      <c r="O127" s="1"/>
      <c r="P127"/>
      <c r="Q127"/>
      <c r="R127"/>
    </row>
    <row r="128" spans="1:18" x14ac:dyDescent="0.3">
      <c r="A128" t="s">
        <v>839</v>
      </c>
      <c r="B128" t="s">
        <v>30</v>
      </c>
      <c r="C128" t="s">
        <v>550</v>
      </c>
      <c r="D128" t="str">
        <f t="shared" si="1"/>
        <v>NICARAGUA - CENTROAMÉRICA Y CARIBE - C72</v>
      </c>
      <c r="E128" t="str">
        <f>LOWER(CONCATENATE(TablaRegistroVentas[[#This Row],[País]], ".", LEFT(TablaRegistroVentas[[#This Row],[Zona]],3),"@miempresa.com"))</f>
        <v>nicaragua.cen@miempresa.com</v>
      </c>
      <c r="F128" t="s">
        <v>17</v>
      </c>
      <c r="G128" t="s">
        <v>13</v>
      </c>
      <c r="H128" t="s">
        <v>14</v>
      </c>
      <c r="I128" t="str">
        <f>IF(OR(TablaRegistroVentas[[#This Row],[Prioridad]]="Alta",TablaRegistroVentas[[#This Row],[Prioridad]]="Crítica"),"Urgente","Normal")</f>
        <v>Urgente</v>
      </c>
      <c r="J128" s="1">
        <v>43909</v>
      </c>
      <c r="K128">
        <v>729468429</v>
      </c>
      <c r="L128" s="1">
        <v>43934</v>
      </c>
      <c r="M128" s="5">
        <f>_xlfn.DAYS(TablaRegistroVentas[[#This Row],[Fecha envío]], TablaRegistroVentas[[#This Row],[Fecha pedido]])</f>
        <v>25</v>
      </c>
      <c r="N128" s="1" t="str">
        <f>IF(TablaRegistroVentas[[#This Row],[Dias de entrega]]&lt;=20, "OK", IF(TablaRegistroVentas[[#This Row],[Dias de entrega]]&lt;=35, "Atrasado", "Alerta"))</f>
        <v>Atrasado</v>
      </c>
      <c r="O128" s="1"/>
      <c r="P128"/>
      <c r="Q128"/>
      <c r="R128"/>
    </row>
    <row r="129" spans="1:18" x14ac:dyDescent="0.3">
      <c r="A129" t="s">
        <v>891</v>
      </c>
      <c r="B129" t="s">
        <v>48</v>
      </c>
      <c r="C129" t="s">
        <v>285</v>
      </c>
      <c r="D129" t="str">
        <f t="shared" si="1"/>
        <v>UNITED STATES OF AMERICA - NORTEAMÉRICA - C45</v>
      </c>
      <c r="E129" t="str">
        <f>LOWER(CONCATENATE(TablaRegistroVentas[[#This Row],[País]], ".", LEFT(TablaRegistroVentas[[#This Row],[Zona]],3),"@miempresa.com"))</f>
        <v>united states of america.nor@miempresa.com</v>
      </c>
      <c r="F129" t="s">
        <v>17</v>
      </c>
      <c r="G129" t="s">
        <v>13</v>
      </c>
      <c r="H129" t="s">
        <v>14</v>
      </c>
      <c r="I129" t="str">
        <f>IF(OR(TablaRegistroVentas[[#This Row],[Prioridad]]="Alta",TablaRegistroVentas[[#This Row],[Prioridad]]="Crítica"),"Urgente","Normal")</f>
        <v>Urgente</v>
      </c>
      <c r="J129" s="1">
        <v>43887</v>
      </c>
      <c r="K129">
        <v>458679473</v>
      </c>
      <c r="L129" s="1">
        <v>43912</v>
      </c>
      <c r="M129" s="5">
        <f>_xlfn.DAYS(TablaRegistroVentas[[#This Row],[Fecha envío]], TablaRegistroVentas[[#This Row],[Fecha pedido]])</f>
        <v>25</v>
      </c>
      <c r="N129" s="1" t="str">
        <f>IF(TablaRegistroVentas[[#This Row],[Dias de entrega]]&lt;=20, "OK", IF(TablaRegistroVentas[[#This Row],[Dias de entrega]]&lt;=35, "Atrasado", "Alerta"))</f>
        <v>Atrasado</v>
      </c>
      <c r="O129" s="1"/>
      <c r="P129"/>
      <c r="Q129"/>
      <c r="R129"/>
    </row>
    <row r="130" spans="1:18" x14ac:dyDescent="0.3">
      <c r="A130" t="s">
        <v>908</v>
      </c>
      <c r="B130" t="s">
        <v>25</v>
      </c>
      <c r="C130" t="s">
        <v>654</v>
      </c>
      <c r="D130" t="str">
        <f t="shared" ref="D130:D193" si="2">UPPER(C130&amp;" - "&amp;B130&amp;" - "&amp;LEFT(A130,1)&amp;MID(A130,2,2))</f>
        <v>SAO TOME AND PRINCIPE - ÁFRICA - C52</v>
      </c>
      <c r="E130" t="str">
        <f>LOWER(CONCATENATE(TablaRegistroVentas[[#This Row],[País]], ".", LEFT(TablaRegistroVentas[[#This Row],[Zona]],3),"@miempresa.com"))</f>
        <v>sao tome and principe.áfr@miempresa.com</v>
      </c>
      <c r="F130" t="s">
        <v>56</v>
      </c>
      <c r="G130" t="s">
        <v>18</v>
      </c>
      <c r="H130" t="s">
        <v>14</v>
      </c>
      <c r="I130" t="str">
        <f>IF(OR(TablaRegistroVentas[[#This Row],[Prioridad]]="Alta",TablaRegistroVentas[[#This Row],[Prioridad]]="Crítica"),"Urgente","Normal")</f>
        <v>Urgente</v>
      </c>
      <c r="J130" s="1">
        <v>44357</v>
      </c>
      <c r="K130">
        <v>525751435</v>
      </c>
      <c r="L130" s="1">
        <v>44382</v>
      </c>
      <c r="M130" s="5">
        <f>_xlfn.DAYS(TablaRegistroVentas[[#This Row],[Fecha envío]], TablaRegistroVentas[[#This Row],[Fecha pedido]])</f>
        <v>25</v>
      </c>
      <c r="N130" s="1" t="str">
        <f>IF(TablaRegistroVentas[[#This Row],[Dias de entrega]]&lt;=20, "OK", IF(TablaRegistroVentas[[#This Row],[Dias de entrega]]&lt;=35, "Atrasado", "Alerta"))</f>
        <v>Atrasado</v>
      </c>
      <c r="O130" s="1"/>
      <c r="P130"/>
      <c r="Q130"/>
      <c r="R130"/>
    </row>
    <row r="131" spans="1:18" x14ac:dyDescent="0.3">
      <c r="A131" t="s">
        <v>1001</v>
      </c>
      <c r="B131" t="s">
        <v>25</v>
      </c>
      <c r="C131" t="s">
        <v>157</v>
      </c>
      <c r="D131" t="str">
        <f t="shared" si="2"/>
        <v>TANZANIA - ÁFRICA - C78</v>
      </c>
      <c r="E131" t="str">
        <f>LOWER(CONCATENATE(TablaRegistroVentas[[#This Row],[País]], ".", LEFT(TablaRegistroVentas[[#This Row],[Zona]],3),"@miempresa.com"))</f>
        <v>tanzania.áfr@miempresa.com</v>
      </c>
      <c r="F131" t="s">
        <v>78</v>
      </c>
      <c r="G131" t="s">
        <v>18</v>
      </c>
      <c r="H131" t="s">
        <v>14</v>
      </c>
      <c r="I131" t="str">
        <f>IF(OR(TablaRegistroVentas[[#This Row],[Prioridad]]="Alta",TablaRegistroVentas[[#This Row],[Prioridad]]="Crítica"),"Urgente","Normal")</f>
        <v>Urgente</v>
      </c>
      <c r="J131" s="1">
        <v>44219</v>
      </c>
      <c r="K131">
        <v>780243289</v>
      </c>
      <c r="L131" s="1">
        <v>44244</v>
      </c>
      <c r="M131" s="5">
        <f>_xlfn.DAYS(TablaRegistroVentas[[#This Row],[Fecha envío]], TablaRegistroVentas[[#This Row],[Fecha pedido]])</f>
        <v>25</v>
      </c>
      <c r="N131" s="1" t="str">
        <f>IF(TablaRegistroVentas[[#This Row],[Dias de entrega]]&lt;=20, "OK", IF(TablaRegistroVentas[[#This Row],[Dias de entrega]]&lt;=35, "Atrasado", "Alerta"))</f>
        <v>Atrasado</v>
      </c>
      <c r="O131" s="1"/>
      <c r="P131"/>
      <c r="Q131"/>
      <c r="R131"/>
    </row>
    <row r="132" spans="1:18" x14ac:dyDescent="0.3">
      <c r="A132" t="s">
        <v>1010</v>
      </c>
      <c r="B132" t="s">
        <v>21</v>
      </c>
      <c r="C132" t="s">
        <v>115</v>
      </c>
      <c r="D132" t="str">
        <f t="shared" si="2"/>
        <v>PALAU - AUSTRALIA Y OCEANÍA - C97</v>
      </c>
      <c r="E132" t="str">
        <f>LOWER(CONCATENATE(TablaRegistroVentas[[#This Row],[País]], ".", LEFT(TablaRegistroVentas[[#This Row],[Zona]],3),"@miempresa.com"))</f>
        <v>palau.aus@miempresa.com</v>
      </c>
      <c r="F132" t="s">
        <v>23</v>
      </c>
      <c r="G132" t="s">
        <v>18</v>
      </c>
      <c r="H132" t="s">
        <v>14</v>
      </c>
      <c r="I132" t="str">
        <f>IF(OR(TablaRegistroVentas[[#This Row],[Prioridad]]="Alta",TablaRegistroVentas[[#This Row],[Prioridad]]="Crítica"),"Urgente","Normal")</f>
        <v>Urgente</v>
      </c>
      <c r="J132" s="1">
        <v>44184</v>
      </c>
      <c r="K132">
        <v>975804221</v>
      </c>
      <c r="L132" s="1">
        <v>44209</v>
      </c>
      <c r="M132" s="5">
        <f>_xlfn.DAYS(TablaRegistroVentas[[#This Row],[Fecha envío]], TablaRegistroVentas[[#This Row],[Fecha pedido]])</f>
        <v>25</v>
      </c>
      <c r="N132" s="1" t="str">
        <f>IF(TablaRegistroVentas[[#This Row],[Dias de entrega]]&lt;=20, "OK", IF(TablaRegistroVentas[[#This Row],[Dias de entrega]]&lt;=35, "Atrasado", "Alerta"))</f>
        <v>Atrasado</v>
      </c>
      <c r="O132" s="1"/>
      <c r="P132"/>
      <c r="Q132"/>
      <c r="R132"/>
    </row>
    <row r="133" spans="1:18" x14ac:dyDescent="0.3">
      <c r="A133" t="s">
        <v>1019</v>
      </c>
      <c r="B133" t="s">
        <v>10</v>
      </c>
      <c r="C133" t="s">
        <v>448</v>
      </c>
      <c r="D133" t="str">
        <f t="shared" si="2"/>
        <v>CZECH REPUBLIC - EUROPA - C30</v>
      </c>
      <c r="E133" t="str">
        <f>LOWER(CONCATENATE(TablaRegistroVentas[[#This Row],[País]], ".", LEFT(TablaRegistroVentas[[#This Row],[Zona]],3),"@miempresa.com"))</f>
        <v>czech republic.eur@miempresa.com</v>
      </c>
      <c r="F133" t="s">
        <v>41</v>
      </c>
      <c r="G133" t="s">
        <v>13</v>
      </c>
      <c r="H133" t="s">
        <v>14</v>
      </c>
      <c r="I133" t="str">
        <f>IF(OR(TablaRegistroVentas[[#This Row],[Prioridad]]="Alta",TablaRegistroVentas[[#This Row],[Prioridad]]="Crítica"),"Urgente","Normal")</f>
        <v>Urgente</v>
      </c>
      <c r="J133" s="1">
        <v>44065</v>
      </c>
      <c r="K133">
        <v>303301465</v>
      </c>
      <c r="L133" s="1">
        <v>44090</v>
      </c>
      <c r="M133" s="5">
        <f>_xlfn.DAYS(TablaRegistroVentas[[#This Row],[Fecha envío]], TablaRegistroVentas[[#This Row],[Fecha pedido]])</f>
        <v>25</v>
      </c>
      <c r="N133" s="1" t="str">
        <f>IF(TablaRegistroVentas[[#This Row],[Dias de entrega]]&lt;=20, "OK", IF(TablaRegistroVentas[[#This Row],[Dias de entrega]]&lt;=35, "Atrasado", "Alerta"))</f>
        <v>Atrasado</v>
      </c>
      <c r="O133" s="1"/>
      <c r="P133"/>
      <c r="Q133"/>
      <c r="R133"/>
    </row>
    <row r="134" spans="1:18" x14ac:dyDescent="0.3">
      <c r="A134" t="s">
        <v>116</v>
      </c>
      <c r="B134" t="s">
        <v>30</v>
      </c>
      <c r="C134" t="s">
        <v>117</v>
      </c>
      <c r="D134" t="str">
        <f t="shared" si="2"/>
        <v>ANTIGUA AND BARBUDA  - CENTROAMÉRICA Y CARIBE - C40</v>
      </c>
      <c r="E134" t="str">
        <f>LOWER(CONCATENATE(TablaRegistroVentas[[#This Row],[País]], ".", LEFT(TablaRegistroVentas[[#This Row],[Zona]],3),"@miempresa.com"))</f>
        <v>antigua and barbuda .cen@miempresa.com</v>
      </c>
      <c r="F134" t="s">
        <v>23</v>
      </c>
      <c r="G134" t="s">
        <v>13</v>
      </c>
      <c r="H134" t="s">
        <v>14</v>
      </c>
      <c r="I134" t="str">
        <f>IF(OR(TablaRegistroVentas[[#This Row],[Prioridad]]="Alta",TablaRegistroVentas[[#This Row],[Prioridad]]="Crítica"),"Urgente","Normal")</f>
        <v>Urgente</v>
      </c>
      <c r="J134" s="1">
        <v>44047</v>
      </c>
      <c r="K134">
        <v>404564940</v>
      </c>
      <c r="L134" s="1">
        <v>44071</v>
      </c>
      <c r="M134" s="5">
        <f>_xlfn.DAYS(TablaRegistroVentas[[#This Row],[Fecha envío]], TablaRegistroVentas[[#This Row],[Fecha pedido]])</f>
        <v>24</v>
      </c>
      <c r="N134" s="1" t="str">
        <f>IF(TablaRegistroVentas[[#This Row],[Dias de entrega]]&lt;=20, "OK", IF(TablaRegistroVentas[[#This Row],[Dias de entrega]]&lt;=35, "Atrasado", "Alerta"))</f>
        <v>Atrasado</v>
      </c>
      <c r="O134" s="1"/>
      <c r="P134"/>
      <c r="Q134"/>
      <c r="R134"/>
    </row>
    <row r="135" spans="1:18" x14ac:dyDescent="0.3">
      <c r="A135" t="s">
        <v>255</v>
      </c>
      <c r="B135" t="s">
        <v>25</v>
      </c>
      <c r="C135" t="s">
        <v>244</v>
      </c>
      <c r="D135" t="str">
        <f t="shared" si="2"/>
        <v>LIBERIA - ÁFRICA - C70</v>
      </c>
      <c r="E135" t="str">
        <f>LOWER(CONCATENATE(TablaRegistroVentas[[#This Row],[País]], ".", LEFT(TablaRegistroVentas[[#This Row],[Zona]],3),"@miempresa.com"))</f>
        <v>liberia.áfr@miempresa.com</v>
      </c>
      <c r="F135" t="s">
        <v>56</v>
      </c>
      <c r="G135" t="s">
        <v>18</v>
      </c>
      <c r="H135" t="s">
        <v>14</v>
      </c>
      <c r="I135" t="str">
        <f>IF(OR(TablaRegistroVentas[[#This Row],[Prioridad]]="Alta",TablaRegistroVentas[[#This Row],[Prioridad]]="Crítica"),"Urgente","Normal")</f>
        <v>Urgente</v>
      </c>
      <c r="J135" s="1">
        <v>44392</v>
      </c>
      <c r="K135">
        <v>707988440</v>
      </c>
      <c r="L135" s="1">
        <v>44416</v>
      </c>
      <c r="M135" s="5">
        <f>_xlfn.DAYS(TablaRegistroVentas[[#This Row],[Fecha envío]], TablaRegistroVentas[[#This Row],[Fecha pedido]])</f>
        <v>24</v>
      </c>
      <c r="N135" s="1" t="str">
        <f>IF(TablaRegistroVentas[[#This Row],[Dias de entrega]]&lt;=20, "OK", IF(TablaRegistroVentas[[#This Row],[Dias de entrega]]&lt;=35, "Atrasado", "Alerta"))</f>
        <v>Atrasado</v>
      </c>
      <c r="O135" s="1"/>
      <c r="P135"/>
      <c r="Q135"/>
      <c r="R135"/>
    </row>
    <row r="136" spans="1:18" x14ac:dyDescent="0.3">
      <c r="A136" t="s">
        <v>656</v>
      </c>
      <c r="B136" t="s">
        <v>68</v>
      </c>
      <c r="C136" t="s">
        <v>170</v>
      </c>
      <c r="D136" t="str">
        <f t="shared" si="2"/>
        <v>INDIA - ASIA - C72</v>
      </c>
      <c r="E136" t="str">
        <f>LOWER(CONCATENATE(TablaRegistroVentas[[#This Row],[País]], ".", LEFT(TablaRegistroVentas[[#This Row],[Zona]],3),"@miempresa.com"))</f>
        <v>india.asi@miempresa.com</v>
      </c>
      <c r="F136" t="s">
        <v>56</v>
      </c>
      <c r="G136" t="s">
        <v>18</v>
      </c>
      <c r="H136" t="s">
        <v>14</v>
      </c>
      <c r="I136" t="str">
        <f>IF(OR(TablaRegistroVentas[[#This Row],[Prioridad]]="Alta",TablaRegistroVentas[[#This Row],[Prioridad]]="Crítica"),"Urgente","Normal")</f>
        <v>Urgente</v>
      </c>
      <c r="J136" s="1">
        <v>44380</v>
      </c>
      <c r="K136">
        <v>723019969</v>
      </c>
      <c r="L136" s="1">
        <v>44404</v>
      </c>
      <c r="M136" s="5">
        <f>_xlfn.DAYS(TablaRegistroVentas[[#This Row],[Fecha envío]], TablaRegistroVentas[[#This Row],[Fecha pedido]])</f>
        <v>24</v>
      </c>
      <c r="N136" s="1" t="str">
        <f>IF(TablaRegistroVentas[[#This Row],[Dias de entrega]]&lt;=20, "OK", IF(TablaRegistroVentas[[#This Row],[Dias de entrega]]&lt;=35, "Atrasado", "Alerta"))</f>
        <v>Atrasado</v>
      </c>
      <c r="O136" s="1"/>
      <c r="P136"/>
      <c r="Q136"/>
      <c r="R136"/>
    </row>
    <row r="137" spans="1:18" x14ac:dyDescent="0.3">
      <c r="A137" t="s">
        <v>754</v>
      </c>
      <c r="B137" t="s">
        <v>25</v>
      </c>
      <c r="C137" t="s">
        <v>417</v>
      </c>
      <c r="D137" t="str">
        <f t="shared" si="2"/>
        <v>DEMOCRATIC REPUBLIC OF THE CONGO - ÁFRICA - C55</v>
      </c>
      <c r="E137" t="str">
        <f>LOWER(CONCATENATE(TablaRegistroVentas[[#This Row],[País]], ".", LEFT(TablaRegistroVentas[[#This Row],[Zona]],3),"@miempresa.com"))</f>
        <v>democratic republic of the congo.áfr@miempresa.com</v>
      </c>
      <c r="F137" t="s">
        <v>88</v>
      </c>
      <c r="G137" t="s">
        <v>18</v>
      </c>
      <c r="H137" t="s">
        <v>14</v>
      </c>
      <c r="I137" t="str">
        <f>IF(OR(TablaRegistroVentas[[#This Row],[Prioridad]]="Alta",TablaRegistroVentas[[#This Row],[Prioridad]]="Crítica"),"Urgente","Normal")</f>
        <v>Urgente</v>
      </c>
      <c r="J137" s="1">
        <v>44103</v>
      </c>
      <c r="K137">
        <v>558863198</v>
      </c>
      <c r="L137" s="1">
        <v>44127</v>
      </c>
      <c r="M137" s="5">
        <f>_xlfn.DAYS(TablaRegistroVentas[[#This Row],[Fecha envío]], TablaRegistroVentas[[#This Row],[Fecha pedido]])</f>
        <v>24</v>
      </c>
      <c r="N137" s="1" t="str">
        <f>IF(TablaRegistroVentas[[#This Row],[Dias de entrega]]&lt;=20, "OK", IF(TablaRegistroVentas[[#This Row],[Dias de entrega]]&lt;=35, "Atrasado", "Alerta"))</f>
        <v>Atrasado</v>
      </c>
      <c r="O137" s="1"/>
      <c r="P137"/>
      <c r="Q137"/>
      <c r="R137"/>
    </row>
    <row r="138" spans="1:18" x14ac:dyDescent="0.3">
      <c r="A138" t="s">
        <v>828</v>
      </c>
      <c r="B138" t="s">
        <v>68</v>
      </c>
      <c r="C138" t="s">
        <v>425</v>
      </c>
      <c r="D138" t="str">
        <f t="shared" si="2"/>
        <v>MALAYSIA - ASIA - C58</v>
      </c>
      <c r="E138" t="str">
        <f>LOWER(CONCATENATE(TablaRegistroVentas[[#This Row],[País]], ".", LEFT(TablaRegistroVentas[[#This Row],[Zona]],3),"@miempresa.com"))</f>
        <v>malaysia.asi@miempresa.com</v>
      </c>
      <c r="F138" t="s">
        <v>17</v>
      </c>
      <c r="G138" t="s">
        <v>18</v>
      </c>
      <c r="H138" t="s">
        <v>14</v>
      </c>
      <c r="I138" t="str">
        <f>IF(OR(TablaRegistroVentas[[#This Row],[Prioridad]]="Alta",TablaRegistroVentas[[#This Row],[Prioridad]]="Crítica"),"Urgente","Normal")</f>
        <v>Urgente</v>
      </c>
      <c r="J138" s="1">
        <v>43848</v>
      </c>
      <c r="K138">
        <v>588117730</v>
      </c>
      <c r="L138" s="1">
        <v>43872</v>
      </c>
      <c r="M138" s="5">
        <f>_xlfn.DAYS(TablaRegistroVentas[[#This Row],[Fecha envío]], TablaRegistroVentas[[#This Row],[Fecha pedido]])</f>
        <v>24</v>
      </c>
      <c r="N138" s="1" t="str">
        <f>IF(TablaRegistroVentas[[#This Row],[Dias de entrega]]&lt;=20, "OK", IF(TablaRegistroVentas[[#This Row],[Dias de entrega]]&lt;=35, "Atrasado", "Alerta"))</f>
        <v>Atrasado</v>
      </c>
      <c r="O138" s="1"/>
      <c r="P138"/>
      <c r="Q138"/>
      <c r="R138"/>
    </row>
    <row r="139" spans="1:18" x14ac:dyDescent="0.3">
      <c r="A139" t="s">
        <v>1063</v>
      </c>
      <c r="B139" t="s">
        <v>10</v>
      </c>
      <c r="C139" t="s">
        <v>272</v>
      </c>
      <c r="D139" t="str">
        <f t="shared" si="2"/>
        <v>POLAND - EUROPA - C75</v>
      </c>
      <c r="E139" t="str">
        <f>LOWER(CONCATENATE(TablaRegistroVentas[[#This Row],[País]], ".", LEFT(TablaRegistroVentas[[#This Row],[Zona]],3),"@miempresa.com"))</f>
        <v>poland.eur@miempresa.com</v>
      </c>
      <c r="F139" t="s">
        <v>43</v>
      </c>
      <c r="G139" t="s">
        <v>18</v>
      </c>
      <c r="H139" t="s">
        <v>14</v>
      </c>
      <c r="I139" t="str">
        <f>IF(OR(TablaRegistroVentas[[#This Row],[Prioridad]]="Alta",TablaRegistroVentas[[#This Row],[Prioridad]]="Crítica"),"Urgente","Normal")</f>
        <v>Urgente</v>
      </c>
      <c r="J139" s="1">
        <v>43951</v>
      </c>
      <c r="K139">
        <v>754117715</v>
      </c>
      <c r="L139" s="1">
        <v>43975</v>
      </c>
      <c r="M139" s="5">
        <f>_xlfn.DAYS(TablaRegistroVentas[[#This Row],[Fecha envío]], TablaRegistroVentas[[#This Row],[Fecha pedido]])</f>
        <v>24</v>
      </c>
      <c r="N139" s="1" t="str">
        <f>IF(TablaRegistroVentas[[#This Row],[Dias de entrega]]&lt;=20, "OK", IF(TablaRegistroVentas[[#This Row],[Dias de entrega]]&lt;=35, "Atrasado", "Alerta"))</f>
        <v>Atrasado</v>
      </c>
      <c r="O139" s="1"/>
      <c r="P139"/>
      <c r="Q139"/>
      <c r="R139"/>
    </row>
    <row r="140" spans="1:18" x14ac:dyDescent="0.3">
      <c r="A140" t="s">
        <v>50</v>
      </c>
      <c r="B140" t="s">
        <v>25</v>
      </c>
      <c r="C140" t="s">
        <v>51</v>
      </c>
      <c r="D140" t="str">
        <f t="shared" si="2"/>
        <v>ANGOLA - ÁFRICA - C89</v>
      </c>
      <c r="E140" t="str">
        <f>LOWER(CONCATENATE(TablaRegistroVentas[[#This Row],[País]], ".", LEFT(TablaRegistroVentas[[#This Row],[Zona]],3),"@miempresa.com"))</f>
        <v>angola.áfr@miempresa.com</v>
      </c>
      <c r="F140" t="s">
        <v>12</v>
      </c>
      <c r="G140" t="s">
        <v>18</v>
      </c>
      <c r="H140" t="s">
        <v>14</v>
      </c>
      <c r="I140" t="str">
        <f>IF(OR(TablaRegistroVentas[[#This Row],[Prioridad]]="Alta",TablaRegistroVentas[[#This Row],[Prioridad]]="Crítica"),"Urgente","Normal")</f>
        <v>Urgente</v>
      </c>
      <c r="J140" s="1">
        <v>43964</v>
      </c>
      <c r="K140">
        <v>890496671</v>
      </c>
      <c r="L140" s="1">
        <v>43987</v>
      </c>
      <c r="M140" s="5">
        <f>_xlfn.DAYS(TablaRegistroVentas[[#This Row],[Fecha envío]], TablaRegistroVentas[[#This Row],[Fecha pedido]])</f>
        <v>23</v>
      </c>
      <c r="N140" s="1" t="str">
        <f>IF(TablaRegistroVentas[[#This Row],[Dias de entrega]]&lt;=20, "OK", IF(TablaRegistroVentas[[#This Row],[Dias de entrega]]&lt;=35, "Atrasado", "Alerta"))</f>
        <v>Atrasado</v>
      </c>
      <c r="O140" s="1"/>
      <c r="P140"/>
      <c r="Q140"/>
      <c r="R140"/>
    </row>
    <row r="141" spans="1:18" x14ac:dyDescent="0.3">
      <c r="A141" t="s">
        <v>86</v>
      </c>
      <c r="B141" t="s">
        <v>10</v>
      </c>
      <c r="C141" t="s">
        <v>87</v>
      </c>
      <c r="D141" t="str">
        <f t="shared" si="2"/>
        <v>NORWAY - EUROPA - C74</v>
      </c>
      <c r="E141" t="str">
        <f>LOWER(CONCATENATE(TablaRegistroVentas[[#This Row],[País]], ".", LEFT(TablaRegistroVentas[[#This Row],[Zona]],3),"@miempresa.com"))</f>
        <v>norway.eur@miempresa.com</v>
      </c>
      <c r="F141" t="s">
        <v>88</v>
      </c>
      <c r="G141" t="s">
        <v>18</v>
      </c>
      <c r="H141" t="s">
        <v>14</v>
      </c>
      <c r="I141" t="str">
        <f>IF(OR(TablaRegistroVentas[[#This Row],[Prioridad]]="Alta",TablaRegistroVentas[[#This Row],[Prioridad]]="Crítica"),"Urgente","Normal")</f>
        <v>Urgente</v>
      </c>
      <c r="J141" s="1">
        <v>44248</v>
      </c>
      <c r="K141">
        <v>749748504</v>
      </c>
      <c r="L141" s="1">
        <v>44271</v>
      </c>
      <c r="M141" s="5">
        <f>_xlfn.DAYS(TablaRegistroVentas[[#This Row],[Fecha envío]], TablaRegistroVentas[[#This Row],[Fecha pedido]])</f>
        <v>23</v>
      </c>
      <c r="N141" s="1" t="str">
        <f>IF(TablaRegistroVentas[[#This Row],[Dias de entrega]]&lt;=20, "OK", IF(TablaRegistroVentas[[#This Row],[Dias de entrega]]&lt;=35, "Atrasado", "Alerta"))</f>
        <v>Atrasado</v>
      </c>
      <c r="O141" s="1"/>
      <c r="P141"/>
      <c r="Q141"/>
      <c r="R141"/>
    </row>
    <row r="142" spans="1:18" x14ac:dyDescent="0.3">
      <c r="A142" t="s">
        <v>163</v>
      </c>
      <c r="B142" t="s">
        <v>21</v>
      </c>
      <c r="C142" t="s">
        <v>45</v>
      </c>
      <c r="D142" t="str">
        <f t="shared" si="2"/>
        <v>AUSTRALIA - AUSTRALIA Y OCEANÍA - C29</v>
      </c>
      <c r="E142" t="str">
        <f>LOWER(CONCATENATE(TablaRegistroVentas[[#This Row],[País]], ".", LEFT(TablaRegistroVentas[[#This Row],[Zona]],3),"@miempresa.com"))</f>
        <v>australia.aus@miempresa.com</v>
      </c>
      <c r="F142" t="s">
        <v>17</v>
      </c>
      <c r="G142" t="s">
        <v>13</v>
      </c>
      <c r="H142" t="s">
        <v>14</v>
      </c>
      <c r="I142" t="str">
        <f>IF(OR(TablaRegistroVentas[[#This Row],[Prioridad]]="Alta",TablaRegistroVentas[[#This Row],[Prioridad]]="Crítica"),"Urgente","Normal")</f>
        <v>Urgente</v>
      </c>
      <c r="J142" s="1">
        <v>44660</v>
      </c>
      <c r="K142">
        <v>291218221</v>
      </c>
      <c r="L142" s="1">
        <v>44683</v>
      </c>
      <c r="M142" s="5">
        <f>_xlfn.DAYS(TablaRegistroVentas[[#This Row],[Fecha envío]], TablaRegistroVentas[[#This Row],[Fecha pedido]])</f>
        <v>23</v>
      </c>
      <c r="N142" s="1" t="str">
        <f>IF(TablaRegistroVentas[[#This Row],[Dias de entrega]]&lt;=20, "OK", IF(TablaRegistroVentas[[#This Row],[Dias de entrega]]&lt;=35, "Atrasado", "Alerta"))</f>
        <v>Atrasado</v>
      </c>
      <c r="O142" s="1"/>
      <c r="P142"/>
      <c r="Q142"/>
      <c r="R142"/>
    </row>
    <row r="143" spans="1:18" x14ac:dyDescent="0.3">
      <c r="A143" t="s">
        <v>194</v>
      </c>
      <c r="B143" t="s">
        <v>68</v>
      </c>
      <c r="C143" t="s">
        <v>106</v>
      </c>
      <c r="D143" t="str">
        <f t="shared" si="2"/>
        <v>SOUTH KOREA - ASIA - C43</v>
      </c>
      <c r="E143" t="str">
        <f>LOWER(CONCATENATE(TablaRegistroVentas[[#This Row],[País]], ".", LEFT(TablaRegistroVentas[[#This Row],[Zona]],3),"@miempresa.com"))</f>
        <v>south korea.asi@miempresa.com</v>
      </c>
      <c r="F143" t="s">
        <v>88</v>
      </c>
      <c r="G143" t="s">
        <v>13</v>
      </c>
      <c r="H143" t="s">
        <v>14</v>
      </c>
      <c r="I143" t="str">
        <f>IF(OR(TablaRegistroVentas[[#This Row],[Prioridad]]="Alta",TablaRegistroVentas[[#This Row],[Prioridad]]="Crítica"),"Urgente","Normal")</f>
        <v>Urgente</v>
      </c>
      <c r="J143" s="1">
        <v>44260</v>
      </c>
      <c r="K143">
        <v>433588588</v>
      </c>
      <c r="L143" s="1">
        <v>44283</v>
      </c>
      <c r="M143" s="5">
        <f>_xlfn.DAYS(TablaRegistroVentas[[#This Row],[Fecha envío]], TablaRegistroVentas[[#This Row],[Fecha pedido]])</f>
        <v>23</v>
      </c>
      <c r="N143" s="1" t="str">
        <f>IF(TablaRegistroVentas[[#This Row],[Dias de entrega]]&lt;=20, "OK", IF(TablaRegistroVentas[[#This Row],[Dias de entrega]]&lt;=35, "Atrasado", "Alerta"))</f>
        <v>Atrasado</v>
      </c>
      <c r="O143" s="1"/>
      <c r="P143"/>
      <c r="Q143"/>
      <c r="R143"/>
    </row>
    <row r="144" spans="1:18" x14ac:dyDescent="0.3">
      <c r="A144" t="s">
        <v>524</v>
      </c>
      <c r="B144" t="s">
        <v>68</v>
      </c>
      <c r="C144" t="s">
        <v>235</v>
      </c>
      <c r="D144" t="str">
        <f t="shared" si="2"/>
        <v>JAPAN - ASIA - C80</v>
      </c>
      <c r="E144" t="str">
        <f>LOWER(CONCATENATE(TablaRegistroVentas[[#This Row],[País]], ".", LEFT(TablaRegistroVentas[[#This Row],[Zona]],3),"@miempresa.com"))</f>
        <v>japan.asi@miempresa.com</v>
      </c>
      <c r="F144" t="s">
        <v>78</v>
      </c>
      <c r="G144" t="s">
        <v>18</v>
      </c>
      <c r="H144" t="s">
        <v>14</v>
      </c>
      <c r="I144" t="str">
        <f>IF(OR(TablaRegistroVentas[[#This Row],[Prioridad]]="Alta",TablaRegistroVentas[[#This Row],[Prioridad]]="Crítica"),"Urgente","Normal")</f>
        <v>Urgente</v>
      </c>
      <c r="J144" s="1">
        <v>44843</v>
      </c>
      <c r="K144">
        <v>803983628</v>
      </c>
      <c r="L144" s="1">
        <v>44866</v>
      </c>
      <c r="M144" s="5">
        <f>_xlfn.DAYS(TablaRegistroVentas[[#This Row],[Fecha envío]], TablaRegistroVentas[[#This Row],[Fecha pedido]])</f>
        <v>23</v>
      </c>
      <c r="N144" s="1" t="str">
        <f>IF(TablaRegistroVentas[[#This Row],[Dias de entrega]]&lt;=20, "OK", IF(TablaRegistroVentas[[#This Row],[Dias de entrega]]&lt;=35, "Atrasado", "Alerta"))</f>
        <v>Atrasado</v>
      </c>
      <c r="O144" s="1"/>
      <c r="P144"/>
      <c r="Q144"/>
      <c r="R144"/>
    </row>
    <row r="145" spans="1:18" x14ac:dyDescent="0.3">
      <c r="A145" t="s">
        <v>562</v>
      </c>
      <c r="B145" t="s">
        <v>68</v>
      </c>
      <c r="C145" t="s">
        <v>143</v>
      </c>
      <c r="D145" t="str">
        <f t="shared" si="2"/>
        <v>CHINA - ASIA - C70</v>
      </c>
      <c r="E145" t="str">
        <f>LOWER(CONCATENATE(TablaRegistroVentas[[#This Row],[País]], ".", LEFT(TablaRegistroVentas[[#This Row],[Zona]],3),"@miempresa.com"))</f>
        <v>china.asi@miempresa.com</v>
      </c>
      <c r="F145" t="s">
        <v>23</v>
      </c>
      <c r="G145" t="s">
        <v>13</v>
      </c>
      <c r="H145" t="s">
        <v>14</v>
      </c>
      <c r="I145" t="str">
        <f>IF(OR(TablaRegistroVentas[[#This Row],[Prioridad]]="Alta",TablaRegistroVentas[[#This Row],[Prioridad]]="Crítica"),"Urgente","Normal")</f>
        <v>Urgente</v>
      </c>
      <c r="J145" s="1">
        <v>44748</v>
      </c>
      <c r="K145">
        <v>702218043</v>
      </c>
      <c r="L145" s="1">
        <v>44771</v>
      </c>
      <c r="M145" s="5">
        <f>_xlfn.DAYS(TablaRegistroVentas[[#This Row],[Fecha envío]], TablaRegistroVentas[[#This Row],[Fecha pedido]])</f>
        <v>23</v>
      </c>
      <c r="N145" s="1" t="str">
        <f>IF(TablaRegistroVentas[[#This Row],[Dias de entrega]]&lt;=20, "OK", IF(TablaRegistroVentas[[#This Row],[Dias de entrega]]&lt;=35, "Atrasado", "Alerta"))</f>
        <v>Atrasado</v>
      </c>
      <c r="O145" s="1"/>
      <c r="P145"/>
      <c r="Q145"/>
      <c r="R145"/>
    </row>
    <row r="146" spans="1:18" x14ac:dyDescent="0.3">
      <c r="A146" t="s">
        <v>580</v>
      </c>
      <c r="B146" t="s">
        <v>30</v>
      </c>
      <c r="C146" t="s">
        <v>31</v>
      </c>
      <c r="D146" t="str">
        <f t="shared" si="2"/>
        <v>GUATEMALA - CENTROAMÉRICA Y CARIBE - C64</v>
      </c>
      <c r="E146" t="str">
        <f>LOWER(CONCATENATE(TablaRegistroVentas[[#This Row],[País]], ".", LEFT(TablaRegistroVentas[[#This Row],[Zona]],3),"@miempresa.com"))</f>
        <v>guatemala.cen@miempresa.com</v>
      </c>
      <c r="F146" t="s">
        <v>36</v>
      </c>
      <c r="G146" t="s">
        <v>13</v>
      </c>
      <c r="H146" t="s">
        <v>14</v>
      </c>
      <c r="I146" t="str">
        <f>IF(OR(TablaRegistroVentas[[#This Row],[Prioridad]]="Alta",TablaRegistroVentas[[#This Row],[Prioridad]]="Crítica"),"Urgente","Normal")</f>
        <v>Urgente</v>
      </c>
      <c r="J146" s="1">
        <v>44040</v>
      </c>
      <c r="K146">
        <v>643387544</v>
      </c>
      <c r="L146" s="1">
        <v>44063</v>
      </c>
      <c r="M146" s="5">
        <f>_xlfn.DAYS(TablaRegistroVentas[[#This Row],[Fecha envío]], TablaRegistroVentas[[#This Row],[Fecha pedido]])</f>
        <v>23</v>
      </c>
      <c r="N146" s="1" t="str">
        <f>IF(TablaRegistroVentas[[#This Row],[Dias de entrega]]&lt;=20, "OK", IF(TablaRegistroVentas[[#This Row],[Dias de entrega]]&lt;=35, "Atrasado", "Alerta"))</f>
        <v>Atrasado</v>
      </c>
      <c r="O146" s="1"/>
      <c r="P146"/>
      <c r="Q146"/>
      <c r="R146"/>
    </row>
    <row r="147" spans="1:18" x14ac:dyDescent="0.3">
      <c r="A147" t="s">
        <v>689</v>
      </c>
      <c r="B147" t="s">
        <v>25</v>
      </c>
      <c r="C147" t="s">
        <v>304</v>
      </c>
      <c r="D147" t="str">
        <f t="shared" si="2"/>
        <v>PAKISTAN - ÁFRICA - C96</v>
      </c>
      <c r="E147" t="str">
        <f>LOWER(CONCATENATE(TablaRegistroVentas[[#This Row],[País]], ".", LEFT(TablaRegistroVentas[[#This Row],[Zona]],3),"@miempresa.com"))</f>
        <v>pakistan.áfr@miempresa.com</v>
      </c>
      <c r="F147" t="s">
        <v>23</v>
      </c>
      <c r="G147" t="s">
        <v>13</v>
      </c>
      <c r="H147" t="s">
        <v>14</v>
      </c>
      <c r="I147" t="str">
        <f>IF(OR(TablaRegistroVentas[[#This Row],[Prioridad]]="Alta",TablaRegistroVentas[[#This Row],[Prioridad]]="Crítica"),"Urgente","Normal")</f>
        <v>Urgente</v>
      </c>
      <c r="J147" s="1">
        <v>44662</v>
      </c>
      <c r="K147">
        <v>963414561</v>
      </c>
      <c r="L147" s="1">
        <v>44685</v>
      </c>
      <c r="M147" s="5">
        <f>_xlfn.DAYS(TablaRegistroVentas[[#This Row],[Fecha envío]], TablaRegistroVentas[[#This Row],[Fecha pedido]])</f>
        <v>23</v>
      </c>
      <c r="N147" s="1" t="str">
        <f>IF(TablaRegistroVentas[[#This Row],[Dias de entrega]]&lt;=20, "OK", IF(TablaRegistroVentas[[#This Row],[Dias de entrega]]&lt;=35, "Atrasado", "Alerta"))</f>
        <v>Atrasado</v>
      </c>
      <c r="O147" s="1"/>
      <c r="P147"/>
      <c r="Q147"/>
      <c r="R147"/>
    </row>
    <row r="148" spans="1:18" x14ac:dyDescent="0.3">
      <c r="A148" t="s">
        <v>707</v>
      </c>
      <c r="B148" t="s">
        <v>25</v>
      </c>
      <c r="C148" t="s">
        <v>98</v>
      </c>
      <c r="D148" t="str">
        <f t="shared" si="2"/>
        <v>LESOTHO - ÁFRICA - C12</v>
      </c>
      <c r="E148" t="str">
        <f>LOWER(CONCATENATE(TablaRegistroVentas[[#This Row],[País]], ".", LEFT(TablaRegistroVentas[[#This Row],[Zona]],3),"@miempresa.com"))</f>
        <v>lesotho.áfr@miempresa.com</v>
      </c>
      <c r="F148" t="s">
        <v>12</v>
      </c>
      <c r="G148" t="s">
        <v>13</v>
      </c>
      <c r="H148" t="s">
        <v>14</v>
      </c>
      <c r="I148" t="str">
        <f>IF(OR(TablaRegistroVentas[[#This Row],[Prioridad]]="Alta",TablaRegistroVentas[[#This Row],[Prioridad]]="Crítica"),"Urgente","Normal")</f>
        <v>Urgente</v>
      </c>
      <c r="J148" s="1">
        <v>43864</v>
      </c>
      <c r="K148">
        <v>120351636</v>
      </c>
      <c r="L148" s="1">
        <v>43887</v>
      </c>
      <c r="M148" s="5">
        <f>_xlfn.DAYS(TablaRegistroVentas[[#This Row],[Fecha envío]], TablaRegistroVentas[[#This Row],[Fecha pedido]])</f>
        <v>23</v>
      </c>
      <c r="N148" s="1" t="str">
        <f>IF(TablaRegistroVentas[[#This Row],[Dias de entrega]]&lt;=20, "OK", IF(TablaRegistroVentas[[#This Row],[Dias de entrega]]&lt;=35, "Atrasado", "Alerta"))</f>
        <v>Atrasado</v>
      </c>
      <c r="O148" s="1"/>
      <c r="P148"/>
      <c r="Q148"/>
      <c r="R148"/>
    </row>
    <row r="149" spans="1:18" x14ac:dyDescent="0.3">
      <c r="A149" t="s">
        <v>1149</v>
      </c>
      <c r="B149" t="s">
        <v>21</v>
      </c>
      <c r="C149" t="s">
        <v>196</v>
      </c>
      <c r="D149" t="str">
        <f t="shared" si="2"/>
        <v>SAMOA  - AUSTRALIA Y OCEANÍA - C90</v>
      </c>
      <c r="E149" t="str">
        <f>LOWER(CONCATENATE(TablaRegistroVentas[[#This Row],[País]], ".", LEFT(TablaRegistroVentas[[#This Row],[Zona]],3),"@miempresa.com"))</f>
        <v>samoa .aus@miempresa.com</v>
      </c>
      <c r="F149" t="s">
        <v>56</v>
      </c>
      <c r="G149" t="s">
        <v>13</v>
      </c>
      <c r="H149" t="s">
        <v>14</v>
      </c>
      <c r="I149" t="str">
        <f>IF(OR(TablaRegistroVentas[[#This Row],[Prioridad]]="Alta",TablaRegistroVentas[[#This Row],[Prioridad]]="Crítica"),"Urgente","Normal")</f>
        <v>Urgente</v>
      </c>
      <c r="J149" s="1">
        <v>44822</v>
      </c>
      <c r="K149">
        <v>907371413</v>
      </c>
      <c r="L149" s="1">
        <v>44845</v>
      </c>
      <c r="M149" s="5">
        <f>_xlfn.DAYS(TablaRegistroVentas[[#This Row],[Fecha envío]], TablaRegistroVentas[[#This Row],[Fecha pedido]])</f>
        <v>23</v>
      </c>
      <c r="N149" s="1" t="str">
        <f>IF(TablaRegistroVentas[[#This Row],[Dias de entrega]]&lt;=20, "OK", IF(TablaRegistroVentas[[#This Row],[Dias de entrega]]&lt;=35, "Atrasado", "Alerta"))</f>
        <v>Atrasado</v>
      </c>
      <c r="O149" s="1"/>
      <c r="P149"/>
      <c r="Q149"/>
      <c r="R149"/>
    </row>
    <row r="150" spans="1:18" x14ac:dyDescent="0.3">
      <c r="A150" t="s">
        <v>473</v>
      </c>
      <c r="B150" t="s">
        <v>30</v>
      </c>
      <c r="C150" t="s">
        <v>153</v>
      </c>
      <c r="D150" t="str">
        <f t="shared" si="2"/>
        <v>JAMAICA - CENTROAMÉRICA Y CARIBE - C21</v>
      </c>
      <c r="E150" t="str">
        <f>LOWER(CONCATENATE(TablaRegistroVentas[[#This Row],[País]], ".", LEFT(TablaRegistroVentas[[#This Row],[Zona]],3),"@miempresa.com"))</f>
        <v>jamaica.cen@miempresa.com</v>
      </c>
      <c r="F150" t="s">
        <v>46</v>
      </c>
      <c r="G150" t="s">
        <v>18</v>
      </c>
      <c r="H150" t="s">
        <v>14</v>
      </c>
      <c r="I150" t="str">
        <f>IF(OR(TablaRegistroVentas[[#This Row],[Prioridad]]="Alta",TablaRegistroVentas[[#This Row],[Prioridad]]="Crítica"),"Urgente","Normal")</f>
        <v>Urgente</v>
      </c>
      <c r="J150" s="1">
        <v>44778</v>
      </c>
      <c r="K150">
        <v>216311633</v>
      </c>
      <c r="L150" s="1">
        <v>44800</v>
      </c>
      <c r="M150" s="5">
        <f>_xlfn.DAYS(TablaRegistroVentas[[#This Row],[Fecha envío]], TablaRegistroVentas[[#This Row],[Fecha pedido]])</f>
        <v>22</v>
      </c>
      <c r="N150" s="1" t="str">
        <f>IF(TablaRegistroVentas[[#This Row],[Dias de entrega]]&lt;=20, "OK", IF(TablaRegistroVentas[[#This Row],[Dias de entrega]]&lt;=35, "Atrasado", "Alerta"))</f>
        <v>Atrasado</v>
      </c>
      <c r="O150" s="1"/>
      <c r="P150"/>
      <c r="Q150"/>
      <c r="R150"/>
    </row>
    <row r="151" spans="1:18" x14ac:dyDescent="0.3">
      <c r="A151" t="s">
        <v>507</v>
      </c>
      <c r="B151" t="s">
        <v>68</v>
      </c>
      <c r="C151" t="s">
        <v>106</v>
      </c>
      <c r="D151" t="str">
        <f t="shared" si="2"/>
        <v>SOUTH KOREA - ASIA - C16</v>
      </c>
      <c r="E151" t="str">
        <f>LOWER(CONCATENATE(TablaRegistroVentas[[#This Row],[País]], ".", LEFT(TablaRegistroVentas[[#This Row],[Zona]],3),"@miempresa.com"))</f>
        <v>south korea.asi@miempresa.com</v>
      </c>
      <c r="F151" t="s">
        <v>32</v>
      </c>
      <c r="G151" t="s">
        <v>18</v>
      </c>
      <c r="H151" t="s">
        <v>14</v>
      </c>
      <c r="I151" t="str">
        <f>IF(OR(TablaRegistroVentas[[#This Row],[Prioridad]]="Alta",TablaRegistroVentas[[#This Row],[Prioridad]]="Crítica"),"Urgente","Normal")</f>
        <v>Urgente</v>
      </c>
      <c r="J151" s="1">
        <v>43945</v>
      </c>
      <c r="K151">
        <v>167209184</v>
      </c>
      <c r="L151" s="1">
        <v>43967</v>
      </c>
      <c r="M151" s="5">
        <f>_xlfn.DAYS(TablaRegistroVentas[[#This Row],[Fecha envío]], TablaRegistroVentas[[#This Row],[Fecha pedido]])</f>
        <v>22</v>
      </c>
      <c r="N151" s="1" t="str">
        <f>IF(TablaRegistroVentas[[#This Row],[Dias de entrega]]&lt;=20, "OK", IF(TablaRegistroVentas[[#This Row],[Dias de entrega]]&lt;=35, "Atrasado", "Alerta"))</f>
        <v>Atrasado</v>
      </c>
      <c r="O151" s="1"/>
      <c r="P151"/>
      <c r="Q151"/>
      <c r="R151"/>
    </row>
    <row r="152" spans="1:18" x14ac:dyDescent="0.3">
      <c r="A152" t="s">
        <v>412</v>
      </c>
      <c r="B152" t="s">
        <v>68</v>
      </c>
      <c r="C152" t="s">
        <v>413</v>
      </c>
      <c r="D152" t="str">
        <f t="shared" si="2"/>
        <v>BRUNEI - ASIA - C87</v>
      </c>
      <c r="E152" t="str">
        <f>LOWER(CONCATENATE(TablaRegistroVentas[[#This Row],[País]], ".", LEFT(TablaRegistroVentas[[#This Row],[Zona]],3),"@miempresa.com"))</f>
        <v>brunei.asi@miempresa.com</v>
      </c>
      <c r="F152" t="s">
        <v>88</v>
      </c>
      <c r="G152" t="s">
        <v>13</v>
      </c>
      <c r="H152" t="s">
        <v>14</v>
      </c>
      <c r="I152" t="str">
        <f>IF(OR(TablaRegistroVentas[[#This Row],[Prioridad]]="Alta",TablaRegistroVentas[[#This Row],[Prioridad]]="Crítica"),"Urgente","Normal")</f>
        <v>Urgente</v>
      </c>
      <c r="J152" s="1">
        <v>44212</v>
      </c>
      <c r="K152">
        <v>875133836</v>
      </c>
      <c r="L152" s="1">
        <v>44233</v>
      </c>
      <c r="M152" s="5">
        <f>_xlfn.DAYS(TablaRegistroVentas[[#This Row],[Fecha envío]], TablaRegistroVentas[[#This Row],[Fecha pedido]])</f>
        <v>21</v>
      </c>
      <c r="N152" s="1" t="str">
        <f>IF(TablaRegistroVentas[[#This Row],[Dias de entrega]]&lt;=20, "OK", IF(TablaRegistroVentas[[#This Row],[Dias de entrega]]&lt;=35, "Atrasado", "Alerta"))</f>
        <v>Atrasado</v>
      </c>
      <c r="O152" s="1"/>
      <c r="P152"/>
      <c r="Q152"/>
      <c r="R152"/>
    </row>
    <row r="153" spans="1:18" x14ac:dyDescent="0.3">
      <c r="A153" t="s">
        <v>475</v>
      </c>
      <c r="B153" t="s">
        <v>48</v>
      </c>
      <c r="C153" t="s">
        <v>49</v>
      </c>
      <c r="D153" t="str">
        <f t="shared" si="2"/>
        <v>GREENLAND - NORTEAMÉRICA - C95</v>
      </c>
      <c r="E153" t="str">
        <f>LOWER(CONCATENATE(TablaRegistroVentas[[#This Row],[País]], ".", LEFT(TablaRegistroVentas[[#This Row],[Zona]],3),"@miempresa.com"))</f>
        <v>greenland.nor@miempresa.com</v>
      </c>
      <c r="F153" t="s">
        <v>32</v>
      </c>
      <c r="G153" t="s">
        <v>18</v>
      </c>
      <c r="H153" t="s">
        <v>14</v>
      </c>
      <c r="I153" t="str">
        <f>IF(OR(TablaRegistroVentas[[#This Row],[Prioridad]]="Alta",TablaRegistroVentas[[#This Row],[Prioridad]]="Crítica"),"Urgente","Normal")</f>
        <v>Urgente</v>
      </c>
      <c r="J153" s="1">
        <v>44091</v>
      </c>
      <c r="K153">
        <v>956021964</v>
      </c>
      <c r="L153" s="1">
        <v>44112</v>
      </c>
      <c r="M153" s="5">
        <f>_xlfn.DAYS(TablaRegistroVentas[[#This Row],[Fecha envío]], TablaRegistroVentas[[#This Row],[Fecha pedido]])</f>
        <v>21</v>
      </c>
      <c r="N153" s="1" t="str">
        <f>IF(TablaRegistroVentas[[#This Row],[Dias de entrega]]&lt;=20, "OK", IF(TablaRegistroVentas[[#This Row],[Dias de entrega]]&lt;=35, "Atrasado", "Alerta"))</f>
        <v>Atrasado</v>
      </c>
      <c r="O153" s="1"/>
      <c r="P153"/>
      <c r="Q153"/>
      <c r="R153"/>
    </row>
    <row r="154" spans="1:18" x14ac:dyDescent="0.3">
      <c r="A154" t="s">
        <v>527</v>
      </c>
      <c r="B154" t="s">
        <v>21</v>
      </c>
      <c r="C154" t="s">
        <v>62</v>
      </c>
      <c r="D154" t="str">
        <f t="shared" si="2"/>
        <v>FEDERATED STATES OF MICRONESIA - AUSTRALIA Y OCEANÍA - C84</v>
      </c>
      <c r="E154" t="str">
        <f>LOWER(CONCATENATE(TablaRegistroVentas[[#This Row],[País]], ".", LEFT(TablaRegistroVentas[[#This Row],[Zona]],3),"@miempresa.com"))</f>
        <v>federated states of micronesia.aus@miempresa.com</v>
      </c>
      <c r="F154" t="s">
        <v>17</v>
      </c>
      <c r="G154" t="s">
        <v>13</v>
      </c>
      <c r="H154" t="s">
        <v>14</v>
      </c>
      <c r="I154" t="str">
        <f>IF(OR(TablaRegistroVentas[[#This Row],[Prioridad]]="Alta",TablaRegistroVentas[[#This Row],[Prioridad]]="Crítica"),"Urgente","Normal")</f>
        <v>Urgente</v>
      </c>
      <c r="J154" s="1">
        <v>44521</v>
      </c>
      <c r="K154">
        <v>849475181</v>
      </c>
      <c r="L154" s="1">
        <v>44542</v>
      </c>
      <c r="M154" s="5">
        <f>_xlfn.DAYS(TablaRegistroVentas[[#This Row],[Fecha envío]], TablaRegistroVentas[[#This Row],[Fecha pedido]])</f>
        <v>21</v>
      </c>
      <c r="N154" s="1" t="str">
        <f>IF(TablaRegistroVentas[[#This Row],[Dias de entrega]]&lt;=20, "OK", IF(TablaRegistroVentas[[#This Row],[Dias de entrega]]&lt;=35, "Atrasado", "Alerta"))</f>
        <v>Atrasado</v>
      </c>
      <c r="O154" s="1"/>
      <c r="P154"/>
      <c r="Q154"/>
      <c r="R154"/>
    </row>
    <row r="155" spans="1:18" x14ac:dyDescent="0.3">
      <c r="A155" t="s">
        <v>677</v>
      </c>
      <c r="B155" t="s">
        <v>25</v>
      </c>
      <c r="C155" t="s">
        <v>388</v>
      </c>
      <c r="D155" t="str">
        <f t="shared" si="2"/>
        <v>CHAD - ÁFRICA - C69</v>
      </c>
      <c r="E155" t="str">
        <f>LOWER(CONCATENATE(TablaRegistroVentas[[#This Row],[País]], ".", LEFT(TablaRegistroVentas[[#This Row],[Zona]],3),"@miempresa.com"))</f>
        <v>chad.áfr@miempresa.com</v>
      </c>
      <c r="F155" t="s">
        <v>78</v>
      </c>
      <c r="G155" t="s">
        <v>18</v>
      </c>
      <c r="H155" t="s">
        <v>14</v>
      </c>
      <c r="I155" t="str">
        <f>IF(OR(TablaRegistroVentas[[#This Row],[Prioridad]]="Alta",TablaRegistroVentas[[#This Row],[Prioridad]]="Crítica"),"Urgente","Normal")</f>
        <v>Urgente</v>
      </c>
      <c r="J155" s="1">
        <v>44754</v>
      </c>
      <c r="K155">
        <v>698913562</v>
      </c>
      <c r="L155" s="1">
        <v>44775</v>
      </c>
      <c r="M155" s="5">
        <f>_xlfn.DAYS(TablaRegistroVentas[[#This Row],[Fecha envío]], TablaRegistroVentas[[#This Row],[Fecha pedido]])</f>
        <v>21</v>
      </c>
      <c r="N155" s="1" t="str">
        <f>IF(TablaRegistroVentas[[#This Row],[Dias de entrega]]&lt;=20, "OK", IF(TablaRegistroVentas[[#This Row],[Dias de entrega]]&lt;=35, "Atrasado", "Alerta"))</f>
        <v>Atrasado</v>
      </c>
      <c r="O155" s="1"/>
      <c r="P155"/>
      <c r="Q155"/>
      <c r="R155"/>
    </row>
    <row r="156" spans="1:18" x14ac:dyDescent="0.3">
      <c r="A156" t="s">
        <v>795</v>
      </c>
      <c r="B156" t="s">
        <v>10</v>
      </c>
      <c r="C156" t="s">
        <v>198</v>
      </c>
      <c r="D156" t="str">
        <f t="shared" si="2"/>
        <v>ALBANIA - EUROPA - C12</v>
      </c>
      <c r="E156" t="str">
        <f>LOWER(CONCATENATE(TablaRegistroVentas[[#This Row],[País]], ".", LEFT(TablaRegistroVentas[[#This Row],[Zona]],3),"@miempresa.com"))</f>
        <v>albania.eur@miempresa.com</v>
      </c>
      <c r="F156" t="s">
        <v>23</v>
      </c>
      <c r="G156" t="s">
        <v>18</v>
      </c>
      <c r="H156" t="s">
        <v>14</v>
      </c>
      <c r="I156" t="str">
        <f>IF(OR(TablaRegistroVentas[[#This Row],[Prioridad]]="Alta",TablaRegistroVentas[[#This Row],[Prioridad]]="Crítica"),"Urgente","Normal")</f>
        <v>Urgente</v>
      </c>
      <c r="J156" s="1">
        <v>44676</v>
      </c>
      <c r="K156">
        <v>124344480</v>
      </c>
      <c r="L156" s="1">
        <v>44697</v>
      </c>
      <c r="M156" s="5">
        <f>_xlfn.DAYS(TablaRegistroVentas[[#This Row],[Fecha envío]], TablaRegistroVentas[[#This Row],[Fecha pedido]])</f>
        <v>21</v>
      </c>
      <c r="N156" s="1" t="str">
        <f>IF(TablaRegistroVentas[[#This Row],[Dias de entrega]]&lt;=20, "OK", IF(TablaRegistroVentas[[#This Row],[Dias de entrega]]&lt;=35, "Atrasado", "Alerta"))</f>
        <v>Atrasado</v>
      </c>
      <c r="O156" s="1"/>
      <c r="P156"/>
      <c r="Q156"/>
      <c r="R156"/>
    </row>
    <row r="157" spans="1:18" x14ac:dyDescent="0.3">
      <c r="A157" t="s">
        <v>1116</v>
      </c>
      <c r="B157" t="s">
        <v>30</v>
      </c>
      <c r="C157" t="s">
        <v>132</v>
      </c>
      <c r="D157" t="str">
        <f t="shared" si="2"/>
        <v>SAINT KITTS AND NEVIS  - CENTROAMÉRICA Y CARIBE - C14</v>
      </c>
      <c r="E157" t="str">
        <f>LOWER(CONCATENATE(TablaRegistroVentas[[#This Row],[País]], ".", LEFT(TablaRegistroVentas[[#This Row],[Zona]],3),"@miempresa.com"))</f>
        <v>saint kitts and nevis .cen@miempresa.com</v>
      </c>
      <c r="F157" t="s">
        <v>17</v>
      </c>
      <c r="G157" t="s">
        <v>18</v>
      </c>
      <c r="H157" t="s">
        <v>14</v>
      </c>
      <c r="I157" t="str">
        <f>IF(OR(TablaRegistroVentas[[#This Row],[Prioridad]]="Alta",TablaRegistroVentas[[#This Row],[Prioridad]]="Crítica"),"Urgente","Normal")</f>
        <v>Urgente</v>
      </c>
      <c r="J157" s="1">
        <v>43847</v>
      </c>
      <c r="K157">
        <v>148330724</v>
      </c>
      <c r="L157" s="1">
        <v>43868</v>
      </c>
      <c r="M157" s="5">
        <f>_xlfn.DAYS(TablaRegistroVentas[[#This Row],[Fecha envío]], TablaRegistroVentas[[#This Row],[Fecha pedido]])</f>
        <v>21</v>
      </c>
      <c r="N157" s="1" t="str">
        <f>IF(TablaRegistroVentas[[#This Row],[Dias de entrega]]&lt;=20, "OK", IF(TablaRegistroVentas[[#This Row],[Dias de entrega]]&lt;=35, "Atrasado", "Alerta"))</f>
        <v>Atrasado</v>
      </c>
      <c r="O157" s="1"/>
      <c r="P157"/>
      <c r="Q157"/>
      <c r="R157"/>
    </row>
    <row r="158" spans="1:18" x14ac:dyDescent="0.3">
      <c r="A158" t="s">
        <v>228</v>
      </c>
      <c r="B158" t="s">
        <v>25</v>
      </c>
      <c r="C158" t="s">
        <v>80</v>
      </c>
      <c r="D158" t="str">
        <f t="shared" si="2"/>
        <v>MALI - ÁFRICA - C17</v>
      </c>
      <c r="E158" t="str">
        <f>LOWER(CONCATENATE(TablaRegistroVentas[[#This Row],[País]], ".", LEFT(TablaRegistroVentas[[#This Row],[Zona]],3),"@miempresa.com"))</f>
        <v>mali.áfr@miempresa.com</v>
      </c>
      <c r="F158" t="s">
        <v>17</v>
      </c>
      <c r="G158" t="s">
        <v>13</v>
      </c>
      <c r="H158" t="s">
        <v>14</v>
      </c>
      <c r="I158" t="str">
        <f>IF(OR(TablaRegistroVentas[[#This Row],[Prioridad]]="Alta",TablaRegistroVentas[[#This Row],[Prioridad]]="Crítica"),"Urgente","Normal")</f>
        <v>Urgente</v>
      </c>
      <c r="J158" s="1">
        <v>44868</v>
      </c>
      <c r="K158">
        <v>179614293</v>
      </c>
      <c r="L158" s="1">
        <v>44888</v>
      </c>
      <c r="M158" s="5">
        <f>_xlfn.DAYS(TablaRegistroVentas[[#This Row],[Fecha envío]], TablaRegistroVentas[[#This Row],[Fecha pedido]])</f>
        <v>20</v>
      </c>
      <c r="N158" s="1" t="str">
        <f>IF(TablaRegistroVentas[[#This Row],[Dias de entrega]]&lt;=20, "OK", IF(TablaRegistroVentas[[#This Row],[Dias de entrega]]&lt;=35, "Atrasado", "Alerta"))</f>
        <v>OK</v>
      </c>
      <c r="O158" s="1"/>
      <c r="P158"/>
      <c r="Q158"/>
      <c r="R158"/>
    </row>
    <row r="159" spans="1:18" x14ac:dyDescent="0.3">
      <c r="A159" t="s">
        <v>1077</v>
      </c>
      <c r="B159" t="s">
        <v>30</v>
      </c>
      <c r="C159" t="s">
        <v>225</v>
      </c>
      <c r="D159" t="str">
        <f t="shared" si="2"/>
        <v>SAINT VINCENT AND THE GRENADINES - CENTROAMÉRICA Y CARIBE - C51</v>
      </c>
      <c r="E159" t="str">
        <f>LOWER(CONCATENATE(TablaRegistroVentas[[#This Row],[País]], ".", LEFT(TablaRegistroVentas[[#This Row],[Zona]],3),"@miempresa.com"))</f>
        <v>saint vincent and the grenadines.cen@miempresa.com</v>
      </c>
      <c r="F159" t="s">
        <v>32</v>
      </c>
      <c r="G159" t="s">
        <v>18</v>
      </c>
      <c r="H159" t="s">
        <v>14</v>
      </c>
      <c r="I159" t="str">
        <f>IF(OR(TablaRegistroVentas[[#This Row],[Prioridad]]="Alta",TablaRegistroVentas[[#This Row],[Prioridad]]="Crítica"),"Urgente","Normal")</f>
        <v>Urgente</v>
      </c>
      <c r="J159" s="1">
        <v>44143</v>
      </c>
      <c r="K159">
        <v>518138253</v>
      </c>
      <c r="L159" s="1">
        <v>44163</v>
      </c>
      <c r="M159" s="5">
        <f>_xlfn.DAYS(TablaRegistroVentas[[#This Row],[Fecha envío]], TablaRegistroVentas[[#This Row],[Fecha pedido]])</f>
        <v>20</v>
      </c>
      <c r="N159" s="1" t="str">
        <f>IF(TablaRegistroVentas[[#This Row],[Dias de entrega]]&lt;=20, "OK", IF(TablaRegistroVentas[[#This Row],[Dias de entrega]]&lt;=35, "Atrasado", "Alerta"))</f>
        <v>OK</v>
      </c>
      <c r="O159" s="1"/>
      <c r="P159"/>
      <c r="Q159"/>
      <c r="R159"/>
    </row>
    <row r="160" spans="1:18" x14ac:dyDescent="0.3">
      <c r="A160" t="s">
        <v>798</v>
      </c>
      <c r="B160" t="s">
        <v>21</v>
      </c>
      <c r="C160" t="s">
        <v>323</v>
      </c>
      <c r="D160" t="str">
        <f t="shared" si="2"/>
        <v>NEW ZEALAND - AUSTRALIA Y OCEANÍA - C52</v>
      </c>
      <c r="E160" t="str">
        <f>LOWER(CONCATENATE(TablaRegistroVentas[[#This Row],[País]], ".", LEFT(TablaRegistroVentas[[#This Row],[Zona]],3),"@miempresa.com"))</f>
        <v>new zealand.aus@miempresa.com</v>
      </c>
      <c r="F160" t="s">
        <v>56</v>
      </c>
      <c r="G160" t="s">
        <v>13</v>
      </c>
      <c r="H160" t="s">
        <v>14</v>
      </c>
      <c r="I160" t="str">
        <f>IF(OR(TablaRegistroVentas[[#This Row],[Prioridad]]="Alta",TablaRegistroVentas[[#This Row],[Prioridad]]="Crítica"),"Urgente","Normal")</f>
        <v>Urgente</v>
      </c>
      <c r="J160" s="1">
        <v>44663</v>
      </c>
      <c r="K160">
        <v>524612033</v>
      </c>
      <c r="L160" s="1">
        <v>44682</v>
      </c>
      <c r="M160" s="5">
        <f>_xlfn.DAYS(TablaRegistroVentas[[#This Row],[Fecha envío]], TablaRegistroVentas[[#This Row],[Fecha pedido]])</f>
        <v>19</v>
      </c>
      <c r="N160" s="1" t="str">
        <f>IF(TablaRegistroVentas[[#This Row],[Dias de entrega]]&lt;=20, "OK", IF(TablaRegistroVentas[[#This Row],[Dias de entrega]]&lt;=35, "Atrasado", "Alerta"))</f>
        <v>OK</v>
      </c>
      <c r="O160" s="1"/>
      <c r="P160"/>
      <c r="Q160"/>
      <c r="R160"/>
    </row>
    <row r="161" spans="1:18" x14ac:dyDescent="0.3">
      <c r="A161" t="s">
        <v>984</v>
      </c>
      <c r="B161" t="s">
        <v>48</v>
      </c>
      <c r="C161" t="s">
        <v>49</v>
      </c>
      <c r="D161" t="str">
        <f t="shared" si="2"/>
        <v>GREENLAND - NORTEAMÉRICA - C31</v>
      </c>
      <c r="E161" t="str">
        <f>LOWER(CONCATENATE(TablaRegistroVentas[[#This Row],[País]], ".", LEFT(TablaRegistroVentas[[#This Row],[Zona]],3),"@miempresa.com"))</f>
        <v>greenland.nor@miempresa.com</v>
      </c>
      <c r="F161" t="s">
        <v>36</v>
      </c>
      <c r="G161" t="s">
        <v>13</v>
      </c>
      <c r="H161" t="s">
        <v>14</v>
      </c>
      <c r="I161" t="str">
        <f>IF(OR(TablaRegistroVentas[[#This Row],[Prioridad]]="Alta",TablaRegistroVentas[[#This Row],[Prioridad]]="Crítica"),"Urgente","Normal")</f>
        <v>Urgente</v>
      </c>
      <c r="J161" s="1">
        <v>44766</v>
      </c>
      <c r="K161">
        <v>314270627</v>
      </c>
      <c r="L161" s="1">
        <v>44785</v>
      </c>
      <c r="M161" s="5">
        <f>_xlfn.DAYS(TablaRegistroVentas[[#This Row],[Fecha envío]], TablaRegistroVentas[[#This Row],[Fecha pedido]])</f>
        <v>19</v>
      </c>
      <c r="N161" s="1" t="str">
        <f>IF(TablaRegistroVentas[[#This Row],[Dias de entrega]]&lt;=20, "OK", IF(TablaRegistroVentas[[#This Row],[Dias de entrega]]&lt;=35, "Atrasado", "Alerta"))</f>
        <v>OK</v>
      </c>
      <c r="O161" s="1"/>
      <c r="P161"/>
      <c r="Q161"/>
      <c r="R161"/>
    </row>
    <row r="162" spans="1:18" x14ac:dyDescent="0.3">
      <c r="A162" t="s">
        <v>370</v>
      </c>
      <c r="B162" t="s">
        <v>48</v>
      </c>
      <c r="C162" t="s">
        <v>49</v>
      </c>
      <c r="D162" t="str">
        <f t="shared" si="2"/>
        <v>GREENLAND - NORTEAMÉRICA - C81</v>
      </c>
      <c r="E162" t="str">
        <f>LOWER(CONCATENATE(TablaRegistroVentas[[#This Row],[País]], ".", LEFT(TablaRegistroVentas[[#This Row],[Zona]],3),"@miempresa.com"))</f>
        <v>greenland.nor@miempresa.com</v>
      </c>
      <c r="F162" t="s">
        <v>43</v>
      </c>
      <c r="G162" t="s">
        <v>18</v>
      </c>
      <c r="H162" t="s">
        <v>14</v>
      </c>
      <c r="I162" t="str">
        <f>IF(OR(TablaRegistroVentas[[#This Row],[Prioridad]]="Alta",TablaRegistroVentas[[#This Row],[Prioridad]]="Crítica"),"Urgente","Normal")</f>
        <v>Urgente</v>
      </c>
      <c r="J162" s="1">
        <v>44035</v>
      </c>
      <c r="K162">
        <v>814475572</v>
      </c>
      <c r="L162" s="1">
        <v>44053</v>
      </c>
      <c r="M162" s="5">
        <f>_xlfn.DAYS(TablaRegistroVentas[[#This Row],[Fecha envío]], TablaRegistroVentas[[#This Row],[Fecha pedido]])</f>
        <v>18</v>
      </c>
      <c r="N162" s="1" t="str">
        <f>IF(TablaRegistroVentas[[#This Row],[Dias de entrega]]&lt;=20, "OK", IF(TablaRegistroVentas[[#This Row],[Dias de entrega]]&lt;=35, "Atrasado", "Alerta"))</f>
        <v>OK</v>
      </c>
      <c r="O162" s="1"/>
      <c r="P162"/>
      <c r="Q162"/>
      <c r="R162"/>
    </row>
    <row r="163" spans="1:18" x14ac:dyDescent="0.3">
      <c r="A163" t="s">
        <v>492</v>
      </c>
      <c r="B163" t="s">
        <v>25</v>
      </c>
      <c r="C163" t="s">
        <v>313</v>
      </c>
      <c r="D163" t="str">
        <f t="shared" si="2"/>
        <v>BURKINA FASO - ÁFRICA - C72</v>
      </c>
      <c r="E163" t="str">
        <f>LOWER(CONCATENATE(TablaRegistroVentas[[#This Row],[País]], ".", LEFT(TablaRegistroVentas[[#This Row],[Zona]],3),"@miempresa.com"))</f>
        <v>burkina faso.áfr@miempresa.com</v>
      </c>
      <c r="F163" t="s">
        <v>43</v>
      </c>
      <c r="G163" t="s">
        <v>18</v>
      </c>
      <c r="H163" t="s">
        <v>14</v>
      </c>
      <c r="I163" t="str">
        <f>IF(OR(TablaRegistroVentas[[#This Row],[Prioridad]]="Alta",TablaRegistroVentas[[#This Row],[Prioridad]]="Crítica"),"Urgente","Normal")</f>
        <v>Urgente</v>
      </c>
      <c r="J163" s="1">
        <v>44220</v>
      </c>
      <c r="K163">
        <v>723331964</v>
      </c>
      <c r="L163" s="1">
        <v>44238</v>
      </c>
      <c r="M163" s="5">
        <f>_xlfn.DAYS(TablaRegistroVentas[[#This Row],[Fecha envío]], TablaRegistroVentas[[#This Row],[Fecha pedido]])</f>
        <v>18</v>
      </c>
      <c r="N163" s="1" t="str">
        <f>IF(TablaRegistroVentas[[#This Row],[Dias de entrega]]&lt;=20, "OK", IF(TablaRegistroVentas[[#This Row],[Dias de entrega]]&lt;=35, "Atrasado", "Alerta"))</f>
        <v>OK</v>
      </c>
      <c r="O163" s="1"/>
      <c r="P163"/>
      <c r="Q163"/>
      <c r="R163"/>
    </row>
    <row r="164" spans="1:18" x14ac:dyDescent="0.3">
      <c r="A164" t="s">
        <v>729</v>
      </c>
      <c r="B164" t="s">
        <v>30</v>
      </c>
      <c r="C164" t="s">
        <v>730</v>
      </c>
      <c r="D164" t="str">
        <f t="shared" si="2"/>
        <v>DOMINICA - CENTROAMÉRICA Y CARIBE - C14</v>
      </c>
      <c r="E164" t="str">
        <f>LOWER(CONCATENATE(TablaRegistroVentas[[#This Row],[País]], ".", LEFT(TablaRegistroVentas[[#This Row],[Zona]],3),"@miempresa.com"))</f>
        <v>dominica.cen@miempresa.com</v>
      </c>
      <c r="F164" t="s">
        <v>46</v>
      </c>
      <c r="G164" t="s">
        <v>18</v>
      </c>
      <c r="H164" t="s">
        <v>14</v>
      </c>
      <c r="I164" t="str">
        <f>IF(OR(TablaRegistroVentas[[#This Row],[Prioridad]]="Alta",TablaRegistroVentas[[#This Row],[Prioridad]]="Crítica"),"Urgente","Normal")</f>
        <v>Urgente</v>
      </c>
      <c r="J164" s="1">
        <v>44259</v>
      </c>
      <c r="K164">
        <v>149069297</v>
      </c>
      <c r="L164" s="1">
        <v>44277</v>
      </c>
      <c r="M164" s="5">
        <f>_xlfn.DAYS(TablaRegistroVentas[[#This Row],[Fecha envío]], TablaRegistroVentas[[#This Row],[Fecha pedido]])</f>
        <v>18</v>
      </c>
      <c r="N164" s="1" t="str">
        <f>IF(TablaRegistroVentas[[#This Row],[Dias de entrega]]&lt;=20, "OK", IF(TablaRegistroVentas[[#This Row],[Dias de entrega]]&lt;=35, "Atrasado", "Alerta"))</f>
        <v>OK</v>
      </c>
      <c r="O164" s="1"/>
      <c r="P164"/>
      <c r="Q164"/>
      <c r="R164"/>
    </row>
    <row r="165" spans="1:18" x14ac:dyDescent="0.3">
      <c r="A165" t="s">
        <v>545</v>
      </c>
      <c r="B165" t="s">
        <v>10</v>
      </c>
      <c r="C165" t="s">
        <v>395</v>
      </c>
      <c r="D165" t="str">
        <f t="shared" si="2"/>
        <v>KOSOVO - EUROPA - C62</v>
      </c>
      <c r="E165" t="str">
        <f>LOWER(CONCATENATE(TablaRegistroVentas[[#This Row],[País]], ".", LEFT(TablaRegistroVentas[[#This Row],[Zona]],3),"@miempresa.com"))</f>
        <v>kosovo.eur@miempresa.com</v>
      </c>
      <c r="F165" t="s">
        <v>43</v>
      </c>
      <c r="G165" t="s">
        <v>18</v>
      </c>
      <c r="H165" t="s">
        <v>14</v>
      </c>
      <c r="I165" t="str">
        <f>IF(OR(TablaRegistroVentas[[#This Row],[Prioridad]]="Alta",TablaRegistroVentas[[#This Row],[Prioridad]]="Crítica"),"Urgente","Normal")</f>
        <v>Urgente</v>
      </c>
      <c r="J165" s="1">
        <v>44244</v>
      </c>
      <c r="K165">
        <v>620692622</v>
      </c>
      <c r="L165" s="1">
        <v>44261</v>
      </c>
      <c r="M165" s="5">
        <f>_xlfn.DAYS(TablaRegistroVentas[[#This Row],[Fecha envío]], TablaRegistroVentas[[#This Row],[Fecha pedido]])</f>
        <v>17</v>
      </c>
      <c r="N165" s="1" t="str">
        <f>IF(TablaRegistroVentas[[#This Row],[Dias de entrega]]&lt;=20, "OK", IF(TablaRegistroVentas[[#This Row],[Dias de entrega]]&lt;=35, "Atrasado", "Alerta"))</f>
        <v>OK</v>
      </c>
      <c r="O165" s="1"/>
      <c r="P165"/>
      <c r="Q165"/>
      <c r="R165"/>
    </row>
    <row r="166" spans="1:18" x14ac:dyDescent="0.3">
      <c r="A166" t="s">
        <v>583</v>
      </c>
      <c r="B166" t="s">
        <v>68</v>
      </c>
      <c r="C166" t="s">
        <v>104</v>
      </c>
      <c r="D166" t="str">
        <f t="shared" si="2"/>
        <v>SINGAPORE - ASIA - C75</v>
      </c>
      <c r="E166" t="str">
        <f>LOWER(CONCATENATE(TablaRegistroVentas[[#This Row],[País]], ".", LEFT(TablaRegistroVentas[[#This Row],[Zona]],3),"@miempresa.com"))</f>
        <v>singapore.asi@miempresa.com</v>
      </c>
      <c r="F166" t="s">
        <v>78</v>
      </c>
      <c r="G166" t="s">
        <v>13</v>
      </c>
      <c r="H166" t="s">
        <v>14</v>
      </c>
      <c r="I166" t="str">
        <f>IF(OR(TablaRegistroVentas[[#This Row],[Prioridad]]="Alta",TablaRegistroVentas[[#This Row],[Prioridad]]="Crítica"),"Urgente","Normal")</f>
        <v>Urgente</v>
      </c>
      <c r="J166" s="1">
        <v>44607</v>
      </c>
      <c r="K166">
        <v>750512397</v>
      </c>
      <c r="L166" s="1">
        <v>44624</v>
      </c>
      <c r="M166" s="5">
        <f>_xlfn.DAYS(TablaRegistroVentas[[#This Row],[Fecha envío]], TablaRegistroVentas[[#This Row],[Fecha pedido]])</f>
        <v>17</v>
      </c>
      <c r="N166" s="1" t="str">
        <f>IF(TablaRegistroVentas[[#This Row],[Dias de entrega]]&lt;=20, "OK", IF(TablaRegistroVentas[[#This Row],[Dias de entrega]]&lt;=35, "Atrasado", "Alerta"))</f>
        <v>OK</v>
      </c>
      <c r="O166" s="1"/>
      <c r="P166"/>
      <c r="Q166"/>
      <c r="R166"/>
    </row>
    <row r="167" spans="1:18" x14ac:dyDescent="0.3">
      <c r="A167" t="s">
        <v>702</v>
      </c>
      <c r="B167" t="s">
        <v>68</v>
      </c>
      <c r="C167" t="s">
        <v>168</v>
      </c>
      <c r="D167" t="str">
        <f t="shared" si="2"/>
        <v>TAIWAN - ASIA - C44</v>
      </c>
      <c r="E167" t="str">
        <f>LOWER(CONCATENATE(TablaRegistroVentas[[#This Row],[País]], ".", LEFT(TablaRegistroVentas[[#This Row],[Zona]],3),"@miempresa.com"))</f>
        <v>taiwan.asi@miempresa.com</v>
      </c>
      <c r="F167" t="s">
        <v>12</v>
      </c>
      <c r="G167" t="s">
        <v>13</v>
      </c>
      <c r="H167" t="s">
        <v>14</v>
      </c>
      <c r="I167" t="str">
        <f>IF(OR(TablaRegistroVentas[[#This Row],[Prioridad]]="Alta",TablaRegistroVentas[[#This Row],[Prioridad]]="Crítica"),"Urgente","Normal")</f>
        <v>Urgente</v>
      </c>
      <c r="J167" s="1">
        <v>43974</v>
      </c>
      <c r="K167">
        <v>444336736</v>
      </c>
      <c r="L167" s="1">
        <v>43991</v>
      </c>
      <c r="M167" s="5">
        <f>_xlfn.DAYS(TablaRegistroVentas[[#This Row],[Fecha envío]], TablaRegistroVentas[[#This Row],[Fecha pedido]])</f>
        <v>17</v>
      </c>
      <c r="N167" s="1" t="str">
        <f>IF(TablaRegistroVentas[[#This Row],[Dias de entrega]]&lt;=20, "OK", IF(TablaRegistroVentas[[#This Row],[Dias de entrega]]&lt;=35, "Atrasado", "Alerta"))</f>
        <v>OK</v>
      </c>
      <c r="O167" s="1"/>
      <c r="P167"/>
      <c r="Q167"/>
      <c r="R167"/>
    </row>
    <row r="168" spans="1:18" x14ac:dyDescent="0.3">
      <c r="A168" t="s">
        <v>845</v>
      </c>
      <c r="B168" t="s">
        <v>25</v>
      </c>
      <c r="C168" t="s">
        <v>102</v>
      </c>
      <c r="D168" t="str">
        <f t="shared" si="2"/>
        <v>IRAQ - ÁFRICA - C58</v>
      </c>
      <c r="E168" t="str">
        <f>LOWER(CONCATENATE(TablaRegistroVentas[[#This Row],[País]], ".", LEFT(TablaRegistroVentas[[#This Row],[Zona]],3),"@miempresa.com"))</f>
        <v>iraq.áfr@miempresa.com</v>
      </c>
      <c r="F168" t="s">
        <v>17</v>
      </c>
      <c r="G168" t="s">
        <v>13</v>
      </c>
      <c r="H168" t="s">
        <v>14</v>
      </c>
      <c r="I168" t="str">
        <f>IF(OR(TablaRegistroVentas[[#This Row],[Prioridad]]="Alta",TablaRegistroVentas[[#This Row],[Prioridad]]="Crítica"),"Urgente","Normal")</f>
        <v>Urgente</v>
      </c>
      <c r="J168" s="1">
        <v>44154</v>
      </c>
      <c r="K168">
        <v>586978328</v>
      </c>
      <c r="L168" s="1">
        <v>44171</v>
      </c>
      <c r="M168" s="5">
        <f>_xlfn.DAYS(TablaRegistroVentas[[#This Row],[Fecha envío]], TablaRegistroVentas[[#This Row],[Fecha pedido]])</f>
        <v>17</v>
      </c>
      <c r="N168" s="1" t="str">
        <f>IF(TablaRegistroVentas[[#This Row],[Dias de entrega]]&lt;=20, "OK", IF(TablaRegistroVentas[[#This Row],[Dias de entrega]]&lt;=35, "Atrasado", "Alerta"))</f>
        <v>OK</v>
      </c>
      <c r="O168" s="1"/>
      <c r="P168"/>
      <c r="Q168"/>
      <c r="R168"/>
    </row>
    <row r="169" spans="1:18" x14ac:dyDescent="0.3">
      <c r="A169" t="s">
        <v>874</v>
      </c>
      <c r="B169" t="s">
        <v>25</v>
      </c>
      <c r="C169" t="s">
        <v>460</v>
      </c>
      <c r="D169" t="str">
        <f t="shared" si="2"/>
        <v>ERITREA - ÁFRICA - C50</v>
      </c>
      <c r="E169" t="str">
        <f>LOWER(CONCATENATE(TablaRegistroVentas[[#This Row],[País]], ".", LEFT(TablaRegistroVentas[[#This Row],[Zona]],3),"@miempresa.com"))</f>
        <v>eritrea.áfr@miempresa.com</v>
      </c>
      <c r="F169" t="s">
        <v>27</v>
      </c>
      <c r="G169" t="s">
        <v>18</v>
      </c>
      <c r="H169" t="s">
        <v>14</v>
      </c>
      <c r="I169" t="str">
        <f>IF(OR(TablaRegistroVentas[[#This Row],[Prioridad]]="Alta",TablaRegistroVentas[[#This Row],[Prioridad]]="Crítica"),"Urgente","Normal")</f>
        <v>Urgente</v>
      </c>
      <c r="J169" s="1">
        <v>44164</v>
      </c>
      <c r="K169">
        <v>500550687</v>
      </c>
      <c r="L169" s="1">
        <v>44181</v>
      </c>
      <c r="M169" s="5">
        <f>_xlfn.DAYS(TablaRegistroVentas[[#This Row],[Fecha envío]], TablaRegistroVentas[[#This Row],[Fecha pedido]])</f>
        <v>17</v>
      </c>
      <c r="N169" s="1" t="str">
        <f>IF(TablaRegistroVentas[[#This Row],[Dias de entrega]]&lt;=20, "OK", IF(TablaRegistroVentas[[#This Row],[Dias de entrega]]&lt;=35, "Atrasado", "Alerta"))</f>
        <v>OK</v>
      </c>
      <c r="O169" s="1"/>
      <c r="P169"/>
      <c r="Q169"/>
      <c r="R169"/>
    </row>
    <row r="170" spans="1:18" x14ac:dyDescent="0.3">
      <c r="A170" t="s">
        <v>1034</v>
      </c>
      <c r="B170" t="s">
        <v>25</v>
      </c>
      <c r="C170" t="s">
        <v>408</v>
      </c>
      <c r="D170" t="str">
        <f t="shared" si="2"/>
        <v>SWAZILAND - ÁFRICA - C82</v>
      </c>
      <c r="E170" t="str">
        <f>LOWER(CONCATENATE(TablaRegistroVentas[[#This Row],[País]], ".", LEFT(TablaRegistroVentas[[#This Row],[Zona]],3),"@miempresa.com"))</f>
        <v>swaziland.áfr@miempresa.com</v>
      </c>
      <c r="F170" t="s">
        <v>32</v>
      </c>
      <c r="G170" t="s">
        <v>18</v>
      </c>
      <c r="H170" t="s">
        <v>14</v>
      </c>
      <c r="I170" t="str">
        <f>IF(OR(TablaRegistroVentas[[#This Row],[Prioridad]]="Alta",TablaRegistroVentas[[#This Row],[Prioridad]]="Crítica"),"Urgente","Normal")</f>
        <v>Urgente</v>
      </c>
      <c r="J170" s="1">
        <v>44667</v>
      </c>
      <c r="K170">
        <v>823380076</v>
      </c>
      <c r="L170" s="1">
        <v>44684</v>
      </c>
      <c r="M170" s="5">
        <f>_xlfn.DAYS(TablaRegistroVentas[[#This Row],[Fecha envío]], TablaRegistroVentas[[#This Row],[Fecha pedido]])</f>
        <v>17</v>
      </c>
      <c r="N170" s="1" t="str">
        <f>IF(TablaRegistroVentas[[#This Row],[Dias de entrega]]&lt;=20, "OK", IF(TablaRegistroVentas[[#This Row],[Dias de entrega]]&lt;=35, "Atrasado", "Alerta"))</f>
        <v>OK</v>
      </c>
      <c r="O170" s="1"/>
      <c r="P170"/>
      <c r="Q170"/>
      <c r="R170"/>
    </row>
    <row r="171" spans="1:18" x14ac:dyDescent="0.3">
      <c r="A171" t="s">
        <v>52</v>
      </c>
      <c r="B171" t="s">
        <v>25</v>
      </c>
      <c r="C171" t="s">
        <v>53</v>
      </c>
      <c r="D171" t="str">
        <f t="shared" si="2"/>
        <v>ZAMBIA - ÁFRICA - C52</v>
      </c>
      <c r="E171" t="str">
        <f>LOWER(CONCATENATE(TablaRegistroVentas[[#This Row],[País]], ".", LEFT(TablaRegistroVentas[[#This Row],[Zona]],3),"@miempresa.com"))</f>
        <v>zambia.áfr@miempresa.com</v>
      </c>
      <c r="F171" t="s">
        <v>36</v>
      </c>
      <c r="G171" t="s">
        <v>13</v>
      </c>
      <c r="H171" t="s">
        <v>14</v>
      </c>
      <c r="I171" t="str">
        <f>IF(OR(TablaRegistroVentas[[#This Row],[Prioridad]]="Alta",TablaRegistroVentas[[#This Row],[Prioridad]]="Crítica"),"Urgente","Normal")</f>
        <v>Urgente</v>
      </c>
      <c r="J171" s="1">
        <v>44322</v>
      </c>
      <c r="K171">
        <v>521885192</v>
      </c>
      <c r="L171" s="1">
        <v>44338</v>
      </c>
      <c r="M171" s="5">
        <f>_xlfn.DAYS(TablaRegistroVentas[[#This Row],[Fecha envío]], TablaRegistroVentas[[#This Row],[Fecha pedido]])</f>
        <v>16</v>
      </c>
      <c r="N171" s="1" t="str">
        <f>IF(TablaRegistroVentas[[#This Row],[Dias de entrega]]&lt;=20, "OK", IF(TablaRegistroVentas[[#This Row],[Dias de entrega]]&lt;=35, "Atrasado", "Alerta"))</f>
        <v>OK</v>
      </c>
      <c r="O171" s="1"/>
      <c r="P171"/>
      <c r="Q171"/>
      <c r="R171"/>
    </row>
    <row r="172" spans="1:18" x14ac:dyDescent="0.3">
      <c r="A172" t="s">
        <v>324</v>
      </c>
      <c r="B172" t="s">
        <v>25</v>
      </c>
      <c r="C172" t="s">
        <v>188</v>
      </c>
      <c r="D172" t="str">
        <f t="shared" si="2"/>
        <v>SIERRA LEONE - ÁFRICA - C65</v>
      </c>
      <c r="E172" t="str">
        <f>LOWER(CONCATENATE(TablaRegistroVentas[[#This Row],[País]], ".", LEFT(TablaRegistroVentas[[#This Row],[Zona]],3),"@miempresa.com"))</f>
        <v>sierra leone.áfr@miempresa.com</v>
      </c>
      <c r="F172" t="s">
        <v>12</v>
      </c>
      <c r="G172" t="s">
        <v>18</v>
      </c>
      <c r="H172" t="s">
        <v>14</v>
      </c>
      <c r="I172" t="str">
        <f>IF(OR(TablaRegistroVentas[[#This Row],[Prioridad]]="Alta",TablaRegistroVentas[[#This Row],[Prioridad]]="Crítica"),"Urgente","Normal")</f>
        <v>Urgente</v>
      </c>
      <c r="J172" s="1">
        <v>44107</v>
      </c>
      <c r="K172">
        <v>652418220</v>
      </c>
      <c r="L172" s="1">
        <v>44123</v>
      </c>
      <c r="M172" s="5">
        <f>_xlfn.DAYS(TablaRegistroVentas[[#This Row],[Fecha envío]], TablaRegistroVentas[[#This Row],[Fecha pedido]])</f>
        <v>16</v>
      </c>
      <c r="N172" s="1" t="str">
        <f>IF(TablaRegistroVentas[[#This Row],[Dias de entrega]]&lt;=20, "OK", IF(TablaRegistroVentas[[#This Row],[Dias de entrega]]&lt;=35, "Atrasado", "Alerta"))</f>
        <v>OK</v>
      </c>
      <c r="O172" s="1"/>
      <c r="P172"/>
      <c r="Q172"/>
      <c r="R172"/>
    </row>
    <row r="173" spans="1:18" x14ac:dyDescent="0.3">
      <c r="A173" t="s">
        <v>682</v>
      </c>
      <c r="B173" t="s">
        <v>30</v>
      </c>
      <c r="C173" t="s">
        <v>117</v>
      </c>
      <c r="D173" t="str">
        <f t="shared" si="2"/>
        <v>ANTIGUA AND BARBUDA  - CENTROAMÉRICA Y CARIBE - C32</v>
      </c>
      <c r="E173" t="str">
        <f>LOWER(CONCATENATE(TablaRegistroVentas[[#This Row],[País]], ".", LEFT(TablaRegistroVentas[[#This Row],[Zona]],3),"@miempresa.com"))</f>
        <v>antigua and barbuda .cen@miempresa.com</v>
      </c>
      <c r="F173" t="s">
        <v>43</v>
      </c>
      <c r="G173" t="s">
        <v>13</v>
      </c>
      <c r="H173" t="s">
        <v>14</v>
      </c>
      <c r="I173" t="str">
        <f>IF(OR(TablaRegistroVentas[[#This Row],[Prioridad]]="Alta",TablaRegistroVentas[[#This Row],[Prioridad]]="Crítica"),"Urgente","Normal")</f>
        <v>Urgente</v>
      </c>
      <c r="J173" s="1">
        <v>44417</v>
      </c>
      <c r="K173">
        <v>324687039</v>
      </c>
      <c r="L173" s="1">
        <v>44433</v>
      </c>
      <c r="M173" s="5">
        <f>_xlfn.DAYS(TablaRegistroVentas[[#This Row],[Fecha envío]], TablaRegistroVentas[[#This Row],[Fecha pedido]])</f>
        <v>16</v>
      </c>
      <c r="N173" s="1" t="str">
        <f>IF(TablaRegistroVentas[[#This Row],[Dias de entrega]]&lt;=20, "OK", IF(TablaRegistroVentas[[#This Row],[Dias de entrega]]&lt;=35, "Atrasado", "Alerta"))</f>
        <v>OK</v>
      </c>
      <c r="O173" s="1"/>
      <c r="P173"/>
      <c r="Q173"/>
      <c r="R173"/>
    </row>
    <row r="174" spans="1:18" x14ac:dyDescent="0.3">
      <c r="A174" t="s">
        <v>791</v>
      </c>
      <c r="B174" t="s">
        <v>25</v>
      </c>
      <c r="C174" t="s">
        <v>504</v>
      </c>
      <c r="D174" t="str">
        <f t="shared" si="2"/>
        <v>MOROCCO - ÁFRICA - C29</v>
      </c>
      <c r="E174" t="str">
        <f>LOWER(CONCATENATE(TablaRegistroVentas[[#This Row],[País]], ".", LEFT(TablaRegistroVentas[[#This Row],[Zona]],3),"@miempresa.com"))</f>
        <v>morocco.áfr@miempresa.com</v>
      </c>
      <c r="F174" t="s">
        <v>17</v>
      </c>
      <c r="G174" t="s">
        <v>13</v>
      </c>
      <c r="H174" t="s">
        <v>14</v>
      </c>
      <c r="I174" t="str">
        <f>IF(OR(TablaRegistroVentas[[#This Row],[Prioridad]]="Alta",TablaRegistroVentas[[#This Row],[Prioridad]]="Crítica"),"Urgente","Normal")</f>
        <v>Urgente</v>
      </c>
      <c r="J174" s="1">
        <v>44324</v>
      </c>
      <c r="K174">
        <v>294081532</v>
      </c>
      <c r="L174" s="1">
        <v>44340</v>
      </c>
      <c r="M174" s="5">
        <f>_xlfn.DAYS(TablaRegistroVentas[[#This Row],[Fecha envío]], TablaRegistroVentas[[#This Row],[Fecha pedido]])</f>
        <v>16</v>
      </c>
      <c r="N174" s="1" t="str">
        <f>IF(TablaRegistroVentas[[#This Row],[Dias de entrega]]&lt;=20, "OK", IF(TablaRegistroVentas[[#This Row],[Dias de entrega]]&lt;=35, "Atrasado", "Alerta"))</f>
        <v>OK</v>
      </c>
      <c r="O174" s="1"/>
      <c r="P174"/>
      <c r="Q174"/>
      <c r="R174"/>
    </row>
    <row r="175" spans="1:18" x14ac:dyDescent="0.3">
      <c r="A175" t="s">
        <v>991</v>
      </c>
      <c r="B175" t="s">
        <v>25</v>
      </c>
      <c r="C175" t="s">
        <v>247</v>
      </c>
      <c r="D175" t="str">
        <f t="shared" si="2"/>
        <v>CAMEROON - ÁFRICA - C18</v>
      </c>
      <c r="E175" t="str">
        <f>LOWER(CONCATENATE(TablaRegistroVentas[[#This Row],[País]], ".", LEFT(TablaRegistroVentas[[#This Row],[Zona]],3),"@miempresa.com"))</f>
        <v>cameroon.áfr@miempresa.com</v>
      </c>
      <c r="F175" t="s">
        <v>43</v>
      </c>
      <c r="G175" t="s">
        <v>13</v>
      </c>
      <c r="H175" t="s">
        <v>14</v>
      </c>
      <c r="I175" t="str">
        <f>IF(OR(TablaRegistroVentas[[#This Row],[Prioridad]]="Alta",TablaRegistroVentas[[#This Row],[Prioridad]]="Crítica"),"Urgente","Normal")</f>
        <v>Urgente</v>
      </c>
      <c r="J175" s="1">
        <v>44699</v>
      </c>
      <c r="K175">
        <v>186811625</v>
      </c>
      <c r="L175" s="1">
        <v>44715</v>
      </c>
      <c r="M175" s="5">
        <f>_xlfn.DAYS(TablaRegistroVentas[[#This Row],[Fecha envío]], TablaRegistroVentas[[#This Row],[Fecha pedido]])</f>
        <v>16</v>
      </c>
      <c r="N175" s="1" t="str">
        <f>IF(TablaRegistroVentas[[#This Row],[Dias de entrega]]&lt;=20, "OK", IF(TablaRegistroVentas[[#This Row],[Dias de entrega]]&lt;=35, "Atrasado", "Alerta"))</f>
        <v>OK</v>
      </c>
      <c r="O175" s="1"/>
      <c r="P175"/>
      <c r="Q175"/>
      <c r="R175"/>
    </row>
    <row r="176" spans="1:18" x14ac:dyDescent="0.3">
      <c r="A176" t="s">
        <v>1009</v>
      </c>
      <c r="B176" t="s">
        <v>30</v>
      </c>
      <c r="C176" t="s">
        <v>499</v>
      </c>
      <c r="D176" t="str">
        <f t="shared" si="2"/>
        <v>HONDURAS - CENTROAMÉRICA Y CARIBE - C85</v>
      </c>
      <c r="E176" t="str">
        <f>LOWER(CONCATENATE(TablaRegistroVentas[[#This Row],[País]], ".", LEFT(TablaRegistroVentas[[#This Row],[Zona]],3),"@miempresa.com"))</f>
        <v>honduras.cen@miempresa.com</v>
      </c>
      <c r="F176" t="s">
        <v>46</v>
      </c>
      <c r="G176" t="s">
        <v>13</v>
      </c>
      <c r="H176" t="s">
        <v>14</v>
      </c>
      <c r="I176" t="str">
        <f>IF(OR(TablaRegistroVentas[[#This Row],[Prioridad]]="Alta",TablaRegistroVentas[[#This Row],[Prioridad]]="Crítica"),"Urgente","Normal")</f>
        <v>Urgente</v>
      </c>
      <c r="J176" s="1">
        <v>44124</v>
      </c>
      <c r="K176">
        <v>854919850</v>
      </c>
      <c r="L176" s="1">
        <v>44140</v>
      </c>
      <c r="M176" s="5">
        <f>_xlfn.DAYS(TablaRegistroVentas[[#This Row],[Fecha envío]], TablaRegistroVentas[[#This Row],[Fecha pedido]])</f>
        <v>16</v>
      </c>
      <c r="N176" s="1" t="str">
        <f>IF(TablaRegistroVentas[[#This Row],[Dias de entrega]]&lt;=20, "OK", IF(TablaRegistroVentas[[#This Row],[Dias de entrega]]&lt;=35, "Atrasado", "Alerta"))</f>
        <v>OK</v>
      </c>
      <c r="O176" s="1"/>
      <c r="P176"/>
      <c r="Q176"/>
      <c r="R176"/>
    </row>
    <row r="177" spans="1:18" x14ac:dyDescent="0.3">
      <c r="A177" t="s">
        <v>533</v>
      </c>
      <c r="B177" t="s">
        <v>25</v>
      </c>
      <c r="C177" t="s">
        <v>298</v>
      </c>
      <c r="D177" t="str">
        <f t="shared" si="2"/>
        <v>BOTSWANA - ÁFRICA - C80</v>
      </c>
      <c r="E177" t="str">
        <f>LOWER(CONCATENATE(TablaRegistroVentas[[#This Row],[País]], ".", LEFT(TablaRegistroVentas[[#This Row],[Zona]],3),"@miempresa.com"))</f>
        <v>botswana.áfr@miempresa.com</v>
      </c>
      <c r="F177" t="s">
        <v>41</v>
      </c>
      <c r="G177" t="s">
        <v>18</v>
      </c>
      <c r="H177" t="s">
        <v>14</v>
      </c>
      <c r="I177" t="str">
        <f>IF(OR(TablaRegistroVentas[[#This Row],[Prioridad]]="Alta",TablaRegistroVentas[[#This Row],[Prioridad]]="Crítica"),"Urgente","Normal")</f>
        <v>Urgente</v>
      </c>
      <c r="J177" s="1">
        <v>43987</v>
      </c>
      <c r="K177">
        <v>809267795</v>
      </c>
      <c r="L177" s="1">
        <v>44002</v>
      </c>
      <c r="M177" s="5">
        <f>_xlfn.DAYS(TablaRegistroVentas[[#This Row],[Fecha envío]], TablaRegistroVentas[[#This Row],[Fecha pedido]])</f>
        <v>15</v>
      </c>
      <c r="N177" s="1" t="str">
        <f>IF(TablaRegistroVentas[[#This Row],[Dias de entrega]]&lt;=20, "OK", IF(TablaRegistroVentas[[#This Row],[Dias de entrega]]&lt;=35, "Atrasado", "Alerta"))</f>
        <v>OK</v>
      </c>
      <c r="O177" s="1"/>
      <c r="P177"/>
      <c r="Q177"/>
      <c r="R177"/>
    </row>
    <row r="178" spans="1:18" x14ac:dyDescent="0.3">
      <c r="A178" t="s">
        <v>824</v>
      </c>
      <c r="B178" t="s">
        <v>25</v>
      </c>
      <c r="C178" t="s">
        <v>825</v>
      </c>
      <c r="D178" t="str">
        <f t="shared" si="2"/>
        <v>ZIMBABWE - ÁFRICA - C57</v>
      </c>
      <c r="E178" t="str">
        <f>LOWER(CONCATENATE(TablaRegistroVentas[[#This Row],[País]], ".", LEFT(TablaRegistroVentas[[#This Row],[Zona]],3),"@miempresa.com"))</f>
        <v>zimbabwe.áfr@miempresa.com</v>
      </c>
      <c r="F178" t="s">
        <v>43</v>
      </c>
      <c r="G178" t="s">
        <v>13</v>
      </c>
      <c r="H178" t="s">
        <v>14</v>
      </c>
      <c r="I178" t="str">
        <f>IF(OR(TablaRegistroVentas[[#This Row],[Prioridad]]="Alta",TablaRegistroVentas[[#This Row],[Prioridad]]="Crítica"),"Urgente","Normal")</f>
        <v>Urgente</v>
      </c>
      <c r="J178" s="1">
        <v>44404</v>
      </c>
      <c r="K178">
        <v>570435321</v>
      </c>
      <c r="L178" s="1">
        <v>44419</v>
      </c>
      <c r="M178" s="5">
        <f>_xlfn.DAYS(TablaRegistroVentas[[#This Row],[Fecha envío]], TablaRegistroVentas[[#This Row],[Fecha pedido]])</f>
        <v>15</v>
      </c>
      <c r="N178" s="1" t="str">
        <f>IF(TablaRegistroVentas[[#This Row],[Dias de entrega]]&lt;=20, "OK", IF(TablaRegistroVentas[[#This Row],[Dias de entrega]]&lt;=35, "Atrasado", "Alerta"))</f>
        <v>OK</v>
      </c>
      <c r="O178" s="1"/>
      <c r="P178"/>
      <c r="Q178"/>
      <c r="R178"/>
    </row>
    <row r="179" spans="1:18" x14ac:dyDescent="0.3">
      <c r="A179" t="s">
        <v>851</v>
      </c>
      <c r="B179" t="s">
        <v>10</v>
      </c>
      <c r="C179" t="s">
        <v>176</v>
      </c>
      <c r="D179" t="str">
        <f t="shared" si="2"/>
        <v>BOSNIA AND HERZEGOVINA - EUROPA - C25</v>
      </c>
      <c r="E179" t="str">
        <f>LOWER(CONCATENATE(TablaRegistroVentas[[#This Row],[País]], ".", LEFT(TablaRegistroVentas[[#This Row],[Zona]],3),"@miempresa.com"))</f>
        <v>bosnia and herzegovina.eur@miempresa.com</v>
      </c>
      <c r="F179" t="s">
        <v>46</v>
      </c>
      <c r="G179" t="s">
        <v>13</v>
      </c>
      <c r="H179" t="s">
        <v>14</v>
      </c>
      <c r="I179" t="str">
        <f>IF(OR(TablaRegistroVentas[[#This Row],[Prioridad]]="Alta",TablaRegistroVentas[[#This Row],[Prioridad]]="Crítica"),"Urgente","Normal")</f>
        <v>Urgente</v>
      </c>
      <c r="J179" s="1">
        <v>44826</v>
      </c>
      <c r="K179">
        <v>250408303</v>
      </c>
      <c r="L179" s="1">
        <v>44841</v>
      </c>
      <c r="M179" s="5">
        <f>_xlfn.DAYS(TablaRegistroVentas[[#This Row],[Fecha envío]], TablaRegistroVentas[[#This Row],[Fecha pedido]])</f>
        <v>15</v>
      </c>
      <c r="N179" s="1" t="str">
        <f>IF(TablaRegistroVentas[[#This Row],[Dias de entrega]]&lt;=20, "OK", IF(TablaRegistroVentas[[#This Row],[Dias de entrega]]&lt;=35, "Atrasado", "Alerta"))</f>
        <v>OK</v>
      </c>
      <c r="O179" s="1"/>
      <c r="P179"/>
      <c r="Q179"/>
      <c r="R179"/>
    </row>
    <row r="180" spans="1:18" x14ac:dyDescent="0.3">
      <c r="A180" t="s">
        <v>1060</v>
      </c>
      <c r="B180" t="s">
        <v>25</v>
      </c>
      <c r="C180" t="s">
        <v>82</v>
      </c>
      <c r="D180" t="str">
        <f t="shared" si="2"/>
        <v>BURUNDI - ÁFRICA - C68</v>
      </c>
      <c r="E180" t="str">
        <f>LOWER(CONCATENATE(TablaRegistroVentas[[#This Row],[País]], ".", LEFT(TablaRegistroVentas[[#This Row],[Zona]],3),"@miempresa.com"))</f>
        <v>burundi.áfr@miempresa.com</v>
      </c>
      <c r="F180" t="s">
        <v>41</v>
      </c>
      <c r="G180" t="s">
        <v>13</v>
      </c>
      <c r="H180" t="s">
        <v>14</v>
      </c>
      <c r="I180" t="str">
        <f>IF(OR(TablaRegistroVentas[[#This Row],[Prioridad]]="Alta",TablaRegistroVentas[[#This Row],[Prioridad]]="Crítica"),"Urgente","Normal")</f>
        <v>Urgente</v>
      </c>
      <c r="J180" s="1">
        <v>44605</v>
      </c>
      <c r="K180">
        <v>684902131</v>
      </c>
      <c r="L180" s="1">
        <v>44620</v>
      </c>
      <c r="M180" s="5">
        <f>_xlfn.DAYS(TablaRegistroVentas[[#This Row],[Fecha envío]], TablaRegistroVentas[[#This Row],[Fecha pedido]])</f>
        <v>15</v>
      </c>
      <c r="N180" s="1" t="str">
        <f>IF(TablaRegistroVentas[[#This Row],[Dias de entrega]]&lt;=20, "OK", IF(TablaRegistroVentas[[#This Row],[Dias de entrega]]&lt;=35, "Atrasado", "Alerta"))</f>
        <v>OK</v>
      </c>
      <c r="O180" s="1"/>
      <c r="P180"/>
      <c r="Q180"/>
      <c r="R180"/>
    </row>
    <row r="181" spans="1:18" x14ac:dyDescent="0.3">
      <c r="A181" t="s">
        <v>320</v>
      </c>
      <c r="B181" t="s">
        <v>10</v>
      </c>
      <c r="C181" t="s">
        <v>212</v>
      </c>
      <c r="D181" t="str">
        <f t="shared" si="2"/>
        <v>LATVIA - EUROPA - C73</v>
      </c>
      <c r="E181" t="str">
        <f>LOWER(CONCATENATE(TablaRegistroVentas[[#This Row],[País]], ".", LEFT(TablaRegistroVentas[[#This Row],[Zona]],3),"@miempresa.com"))</f>
        <v>latvia.eur@miempresa.com</v>
      </c>
      <c r="F181" t="s">
        <v>43</v>
      </c>
      <c r="G181" t="s">
        <v>13</v>
      </c>
      <c r="H181" t="s">
        <v>14</v>
      </c>
      <c r="I181" t="str">
        <f>IF(OR(TablaRegistroVentas[[#This Row],[Prioridad]]="Alta",TablaRegistroVentas[[#This Row],[Prioridad]]="Crítica"),"Urgente","Normal")</f>
        <v>Urgente</v>
      </c>
      <c r="J181" s="1">
        <v>44684</v>
      </c>
      <c r="K181">
        <v>735576570</v>
      </c>
      <c r="L181" s="1">
        <v>44698</v>
      </c>
      <c r="M181" s="5">
        <f>_xlfn.DAYS(TablaRegistroVentas[[#This Row],[Fecha envío]], TablaRegistroVentas[[#This Row],[Fecha pedido]])</f>
        <v>14</v>
      </c>
      <c r="N181" s="1" t="str">
        <f>IF(TablaRegistroVentas[[#This Row],[Dias de entrega]]&lt;=20, "OK", IF(TablaRegistroVentas[[#This Row],[Dias de entrega]]&lt;=35, "Atrasado", "Alerta"))</f>
        <v>OK</v>
      </c>
      <c r="O181" s="1"/>
      <c r="P181"/>
      <c r="Q181"/>
      <c r="R181"/>
    </row>
    <row r="182" spans="1:18" x14ac:dyDescent="0.3">
      <c r="A182" t="s">
        <v>604</v>
      </c>
      <c r="B182" t="s">
        <v>68</v>
      </c>
      <c r="C182" t="s">
        <v>106</v>
      </c>
      <c r="D182" t="str">
        <f t="shared" si="2"/>
        <v>SOUTH KOREA - ASIA - C23</v>
      </c>
      <c r="E182" t="str">
        <f>LOWER(CONCATENATE(TablaRegistroVentas[[#This Row],[País]], ".", LEFT(TablaRegistroVentas[[#This Row],[Zona]],3),"@miempresa.com"))</f>
        <v>south korea.asi@miempresa.com</v>
      </c>
      <c r="F182" t="s">
        <v>43</v>
      </c>
      <c r="G182" t="s">
        <v>18</v>
      </c>
      <c r="H182" t="s">
        <v>14</v>
      </c>
      <c r="I182" t="str">
        <f>IF(OR(TablaRegistroVentas[[#This Row],[Prioridad]]="Alta",TablaRegistroVentas[[#This Row],[Prioridad]]="Crítica"),"Urgente","Normal")</f>
        <v>Urgente</v>
      </c>
      <c r="J182" s="1">
        <v>43913</v>
      </c>
      <c r="K182">
        <v>232810437</v>
      </c>
      <c r="L182" s="1">
        <v>43927</v>
      </c>
      <c r="M182" s="5">
        <f>_xlfn.DAYS(TablaRegistroVentas[[#This Row],[Fecha envío]], TablaRegistroVentas[[#This Row],[Fecha pedido]])</f>
        <v>14</v>
      </c>
      <c r="N182" s="1" t="str">
        <f>IF(TablaRegistroVentas[[#This Row],[Dias de entrega]]&lt;=20, "OK", IF(TablaRegistroVentas[[#This Row],[Dias de entrega]]&lt;=35, "Atrasado", "Alerta"))</f>
        <v>OK</v>
      </c>
      <c r="O182" s="1"/>
      <c r="P182"/>
      <c r="Q182"/>
      <c r="R182"/>
    </row>
    <row r="183" spans="1:18" x14ac:dyDescent="0.3">
      <c r="A183" t="s">
        <v>739</v>
      </c>
      <c r="B183" t="s">
        <v>68</v>
      </c>
      <c r="C183" t="s">
        <v>149</v>
      </c>
      <c r="D183" t="str">
        <f t="shared" si="2"/>
        <v>KAZAKHSTAN - ASIA - C57</v>
      </c>
      <c r="E183" t="str">
        <f>LOWER(CONCATENATE(TablaRegistroVentas[[#This Row],[País]], ".", LEFT(TablaRegistroVentas[[#This Row],[Zona]],3),"@miempresa.com"))</f>
        <v>kazakhstan.asi@miempresa.com</v>
      </c>
      <c r="F183" t="s">
        <v>12</v>
      </c>
      <c r="G183" t="s">
        <v>18</v>
      </c>
      <c r="H183" t="s">
        <v>14</v>
      </c>
      <c r="I183" t="str">
        <f>IF(OR(TablaRegistroVentas[[#This Row],[Prioridad]]="Alta",TablaRegistroVentas[[#This Row],[Prioridad]]="Crítica"),"Urgente","Normal")</f>
        <v>Urgente</v>
      </c>
      <c r="J183" s="1">
        <v>43997</v>
      </c>
      <c r="K183">
        <v>573358285</v>
      </c>
      <c r="L183" s="1">
        <v>44011</v>
      </c>
      <c r="M183" s="5">
        <f>_xlfn.DAYS(TablaRegistroVentas[[#This Row],[Fecha envío]], TablaRegistroVentas[[#This Row],[Fecha pedido]])</f>
        <v>14</v>
      </c>
      <c r="N183" s="1" t="str">
        <f>IF(TablaRegistroVentas[[#This Row],[Dias de entrega]]&lt;=20, "OK", IF(TablaRegistroVentas[[#This Row],[Dias de entrega]]&lt;=35, "Atrasado", "Alerta"))</f>
        <v>OK</v>
      </c>
      <c r="O183" s="1"/>
      <c r="P183"/>
      <c r="Q183"/>
      <c r="R183"/>
    </row>
    <row r="184" spans="1:18" x14ac:dyDescent="0.3">
      <c r="A184" t="s">
        <v>762</v>
      </c>
      <c r="B184" t="s">
        <v>10</v>
      </c>
      <c r="C184" t="s">
        <v>139</v>
      </c>
      <c r="D184" t="str">
        <f t="shared" si="2"/>
        <v>AUSTRIA - EUROPA - C63</v>
      </c>
      <c r="E184" t="str">
        <f>LOWER(CONCATENATE(TablaRegistroVentas[[#This Row],[País]], ".", LEFT(TablaRegistroVentas[[#This Row],[Zona]],3),"@miempresa.com"))</f>
        <v>austria.eur@miempresa.com</v>
      </c>
      <c r="F184" t="s">
        <v>36</v>
      </c>
      <c r="G184" t="s">
        <v>18</v>
      </c>
      <c r="H184" t="s">
        <v>14</v>
      </c>
      <c r="I184" t="str">
        <f>IF(OR(TablaRegistroVentas[[#This Row],[Prioridad]]="Alta",TablaRegistroVentas[[#This Row],[Prioridad]]="Crítica"),"Urgente","Normal")</f>
        <v>Urgente</v>
      </c>
      <c r="J184" s="1">
        <v>44590</v>
      </c>
      <c r="K184">
        <v>632866847</v>
      </c>
      <c r="L184" s="1">
        <v>44604</v>
      </c>
      <c r="M184" s="5">
        <f>_xlfn.DAYS(TablaRegistroVentas[[#This Row],[Fecha envío]], TablaRegistroVentas[[#This Row],[Fecha pedido]])</f>
        <v>14</v>
      </c>
      <c r="N184" s="1" t="str">
        <f>IF(TablaRegistroVentas[[#This Row],[Dias de entrega]]&lt;=20, "OK", IF(TablaRegistroVentas[[#This Row],[Dias de entrega]]&lt;=35, "Atrasado", "Alerta"))</f>
        <v>OK</v>
      </c>
      <c r="O184" s="1"/>
      <c r="P184"/>
      <c r="Q184"/>
      <c r="R184"/>
    </row>
    <row r="185" spans="1:18" x14ac:dyDescent="0.3">
      <c r="A185" t="s">
        <v>905</v>
      </c>
      <c r="B185" t="s">
        <v>10</v>
      </c>
      <c r="C185" t="s">
        <v>202</v>
      </c>
      <c r="D185" t="str">
        <f t="shared" si="2"/>
        <v>ITALY - EUROPA - C76</v>
      </c>
      <c r="E185" t="str">
        <f>LOWER(CONCATENATE(TablaRegistroVentas[[#This Row],[País]], ".", LEFT(TablaRegistroVentas[[#This Row],[Zona]],3),"@miempresa.com"))</f>
        <v>italy.eur@miempresa.com</v>
      </c>
      <c r="F185" t="s">
        <v>17</v>
      </c>
      <c r="G185" t="s">
        <v>13</v>
      </c>
      <c r="H185" t="s">
        <v>14</v>
      </c>
      <c r="I185" t="str">
        <f>IF(OR(TablaRegistroVentas[[#This Row],[Prioridad]]="Alta",TablaRegistroVentas[[#This Row],[Prioridad]]="Crítica"),"Urgente","Normal")</f>
        <v>Urgente</v>
      </c>
      <c r="J185" s="1">
        <v>44139</v>
      </c>
      <c r="K185">
        <v>765423762</v>
      </c>
      <c r="L185" s="1">
        <v>44153</v>
      </c>
      <c r="M185" s="5">
        <f>_xlfn.DAYS(TablaRegistroVentas[[#This Row],[Fecha envío]], TablaRegistroVentas[[#This Row],[Fecha pedido]])</f>
        <v>14</v>
      </c>
      <c r="N185" s="1" t="str">
        <f>IF(TablaRegistroVentas[[#This Row],[Dias de entrega]]&lt;=20, "OK", IF(TablaRegistroVentas[[#This Row],[Dias de entrega]]&lt;=35, "Atrasado", "Alerta"))</f>
        <v>OK</v>
      </c>
      <c r="O185" s="1"/>
      <c r="P185"/>
      <c r="Q185"/>
      <c r="R185"/>
    </row>
    <row r="186" spans="1:18" x14ac:dyDescent="0.3">
      <c r="A186" t="s">
        <v>273</v>
      </c>
      <c r="B186" t="s">
        <v>25</v>
      </c>
      <c r="C186" t="s">
        <v>825</v>
      </c>
      <c r="D186" t="str">
        <f t="shared" si="2"/>
        <v>ZIMBABWE - ÁFRICA - C69</v>
      </c>
      <c r="E186" t="str">
        <f>LOWER(CONCATENATE(TablaRegistroVentas[[#This Row],[País]], ".", LEFT(TablaRegistroVentas[[#This Row],[Zona]],3),"@miempresa.com"))</f>
        <v>zimbabwe.áfr@miempresa.com</v>
      </c>
      <c r="F186" t="s">
        <v>46</v>
      </c>
      <c r="G186" t="s">
        <v>18</v>
      </c>
      <c r="H186" t="s">
        <v>14</v>
      </c>
      <c r="I186" t="str">
        <f>IF(OR(TablaRegistroVentas[[#This Row],[Prioridad]]="Alta",TablaRegistroVentas[[#This Row],[Prioridad]]="Crítica"),"Urgente","Normal")</f>
        <v>Urgente</v>
      </c>
      <c r="J186" s="1">
        <v>44074</v>
      </c>
      <c r="K186">
        <v>699481761</v>
      </c>
      <c r="L186" s="1">
        <v>44088</v>
      </c>
      <c r="M186" s="5">
        <f>_xlfn.DAYS(TablaRegistroVentas[[#This Row],[Fecha envío]], TablaRegistroVentas[[#This Row],[Fecha pedido]])</f>
        <v>14</v>
      </c>
      <c r="N186" s="1" t="str">
        <f>IF(TablaRegistroVentas[[#This Row],[Dias de entrega]]&lt;=20, "OK", IF(TablaRegistroVentas[[#This Row],[Dias de entrega]]&lt;=35, "Atrasado", "Alerta"))</f>
        <v>OK</v>
      </c>
      <c r="O186" s="1"/>
      <c r="P186"/>
      <c r="Q186"/>
      <c r="R186"/>
    </row>
    <row r="187" spans="1:18" x14ac:dyDescent="0.3">
      <c r="A187" t="s">
        <v>728</v>
      </c>
      <c r="B187" t="s">
        <v>68</v>
      </c>
      <c r="C187" t="s">
        <v>430</v>
      </c>
      <c r="D187" t="str">
        <f t="shared" si="2"/>
        <v>NEPAL - ASIA - C18</v>
      </c>
      <c r="E187" t="str">
        <f>LOWER(CONCATENATE(TablaRegistroVentas[[#This Row],[País]], ".", LEFT(TablaRegistroVentas[[#This Row],[Zona]],3),"@miempresa.com"))</f>
        <v>nepal.asi@miempresa.com</v>
      </c>
      <c r="F187" t="s">
        <v>88</v>
      </c>
      <c r="G187" t="s">
        <v>18</v>
      </c>
      <c r="H187" t="s">
        <v>14</v>
      </c>
      <c r="I187" t="str">
        <f>IF(OR(TablaRegistroVentas[[#This Row],[Prioridad]]="Alta",TablaRegistroVentas[[#This Row],[Prioridad]]="Crítica"),"Urgente","Normal")</f>
        <v>Urgente</v>
      </c>
      <c r="J187" s="1">
        <v>44122</v>
      </c>
      <c r="K187">
        <v>188509356</v>
      </c>
      <c r="L187" s="1">
        <v>44135</v>
      </c>
      <c r="M187" s="5">
        <f>_xlfn.DAYS(TablaRegistroVentas[[#This Row],[Fecha envío]], TablaRegistroVentas[[#This Row],[Fecha pedido]])</f>
        <v>13</v>
      </c>
      <c r="N187" s="1" t="str">
        <f>IF(TablaRegistroVentas[[#This Row],[Dias de entrega]]&lt;=20, "OK", IF(TablaRegistroVentas[[#This Row],[Dias de entrega]]&lt;=35, "Atrasado", "Alerta"))</f>
        <v>OK</v>
      </c>
      <c r="O187" s="1"/>
      <c r="P187"/>
      <c r="Q187"/>
      <c r="R187"/>
    </row>
    <row r="188" spans="1:18" x14ac:dyDescent="0.3">
      <c r="A188" t="s">
        <v>1129</v>
      </c>
      <c r="B188" t="s">
        <v>10</v>
      </c>
      <c r="C188" t="s">
        <v>227</v>
      </c>
      <c r="D188" t="str">
        <f t="shared" si="2"/>
        <v>ANDORRA - EUROPA - C59</v>
      </c>
      <c r="E188" t="str">
        <f>LOWER(CONCATENATE(TablaRegistroVentas[[#This Row],[País]], ".", LEFT(TablaRegistroVentas[[#This Row],[Zona]],3),"@miempresa.com"))</f>
        <v>andorra.eur@miempresa.com</v>
      </c>
      <c r="F188" t="s">
        <v>41</v>
      </c>
      <c r="G188" t="s">
        <v>18</v>
      </c>
      <c r="H188" t="s">
        <v>14</v>
      </c>
      <c r="I188" t="str">
        <f>IF(OR(TablaRegistroVentas[[#This Row],[Prioridad]]="Alta",TablaRegistroVentas[[#This Row],[Prioridad]]="Crítica"),"Urgente","Normal")</f>
        <v>Urgente</v>
      </c>
      <c r="J188" s="1">
        <v>44099</v>
      </c>
      <c r="K188">
        <v>593969666</v>
      </c>
      <c r="L188" s="1">
        <v>44112</v>
      </c>
      <c r="M188" s="5">
        <f>_xlfn.DAYS(TablaRegistroVentas[[#This Row],[Fecha envío]], TablaRegistroVentas[[#This Row],[Fecha pedido]])</f>
        <v>13</v>
      </c>
      <c r="N188" s="1" t="str">
        <f>IF(TablaRegistroVentas[[#This Row],[Dias de entrega]]&lt;=20, "OK", IF(TablaRegistroVentas[[#This Row],[Dias de entrega]]&lt;=35, "Atrasado", "Alerta"))</f>
        <v>OK</v>
      </c>
      <c r="O188" s="1"/>
      <c r="P188"/>
      <c r="Q188"/>
      <c r="R188"/>
    </row>
    <row r="189" spans="1:18" x14ac:dyDescent="0.3">
      <c r="A189" t="s">
        <v>20</v>
      </c>
      <c r="B189" t="s">
        <v>21</v>
      </c>
      <c r="C189" t="s">
        <v>22</v>
      </c>
      <c r="D189" t="str">
        <f t="shared" si="2"/>
        <v>MARSHALL ISLANDS - AUSTRALIA Y OCEANÍA - C76</v>
      </c>
      <c r="E189" t="str">
        <f>LOWER(CONCATENATE(TablaRegistroVentas[[#This Row],[País]], ".", LEFT(TablaRegistroVentas[[#This Row],[Zona]],3),"@miempresa.com"))</f>
        <v>marshall islands.aus@miempresa.com</v>
      </c>
      <c r="F189" t="s">
        <v>23</v>
      </c>
      <c r="G189" t="s">
        <v>18</v>
      </c>
      <c r="H189" t="s">
        <v>14</v>
      </c>
      <c r="I189" t="str">
        <f>IF(OR(TablaRegistroVentas[[#This Row],[Prioridad]]="Alta",TablaRegistroVentas[[#This Row],[Prioridad]]="Crítica"),"Urgente","Normal")</f>
        <v>Urgente</v>
      </c>
      <c r="J189" s="1">
        <v>44144</v>
      </c>
      <c r="K189">
        <v>765228068</v>
      </c>
      <c r="L189" s="1">
        <v>44156</v>
      </c>
      <c r="M189" s="5">
        <f>_xlfn.DAYS(TablaRegistroVentas[[#This Row],[Fecha envío]], TablaRegistroVentas[[#This Row],[Fecha pedido]])</f>
        <v>12</v>
      </c>
      <c r="N189" s="1" t="str">
        <f>IF(TablaRegistroVentas[[#This Row],[Dias de entrega]]&lt;=20, "OK", IF(TablaRegistroVentas[[#This Row],[Dias de entrega]]&lt;=35, "Atrasado", "Alerta"))</f>
        <v>OK</v>
      </c>
      <c r="O189" s="1"/>
      <c r="P189"/>
      <c r="Q189"/>
      <c r="R189"/>
    </row>
    <row r="190" spans="1:18" x14ac:dyDescent="0.3">
      <c r="A190" t="s">
        <v>156</v>
      </c>
      <c r="B190" t="s">
        <v>25</v>
      </c>
      <c r="C190" t="s">
        <v>157</v>
      </c>
      <c r="D190" t="str">
        <f t="shared" si="2"/>
        <v>TANZANIA - ÁFRICA - C62</v>
      </c>
      <c r="E190" t="str">
        <f>LOWER(CONCATENATE(TablaRegistroVentas[[#This Row],[País]], ".", LEFT(TablaRegistroVentas[[#This Row],[Zona]],3),"@miempresa.com"))</f>
        <v>tanzania.áfr@miempresa.com</v>
      </c>
      <c r="F190" t="s">
        <v>27</v>
      </c>
      <c r="G190" t="s">
        <v>13</v>
      </c>
      <c r="H190" t="s">
        <v>14</v>
      </c>
      <c r="I190" t="str">
        <f>IF(OR(TablaRegistroVentas[[#This Row],[Prioridad]]="Alta",TablaRegistroVentas[[#This Row],[Prioridad]]="Crítica"),"Urgente","Normal")</f>
        <v>Urgente</v>
      </c>
      <c r="J190" s="1">
        <v>44251</v>
      </c>
      <c r="K190">
        <v>627267253</v>
      </c>
      <c r="L190" s="1">
        <v>44263</v>
      </c>
      <c r="M190" s="5">
        <f>_xlfn.DAYS(TablaRegistroVentas[[#This Row],[Fecha envío]], TablaRegistroVentas[[#This Row],[Fecha pedido]])</f>
        <v>12</v>
      </c>
      <c r="N190" s="1" t="str">
        <f>IF(TablaRegistroVentas[[#This Row],[Dias de entrega]]&lt;=20, "OK", IF(TablaRegistroVentas[[#This Row],[Dias de entrega]]&lt;=35, "Atrasado", "Alerta"))</f>
        <v>OK</v>
      </c>
      <c r="O190" s="1"/>
      <c r="P190"/>
      <c r="Q190"/>
      <c r="R190"/>
    </row>
    <row r="191" spans="1:18" x14ac:dyDescent="0.3">
      <c r="A191" t="s">
        <v>450</v>
      </c>
      <c r="B191" t="s">
        <v>25</v>
      </c>
      <c r="C191" t="s">
        <v>451</v>
      </c>
      <c r="D191" t="str">
        <f t="shared" si="2"/>
        <v>SAUDI ARABIA - ÁFRICA - C41</v>
      </c>
      <c r="E191" t="str">
        <f>LOWER(CONCATENATE(TablaRegistroVentas[[#This Row],[País]], ".", LEFT(TablaRegistroVentas[[#This Row],[Zona]],3),"@miempresa.com"))</f>
        <v>saudi arabia.áfr@miempresa.com</v>
      </c>
      <c r="F191" t="s">
        <v>56</v>
      </c>
      <c r="G191" t="s">
        <v>18</v>
      </c>
      <c r="H191" t="s">
        <v>14</v>
      </c>
      <c r="I191" t="str">
        <f>IF(OR(TablaRegistroVentas[[#This Row],[Prioridad]]="Alta",TablaRegistroVentas[[#This Row],[Prioridad]]="Crítica"),"Urgente","Normal")</f>
        <v>Urgente</v>
      </c>
      <c r="J191" s="1">
        <v>44414</v>
      </c>
      <c r="K191">
        <v>415760695</v>
      </c>
      <c r="L191" s="1">
        <v>44426</v>
      </c>
      <c r="M191" s="5">
        <f>_xlfn.DAYS(TablaRegistroVentas[[#This Row],[Fecha envío]], TablaRegistroVentas[[#This Row],[Fecha pedido]])</f>
        <v>12</v>
      </c>
      <c r="N191" s="1" t="str">
        <f>IF(TablaRegistroVentas[[#This Row],[Dias de entrega]]&lt;=20, "OK", IF(TablaRegistroVentas[[#This Row],[Dias de entrega]]&lt;=35, "Atrasado", "Alerta"))</f>
        <v>OK</v>
      </c>
      <c r="O191" s="1"/>
      <c r="P191"/>
      <c r="Q191"/>
      <c r="R191"/>
    </row>
    <row r="192" spans="1:18" x14ac:dyDescent="0.3">
      <c r="A192" t="s">
        <v>556</v>
      </c>
      <c r="B192" t="s">
        <v>48</v>
      </c>
      <c r="C192" t="s">
        <v>49</v>
      </c>
      <c r="D192" t="str">
        <f t="shared" si="2"/>
        <v>GREENLAND - NORTEAMÉRICA - C80</v>
      </c>
      <c r="E192" t="str">
        <f>LOWER(CONCATENATE(TablaRegistroVentas[[#This Row],[País]], ".", LEFT(TablaRegistroVentas[[#This Row],[Zona]],3),"@miempresa.com"))</f>
        <v>greenland.nor@miempresa.com</v>
      </c>
      <c r="F192" t="s">
        <v>78</v>
      </c>
      <c r="G192" t="s">
        <v>18</v>
      </c>
      <c r="H192" t="s">
        <v>14</v>
      </c>
      <c r="I192" t="str">
        <f>IF(OR(TablaRegistroVentas[[#This Row],[Prioridad]]="Alta",TablaRegistroVentas[[#This Row],[Prioridad]]="Crítica"),"Urgente","Normal")</f>
        <v>Urgente</v>
      </c>
      <c r="J192" s="1">
        <v>44692</v>
      </c>
      <c r="K192">
        <v>805596816</v>
      </c>
      <c r="L192" s="1">
        <v>44704</v>
      </c>
      <c r="M192" s="5">
        <f>_xlfn.DAYS(TablaRegistroVentas[[#This Row],[Fecha envío]], TablaRegistroVentas[[#This Row],[Fecha pedido]])</f>
        <v>12</v>
      </c>
      <c r="N192" s="1" t="str">
        <f>IF(TablaRegistroVentas[[#This Row],[Dias de entrega]]&lt;=20, "OK", IF(TablaRegistroVentas[[#This Row],[Dias de entrega]]&lt;=35, "Atrasado", "Alerta"))</f>
        <v>OK</v>
      </c>
      <c r="O192" s="1"/>
      <c r="P192"/>
      <c r="Q192"/>
      <c r="R192"/>
    </row>
    <row r="193" spans="1:18" x14ac:dyDescent="0.3">
      <c r="A193" t="s">
        <v>568</v>
      </c>
      <c r="B193" t="s">
        <v>68</v>
      </c>
      <c r="C193" t="s">
        <v>274</v>
      </c>
      <c r="D193" t="str">
        <f t="shared" si="2"/>
        <v>MONGOLIA - ASIA - C51</v>
      </c>
      <c r="E193" t="str">
        <f>LOWER(CONCATENATE(TablaRegistroVentas[[#This Row],[País]], ".", LEFT(TablaRegistroVentas[[#This Row],[Zona]],3),"@miempresa.com"))</f>
        <v>mongolia.asi@miempresa.com</v>
      </c>
      <c r="F193" t="s">
        <v>43</v>
      </c>
      <c r="G193" t="s">
        <v>18</v>
      </c>
      <c r="H193" t="s">
        <v>14</v>
      </c>
      <c r="I193" t="str">
        <f>IF(OR(TablaRegistroVentas[[#This Row],[Prioridad]]="Alta",TablaRegistroVentas[[#This Row],[Prioridad]]="Crítica"),"Urgente","Normal")</f>
        <v>Urgente</v>
      </c>
      <c r="J193" s="1">
        <v>44685</v>
      </c>
      <c r="K193">
        <v>514738929</v>
      </c>
      <c r="L193" s="1">
        <v>44697</v>
      </c>
      <c r="M193" s="5">
        <f>_xlfn.DAYS(TablaRegistroVentas[[#This Row],[Fecha envío]], TablaRegistroVentas[[#This Row],[Fecha pedido]])</f>
        <v>12</v>
      </c>
      <c r="N193" s="1" t="str">
        <f>IF(TablaRegistroVentas[[#This Row],[Dias de entrega]]&lt;=20, "OK", IF(TablaRegistroVentas[[#This Row],[Dias de entrega]]&lt;=35, "Atrasado", "Alerta"))</f>
        <v>OK</v>
      </c>
      <c r="O193" s="1"/>
      <c r="P193"/>
      <c r="Q193"/>
      <c r="R193"/>
    </row>
    <row r="194" spans="1:18" x14ac:dyDescent="0.3">
      <c r="A194" t="s">
        <v>1113</v>
      </c>
      <c r="B194" t="s">
        <v>10</v>
      </c>
      <c r="C194" t="s">
        <v>316</v>
      </c>
      <c r="D194" t="str">
        <f t="shared" ref="D194:D257" si="3">UPPER(C194&amp;" - "&amp;B194&amp;" - "&amp;LEFT(A194,1)&amp;MID(A194,2,2))</f>
        <v>SERBIA - EUROPA - C28</v>
      </c>
      <c r="E194" t="str">
        <f>LOWER(CONCATENATE(TablaRegistroVentas[[#This Row],[País]], ".", LEFT(TablaRegistroVentas[[#This Row],[Zona]],3),"@miempresa.com"))</f>
        <v>serbia.eur@miempresa.com</v>
      </c>
      <c r="F194" t="s">
        <v>32</v>
      </c>
      <c r="G194" t="s">
        <v>13</v>
      </c>
      <c r="H194" t="s">
        <v>14</v>
      </c>
      <c r="I194" t="str">
        <f>IF(OR(TablaRegistroVentas[[#This Row],[Prioridad]]="Alta",TablaRegistroVentas[[#This Row],[Prioridad]]="Crítica"),"Urgente","Normal")</f>
        <v>Urgente</v>
      </c>
      <c r="J194" s="1">
        <v>44863</v>
      </c>
      <c r="K194">
        <v>286076533</v>
      </c>
      <c r="L194" s="1">
        <v>44875</v>
      </c>
      <c r="M194" s="5">
        <f>_xlfn.DAYS(TablaRegistroVentas[[#This Row],[Fecha envío]], TablaRegistroVentas[[#This Row],[Fecha pedido]])</f>
        <v>12</v>
      </c>
      <c r="N194" s="1" t="str">
        <f>IF(TablaRegistroVentas[[#This Row],[Dias de entrega]]&lt;=20, "OK", IF(TablaRegistroVentas[[#This Row],[Dias de entrega]]&lt;=35, "Atrasado", "Alerta"))</f>
        <v>OK</v>
      </c>
      <c r="O194" s="1"/>
      <c r="P194"/>
      <c r="Q194"/>
      <c r="R194"/>
    </row>
    <row r="195" spans="1:18" x14ac:dyDescent="0.3">
      <c r="A195" t="s">
        <v>61</v>
      </c>
      <c r="B195" t="s">
        <v>21</v>
      </c>
      <c r="C195" t="s">
        <v>62</v>
      </c>
      <c r="D195" t="str">
        <f t="shared" si="3"/>
        <v>FEDERATED STATES OF MICRONESIA - AUSTRALIA Y OCEANÍA - C73</v>
      </c>
      <c r="E195" t="str">
        <f>LOWER(CONCATENATE(TablaRegistroVentas[[#This Row],[País]], ".", LEFT(TablaRegistroVentas[[#This Row],[Zona]],3),"@miempresa.com"))</f>
        <v>federated states of micronesia.aus@miempresa.com</v>
      </c>
      <c r="F195" t="s">
        <v>41</v>
      </c>
      <c r="G195" t="s">
        <v>13</v>
      </c>
      <c r="H195" t="s">
        <v>14</v>
      </c>
      <c r="I195" t="str">
        <f>IF(OR(TablaRegistroVentas[[#This Row],[Prioridad]]="Alta",TablaRegistroVentas[[#This Row],[Prioridad]]="Crítica"),"Urgente","Normal")</f>
        <v>Urgente</v>
      </c>
      <c r="J195" s="1">
        <v>43940</v>
      </c>
      <c r="K195">
        <v>731011664</v>
      </c>
      <c r="L195" s="1">
        <v>43951</v>
      </c>
      <c r="M195" s="5">
        <f>_xlfn.DAYS(TablaRegistroVentas[[#This Row],[Fecha envío]], TablaRegistroVentas[[#This Row],[Fecha pedido]])</f>
        <v>11</v>
      </c>
      <c r="N195" s="1" t="str">
        <f>IF(TablaRegistroVentas[[#This Row],[Dias de entrega]]&lt;=20, "OK", IF(TablaRegistroVentas[[#This Row],[Dias de entrega]]&lt;=35, "Atrasado", "Alerta"))</f>
        <v>OK</v>
      </c>
      <c r="O195" s="1"/>
      <c r="P195"/>
      <c r="Q195"/>
      <c r="R195"/>
    </row>
    <row r="196" spans="1:18" x14ac:dyDescent="0.3">
      <c r="A196" t="s">
        <v>283</v>
      </c>
      <c r="B196" t="s">
        <v>25</v>
      </c>
      <c r="C196" t="s">
        <v>200</v>
      </c>
      <c r="D196" t="str">
        <f t="shared" si="3"/>
        <v>CAPE VERDE - ÁFRICA - C92</v>
      </c>
      <c r="E196" t="str">
        <f>LOWER(CONCATENATE(TablaRegistroVentas[[#This Row],[País]], ".", LEFT(TablaRegistroVentas[[#This Row],[Zona]],3),"@miempresa.com"))</f>
        <v>cape verde.áfr@miempresa.com</v>
      </c>
      <c r="F196" t="s">
        <v>12</v>
      </c>
      <c r="G196" t="s">
        <v>13</v>
      </c>
      <c r="H196" t="s">
        <v>14</v>
      </c>
      <c r="I196" t="str">
        <f>IF(OR(TablaRegistroVentas[[#This Row],[Prioridad]]="Alta",TablaRegistroVentas[[#This Row],[Prioridad]]="Crítica"),"Urgente","Normal")</f>
        <v>Urgente</v>
      </c>
      <c r="J196" s="1">
        <v>43848</v>
      </c>
      <c r="K196">
        <v>927029645</v>
      </c>
      <c r="L196" s="1">
        <v>43859</v>
      </c>
      <c r="M196" s="5">
        <f>_xlfn.DAYS(TablaRegistroVentas[[#This Row],[Fecha envío]], TablaRegistroVentas[[#This Row],[Fecha pedido]])</f>
        <v>11</v>
      </c>
      <c r="N196" s="1" t="str">
        <f>IF(TablaRegistroVentas[[#This Row],[Dias de entrega]]&lt;=20, "OK", IF(TablaRegistroVentas[[#This Row],[Dias de entrega]]&lt;=35, "Atrasado", "Alerta"))</f>
        <v>OK</v>
      </c>
      <c r="O196" s="1"/>
      <c r="P196"/>
      <c r="Q196"/>
      <c r="R196"/>
    </row>
    <row r="197" spans="1:18" x14ac:dyDescent="0.3">
      <c r="A197" t="s">
        <v>558</v>
      </c>
      <c r="B197" t="s">
        <v>10</v>
      </c>
      <c r="C197" t="s">
        <v>330</v>
      </c>
      <c r="D197" t="str">
        <f t="shared" si="3"/>
        <v>CYPRUS - EUROPA - C36</v>
      </c>
      <c r="E197" t="str">
        <f>LOWER(CONCATENATE(TablaRegistroVentas[[#This Row],[País]], ".", LEFT(TablaRegistroVentas[[#This Row],[Zona]],3),"@miempresa.com"))</f>
        <v>cyprus.eur@miempresa.com</v>
      </c>
      <c r="F197" t="s">
        <v>23</v>
      </c>
      <c r="G197" t="s">
        <v>13</v>
      </c>
      <c r="H197" t="s">
        <v>14</v>
      </c>
      <c r="I197" t="str">
        <f>IF(OR(TablaRegistroVentas[[#This Row],[Prioridad]]="Alta",TablaRegistroVentas[[#This Row],[Prioridad]]="Crítica"),"Urgente","Normal")</f>
        <v>Urgente</v>
      </c>
      <c r="J197" s="1">
        <v>44280</v>
      </c>
      <c r="K197">
        <v>366055715</v>
      </c>
      <c r="L197" s="1">
        <v>44291</v>
      </c>
      <c r="M197" s="5">
        <f>_xlfn.DAYS(TablaRegistroVentas[[#This Row],[Fecha envío]], TablaRegistroVentas[[#This Row],[Fecha pedido]])</f>
        <v>11</v>
      </c>
      <c r="N197" s="1" t="str">
        <f>IF(TablaRegistroVentas[[#This Row],[Dias de entrega]]&lt;=20, "OK", IF(TablaRegistroVentas[[#This Row],[Dias de entrega]]&lt;=35, "Atrasado", "Alerta"))</f>
        <v>OK</v>
      </c>
      <c r="O197" s="1"/>
      <c r="P197"/>
      <c r="Q197"/>
      <c r="R197"/>
    </row>
    <row r="198" spans="1:18" x14ac:dyDescent="0.3">
      <c r="A198" t="s">
        <v>911</v>
      </c>
      <c r="B198" t="s">
        <v>10</v>
      </c>
      <c r="C198" t="s">
        <v>651</v>
      </c>
      <c r="D198" t="str">
        <f t="shared" si="3"/>
        <v>UKRAINE - EUROPA - C73</v>
      </c>
      <c r="E198" t="str">
        <f>LOWER(CONCATENATE(TablaRegistroVentas[[#This Row],[País]], ".", LEFT(TablaRegistroVentas[[#This Row],[Zona]],3),"@miempresa.com"))</f>
        <v>ukraine.eur@miempresa.com</v>
      </c>
      <c r="F198" t="s">
        <v>46</v>
      </c>
      <c r="G198" t="s">
        <v>13</v>
      </c>
      <c r="H198" t="s">
        <v>14</v>
      </c>
      <c r="I198" t="str">
        <f>IF(OR(TablaRegistroVentas[[#This Row],[Prioridad]]="Alta",TablaRegistroVentas[[#This Row],[Prioridad]]="Crítica"),"Urgente","Normal")</f>
        <v>Urgente</v>
      </c>
      <c r="J198" s="1">
        <v>44345</v>
      </c>
      <c r="K198">
        <v>733834207</v>
      </c>
      <c r="L198" s="1">
        <v>44356</v>
      </c>
      <c r="M198" s="5">
        <f>_xlfn.DAYS(TablaRegistroVentas[[#This Row],[Fecha envío]], TablaRegistroVentas[[#This Row],[Fecha pedido]])</f>
        <v>11</v>
      </c>
      <c r="N198" s="1" t="str">
        <f>IF(TablaRegistroVentas[[#This Row],[Dias de entrega]]&lt;=20, "OK", IF(TablaRegistroVentas[[#This Row],[Dias de entrega]]&lt;=35, "Atrasado", "Alerta"))</f>
        <v>OK</v>
      </c>
      <c r="O198" s="1"/>
      <c r="P198"/>
      <c r="Q198"/>
      <c r="R198"/>
    </row>
    <row r="199" spans="1:18" x14ac:dyDescent="0.3">
      <c r="A199" t="s">
        <v>521</v>
      </c>
      <c r="B199" t="s">
        <v>25</v>
      </c>
      <c r="C199" t="s">
        <v>304</v>
      </c>
      <c r="D199" t="str">
        <f t="shared" si="3"/>
        <v>PAKISTAN - ÁFRICA - C23</v>
      </c>
      <c r="E199" t="str">
        <f>LOWER(CONCATENATE(TablaRegistroVentas[[#This Row],[País]], ".", LEFT(TablaRegistroVentas[[#This Row],[Zona]],3),"@miempresa.com"))</f>
        <v>pakistan.áfr@miempresa.com</v>
      </c>
      <c r="F199" t="s">
        <v>88</v>
      </c>
      <c r="G199" t="s">
        <v>13</v>
      </c>
      <c r="H199" t="s">
        <v>14</v>
      </c>
      <c r="I199" t="str">
        <f>IF(OR(TablaRegistroVentas[[#This Row],[Prioridad]]="Alta",TablaRegistroVentas[[#This Row],[Prioridad]]="Crítica"),"Urgente","Normal")</f>
        <v>Urgente</v>
      </c>
      <c r="J199" s="1">
        <v>44322</v>
      </c>
      <c r="K199">
        <v>239530551</v>
      </c>
      <c r="L199" s="1">
        <v>44333</v>
      </c>
      <c r="M199" s="5">
        <f>_xlfn.DAYS(TablaRegistroVentas[[#This Row],[Fecha envío]], TablaRegistroVentas[[#This Row],[Fecha pedido]])</f>
        <v>11</v>
      </c>
      <c r="N199" s="1" t="str">
        <f>IF(TablaRegistroVentas[[#This Row],[Dias de entrega]]&lt;=20, "OK", IF(TablaRegistroVentas[[#This Row],[Dias de entrega]]&lt;=35, "Atrasado", "Alerta"))</f>
        <v>OK</v>
      </c>
      <c r="O199" s="1"/>
      <c r="P199"/>
      <c r="Q199"/>
      <c r="R199"/>
    </row>
    <row r="200" spans="1:18" x14ac:dyDescent="0.3">
      <c r="A200" t="s">
        <v>339</v>
      </c>
      <c r="B200" t="s">
        <v>10</v>
      </c>
      <c r="C200" t="s">
        <v>340</v>
      </c>
      <c r="D200" t="str">
        <f t="shared" si="3"/>
        <v>LUXEMBOURG - EUROPA - C35</v>
      </c>
      <c r="E200" t="str">
        <f>LOWER(CONCATENATE(TablaRegistroVentas[[#This Row],[País]], ".", LEFT(TablaRegistroVentas[[#This Row],[Zona]],3),"@miempresa.com"))</f>
        <v>luxembourg.eur@miempresa.com</v>
      </c>
      <c r="F200" t="s">
        <v>12</v>
      </c>
      <c r="G200" t="s">
        <v>18</v>
      </c>
      <c r="H200" t="s">
        <v>14</v>
      </c>
      <c r="I200" t="str">
        <f>IF(OR(TablaRegistroVentas[[#This Row],[Prioridad]]="Alta",TablaRegistroVentas[[#This Row],[Prioridad]]="Crítica"),"Urgente","Normal")</f>
        <v>Urgente</v>
      </c>
      <c r="J200" s="1">
        <v>44757</v>
      </c>
      <c r="K200">
        <v>352681577</v>
      </c>
      <c r="L200" s="1">
        <v>44767</v>
      </c>
      <c r="M200" s="5">
        <f>_xlfn.DAYS(TablaRegistroVentas[[#This Row],[Fecha envío]], TablaRegistroVentas[[#This Row],[Fecha pedido]])</f>
        <v>10</v>
      </c>
      <c r="N200" s="1" t="str">
        <f>IF(TablaRegistroVentas[[#This Row],[Dias de entrega]]&lt;=20, "OK", IF(TablaRegistroVentas[[#This Row],[Dias de entrega]]&lt;=35, "Atrasado", "Alerta"))</f>
        <v>OK</v>
      </c>
      <c r="O200" s="1"/>
      <c r="P200"/>
      <c r="Q200"/>
      <c r="R200"/>
    </row>
    <row r="201" spans="1:18" x14ac:dyDescent="0.3">
      <c r="A201" t="s">
        <v>396</v>
      </c>
      <c r="B201" t="s">
        <v>68</v>
      </c>
      <c r="C201" t="s">
        <v>77</v>
      </c>
      <c r="D201" t="str">
        <f t="shared" si="3"/>
        <v>BHUTAN - ASIA - C46</v>
      </c>
      <c r="E201" t="str">
        <f>LOWER(CONCATENATE(TablaRegistroVentas[[#This Row],[País]], ".", LEFT(TablaRegistroVentas[[#This Row],[Zona]],3),"@miempresa.com"))</f>
        <v>bhutan.asi@miempresa.com</v>
      </c>
      <c r="F201" t="s">
        <v>41</v>
      </c>
      <c r="G201" t="s">
        <v>13</v>
      </c>
      <c r="H201" t="s">
        <v>14</v>
      </c>
      <c r="I201" t="str">
        <f>IF(OR(TablaRegistroVentas[[#This Row],[Prioridad]]="Alta",TablaRegistroVentas[[#This Row],[Prioridad]]="Crítica"),"Urgente","Normal")</f>
        <v>Urgente</v>
      </c>
      <c r="J201" s="1">
        <v>44208</v>
      </c>
      <c r="K201">
        <v>461794698</v>
      </c>
      <c r="L201" s="1">
        <v>44218</v>
      </c>
      <c r="M201" s="5">
        <f>_xlfn.DAYS(TablaRegistroVentas[[#This Row],[Fecha envío]], TablaRegistroVentas[[#This Row],[Fecha pedido]])</f>
        <v>10</v>
      </c>
      <c r="N201" s="1" t="str">
        <f>IF(TablaRegistroVentas[[#This Row],[Dias de entrega]]&lt;=20, "OK", IF(TablaRegistroVentas[[#This Row],[Dias de entrega]]&lt;=35, "Atrasado", "Alerta"))</f>
        <v>OK</v>
      </c>
      <c r="O201" s="1"/>
      <c r="P201"/>
      <c r="Q201"/>
      <c r="R201"/>
    </row>
    <row r="202" spans="1:18" x14ac:dyDescent="0.3">
      <c r="A202" t="s">
        <v>411</v>
      </c>
      <c r="B202" t="s">
        <v>25</v>
      </c>
      <c r="C202" t="s">
        <v>51</v>
      </c>
      <c r="D202" t="str">
        <f t="shared" si="3"/>
        <v>ANGOLA - ÁFRICA - C50</v>
      </c>
      <c r="E202" t="str">
        <f>LOWER(CONCATENATE(TablaRegistroVentas[[#This Row],[País]], ".", LEFT(TablaRegistroVentas[[#This Row],[Zona]],3),"@miempresa.com"))</f>
        <v>angola.áfr@miempresa.com</v>
      </c>
      <c r="F202" t="s">
        <v>46</v>
      </c>
      <c r="G202" t="s">
        <v>18</v>
      </c>
      <c r="H202" t="s">
        <v>14</v>
      </c>
      <c r="I202" t="str">
        <f>IF(OR(TablaRegistroVentas[[#This Row],[Prioridad]]="Alta",TablaRegistroVentas[[#This Row],[Prioridad]]="Crítica"),"Urgente","Normal")</f>
        <v>Urgente</v>
      </c>
      <c r="J202" s="1">
        <v>44701</v>
      </c>
      <c r="K202">
        <v>501440322</v>
      </c>
      <c r="L202" s="1">
        <v>44711</v>
      </c>
      <c r="M202" s="5">
        <f>_xlfn.DAYS(TablaRegistroVentas[[#This Row],[Fecha envío]], TablaRegistroVentas[[#This Row],[Fecha pedido]])</f>
        <v>10</v>
      </c>
      <c r="N202" s="1" t="str">
        <f>IF(TablaRegistroVentas[[#This Row],[Dias de entrega]]&lt;=20, "OK", IF(TablaRegistroVentas[[#This Row],[Dias de entrega]]&lt;=35, "Atrasado", "Alerta"))</f>
        <v>OK</v>
      </c>
      <c r="O202" s="1"/>
      <c r="P202"/>
      <c r="Q202"/>
      <c r="R202"/>
    </row>
    <row r="203" spans="1:18" x14ac:dyDescent="0.3">
      <c r="A203" t="s">
        <v>883</v>
      </c>
      <c r="B203" t="s">
        <v>25</v>
      </c>
      <c r="C203" t="s">
        <v>240</v>
      </c>
      <c r="D203" t="str">
        <f t="shared" si="3"/>
        <v>MAURITANIA - ÁFRICA - C41</v>
      </c>
      <c r="E203" t="str">
        <f>LOWER(CONCATENATE(TablaRegistroVentas[[#This Row],[País]], ".", LEFT(TablaRegistroVentas[[#This Row],[Zona]],3),"@miempresa.com"))</f>
        <v>mauritania.áfr@miempresa.com</v>
      </c>
      <c r="F203" t="s">
        <v>56</v>
      </c>
      <c r="G203" t="s">
        <v>13</v>
      </c>
      <c r="H203" t="s">
        <v>14</v>
      </c>
      <c r="I203" t="str">
        <f>IF(OR(TablaRegistroVentas[[#This Row],[Prioridad]]="Alta",TablaRegistroVentas[[#This Row],[Prioridad]]="Crítica"),"Urgente","Normal")</f>
        <v>Urgente</v>
      </c>
      <c r="J203" s="1">
        <v>44768</v>
      </c>
      <c r="K203">
        <v>412863051</v>
      </c>
      <c r="L203" s="1">
        <v>44778</v>
      </c>
      <c r="M203" s="5">
        <f>_xlfn.DAYS(TablaRegistroVentas[[#This Row],[Fecha envío]], TablaRegistroVentas[[#This Row],[Fecha pedido]])</f>
        <v>10</v>
      </c>
      <c r="N203" s="1" t="str">
        <f>IF(TablaRegistroVentas[[#This Row],[Dias de entrega]]&lt;=20, "OK", IF(TablaRegistroVentas[[#This Row],[Dias de entrega]]&lt;=35, "Atrasado", "Alerta"))</f>
        <v>OK</v>
      </c>
      <c r="O203" s="1"/>
      <c r="P203"/>
      <c r="Q203"/>
      <c r="R203"/>
    </row>
    <row r="204" spans="1:18" x14ac:dyDescent="0.3">
      <c r="A204" t="s">
        <v>1068</v>
      </c>
      <c r="B204" t="s">
        <v>25</v>
      </c>
      <c r="C204" t="s">
        <v>185</v>
      </c>
      <c r="D204" t="str">
        <f t="shared" si="3"/>
        <v>MADAGASCAR - ÁFRICA - C93</v>
      </c>
      <c r="E204" t="str">
        <f>LOWER(CONCATENATE(TablaRegistroVentas[[#This Row],[País]], ".", LEFT(TablaRegistroVentas[[#This Row],[Zona]],3),"@miempresa.com"))</f>
        <v>madagascar.áfr@miempresa.com</v>
      </c>
      <c r="F204" t="s">
        <v>88</v>
      </c>
      <c r="G204" t="s">
        <v>13</v>
      </c>
      <c r="H204" t="s">
        <v>14</v>
      </c>
      <c r="I204" t="str">
        <f>IF(OR(TablaRegistroVentas[[#This Row],[Prioridad]]="Alta",TablaRegistroVentas[[#This Row],[Prioridad]]="Crítica"),"Urgente","Normal")</f>
        <v>Urgente</v>
      </c>
      <c r="J204" s="1">
        <v>44134</v>
      </c>
      <c r="K204">
        <v>932654559</v>
      </c>
      <c r="L204" s="1">
        <v>44144</v>
      </c>
      <c r="M204" s="5">
        <f>_xlfn.DAYS(TablaRegistroVentas[[#This Row],[Fecha envío]], TablaRegistroVentas[[#This Row],[Fecha pedido]])</f>
        <v>10</v>
      </c>
      <c r="N204" s="1" t="str">
        <f>IF(TablaRegistroVentas[[#This Row],[Dias de entrega]]&lt;=20, "OK", IF(TablaRegistroVentas[[#This Row],[Dias de entrega]]&lt;=35, "Atrasado", "Alerta"))</f>
        <v>OK</v>
      </c>
      <c r="O204" s="1"/>
      <c r="P204"/>
      <c r="Q204"/>
      <c r="R204"/>
    </row>
    <row r="205" spans="1:18" x14ac:dyDescent="0.3">
      <c r="A205" t="s">
        <v>1152</v>
      </c>
      <c r="B205" t="s">
        <v>21</v>
      </c>
      <c r="C205" t="s">
        <v>45</v>
      </c>
      <c r="D205" t="str">
        <f t="shared" si="3"/>
        <v>AUSTRALIA - AUSTRALIA Y OCEANÍA - C40</v>
      </c>
      <c r="E205" t="str">
        <f>LOWER(CONCATENATE(TablaRegistroVentas[[#This Row],[País]], ".", LEFT(TablaRegistroVentas[[#This Row],[Zona]],3),"@miempresa.com"))</f>
        <v>australia.aus@miempresa.com</v>
      </c>
      <c r="F205" t="s">
        <v>12</v>
      </c>
      <c r="G205" t="s">
        <v>13</v>
      </c>
      <c r="H205" t="s">
        <v>14</v>
      </c>
      <c r="I205" t="str">
        <f>IF(OR(TablaRegistroVentas[[#This Row],[Prioridad]]="Alta",TablaRegistroVentas[[#This Row],[Prioridad]]="Crítica"),"Urgente","Normal")</f>
        <v>Urgente</v>
      </c>
      <c r="J205" s="1">
        <v>44191</v>
      </c>
      <c r="K205">
        <v>408538901</v>
      </c>
      <c r="L205" s="1">
        <v>44201</v>
      </c>
      <c r="M205" s="5">
        <f>_xlfn.DAYS(TablaRegistroVentas[[#This Row],[Fecha envío]], TablaRegistroVentas[[#This Row],[Fecha pedido]])</f>
        <v>10</v>
      </c>
      <c r="N205" s="1" t="str">
        <f>IF(TablaRegistroVentas[[#This Row],[Dias de entrega]]&lt;=20, "OK", IF(TablaRegistroVentas[[#This Row],[Dias de entrega]]&lt;=35, "Atrasado", "Alerta"))</f>
        <v>OK</v>
      </c>
      <c r="O205" s="1"/>
      <c r="P205"/>
      <c r="Q205"/>
      <c r="R205"/>
    </row>
    <row r="206" spans="1:18" x14ac:dyDescent="0.3">
      <c r="A206" t="s">
        <v>280</v>
      </c>
      <c r="B206" t="s">
        <v>25</v>
      </c>
      <c r="C206" t="s">
        <v>281</v>
      </c>
      <c r="D206" t="str">
        <f t="shared" si="3"/>
        <v>NIGER - ÁFRICA - C20</v>
      </c>
      <c r="E206" t="str">
        <f>LOWER(CONCATENATE(TablaRegistroVentas[[#This Row],[País]], ".", LEFT(TablaRegistroVentas[[#This Row],[Zona]],3),"@miempresa.com"))</f>
        <v>niger.áfr@miempresa.com</v>
      </c>
      <c r="F206" t="s">
        <v>27</v>
      </c>
      <c r="G206" t="s">
        <v>18</v>
      </c>
      <c r="H206" t="s">
        <v>14</v>
      </c>
      <c r="I206" t="str">
        <f>IF(OR(TablaRegistroVentas[[#This Row],[Prioridad]]="Alta",TablaRegistroVentas[[#This Row],[Prioridad]]="Crítica"),"Urgente","Normal")</f>
        <v>Urgente</v>
      </c>
      <c r="J206" s="1">
        <v>44755</v>
      </c>
      <c r="K206">
        <v>208001077</v>
      </c>
      <c r="L206" s="1">
        <v>44764</v>
      </c>
      <c r="M206" s="5">
        <f>_xlfn.DAYS(TablaRegistroVentas[[#This Row],[Fecha envío]], TablaRegistroVentas[[#This Row],[Fecha pedido]])</f>
        <v>9</v>
      </c>
      <c r="N206" s="1" t="str">
        <f>IF(TablaRegistroVentas[[#This Row],[Dias de entrega]]&lt;=20, "OK", IF(TablaRegistroVentas[[#This Row],[Dias de entrega]]&lt;=35, "Atrasado", "Alerta"))</f>
        <v>OK</v>
      </c>
      <c r="O206" s="1"/>
      <c r="P206"/>
      <c r="Q206"/>
      <c r="R206"/>
    </row>
    <row r="207" spans="1:18" x14ac:dyDescent="0.3">
      <c r="A207" t="s">
        <v>353</v>
      </c>
      <c r="B207" t="s">
        <v>10</v>
      </c>
      <c r="C207" t="s">
        <v>242</v>
      </c>
      <c r="D207" t="str">
        <f t="shared" si="3"/>
        <v>PORTUGAL - EUROPA - C69</v>
      </c>
      <c r="E207" t="str">
        <f>LOWER(CONCATENATE(TablaRegistroVentas[[#This Row],[País]], ".", LEFT(TablaRegistroVentas[[#This Row],[Zona]],3),"@miempresa.com"))</f>
        <v>portugal.eur@miempresa.com</v>
      </c>
      <c r="F207" t="s">
        <v>12</v>
      </c>
      <c r="G207" t="s">
        <v>13</v>
      </c>
      <c r="H207" t="s">
        <v>14</v>
      </c>
      <c r="I207" t="str">
        <f>IF(OR(TablaRegistroVentas[[#This Row],[Prioridad]]="Alta",TablaRegistroVentas[[#This Row],[Prioridad]]="Crítica"),"Urgente","Normal")</f>
        <v>Urgente</v>
      </c>
      <c r="J207" s="1">
        <v>44266</v>
      </c>
      <c r="K207">
        <v>692054402</v>
      </c>
      <c r="L207" s="1">
        <v>44275</v>
      </c>
      <c r="M207" s="5">
        <f>_xlfn.DAYS(TablaRegistroVentas[[#This Row],[Fecha envío]], TablaRegistroVentas[[#This Row],[Fecha pedido]])</f>
        <v>9</v>
      </c>
      <c r="N207" s="1" t="str">
        <f>IF(TablaRegistroVentas[[#This Row],[Dias de entrega]]&lt;=20, "OK", IF(TablaRegistroVentas[[#This Row],[Dias de entrega]]&lt;=35, "Atrasado", "Alerta"))</f>
        <v>OK</v>
      </c>
      <c r="O207" s="1"/>
      <c r="P207"/>
      <c r="Q207"/>
      <c r="R207"/>
    </row>
    <row r="208" spans="1:18" x14ac:dyDescent="0.3">
      <c r="A208" t="s">
        <v>152</v>
      </c>
      <c r="B208" t="s">
        <v>10</v>
      </c>
      <c r="C208" t="s">
        <v>337</v>
      </c>
      <c r="D208" t="str">
        <f t="shared" si="3"/>
        <v>GERMANY - EUROPA - C55</v>
      </c>
      <c r="E208" t="str">
        <f>LOWER(CONCATENATE(TablaRegistroVentas[[#This Row],[País]], ".", LEFT(TablaRegistroVentas[[#This Row],[Zona]],3),"@miempresa.com"))</f>
        <v>germany.eur@miempresa.com</v>
      </c>
      <c r="F208" t="s">
        <v>27</v>
      </c>
      <c r="G208" t="s">
        <v>18</v>
      </c>
      <c r="H208" t="s">
        <v>14</v>
      </c>
      <c r="I208" t="str">
        <f>IF(OR(TablaRegistroVentas[[#This Row],[Prioridad]]="Alta",TablaRegistroVentas[[#This Row],[Prioridad]]="Crítica"),"Urgente","Normal")</f>
        <v>Urgente</v>
      </c>
      <c r="J208" s="1">
        <v>44717</v>
      </c>
      <c r="K208">
        <v>559497487</v>
      </c>
      <c r="L208" s="1">
        <v>44726</v>
      </c>
      <c r="M208" s="5">
        <f>_xlfn.DAYS(TablaRegistroVentas[[#This Row],[Fecha envío]], TablaRegistroVentas[[#This Row],[Fecha pedido]])</f>
        <v>9</v>
      </c>
      <c r="N208" s="1" t="str">
        <f>IF(TablaRegistroVentas[[#This Row],[Dias de entrega]]&lt;=20, "OK", IF(TablaRegistroVentas[[#This Row],[Dias de entrega]]&lt;=35, "Atrasado", "Alerta"))</f>
        <v>OK</v>
      </c>
      <c r="O208" s="1"/>
      <c r="P208"/>
      <c r="Q208"/>
      <c r="R208"/>
    </row>
    <row r="209" spans="1:18" x14ac:dyDescent="0.3">
      <c r="A209" t="s">
        <v>860</v>
      </c>
      <c r="B209" t="s">
        <v>21</v>
      </c>
      <c r="C209" t="s">
        <v>115</v>
      </c>
      <c r="D209" t="str">
        <f t="shared" si="3"/>
        <v>PALAU - AUSTRALIA Y OCEANÍA - C35</v>
      </c>
      <c r="E209" t="str">
        <f>LOWER(CONCATENATE(TablaRegistroVentas[[#This Row],[País]], ".", LEFT(TablaRegistroVentas[[#This Row],[Zona]],3),"@miempresa.com"))</f>
        <v>palau.aus@miempresa.com</v>
      </c>
      <c r="F209" t="s">
        <v>43</v>
      </c>
      <c r="G209" t="s">
        <v>18</v>
      </c>
      <c r="H209" t="s">
        <v>14</v>
      </c>
      <c r="I209" t="str">
        <f>IF(OR(TablaRegistroVentas[[#This Row],[Prioridad]]="Alta",TablaRegistroVentas[[#This Row],[Prioridad]]="Crítica"),"Urgente","Normal")</f>
        <v>Urgente</v>
      </c>
      <c r="J209" s="1">
        <v>43945</v>
      </c>
      <c r="K209">
        <v>356403195</v>
      </c>
      <c r="L209" s="1">
        <v>43954</v>
      </c>
      <c r="M209" s="5">
        <f>_xlfn.DAYS(TablaRegistroVentas[[#This Row],[Fecha envío]], TablaRegistroVentas[[#This Row],[Fecha pedido]])</f>
        <v>9</v>
      </c>
      <c r="N209" s="1" t="str">
        <f>IF(TablaRegistroVentas[[#This Row],[Dias de entrega]]&lt;=20, "OK", IF(TablaRegistroVentas[[#This Row],[Dias de entrega]]&lt;=35, "Atrasado", "Alerta"))</f>
        <v>OK</v>
      </c>
      <c r="O209" s="1"/>
      <c r="P209"/>
      <c r="Q209"/>
      <c r="R209"/>
    </row>
    <row r="210" spans="1:18" x14ac:dyDescent="0.3">
      <c r="A210" t="s">
        <v>885</v>
      </c>
      <c r="B210" t="s">
        <v>25</v>
      </c>
      <c r="C210" t="s">
        <v>244</v>
      </c>
      <c r="D210" t="str">
        <f t="shared" si="3"/>
        <v>LIBERIA - ÁFRICA - C46</v>
      </c>
      <c r="E210" t="str">
        <f>LOWER(CONCATENATE(TablaRegistroVentas[[#This Row],[País]], ".", LEFT(TablaRegistroVentas[[#This Row],[Zona]],3),"@miempresa.com"))</f>
        <v>liberia.áfr@miempresa.com</v>
      </c>
      <c r="F210" t="s">
        <v>43</v>
      </c>
      <c r="G210" t="s">
        <v>13</v>
      </c>
      <c r="H210" t="s">
        <v>14</v>
      </c>
      <c r="I210" t="str">
        <f>IF(OR(TablaRegistroVentas[[#This Row],[Prioridad]]="Alta",TablaRegistroVentas[[#This Row],[Prioridad]]="Crítica"),"Urgente","Normal")</f>
        <v>Urgente</v>
      </c>
      <c r="J210" s="1">
        <v>44500</v>
      </c>
      <c r="K210">
        <v>464115130</v>
      </c>
      <c r="L210" s="1">
        <v>44509</v>
      </c>
      <c r="M210" s="5">
        <f>_xlfn.DAYS(TablaRegistroVentas[[#This Row],[Fecha envío]], TablaRegistroVentas[[#This Row],[Fecha pedido]])</f>
        <v>9</v>
      </c>
      <c r="N210" s="1" t="str">
        <f>IF(TablaRegistroVentas[[#This Row],[Dias de entrega]]&lt;=20, "OK", IF(TablaRegistroVentas[[#This Row],[Dias de entrega]]&lt;=35, "Atrasado", "Alerta"))</f>
        <v>OK</v>
      </c>
      <c r="O210" s="1"/>
      <c r="P210"/>
      <c r="Q210"/>
      <c r="R210"/>
    </row>
    <row r="211" spans="1:18" x14ac:dyDescent="0.3">
      <c r="A211" t="s">
        <v>888</v>
      </c>
      <c r="B211" t="s">
        <v>68</v>
      </c>
      <c r="C211" t="s">
        <v>111</v>
      </c>
      <c r="D211" t="str">
        <f t="shared" si="3"/>
        <v>VIETNAM - ASIA - C23</v>
      </c>
      <c r="E211" t="str">
        <f>LOWER(CONCATENATE(TablaRegistroVentas[[#This Row],[País]], ".", LEFT(TablaRegistroVentas[[#This Row],[Zona]],3),"@miempresa.com"))</f>
        <v>vietnam.asi@miempresa.com</v>
      </c>
      <c r="F211" t="s">
        <v>23</v>
      </c>
      <c r="G211" t="s">
        <v>13</v>
      </c>
      <c r="H211" t="s">
        <v>14</v>
      </c>
      <c r="I211" t="str">
        <f>IF(OR(TablaRegistroVentas[[#This Row],[Prioridad]]="Alta",TablaRegistroVentas[[#This Row],[Prioridad]]="Crítica"),"Urgente","Normal")</f>
        <v>Urgente</v>
      </c>
      <c r="J211" s="1">
        <v>44387</v>
      </c>
      <c r="K211">
        <v>234824883</v>
      </c>
      <c r="L211" s="1">
        <v>44396</v>
      </c>
      <c r="M211" s="5">
        <f>_xlfn.DAYS(TablaRegistroVentas[[#This Row],[Fecha envío]], TablaRegistroVentas[[#This Row],[Fecha pedido]])</f>
        <v>9</v>
      </c>
      <c r="N211" s="1" t="str">
        <f>IF(TablaRegistroVentas[[#This Row],[Dias de entrega]]&lt;=20, "OK", IF(TablaRegistroVentas[[#This Row],[Dias de entrega]]&lt;=35, "Atrasado", "Alerta"))</f>
        <v>OK</v>
      </c>
      <c r="O211" s="1"/>
      <c r="P211"/>
      <c r="Q211"/>
      <c r="R211"/>
    </row>
    <row r="212" spans="1:18" x14ac:dyDescent="0.3">
      <c r="A212" t="s">
        <v>951</v>
      </c>
      <c r="B212" t="s">
        <v>21</v>
      </c>
      <c r="C212" t="s">
        <v>323</v>
      </c>
      <c r="D212" t="str">
        <f t="shared" si="3"/>
        <v>NEW ZEALAND - AUSTRALIA Y OCEANÍA - C13</v>
      </c>
      <c r="E212" t="str">
        <f>LOWER(CONCATENATE(TablaRegistroVentas[[#This Row],[País]], ".", LEFT(TablaRegistroVentas[[#This Row],[Zona]],3),"@miempresa.com"))</f>
        <v>new zealand.aus@miempresa.com</v>
      </c>
      <c r="F212" t="s">
        <v>23</v>
      </c>
      <c r="G212" t="s">
        <v>13</v>
      </c>
      <c r="H212" t="s">
        <v>14</v>
      </c>
      <c r="I212" t="str">
        <f>IF(OR(TablaRegistroVentas[[#This Row],[Prioridad]]="Alta",TablaRegistroVentas[[#This Row],[Prioridad]]="Crítica"),"Urgente","Normal")</f>
        <v>Urgente</v>
      </c>
      <c r="J212" s="1">
        <v>44696</v>
      </c>
      <c r="K212">
        <v>134189260</v>
      </c>
      <c r="L212" s="1">
        <v>44705</v>
      </c>
      <c r="M212" s="5">
        <f>_xlfn.DAYS(TablaRegistroVentas[[#This Row],[Fecha envío]], TablaRegistroVentas[[#This Row],[Fecha pedido]])</f>
        <v>9</v>
      </c>
      <c r="N212" s="1" t="str">
        <f>IF(TablaRegistroVentas[[#This Row],[Dias de entrega]]&lt;=20, "OK", IF(TablaRegistroVentas[[#This Row],[Dias de entrega]]&lt;=35, "Atrasado", "Alerta"))</f>
        <v>OK</v>
      </c>
      <c r="O212" s="1"/>
      <c r="P212"/>
      <c r="Q212"/>
      <c r="R212"/>
    </row>
    <row r="213" spans="1:18" x14ac:dyDescent="0.3">
      <c r="A213" t="s">
        <v>664</v>
      </c>
      <c r="B213" t="s">
        <v>25</v>
      </c>
      <c r="C213" t="s">
        <v>80</v>
      </c>
      <c r="D213" t="str">
        <f t="shared" si="3"/>
        <v>MALI - ÁFRICA - C28</v>
      </c>
      <c r="E213" t="str">
        <f>LOWER(CONCATENATE(TablaRegistroVentas[[#This Row],[País]], ".", LEFT(TablaRegistroVentas[[#This Row],[Zona]],3),"@miempresa.com"))</f>
        <v>mali.áfr@miempresa.com</v>
      </c>
      <c r="F213" t="s">
        <v>56</v>
      </c>
      <c r="G213" t="s">
        <v>13</v>
      </c>
      <c r="H213" t="s">
        <v>14</v>
      </c>
      <c r="I213" t="str">
        <f>IF(OR(TablaRegistroVentas[[#This Row],[Prioridad]]="Alta",TablaRegistroVentas[[#This Row],[Prioridad]]="Crítica"),"Urgente","Normal")</f>
        <v>Urgente</v>
      </c>
      <c r="J213" s="1">
        <v>44352</v>
      </c>
      <c r="K213">
        <v>283068597</v>
      </c>
      <c r="L213" s="1">
        <v>44360</v>
      </c>
      <c r="M213" s="5">
        <f>_xlfn.DAYS(TablaRegistroVentas[[#This Row],[Fecha envío]], TablaRegistroVentas[[#This Row],[Fecha pedido]])</f>
        <v>8</v>
      </c>
      <c r="N213" s="1" t="str">
        <f>IF(TablaRegistroVentas[[#This Row],[Dias de entrega]]&lt;=20, "OK", IF(TablaRegistroVentas[[#This Row],[Dias de entrega]]&lt;=35, "Atrasado", "Alerta"))</f>
        <v>OK</v>
      </c>
      <c r="O213" s="1"/>
      <c r="P213"/>
      <c r="Q213"/>
      <c r="R213"/>
    </row>
    <row r="214" spans="1:18" x14ac:dyDescent="0.3">
      <c r="A214" t="s">
        <v>781</v>
      </c>
      <c r="B214" t="s">
        <v>25</v>
      </c>
      <c r="C214" t="s">
        <v>308</v>
      </c>
      <c r="D214" t="str">
        <f t="shared" si="3"/>
        <v>AFGHANISTAN - ÁFRICA - C50</v>
      </c>
      <c r="E214" t="str">
        <f>LOWER(CONCATENATE(TablaRegistroVentas[[#This Row],[País]], ".", LEFT(TablaRegistroVentas[[#This Row],[Zona]],3),"@miempresa.com"))</f>
        <v>afghanistan.áfr@miempresa.com</v>
      </c>
      <c r="F214" t="s">
        <v>78</v>
      </c>
      <c r="G214" t="s">
        <v>18</v>
      </c>
      <c r="H214" t="s">
        <v>14</v>
      </c>
      <c r="I214" t="str">
        <f>IF(OR(TablaRegistroVentas[[#This Row],[Prioridad]]="Alta",TablaRegistroVentas[[#This Row],[Prioridad]]="Crítica"),"Urgente","Normal")</f>
        <v>Urgente</v>
      </c>
      <c r="J214" s="1">
        <v>44470</v>
      </c>
      <c r="K214">
        <v>505433166</v>
      </c>
      <c r="L214" s="1">
        <v>44478</v>
      </c>
      <c r="M214" s="5">
        <f>_xlfn.DAYS(TablaRegistroVentas[[#This Row],[Fecha envío]], TablaRegistroVentas[[#This Row],[Fecha pedido]])</f>
        <v>8</v>
      </c>
      <c r="N214" s="1" t="str">
        <f>IF(TablaRegistroVentas[[#This Row],[Dias de entrega]]&lt;=20, "OK", IF(TablaRegistroVentas[[#This Row],[Dias de entrega]]&lt;=35, "Atrasado", "Alerta"))</f>
        <v>OK</v>
      </c>
      <c r="O214" s="1"/>
      <c r="P214"/>
      <c r="Q214"/>
      <c r="R214"/>
    </row>
    <row r="215" spans="1:18" x14ac:dyDescent="0.3">
      <c r="A215" t="s">
        <v>954</v>
      </c>
      <c r="B215" t="s">
        <v>68</v>
      </c>
      <c r="C215" t="s">
        <v>168</v>
      </c>
      <c r="D215" t="str">
        <f t="shared" si="3"/>
        <v>TAIWAN - ASIA - C84</v>
      </c>
      <c r="E215" t="str">
        <f>LOWER(CONCATENATE(TablaRegistroVentas[[#This Row],[País]], ".", LEFT(TablaRegistroVentas[[#This Row],[Zona]],3),"@miempresa.com"))</f>
        <v>taiwan.asi@miempresa.com</v>
      </c>
      <c r="F215" t="s">
        <v>46</v>
      </c>
      <c r="G215" t="s">
        <v>13</v>
      </c>
      <c r="H215" t="s">
        <v>14</v>
      </c>
      <c r="I215" t="str">
        <f>IF(OR(TablaRegistroVentas[[#This Row],[Prioridad]]="Alta",TablaRegistroVentas[[#This Row],[Prioridad]]="Crítica"),"Urgente","Normal")</f>
        <v>Urgente</v>
      </c>
      <c r="J215" s="1">
        <v>43975</v>
      </c>
      <c r="K215">
        <v>844765651</v>
      </c>
      <c r="L215" s="1">
        <v>43983</v>
      </c>
      <c r="M215" s="5">
        <f>_xlfn.DAYS(TablaRegistroVentas[[#This Row],[Fecha envío]], TablaRegistroVentas[[#This Row],[Fecha pedido]])</f>
        <v>8</v>
      </c>
      <c r="N215" s="1" t="str">
        <f>IF(TablaRegistroVentas[[#This Row],[Dias de entrega]]&lt;=20, "OK", IF(TablaRegistroVentas[[#This Row],[Dias de entrega]]&lt;=35, "Atrasado", "Alerta"))</f>
        <v>OK</v>
      </c>
      <c r="O215" s="1"/>
      <c r="P215"/>
      <c r="Q215"/>
      <c r="R215"/>
    </row>
    <row r="216" spans="1:18" x14ac:dyDescent="0.3">
      <c r="A216" t="s">
        <v>131</v>
      </c>
      <c r="B216" t="s">
        <v>30</v>
      </c>
      <c r="C216" t="s">
        <v>132</v>
      </c>
      <c r="D216" t="str">
        <f t="shared" si="3"/>
        <v>SAINT KITTS AND NEVIS  - CENTROAMÉRICA Y CARIBE - C77</v>
      </c>
      <c r="E216" t="str">
        <f>LOWER(CONCATENATE(TablaRegistroVentas[[#This Row],[País]], ".", LEFT(TablaRegistroVentas[[#This Row],[Zona]],3),"@miempresa.com"))</f>
        <v>saint kitts and nevis .cen@miempresa.com</v>
      </c>
      <c r="F216" t="s">
        <v>17</v>
      </c>
      <c r="G216" t="s">
        <v>18</v>
      </c>
      <c r="H216" t="s">
        <v>14</v>
      </c>
      <c r="I216" t="str">
        <f>IF(OR(TablaRegistroVentas[[#This Row],[Prioridad]]="Alta",TablaRegistroVentas[[#This Row],[Prioridad]]="Crítica"),"Urgente","Normal")</f>
        <v>Urgente</v>
      </c>
      <c r="J216" s="1">
        <v>44435</v>
      </c>
      <c r="K216">
        <v>778371751</v>
      </c>
      <c r="L216" s="1">
        <v>44442</v>
      </c>
      <c r="M216" s="5">
        <f>_xlfn.DAYS(TablaRegistroVentas[[#This Row],[Fecha envío]], TablaRegistroVentas[[#This Row],[Fecha pedido]])</f>
        <v>7</v>
      </c>
      <c r="N216" s="1" t="str">
        <f>IF(TablaRegistroVentas[[#This Row],[Dias de entrega]]&lt;=20, "OK", IF(TablaRegistroVentas[[#This Row],[Dias de entrega]]&lt;=35, "Atrasado", "Alerta"))</f>
        <v>OK</v>
      </c>
      <c r="O216" s="1"/>
      <c r="P216"/>
      <c r="Q216"/>
      <c r="R216"/>
    </row>
    <row r="217" spans="1:18" x14ac:dyDescent="0.3">
      <c r="A217" t="s">
        <v>722</v>
      </c>
      <c r="B217" t="s">
        <v>68</v>
      </c>
      <c r="C217" t="s">
        <v>723</v>
      </c>
      <c r="D217" t="str">
        <f t="shared" si="3"/>
        <v>KYRGYZSTAN - ASIA - C57</v>
      </c>
      <c r="E217" t="str">
        <f>LOWER(CONCATENATE(TablaRegistroVentas[[#This Row],[País]], ".", LEFT(TablaRegistroVentas[[#This Row],[Zona]],3),"@miempresa.com"))</f>
        <v>kyrgyzstan.asi@miempresa.com</v>
      </c>
      <c r="F217" t="s">
        <v>32</v>
      </c>
      <c r="G217" t="s">
        <v>18</v>
      </c>
      <c r="H217" t="s">
        <v>14</v>
      </c>
      <c r="I217" t="str">
        <f>IF(OR(TablaRegistroVentas[[#This Row],[Prioridad]]="Alta",TablaRegistroVentas[[#This Row],[Prioridad]]="Crítica"),"Urgente","Normal")</f>
        <v>Urgente</v>
      </c>
      <c r="J217" s="1">
        <v>43895</v>
      </c>
      <c r="K217">
        <v>577306497</v>
      </c>
      <c r="L217" s="1">
        <v>43902</v>
      </c>
      <c r="M217" s="5">
        <f>_xlfn.DAYS(TablaRegistroVentas[[#This Row],[Fecha envío]], TablaRegistroVentas[[#This Row],[Fecha pedido]])</f>
        <v>7</v>
      </c>
      <c r="N217" s="1" t="str">
        <f>IF(TablaRegistroVentas[[#This Row],[Dias de entrega]]&lt;=20, "OK", IF(TablaRegistroVentas[[#This Row],[Dias de entrega]]&lt;=35, "Atrasado", "Alerta"))</f>
        <v>OK</v>
      </c>
      <c r="O217" s="1"/>
      <c r="P217"/>
      <c r="Q217"/>
      <c r="R217"/>
    </row>
    <row r="218" spans="1:18" x14ac:dyDescent="0.3">
      <c r="A218" t="s">
        <v>912</v>
      </c>
      <c r="B218" t="s">
        <v>68</v>
      </c>
      <c r="C218" t="s">
        <v>913</v>
      </c>
      <c r="D218" t="str">
        <f t="shared" si="3"/>
        <v>CAMBODIA - ASIA - C56</v>
      </c>
      <c r="E218" t="str">
        <f>LOWER(CONCATENATE(TablaRegistroVentas[[#This Row],[País]], ".", LEFT(TablaRegistroVentas[[#This Row],[Zona]],3),"@miempresa.com"))</f>
        <v>cambodia.asi@miempresa.com</v>
      </c>
      <c r="F218" t="s">
        <v>88</v>
      </c>
      <c r="G218" t="s">
        <v>18</v>
      </c>
      <c r="H218" t="s">
        <v>14</v>
      </c>
      <c r="I218" t="str">
        <f>IF(OR(TablaRegistroVentas[[#This Row],[Prioridad]]="Alta",TablaRegistroVentas[[#This Row],[Prioridad]]="Crítica"),"Urgente","Normal")</f>
        <v>Urgente</v>
      </c>
      <c r="J218" s="1">
        <v>43963</v>
      </c>
      <c r="K218">
        <v>564926707</v>
      </c>
      <c r="L218" s="1">
        <v>43970</v>
      </c>
      <c r="M218" s="5">
        <f>_xlfn.DAYS(TablaRegistroVentas[[#This Row],[Fecha envío]], TablaRegistroVentas[[#This Row],[Fecha pedido]])</f>
        <v>7</v>
      </c>
      <c r="N218" s="1" t="str">
        <f>IF(TablaRegistroVentas[[#This Row],[Dias de entrega]]&lt;=20, "OK", IF(TablaRegistroVentas[[#This Row],[Dias de entrega]]&lt;=35, "Atrasado", "Alerta"))</f>
        <v>OK</v>
      </c>
      <c r="O218" s="1"/>
      <c r="P218"/>
      <c r="Q218"/>
      <c r="R218"/>
    </row>
    <row r="219" spans="1:18" x14ac:dyDescent="0.3">
      <c r="A219" t="s">
        <v>76</v>
      </c>
      <c r="B219" t="s">
        <v>68</v>
      </c>
      <c r="C219" t="s">
        <v>77</v>
      </c>
      <c r="D219" t="str">
        <f t="shared" si="3"/>
        <v>BHUTAN - ASIA - C41</v>
      </c>
      <c r="E219" t="str">
        <f>LOWER(CONCATENATE(TablaRegistroVentas[[#This Row],[País]], ".", LEFT(TablaRegistroVentas[[#This Row],[Zona]],3),"@miempresa.com"))</f>
        <v>bhutan.asi@miempresa.com</v>
      </c>
      <c r="F219" t="s">
        <v>78</v>
      </c>
      <c r="G219" t="s">
        <v>18</v>
      </c>
      <c r="H219" t="s">
        <v>14</v>
      </c>
      <c r="I219" t="str">
        <f>IF(OR(TablaRegistroVentas[[#This Row],[Prioridad]]="Alta",TablaRegistroVentas[[#This Row],[Prioridad]]="Crítica"),"Urgente","Normal")</f>
        <v>Urgente</v>
      </c>
      <c r="J219" s="1">
        <v>44484</v>
      </c>
      <c r="K219">
        <v>416881215</v>
      </c>
      <c r="L219" s="1">
        <v>44490</v>
      </c>
      <c r="M219" s="5">
        <f>_xlfn.DAYS(TablaRegistroVentas[[#This Row],[Fecha envío]], TablaRegistroVentas[[#This Row],[Fecha pedido]])</f>
        <v>6</v>
      </c>
      <c r="N219" s="1" t="str">
        <f>IF(TablaRegistroVentas[[#This Row],[Dias de entrega]]&lt;=20, "OK", IF(TablaRegistroVentas[[#This Row],[Dias de entrega]]&lt;=35, "Atrasado", "Alerta"))</f>
        <v>OK</v>
      </c>
      <c r="O219" s="1"/>
      <c r="P219"/>
      <c r="Q219"/>
      <c r="R219"/>
    </row>
    <row r="220" spans="1:18" x14ac:dyDescent="0.3">
      <c r="A220" t="s">
        <v>79</v>
      </c>
      <c r="B220" t="s">
        <v>25</v>
      </c>
      <c r="C220" t="s">
        <v>80</v>
      </c>
      <c r="D220" t="str">
        <f t="shared" si="3"/>
        <v>MALI - ÁFRICA - C14</v>
      </c>
      <c r="E220" t="str">
        <f>LOWER(CONCATENATE(TablaRegistroVentas[[#This Row],[País]], ".", LEFT(TablaRegistroVentas[[#This Row],[Zona]],3),"@miempresa.com"))</f>
        <v>mali.áfr@miempresa.com</v>
      </c>
      <c r="F220" t="s">
        <v>56</v>
      </c>
      <c r="G220" t="s">
        <v>18</v>
      </c>
      <c r="H220" t="s">
        <v>14</v>
      </c>
      <c r="I220" t="str">
        <f>IF(OR(TablaRegistroVentas[[#This Row],[Prioridad]]="Alta",TablaRegistroVentas[[#This Row],[Prioridad]]="Crítica"),"Urgente","Normal")</f>
        <v>Urgente</v>
      </c>
      <c r="J220" s="1">
        <v>44523</v>
      </c>
      <c r="K220">
        <v>141818320</v>
      </c>
      <c r="L220" s="1">
        <v>44529</v>
      </c>
      <c r="M220" s="5">
        <f>_xlfn.DAYS(TablaRegistroVentas[[#This Row],[Fecha envío]], TablaRegistroVentas[[#This Row],[Fecha pedido]])</f>
        <v>6</v>
      </c>
      <c r="N220" s="1" t="str">
        <f>IF(TablaRegistroVentas[[#This Row],[Dias de entrega]]&lt;=20, "OK", IF(TablaRegistroVentas[[#This Row],[Dias de entrega]]&lt;=35, "Atrasado", "Alerta"))</f>
        <v>OK</v>
      </c>
      <c r="O220" s="1"/>
      <c r="P220"/>
      <c r="Q220"/>
      <c r="R220"/>
    </row>
    <row r="221" spans="1:18" x14ac:dyDescent="0.3">
      <c r="A221" t="s">
        <v>271</v>
      </c>
      <c r="B221" t="s">
        <v>10</v>
      </c>
      <c r="C221" t="s">
        <v>272</v>
      </c>
      <c r="D221" t="str">
        <f t="shared" si="3"/>
        <v>POLAND - EUROPA - C70</v>
      </c>
      <c r="E221" t="str">
        <f>LOWER(CONCATENATE(TablaRegistroVentas[[#This Row],[País]], ".", LEFT(TablaRegistroVentas[[#This Row],[Zona]],3),"@miempresa.com"))</f>
        <v>poland.eur@miempresa.com</v>
      </c>
      <c r="F221" t="s">
        <v>36</v>
      </c>
      <c r="G221" t="s">
        <v>18</v>
      </c>
      <c r="H221" t="s">
        <v>14</v>
      </c>
      <c r="I221" t="str">
        <f>IF(OR(TablaRegistroVentas[[#This Row],[Prioridad]]="Alta",TablaRegistroVentas[[#This Row],[Prioridad]]="Crítica"),"Urgente","Normal")</f>
        <v>Urgente</v>
      </c>
      <c r="J221" s="1">
        <v>44491</v>
      </c>
      <c r="K221">
        <v>707739102</v>
      </c>
      <c r="L221" s="1">
        <v>44497</v>
      </c>
      <c r="M221" s="5">
        <f>_xlfn.DAYS(TablaRegistroVentas[[#This Row],[Fecha envío]], TablaRegistroVentas[[#This Row],[Fecha pedido]])</f>
        <v>6</v>
      </c>
      <c r="N221" s="1" t="str">
        <f>IF(TablaRegistroVentas[[#This Row],[Dias de entrega]]&lt;=20, "OK", IF(TablaRegistroVentas[[#This Row],[Dias de entrega]]&lt;=35, "Atrasado", "Alerta"))</f>
        <v>OK</v>
      </c>
      <c r="O221" s="1"/>
      <c r="P221"/>
      <c r="Q221"/>
      <c r="R221"/>
    </row>
    <row r="222" spans="1:18" x14ac:dyDescent="0.3">
      <c r="A222" t="s">
        <v>520</v>
      </c>
      <c r="B222" t="s">
        <v>25</v>
      </c>
      <c r="C222" t="s">
        <v>294</v>
      </c>
      <c r="D222" t="str">
        <f t="shared" si="3"/>
        <v>BAHRAIN - ÁFRICA - C70</v>
      </c>
      <c r="E222" t="str">
        <f>LOWER(CONCATENATE(TablaRegistroVentas[[#This Row],[País]], ".", LEFT(TablaRegistroVentas[[#This Row],[Zona]],3),"@miempresa.com"))</f>
        <v>bahrain.áfr@miempresa.com</v>
      </c>
      <c r="F222" t="s">
        <v>56</v>
      </c>
      <c r="G222" t="s">
        <v>18</v>
      </c>
      <c r="H222" t="s">
        <v>14</v>
      </c>
      <c r="I222" t="str">
        <f>IF(OR(TablaRegistroVentas[[#This Row],[Prioridad]]="Alta",TablaRegistroVentas[[#This Row],[Prioridad]]="Crítica"),"Urgente","Normal")</f>
        <v>Urgente</v>
      </c>
      <c r="J222" s="1">
        <v>44031</v>
      </c>
      <c r="K222">
        <v>702028787</v>
      </c>
      <c r="L222" s="1">
        <v>44037</v>
      </c>
      <c r="M222" s="5">
        <f>_xlfn.DAYS(TablaRegistroVentas[[#This Row],[Fecha envío]], TablaRegistroVentas[[#This Row],[Fecha pedido]])</f>
        <v>6</v>
      </c>
      <c r="N222" s="1" t="str">
        <f>IF(TablaRegistroVentas[[#This Row],[Dias de entrega]]&lt;=20, "OK", IF(TablaRegistroVentas[[#This Row],[Dias de entrega]]&lt;=35, "Atrasado", "Alerta"))</f>
        <v>OK</v>
      </c>
      <c r="O222" s="1"/>
      <c r="P222"/>
      <c r="Q222"/>
      <c r="R222"/>
    </row>
    <row r="223" spans="1:18" x14ac:dyDescent="0.3">
      <c r="A223" t="s">
        <v>895</v>
      </c>
      <c r="B223" t="s">
        <v>68</v>
      </c>
      <c r="C223" t="s">
        <v>71</v>
      </c>
      <c r="D223" t="str">
        <f t="shared" si="3"/>
        <v>SRI LANKA - ASIA - C75</v>
      </c>
      <c r="E223" t="str">
        <f>LOWER(CONCATENATE(TablaRegistroVentas[[#This Row],[País]], ".", LEFT(TablaRegistroVentas[[#This Row],[Zona]],3),"@miempresa.com"))</f>
        <v>sri lanka.asi@miempresa.com</v>
      </c>
      <c r="F223" t="s">
        <v>56</v>
      </c>
      <c r="G223" t="s">
        <v>13</v>
      </c>
      <c r="H223" t="s">
        <v>14</v>
      </c>
      <c r="I223" t="str">
        <f>IF(OR(TablaRegistroVentas[[#This Row],[Prioridad]]="Alta",TablaRegistroVentas[[#This Row],[Prioridad]]="Crítica"),"Urgente","Normal")</f>
        <v>Urgente</v>
      </c>
      <c r="J223" s="1">
        <v>44169</v>
      </c>
      <c r="K223">
        <v>751302039</v>
      </c>
      <c r="L223" s="1">
        <v>44175</v>
      </c>
      <c r="M223" s="5">
        <f>_xlfn.DAYS(TablaRegistroVentas[[#This Row],[Fecha envío]], TablaRegistroVentas[[#This Row],[Fecha pedido]])</f>
        <v>6</v>
      </c>
      <c r="N223" s="1" t="str">
        <f>IF(TablaRegistroVentas[[#This Row],[Dias de entrega]]&lt;=20, "OK", IF(TablaRegistroVentas[[#This Row],[Dias de entrega]]&lt;=35, "Atrasado", "Alerta"))</f>
        <v>OK</v>
      </c>
      <c r="O223" s="1"/>
      <c r="P223"/>
      <c r="Q223"/>
      <c r="R223"/>
    </row>
    <row r="224" spans="1:18" x14ac:dyDescent="0.3">
      <c r="A224" t="s">
        <v>416</v>
      </c>
      <c r="B224" t="s">
        <v>25</v>
      </c>
      <c r="C224" t="s">
        <v>417</v>
      </c>
      <c r="D224" t="str">
        <f t="shared" si="3"/>
        <v>DEMOCRATIC REPUBLIC OF THE CONGO - ÁFRICA - C85</v>
      </c>
      <c r="E224" t="str">
        <f>LOWER(CONCATENATE(TablaRegistroVentas[[#This Row],[País]], ".", LEFT(TablaRegistroVentas[[#This Row],[Zona]],3),"@miempresa.com"))</f>
        <v>democratic republic of the congo.áfr@miempresa.com</v>
      </c>
      <c r="F224" t="s">
        <v>27</v>
      </c>
      <c r="G224" t="s">
        <v>18</v>
      </c>
      <c r="H224" t="s">
        <v>14</v>
      </c>
      <c r="I224" t="str">
        <f>IF(OR(TablaRegistroVentas[[#This Row],[Prioridad]]="Alta",TablaRegistroVentas[[#This Row],[Prioridad]]="Crítica"),"Urgente","Normal")</f>
        <v>Urgente</v>
      </c>
      <c r="J224" s="1">
        <v>44089</v>
      </c>
      <c r="K224">
        <v>855146872</v>
      </c>
      <c r="L224" s="1">
        <v>44094</v>
      </c>
      <c r="M224" s="5">
        <f>_xlfn.DAYS(TablaRegistroVentas[[#This Row],[Fecha envío]], TablaRegistroVentas[[#This Row],[Fecha pedido]])</f>
        <v>5</v>
      </c>
      <c r="N224" s="1" t="str">
        <f>IF(TablaRegistroVentas[[#This Row],[Dias de entrega]]&lt;=20, "OK", IF(TablaRegistroVentas[[#This Row],[Dias de entrega]]&lt;=35, "Atrasado", "Alerta"))</f>
        <v>OK</v>
      </c>
      <c r="O224" s="1"/>
      <c r="P224"/>
      <c r="Q224"/>
      <c r="R224"/>
    </row>
    <row r="225" spans="1:18" x14ac:dyDescent="0.3">
      <c r="A225" t="s">
        <v>749</v>
      </c>
      <c r="B225" t="s">
        <v>21</v>
      </c>
      <c r="C225" t="s">
        <v>419</v>
      </c>
      <c r="D225" t="str">
        <f t="shared" si="3"/>
        <v>TONGA - AUSTRALIA Y OCEANÍA - C88</v>
      </c>
      <c r="E225" t="str">
        <f>LOWER(CONCATENATE(TablaRegistroVentas[[#This Row],[País]], ".", LEFT(TablaRegistroVentas[[#This Row],[Zona]],3),"@miempresa.com"))</f>
        <v>tonga.aus@miempresa.com</v>
      </c>
      <c r="F225" t="s">
        <v>23</v>
      </c>
      <c r="G225" t="s">
        <v>18</v>
      </c>
      <c r="H225" t="s">
        <v>14</v>
      </c>
      <c r="I225" t="str">
        <f>IF(OR(TablaRegistroVentas[[#This Row],[Prioridad]]="Alta",TablaRegistroVentas[[#This Row],[Prioridad]]="Crítica"),"Urgente","Normal")</f>
        <v>Urgente</v>
      </c>
      <c r="J225" s="1">
        <v>43946</v>
      </c>
      <c r="K225">
        <v>889940917</v>
      </c>
      <c r="L225" s="1">
        <v>43951</v>
      </c>
      <c r="M225" s="5">
        <f>_xlfn.DAYS(TablaRegistroVentas[[#This Row],[Fecha envío]], TablaRegistroVentas[[#This Row],[Fecha pedido]])</f>
        <v>5</v>
      </c>
      <c r="N225" s="1" t="str">
        <f>IF(TablaRegistroVentas[[#This Row],[Dias de entrega]]&lt;=20, "OK", IF(TablaRegistroVentas[[#This Row],[Dias de entrega]]&lt;=35, "Atrasado", "Alerta"))</f>
        <v>OK</v>
      </c>
      <c r="O225" s="1"/>
      <c r="P225"/>
      <c r="Q225"/>
      <c r="R225"/>
    </row>
    <row r="226" spans="1:18" x14ac:dyDescent="0.3">
      <c r="A226" t="s">
        <v>751</v>
      </c>
      <c r="B226" t="s">
        <v>25</v>
      </c>
      <c r="C226" t="s">
        <v>185</v>
      </c>
      <c r="D226" t="str">
        <f t="shared" si="3"/>
        <v>MADAGASCAR - ÁFRICA - C55</v>
      </c>
      <c r="E226" t="str">
        <f>LOWER(CONCATENATE(TablaRegistroVentas[[#This Row],[País]], ".", LEFT(TablaRegistroVentas[[#This Row],[Zona]],3),"@miempresa.com"))</f>
        <v>madagascar.áfr@miempresa.com</v>
      </c>
      <c r="F226" t="s">
        <v>23</v>
      </c>
      <c r="G226" t="s">
        <v>13</v>
      </c>
      <c r="H226" t="s">
        <v>14</v>
      </c>
      <c r="I226" t="str">
        <f>IF(OR(TablaRegistroVentas[[#This Row],[Prioridad]]="Alta",TablaRegistroVentas[[#This Row],[Prioridad]]="Crítica"),"Urgente","Normal")</f>
        <v>Urgente</v>
      </c>
      <c r="J226" s="1">
        <v>44783</v>
      </c>
      <c r="K226">
        <v>558649051</v>
      </c>
      <c r="L226" s="1">
        <v>44788</v>
      </c>
      <c r="M226" s="5">
        <f>_xlfn.DAYS(TablaRegistroVentas[[#This Row],[Fecha envío]], TablaRegistroVentas[[#This Row],[Fecha pedido]])</f>
        <v>5</v>
      </c>
      <c r="N226" s="1" t="str">
        <f>IF(TablaRegistroVentas[[#This Row],[Dias de entrega]]&lt;=20, "OK", IF(TablaRegistroVentas[[#This Row],[Dias de entrega]]&lt;=35, "Atrasado", "Alerta"))</f>
        <v>OK</v>
      </c>
      <c r="O226" s="1"/>
      <c r="P226"/>
      <c r="Q226"/>
      <c r="R226"/>
    </row>
    <row r="227" spans="1:18" x14ac:dyDescent="0.3">
      <c r="A227" t="s">
        <v>897</v>
      </c>
      <c r="B227" t="s">
        <v>25</v>
      </c>
      <c r="C227" t="s">
        <v>281</v>
      </c>
      <c r="D227" t="str">
        <f t="shared" si="3"/>
        <v>NIGER - ÁFRICA - C76</v>
      </c>
      <c r="E227" t="str">
        <f>LOWER(CONCATENATE(TablaRegistroVentas[[#This Row],[País]], ".", LEFT(TablaRegistroVentas[[#This Row],[Zona]],3),"@miempresa.com"))</f>
        <v>niger.áfr@miempresa.com</v>
      </c>
      <c r="F227" t="s">
        <v>17</v>
      </c>
      <c r="G227" t="s">
        <v>18</v>
      </c>
      <c r="H227" t="s">
        <v>14</v>
      </c>
      <c r="I227" t="str">
        <f>IF(OR(TablaRegistroVentas[[#This Row],[Prioridad]]="Alta",TablaRegistroVentas[[#This Row],[Prioridad]]="Crítica"),"Urgente","Normal")</f>
        <v>Urgente</v>
      </c>
      <c r="J227" s="1">
        <v>44741</v>
      </c>
      <c r="K227">
        <v>766409099</v>
      </c>
      <c r="L227" s="1">
        <v>44745</v>
      </c>
      <c r="M227" s="5">
        <f>_xlfn.DAYS(TablaRegistroVentas[[#This Row],[Fecha envío]], TablaRegistroVentas[[#This Row],[Fecha pedido]])</f>
        <v>4</v>
      </c>
      <c r="N227" s="1" t="str">
        <f>IF(TablaRegistroVentas[[#This Row],[Dias de entrega]]&lt;=20, "OK", IF(TablaRegistroVentas[[#This Row],[Dias de entrega]]&lt;=35, "Atrasado", "Alerta"))</f>
        <v>OK</v>
      </c>
      <c r="O227" s="1"/>
      <c r="P227"/>
      <c r="Q227"/>
      <c r="R227"/>
    </row>
    <row r="228" spans="1:18" x14ac:dyDescent="0.3">
      <c r="A228" t="s">
        <v>1098</v>
      </c>
      <c r="B228" t="s">
        <v>21</v>
      </c>
      <c r="C228" t="s">
        <v>253</v>
      </c>
      <c r="D228" t="str">
        <f t="shared" si="3"/>
        <v>TUVALU - AUSTRALIA Y OCEANÍA - C81</v>
      </c>
      <c r="E228" t="str">
        <f>LOWER(CONCATENATE(TablaRegistroVentas[[#This Row],[País]], ".", LEFT(TablaRegistroVentas[[#This Row],[Zona]],3),"@miempresa.com"))</f>
        <v>tuvalu.aus@miempresa.com</v>
      </c>
      <c r="F228" t="s">
        <v>56</v>
      </c>
      <c r="G228" t="s">
        <v>13</v>
      </c>
      <c r="H228" t="s">
        <v>14</v>
      </c>
      <c r="I228" t="str">
        <f>IF(OR(TablaRegistroVentas[[#This Row],[Prioridad]]="Alta",TablaRegistroVentas[[#This Row],[Prioridad]]="Crítica"),"Urgente","Normal")</f>
        <v>Urgente</v>
      </c>
      <c r="J228" s="1">
        <v>44177</v>
      </c>
      <c r="K228">
        <v>819393670</v>
      </c>
      <c r="L228" s="1">
        <v>44181</v>
      </c>
      <c r="M228" s="5">
        <f>_xlfn.DAYS(TablaRegistroVentas[[#This Row],[Fecha envío]], TablaRegistroVentas[[#This Row],[Fecha pedido]])</f>
        <v>4</v>
      </c>
      <c r="N228" s="1" t="str">
        <f>IF(TablaRegistroVentas[[#This Row],[Dias de entrega]]&lt;=20, "OK", IF(TablaRegistroVentas[[#This Row],[Dias de entrega]]&lt;=35, "Atrasado", "Alerta"))</f>
        <v>OK</v>
      </c>
      <c r="O228" s="1"/>
      <c r="P228"/>
      <c r="Q228"/>
      <c r="R228"/>
    </row>
    <row r="229" spans="1:18" x14ac:dyDescent="0.3">
      <c r="A229" t="s">
        <v>267</v>
      </c>
      <c r="B229" t="s">
        <v>68</v>
      </c>
      <c r="C229" t="s">
        <v>69</v>
      </c>
      <c r="D229" t="str">
        <f t="shared" si="3"/>
        <v>UZBEKISTAN - ASIA - C81</v>
      </c>
      <c r="E229" t="str">
        <f>LOWER(CONCATENATE(TablaRegistroVentas[[#This Row],[País]], ".", LEFT(TablaRegistroVentas[[#This Row],[Zona]],3),"@miempresa.com"))</f>
        <v>uzbekistan.asi@miempresa.com</v>
      </c>
      <c r="F229" t="s">
        <v>36</v>
      </c>
      <c r="G229" t="s">
        <v>13</v>
      </c>
      <c r="H229" t="s">
        <v>14</v>
      </c>
      <c r="I229" t="str">
        <f>IF(OR(TablaRegistroVentas[[#This Row],[Prioridad]]="Alta",TablaRegistroVentas[[#This Row],[Prioridad]]="Crítica"),"Urgente","Normal")</f>
        <v>Urgente</v>
      </c>
      <c r="J229" s="1">
        <v>44010</v>
      </c>
      <c r="K229">
        <v>813131034</v>
      </c>
      <c r="L229" s="1">
        <v>44013</v>
      </c>
      <c r="M229" s="5">
        <f>_xlfn.DAYS(TablaRegistroVentas[[#This Row],[Fecha envío]], TablaRegistroVentas[[#This Row],[Fecha pedido]])</f>
        <v>3</v>
      </c>
      <c r="N229" s="1" t="str">
        <f>IF(TablaRegistroVentas[[#This Row],[Dias de entrega]]&lt;=20, "OK", IF(TablaRegistroVentas[[#This Row],[Dias de entrega]]&lt;=35, "Atrasado", "Alerta"))</f>
        <v>OK</v>
      </c>
      <c r="O229" s="1"/>
      <c r="P229"/>
      <c r="Q229"/>
      <c r="R229"/>
    </row>
    <row r="230" spans="1:18" x14ac:dyDescent="0.3">
      <c r="A230" t="s">
        <v>848</v>
      </c>
      <c r="B230" t="s">
        <v>10</v>
      </c>
      <c r="C230" t="s">
        <v>172</v>
      </c>
      <c r="D230" t="str">
        <f t="shared" si="3"/>
        <v>ROMANIA - EUROPA - C95</v>
      </c>
      <c r="E230" t="str">
        <f>LOWER(CONCATENATE(TablaRegistroVentas[[#This Row],[País]], ".", LEFT(TablaRegistroVentas[[#This Row],[Zona]],3),"@miempresa.com"))</f>
        <v>romania.eur@miempresa.com</v>
      </c>
      <c r="F230" t="s">
        <v>88</v>
      </c>
      <c r="G230" t="s">
        <v>18</v>
      </c>
      <c r="H230" t="s">
        <v>14</v>
      </c>
      <c r="I230" t="str">
        <f>IF(OR(TablaRegistroVentas[[#This Row],[Prioridad]]="Alta",TablaRegistroVentas[[#This Row],[Prioridad]]="Crítica"),"Urgente","Normal")</f>
        <v>Urgente</v>
      </c>
      <c r="J230" s="1">
        <v>44710</v>
      </c>
      <c r="K230">
        <v>958153140</v>
      </c>
      <c r="L230" s="1">
        <v>44713</v>
      </c>
      <c r="M230" s="5">
        <f>_xlfn.DAYS(TablaRegistroVentas[[#This Row],[Fecha envío]], TablaRegistroVentas[[#This Row],[Fecha pedido]])</f>
        <v>3</v>
      </c>
      <c r="N230" s="1" t="str">
        <f>IF(TablaRegistroVentas[[#This Row],[Dias de entrega]]&lt;=20, "OK", IF(TablaRegistroVentas[[#This Row],[Dias de entrega]]&lt;=35, "Atrasado", "Alerta"))</f>
        <v>OK</v>
      </c>
      <c r="O230" s="1"/>
      <c r="P230"/>
      <c r="Q230"/>
      <c r="R230"/>
    </row>
    <row r="231" spans="1:18" x14ac:dyDescent="0.3">
      <c r="A231" t="s">
        <v>948</v>
      </c>
      <c r="B231" t="s">
        <v>30</v>
      </c>
      <c r="C231" t="s">
        <v>587</v>
      </c>
      <c r="D231" t="str">
        <f t="shared" si="3"/>
        <v>BARBADOS - CENTROAMÉRICA Y CARIBE - C60</v>
      </c>
      <c r="E231" t="str">
        <f>LOWER(CONCATENATE(TablaRegistroVentas[[#This Row],[País]], ".", LEFT(TablaRegistroVentas[[#This Row],[Zona]],3),"@miempresa.com"))</f>
        <v>barbados.cen@miempresa.com</v>
      </c>
      <c r="F231" t="s">
        <v>27</v>
      </c>
      <c r="G231" t="s">
        <v>13</v>
      </c>
      <c r="H231" t="s">
        <v>14</v>
      </c>
      <c r="I231" t="str">
        <f>IF(OR(TablaRegistroVentas[[#This Row],[Prioridad]]="Alta",TablaRegistroVentas[[#This Row],[Prioridad]]="Crítica"),"Urgente","Normal")</f>
        <v>Urgente</v>
      </c>
      <c r="J231" s="1">
        <v>44286</v>
      </c>
      <c r="K231">
        <v>608148467</v>
      </c>
      <c r="L231" s="1">
        <v>44289</v>
      </c>
      <c r="M231" s="5">
        <f>_xlfn.DAYS(TablaRegistroVentas[[#This Row],[Fecha envío]], TablaRegistroVentas[[#This Row],[Fecha pedido]])</f>
        <v>3</v>
      </c>
      <c r="N231" s="1" t="str">
        <f>IF(TablaRegistroVentas[[#This Row],[Dias de entrega]]&lt;=20, "OK", IF(TablaRegistroVentas[[#This Row],[Dias de entrega]]&lt;=35, "Atrasado", "Alerta"))</f>
        <v>OK</v>
      </c>
      <c r="O231" s="1"/>
      <c r="P231"/>
      <c r="Q231"/>
      <c r="R231"/>
    </row>
    <row r="232" spans="1:18" x14ac:dyDescent="0.3">
      <c r="A232" t="s">
        <v>420</v>
      </c>
      <c r="B232" t="s">
        <v>25</v>
      </c>
      <c r="C232" t="s">
        <v>60</v>
      </c>
      <c r="D232" t="str">
        <f t="shared" si="3"/>
        <v>MOZAMBIQUE - ÁFRICA - C20</v>
      </c>
      <c r="E232" t="str">
        <f>LOWER(CONCATENATE(TablaRegistroVentas[[#This Row],[País]], ".", LEFT(TablaRegistroVentas[[#This Row],[Zona]],3),"@miempresa.com"))</f>
        <v>mozambique.áfr@miempresa.com</v>
      </c>
      <c r="F232" t="s">
        <v>12</v>
      </c>
      <c r="G232" t="s">
        <v>13</v>
      </c>
      <c r="H232" t="s">
        <v>14</v>
      </c>
      <c r="I232" t="str">
        <f>IF(OR(TablaRegistroVentas[[#This Row],[Prioridad]]="Alta",TablaRegistroVentas[[#This Row],[Prioridad]]="Crítica"),"Urgente","Normal")</f>
        <v>Urgente</v>
      </c>
      <c r="J232" s="1">
        <v>44484</v>
      </c>
      <c r="K232">
        <v>204702174</v>
      </c>
      <c r="L232" s="1">
        <v>44486</v>
      </c>
      <c r="M232" s="5">
        <f>_xlfn.DAYS(TablaRegistroVentas[[#This Row],[Fecha envío]], TablaRegistroVentas[[#This Row],[Fecha pedido]])</f>
        <v>2</v>
      </c>
      <c r="N232" s="1" t="str">
        <f>IF(TablaRegistroVentas[[#This Row],[Dias de entrega]]&lt;=20, "OK", IF(TablaRegistroVentas[[#This Row],[Dias de entrega]]&lt;=35, "Atrasado", "Alerta"))</f>
        <v>OK</v>
      </c>
      <c r="O232" s="1"/>
      <c r="P232"/>
      <c r="Q232"/>
      <c r="R232"/>
    </row>
    <row r="233" spans="1:18" x14ac:dyDescent="0.3">
      <c r="A233" t="s">
        <v>555</v>
      </c>
      <c r="B233" t="s">
        <v>10</v>
      </c>
      <c r="C233" t="s">
        <v>212</v>
      </c>
      <c r="D233" t="str">
        <f t="shared" si="3"/>
        <v>LATVIA - EUROPA - C93</v>
      </c>
      <c r="E233" t="str">
        <f>LOWER(CONCATENATE(TablaRegistroVentas[[#This Row],[País]], ".", LEFT(TablaRegistroVentas[[#This Row],[Zona]],3),"@miempresa.com"))</f>
        <v>latvia.eur@miempresa.com</v>
      </c>
      <c r="F233" t="s">
        <v>88</v>
      </c>
      <c r="G233" t="s">
        <v>18</v>
      </c>
      <c r="H233" t="s">
        <v>14</v>
      </c>
      <c r="I233" t="str">
        <f>IF(OR(TablaRegistroVentas[[#This Row],[Prioridad]]="Alta",TablaRegistroVentas[[#This Row],[Prioridad]]="Crítica"),"Urgente","Normal")</f>
        <v>Urgente</v>
      </c>
      <c r="J233" s="1">
        <v>43862</v>
      </c>
      <c r="K233">
        <v>934157025</v>
      </c>
      <c r="L233" s="1">
        <v>43864</v>
      </c>
      <c r="M233" s="5">
        <f>_xlfn.DAYS(TablaRegistroVentas[[#This Row],[Fecha envío]], TablaRegistroVentas[[#This Row],[Fecha pedido]])</f>
        <v>2</v>
      </c>
      <c r="N233" s="1" t="str">
        <f>IF(TablaRegistroVentas[[#This Row],[Dias de entrega]]&lt;=20, "OK", IF(TablaRegistroVentas[[#This Row],[Dias de entrega]]&lt;=35, "Atrasado", "Alerta"))</f>
        <v>OK</v>
      </c>
      <c r="O233" s="1"/>
      <c r="P233"/>
      <c r="Q233"/>
      <c r="R233"/>
    </row>
    <row r="234" spans="1:18" x14ac:dyDescent="0.3">
      <c r="A234" t="s">
        <v>331</v>
      </c>
      <c r="B234" t="s">
        <v>25</v>
      </c>
      <c r="C234" t="s">
        <v>82</v>
      </c>
      <c r="D234" t="str">
        <f t="shared" si="3"/>
        <v>BURUNDI - ÁFRICA - C71</v>
      </c>
      <c r="E234" t="str">
        <f>LOWER(CONCATENATE(TablaRegistroVentas[[#This Row],[País]], ".", LEFT(TablaRegistroVentas[[#This Row],[Zona]],3),"@miempresa.com"))</f>
        <v>burundi.áfr@miempresa.com</v>
      </c>
      <c r="F234" t="s">
        <v>88</v>
      </c>
      <c r="G234" t="s">
        <v>13</v>
      </c>
      <c r="H234" t="s">
        <v>14</v>
      </c>
      <c r="I234" t="str">
        <f>IF(OR(TablaRegistroVentas[[#This Row],[Prioridad]]="Alta",TablaRegistroVentas[[#This Row],[Prioridad]]="Crítica"),"Urgente","Normal")</f>
        <v>Urgente</v>
      </c>
      <c r="J234" s="1">
        <v>44439</v>
      </c>
      <c r="K234">
        <v>711621654</v>
      </c>
      <c r="L234" s="1">
        <v>44441</v>
      </c>
      <c r="M234" s="5">
        <f>_xlfn.DAYS(TablaRegistroVentas[[#This Row],[Fecha envío]], TablaRegistroVentas[[#This Row],[Fecha pedido]])</f>
        <v>2</v>
      </c>
      <c r="N234" s="1" t="str">
        <f>IF(TablaRegistroVentas[[#This Row],[Dias de entrega]]&lt;=20, "OK", IF(TablaRegistroVentas[[#This Row],[Dias de entrega]]&lt;=35, "Atrasado", "Alerta"))</f>
        <v>OK</v>
      </c>
      <c r="O234" s="1"/>
      <c r="P234"/>
      <c r="Q234"/>
      <c r="R234"/>
    </row>
    <row r="235" spans="1:18" x14ac:dyDescent="0.3">
      <c r="A235" t="s">
        <v>63</v>
      </c>
      <c r="B235" t="s">
        <v>30</v>
      </c>
      <c r="C235" t="s">
        <v>64</v>
      </c>
      <c r="D235" t="str">
        <f t="shared" si="3"/>
        <v>DOMINICAN REPUBLIC - CENTROAMÉRICA Y CARIBE - C53</v>
      </c>
      <c r="E235" t="str">
        <f>LOWER(CONCATENATE(TablaRegistroVentas[[#This Row],[País]], ".", LEFT(TablaRegistroVentas[[#This Row],[Zona]],3),"@miempresa.com"))</f>
        <v>dominican republic.cen@miempresa.com</v>
      </c>
      <c r="F235" t="s">
        <v>12</v>
      </c>
      <c r="G235" t="s">
        <v>13</v>
      </c>
      <c r="H235" t="s">
        <v>14</v>
      </c>
      <c r="I235" t="str">
        <f>IF(OR(TablaRegistroVentas[[#This Row],[Prioridad]]="Alta",TablaRegistroVentas[[#This Row],[Prioridad]]="Crítica"),"Urgente","Normal")</f>
        <v>Urgente</v>
      </c>
      <c r="J235" s="1">
        <v>44868</v>
      </c>
      <c r="K235">
        <v>534899270</v>
      </c>
      <c r="L235" s="1">
        <v>44869</v>
      </c>
      <c r="M235" s="5">
        <f>_xlfn.DAYS(TablaRegistroVentas[[#This Row],[Fecha envío]], TablaRegistroVentas[[#This Row],[Fecha pedido]])</f>
        <v>1</v>
      </c>
      <c r="N235" s="1" t="str">
        <f>IF(TablaRegistroVentas[[#This Row],[Dias de entrega]]&lt;=20, "OK", IF(TablaRegistroVentas[[#This Row],[Dias de entrega]]&lt;=35, "Atrasado", "Alerta"))</f>
        <v>OK</v>
      </c>
      <c r="O235" s="1"/>
      <c r="P235"/>
      <c r="Q235"/>
      <c r="R235"/>
    </row>
    <row r="236" spans="1:18" x14ac:dyDescent="0.3">
      <c r="A236" t="s">
        <v>146</v>
      </c>
      <c r="B236" t="s">
        <v>10</v>
      </c>
      <c r="C236" t="s">
        <v>147</v>
      </c>
      <c r="D236" t="str">
        <f t="shared" si="3"/>
        <v>GEORGIA - EUROPA - C23</v>
      </c>
      <c r="E236" t="str">
        <f>LOWER(CONCATENATE(TablaRegistroVentas[[#This Row],[País]], ".", LEFT(TablaRegistroVentas[[#This Row],[Zona]],3),"@miempresa.com"))</f>
        <v>georgia.eur@miempresa.com</v>
      </c>
      <c r="F236" t="s">
        <v>43</v>
      </c>
      <c r="G236" t="s">
        <v>18</v>
      </c>
      <c r="H236" t="s">
        <v>14</v>
      </c>
      <c r="I236" t="str">
        <f>IF(OR(TablaRegistroVentas[[#This Row],[Prioridad]]="Alta",TablaRegistroVentas[[#This Row],[Prioridad]]="Crítica"),"Urgente","Normal")</f>
        <v>Urgente</v>
      </c>
      <c r="J236" s="1">
        <v>44522</v>
      </c>
      <c r="K236">
        <v>231475770</v>
      </c>
      <c r="L236" s="1">
        <v>44523</v>
      </c>
      <c r="M236" s="5">
        <f>_xlfn.DAYS(TablaRegistroVentas[[#This Row],[Fecha envío]], TablaRegistroVentas[[#This Row],[Fecha pedido]])</f>
        <v>1</v>
      </c>
      <c r="N236" s="1" t="str">
        <f>IF(TablaRegistroVentas[[#This Row],[Dias de entrega]]&lt;=20, "OK", IF(TablaRegistroVentas[[#This Row],[Dias de entrega]]&lt;=35, "Atrasado", "Alerta"))</f>
        <v>OK</v>
      </c>
      <c r="O236" s="1"/>
      <c r="P236"/>
      <c r="Q236"/>
      <c r="R236"/>
    </row>
    <row r="237" spans="1:18" x14ac:dyDescent="0.3">
      <c r="A237" t="s">
        <v>418</v>
      </c>
      <c r="B237" t="s">
        <v>21</v>
      </c>
      <c r="C237" t="s">
        <v>419</v>
      </c>
      <c r="D237" t="str">
        <f t="shared" si="3"/>
        <v>TONGA - AUSTRALIA Y OCEANÍA - C96</v>
      </c>
      <c r="E237" t="str">
        <f>LOWER(CONCATENATE(TablaRegistroVentas[[#This Row],[País]], ".", LEFT(TablaRegistroVentas[[#This Row],[Zona]],3),"@miempresa.com"))</f>
        <v>tonga.aus@miempresa.com</v>
      </c>
      <c r="F237" t="s">
        <v>41</v>
      </c>
      <c r="G237" t="s">
        <v>18</v>
      </c>
      <c r="H237" t="s">
        <v>14</v>
      </c>
      <c r="I237" t="str">
        <f>IF(OR(TablaRegistroVentas[[#This Row],[Prioridad]]="Alta",TablaRegistroVentas[[#This Row],[Prioridad]]="Crítica"),"Urgente","Normal")</f>
        <v>Urgente</v>
      </c>
      <c r="J237" s="1">
        <v>44073</v>
      </c>
      <c r="K237">
        <v>964124810</v>
      </c>
      <c r="L237" s="1">
        <v>44074</v>
      </c>
      <c r="M237" s="5">
        <f>_xlfn.DAYS(TablaRegistroVentas[[#This Row],[Fecha envío]], TablaRegistroVentas[[#This Row],[Fecha pedido]])</f>
        <v>1</v>
      </c>
      <c r="N237" s="1" t="str">
        <f>IF(TablaRegistroVentas[[#This Row],[Dias de entrega]]&lt;=20, "OK", IF(TablaRegistroVentas[[#This Row],[Dias de entrega]]&lt;=35, "Atrasado", "Alerta"))</f>
        <v>OK</v>
      </c>
      <c r="O237" s="1"/>
      <c r="P237"/>
      <c r="Q237"/>
      <c r="R237"/>
    </row>
    <row r="238" spans="1:18" x14ac:dyDescent="0.3">
      <c r="A238" t="s">
        <v>530</v>
      </c>
      <c r="B238" t="s">
        <v>68</v>
      </c>
      <c r="C238" t="s">
        <v>432</v>
      </c>
      <c r="D238" t="str">
        <f t="shared" si="3"/>
        <v>TAJIKISTAN - ASIA - C20</v>
      </c>
      <c r="E238" t="str">
        <f>LOWER(CONCATENATE(TablaRegistroVentas[[#This Row],[País]], ".", LEFT(TablaRegistroVentas[[#This Row],[Zona]],3),"@miempresa.com"))</f>
        <v>tajikistan.asi@miempresa.com</v>
      </c>
      <c r="F238" t="s">
        <v>56</v>
      </c>
      <c r="G238" t="s">
        <v>13</v>
      </c>
      <c r="H238" t="s">
        <v>14</v>
      </c>
      <c r="I238" t="str">
        <f>IF(OR(TablaRegistroVentas[[#This Row],[Prioridad]]="Alta",TablaRegistroVentas[[#This Row],[Prioridad]]="Crítica"),"Urgente","Normal")</f>
        <v>Urgente</v>
      </c>
      <c r="J238" s="1">
        <v>44078</v>
      </c>
      <c r="K238">
        <v>208609616</v>
      </c>
      <c r="L238" s="1">
        <v>44079</v>
      </c>
      <c r="M238" s="5">
        <f>_xlfn.DAYS(TablaRegistroVentas[[#This Row],[Fecha envío]], TablaRegistroVentas[[#This Row],[Fecha pedido]])</f>
        <v>1</v>
      </c>
      <c r="N238" s="1" t="str">
        <f>IF(TablaRegistroVentas[[#This Row],[Dias de entrega]]&lt;=20, "OK", IF(TablaRegistroVentas[[#This Row],[Dias de entrega]]&lt;=35, "Atrasado", "Alerta"))</f>
        <v>OK</v>
      </c>
      <c r="O238" s="1"/>
      <c r="P238"/>
      <c r="Q238"/>
      <c r="R238"/>
    </row>
    <row r="239" spans="1:18" x14ac:dyDescent="0.3">
      <c r="A239" t="s">
        <v>835</v>
      </c>
      <c r="B239" t="s">
        <v>10</v>
      </c>
      <c r="C239" t="s">
        <v>178</v>
      </c>
      <c r="D239" t="str">
        <f t="shared" si="3"/>
        <v>IRELAND - EUROPA - C32</v>
      </c>
      <c r="E239" t="str">
        <f>LOWER(CONCATENATE(TablaRegistroVentas[[#This Row],[País]], ".", LEFT(TablaRegistroVentas[[#This Row],[Zona]],3),"@miempresa.com"))</f>
        <v>ireland.eur@miempresa.com</v>
      </c>
      <c r="F239" t="s">
        <v>12</v>
      </c>
      <c r="G239" t="s">
        <v>13</v>
      </c>
      <c r="H239" t="s">
        <v>14</v>
      </c>
      <c r="I239" t="str">
        <f>IF(OR(TablaRegistroVentas[[#This Row],[Prioridad]]="Alta",TablaRegistroVentas[[#This Row],[Prioridad]]="Crítica"),"Urgente","Normal")</f>
        <v>Urgente</v>
      </c>
      <c r="J239" s="1">
        <v>43933</v>
      </c>
      <c r="K239">
        <v>321489417</v>
      </c>
      <c r="L239" s="1">
        <v>43934</v>
      </c>
      <c r="M239" s="5">
        <f>_xlfn.DAYS(TablaRegistroVentas[[#This Row],[Fecha envío]], TablaRegistroVentas[[#This Row],[Fecha pedido]])</f>
        <v>1</v>
      </c>
      <c r="N239" s="1" t="str">
        <f>IF(TablaRegistroVentas[[#This Row],[Dias de entrega]]&lt;=20, "OK", IF(TablaRegistroVentas[[#This Row],[Dias de entrega]]&lt;=35, "Atrasado", "Alerta"))</f>
        <v>OK</v>
      </c>
      <c r="O239" s="1"/>
      <c r="P239"/>
      <c r="Q239"/>
      <c r="R239"/>
    </row>
    <row r="240" spans="1:18" x14ac:dyDescent="0.3">
      <c r="A240" t="s">
        <v>964</v>
      </c>
      <c r="B240" t="s">
        <v>25</v>
      </c>
      <c r="C240" t="s">
        <v>825</v>
      </c>
      <c r="D240" t="str">
        <f t="shared" si="3"/>
        <v>ZIMBABWE - ÁFRICA - C51</v>
      </c>
      <c r="E240" t="str">
        <f>LOWER(CONCATENATE(TablaRegistroVentas[[#This Row],[País]], ".", LEFT(TablaRegistroVentas[[#This Row],[Zona]],3),"@miempresa.com"))</f>
        <v>zimbabwe.áfr@miempresa.com</v>
      </c>
      <c r="F240" t="s">
        <v>32</v>
      </c>
      <c r="G240" t="s">
        <v>18</v>
      </c>
      <c r="H240" t="s">
        <v>14</v>
      </c>
      <c r="I240" t="str">
        <f>IF(OR(TablaRegistroVentas[[#This Row],[Prioridad]]="Alta",TablaRegistroVentas[[#This Row],[Prioridad]]="Crítica"),"Urgente","Normal")</f>
        <v>Urgente</v>
      </c>
      <c r="J240" s="1">
        <v>44541</v>
      </c>
      <c r="K240">
        <v>510174882</v>
      </c>
      <c r="L240" s="1">
        <v>44542</v>
      </c>
      <c r="M240" s="5">
        <f>_xlfn.DAYS(TablaRegistroVentas[[#This Row],[Fecha envío]], TablaRegistroVentas[[#This Row],[Fecha pedido]])</f>
        <v>1</v>
      </c>
      <c r="N240" s="1" t="str">
        <f>IF(TablaRegistroVentas[[#This Row],[Dias de entrega]]&lt;=20, "OK", IF(TablaRegistroVentas[[#This Row],[Dias de entrega]]&lt;=35, "Atrasado", "Alerta"))</f>
        <v>OK</v>
      </c>
      <c r="O240" s="1"/>
      <c r="P240"/>
      <c r="Q240"/>
      <c r="R240"/>
    </row>
    <row r="241" spans="1:18" x14ac:dyDescent="0.3">
      <c r="A241" t="s">
        <v>1099</v>
      </c>
      <c r="B241" t="s">
        <v>25</v>
      </c>
      <c r="C241" t="s">
        <v>302</v>
      </c>
      <c r="D241" t="str">
        <f t="shared" si="3"/>
        <v>GUINEA-BISSAU - ÁFRICA - C23</v>
      </c>
      <c r="E241" t="str">
        <f>LOWER(CONCATENATE(TablaRegistroVentas[[#This Row],[País]], ".", LEFT(TablaRegistroVentas[[#This Row],[Zona]],3),"@miempresa.com"))</f>
        <v>guinea-bissau.áfr@miempresa.com</v>
      </c>
      <c r="F241" t="s">
        <v>27</v>
      </c>
      <c r="G241" t="s">
        <v>13</v>
      </c>
      <c r="H241" t="s">
        <v>14</v>
      </c>
      <c r="I241" t="str">
        <f>IF(OR(TablaRegistroVentas[[#This Row],[Prioridad]]="Alta",TablaRegistroVentas[[#This Row],[Prioridad]]="Crítica"),"Urgente","Normal")</f>
        <v>Urgente</v>
      </c>
      <c r="J241" s="1">
        <v>44347</v>
      </c>
      <c r="K241">
        <v>236191737</v>
      </c>
      <c r="L241" s="1">
        <v>44348</v>
      </c>
      <c r="M241" s="5">
        <f>_xlfn.DAYS(TablaRegistroVentas[[#This Row],[Fecha envío]], TablaRegistroVentas[[#This Row],[Fecha pedido]])</f>
        <v>1</v>
      </c>
      <c r="N241" s="1" t="str">
        <f>IF(TablaRegistroVentas[[#This Row],[Dias de entrega]]&lt;=20, "OK", IF(TablaRegistroVentas[[#This Row],[Dias de entrega]]&lt;=35, "Atrasado", "Alerta"))</f>
        <v>OK</v>
      </c>
      <c r="O241" s="1"/>
      <c r="P241"/>
      <c r="Q241"/>
      <c r="R241"/>
    </row>
    <row r="242" spans="1:18" x14ac:dyDescent="0.3">
      <c r="A242" t="s">
        <v>236</v>
      </c>
      <c r="B242" t="s">
        <v>25</v>
      </c>
      <c r="C242" t="s">
        <v>237</v>
      </c>
      <c r="D242" t="str">
        <f t="shared" si="3"/>
        <v>CENTRAL AFRICAN REPUBLIC - ÁFRICA - C37</v>
      </c>
      <c r="E242" t="str">
        <f>LOWER(CONCATENATE(TablaRegistroVentas[[#This Row],[País]], ".", LEFT(TablaRegistroVentas[[#This Row],[Zona]],3),"@miempresa.com"))</f>
        <v>central african republic.áfr@miempresa.com</v>
      </c>
      <c r="F242" t="s">
        <v>23</v>
      </c>
      <c r="G242" t="s">
        <v>13</v>
      </c>
      <c r="H242" t="s">
        <v>14</v>
      </c>
      <c r="I242" t="str">
        <f>IF(OR(TablaRegistroVentas[[#This Row],[Prioridad]]="Alta",TablaRegistroVentas[[#This Row],[Prioridad]]="Crítica"),"Urgente","Normal")</f>
        <v>Urgente</v>
      </c>
      <c r="J242" s="1">
        <v>44643</v>
      </c>
      <c r="K242">
        <v>379375779</v>
      </c>
      <c r="L242" s="1">
        <v>44643</v>
      </c>
      <c r="M242" s="5">
        <f>_xlfn.DAYS(TablaRegistroVentas[[#This Row],[Fecha envío]], TablaRegistroVentas[[#This Row],[Fecha pedido]])</f>
        <v>0</v>
      </c>
      <c r="N242" s="1" t="str">
        <f>IF(TablaRegistroVentas[[#This Row],[Dias de entrega]]&lt;=20, "OK", IF(TablaRegistroVentas[[#This Row],[Dias de entrega]]&lt;=35, "Atrasado", "Alerta"))</f>
        <v>OK</v>
      </c>
      <c r="O242" s="1"/>
      <c r="P242"/>
      <c r="Q242"/>
      <c r="R242"/>
    </row>
    <row r="243" spans="1:18" x14ac:dyDescent="0.3">
      <c r="A243" t="s">
        <v>289</v>
      </c>
      <c r="B243" t="s">
        <v>21</v>
      </c>
      <c r="C243" t="s">
        <v>62</v>
      </c>
      <c r="D243" t="str">
        <f t="shared" si="3"/>
        <v>FEDERATED STATES OF MICRONESIA - AUSTRALIA Y OCEANÍA - C17</v>
      </c>
      <c r="E243" t="str">
        <f>LOWER(CONCATENATE(TablaRegistroVentas[[#This Row],[País]], ".", LEFT(TablaRegistroVentas[[#This Row],[Zona]],3),"@miempresa.com"))</f>
        <v>federated states of micronesia.aus@miempresa.com</v>
      </c>
      <c r="F243" t="s">
        <v>27</v>
      </c>
      <c r="G243" t="s">
        <v>18</v>
      </c>
      <c r="H243" t="s">
        <v>14</v>
      </c>
      <c r="I243" t="str">
        <f>IF(OR(TablaRegistroVentas[[#This Row],[Prioridad]]="Alta",TablaRegistroVentas[[#This Row],[Prioridad]]="Crítica"),"Urgente","Normal")</f>
        <v>Urgente</v>
      </c>
      <c r="J243" s="1">
        <v>43992</v>
      </c>
      <c r="K243">
        <v>170842397</v>
      </c>
      <c r="L243" s="1">
        <v>43992</v>
      </c>
      <c r="M243" s="5">
        <f>_xlfn.DAYS(TablaRegistroVentas[[#This Row],[Fecha envío]], TablaRegistroVentas[[#This Row],[Fecha pedido]])</f>
        <v>0</v>
      </c>
      <c r="N243" s="1" t="str">
        <f>IF(TablaRegistroVentas[[#This Row],[Dias de entrega]]&lt;=20, "OK", IF(TablaRegistroVentas[[#This Row],[Dias de entrega]]&lt;=35, "Atrasado", "Alerta"))</f>
        <v>OK</v>
      </c>
      <c r="O243" s="1"/>
      <c r="P243"/>
      <c r="Q243"/>
      <c r="R243"/>
    </row>
    <row r="244" spans="1:18" x14ac:dyDescent="0.3">
      <c r="A244" t="s">
        <v>622</v>
      </c>
      <c r="B244" t="s">
        <v>25</v>
      </c>
      <c r="C244" t="s">
        <v>472</v>
      </c>
      <c r="D244" t="str">
        <f t="shared" si="3"/>
        <v>BENIN - ÁFRICA - C37</v>
      </c>
      <c r="E244" t="str">
        <f>LOWER(CONCATENATE(TablaRegistroVentas[[#This Row],[País]], ".", LEFT(TablaRegistroVentas[[#This Row],[Zona]],3),"@miempresa.com"))</f>
        <v>benin.áfr@miempresa.com</v>
      </c>
      <c r="F244" t="s">
        <v>12</v>
      </c>
      <c r="G244" t="s">
        <v>13</v>
      </c>
      <c r="H244" t="s">
        <v>14</v>
      </c>
      <c r="I244" t="str">
        <f>IF(OR(TablaRegistroVentas[[#This Row],[Prioridad]]="Alta",TablaRegistroVentas[[#This Row],[Prioridad]]="Crítica"),"Urgente","Normal")</f>
        <v>Urgente</v>
      </c>
      <c r="J244" s="1">
        <v>44411</v>
      </c>
      <c r="K244">
        <v>379511392</v>
      </c>
      <c r="L244" s="1">
        <v>44411</v>
      </c>
      <c r="M244" s="5">
        <f>_xlfn.DAYS(TablaRegistroVentas[[#This Row],[Fecha envío]], TablaRegistroVentas[[#This Row],[Fecha pedido]])</f>
        <v>0</v>
      </c>
      <c r="N244" s="1" t="str">
        <f>IF(TablaRegistroVentas[[#This Row],[Dias de entrega]]&lt;=20, "OK", IF(TablaRegistroVentas[[#This Row],[Dias de entrega]]&lt;=35, "Atrasado", "Alerta"))</f>
        <v>OK</v>
      </c>
      <c r="O244" s="1"/>
      <c r="P244"/>
      <c r="Q244"/>
      <c r="R244"/>
    </row>
    <row r="245" spans="1:18" x14ac:dyDescent="0.3">
      <c r="A245" t="s">
        <v>736</v>
      </c>
      <c r="B245" t="s">
        <v>68</v>
      </c>
      <c r="C245" t="s">
        <v>235</v>
      </c>
      <c r="D245" t="str">
        <f t="shared" si="3"/>
        <v>JAPAN - ASIA - C17</v>
      </c>
      <c r="E245" t="str">
        <f>LOWER(CONCATENATE(TablaRegistroVentas[[#This Row],[País]], ".", LEFT(TablaRegistroVentas[[#This Row],[Zona]],3),"@miempresa.com"))</f>
        <v>japan.asi@miempresa.com</v>
      </c>
      <c r="F245" t="s">
        <v>27</v>
      </c>
      <c r="G245" t="s">
        <v>13</v>
      </c>
      <c r="H245" t="s">
        <v>14</v>
      </c>
      <c r="I245" t="str">
        <f>IF(OR(TablaRegistroVentas[[#This Row],[Prioridad]]="Alta",TablaRegistroVentas[[#This Row],[Prioridad]]="Crítica"),"Urgente","Normal")</f>
        <v>Urgente</v>
      </c>
      <c r="J245" s="1">
        <v>44396</v>
      </c>
      <c r="K245">
        <v>173900973</v>
      </c>
      <c r="L245" s="1">
        <v>44396</v>
      </c>
      <c r="M245" s="5">
        <f>_xlfn.DAYS(TablaRegistroVentas[[#This Row],[Fecha envío]], TablaRegistroVentas[[#This Row],[Fecha pedido]])</f>
        <v>0</v>
      </c>
      <c r="N245" s="1" t="str">
        <f>IF(TablaRegistroVentas[[#This Row],[Dias de entrega]]&lt;=20, "OK", IF(TablaRegistroVentas[[#This Row],[Dias de entrega]]&lt;=35, "Atrasado", "Alerta"))</f>
        <v>OK</v>
      </c>
      <c r="O245" s="1"/>
      <c r="P245"/>
      <c r="Q245"/>
      <c r="R245"/>
    </row>
    <row r="246" spans="1:18" x14ac:dyDescent="0.3">
      <c r="A246" t="s">
        <v>829</v>
      </c>
      <c r="B246" t="s">
        <v>25</v>
      </c>
      <c r="C246" t="s">
        <v>406</v>
      </c>
      <c r="D246" t="str">
        <f t="shared" si="3"/>
        <v>EGYPT - ÁFRICA - C57</v>
      </c>
      <c r="E246" t="str">
        <f>LOWER(CONCATENATE(TablaRegistroVentas[[#This Row],[País]], ".", LEFT(TablaRegistroVentas[[#This Row],[Zona]],3),"@miempresa.com"))</f>
        <v>egypt.áfr@miempresa.com</v>
      </c>
      <c r="F246" t="s">
        <v>36</v>
      </c>
      <c r="G246" t="s">
        <v>18</v>
      </c>
      <c r="H246" t="s">
        <v>14</v>
      </c>
      <c r="I246" t="str">
        <f>IF(OR(TablaRegistroVentas[[#This Row],[Prioridad]]="Alta",TablaRegistroVentas[[#This Row],[Prioridad]]="Crítica"),"Urgente","Normal")</f>
        <v>Urgente</v>
      </c>
      <c r="J246" s="1">
        <v>43972</v>
      </c>
      <c r="K246">
        <v>572249782</v>
      </c>
      <c r="L246" s="1">
        <v>43972</v>
      </c>
      <c r="M246" s="5">
        <f>_xlfn.DAYS(TablaRegistroVentas[[#This Row],[Fecha envío]], TablaRegistroVentas[[#This Row],[Fecha pedido]])</f>
        <v>0</v>
      </c>
      <c r="N246" s="1" t="str">
        <f>IF(TablaRegistroVentas[[#This Row],[Dias de entrega]]&lt;=20, "OK", IF(TablaRegistroVentas[[#This Row],[Dias de entrega]]&lt;=35, "Atrasado", "Alerta"))</f>
        <v>OK</v>
      </c>
      <c r="O246" s="1"/>
      <c r="P246"/>
      <c r="Q246"/>
      <c r="R246"/>
    </row>
    <row r="247" spans="1:18" x14ac:dyDescent="0.3">
      <c r="A247" t="s">
        <v>979</v>
      </c>
      <c r="B247" t="s">
        <v>25</v>
      </c>
      <c r="C247" t="s">
        <v>453</v>
      </c>
      <c r="D247" t="str">
        <f t="shared" si="3"/>
        <v>TURKEY - ÁFRICA - C85</v>
      </c>
      <c r="E247" t="str">
        <f>LOWER(CONCATENATE(TablaRegistroVentas[[#This Row],[País]], ".", LEFT(TablaRegistroVentas[[#This Row],[Zona]],3),"@miempresa.com"))</f>
        <v>turkey.áfr@miempresa.com</v>
      </c>
      <c r="F247" t="s">
        <v>12</v>
      </c>
      <c r="G247" t="s">
        <v>13</v>
      </c>
      <c r="H247" t="s">
        <v>14</v>
      </c>
      <c r="I247" t="str">
        <f>IF(OR(TablaRegistroVentas[[#This Row],[Prioridad]]="Alta",TablaRegistroVentas[[#This Row],[Prioridad]]="Crítica"),"Urgente","Normal")</f>
        <v>Urgente</v>
      </c>
      <c r="J247" s="1">
        <v>44510</v>
      </c>
      <c r="K247">
        <v>851636826</v>
      </c>
      <c r="L247" s="1">
        <v>44510</v>
      </c>
      <c r="M247" s="5">
        <f>_xlfn.DAYS(TablaRegistroVentas[[#This Row],[Fecha envío]], TablaRegistroVentas[[#This Row],[Fecha pedido]])</f>
        <v>0</v>
      </c>
      <c r="N247" s="1" t="str">
        <f>IF(TablaRegistroVentas[[#This Row],[Dias de entrega]]&lt;=20, "OK", IF(TablaRegistroVentas[[#This Row],[Dias de entrega]]&lt;=35, "Atrasado", "Alerta"))</f>
        <v>OK</v>
      </c>
      <c r="O247" s="1"/>
      <c r="P247"/>
      <c r="Q247"/>
      <c r="R247"/>
    </row>
    <row r="248" spans="1:18" x14ac:dyDescent="0.3">
      <c r="A248" t="s">
        <v>1016</v>
      </c>
      <c r="B248" t="s">
        <v>25</v>
      </c>
      <c r="C248" t="s">
        <v>784</v>
      </c>
      <c r="D248" t="str">
        <f t="shared" si="3"/>
        <v>GABON - ÁFRICA - C20</v>
      </c>
      <c r="E248" t="str">
        <f>LOWER(CONCATENATE(TablaRegistroVentas[[#This Row],[País]], ".", LEFT(TablaRegistroVentas[[#This Row],[Zona]],3),"@miempresa.com"))</f>
        <v>gabon.áfr@miempresa.com</v>
      </c>
      <c r="F248" t="s">
        <v>32</v>
      </c>
      <c r="G248" t="s">
        <v>13</v>
      </c>
      <c r="H248" t="s">
        <v>14</v>
      </c>
      <c r="I248" t="str">
        <f>IF(OR(TablaRegistroVentas[[#This Row],[Prioridad]]="Alta",TablaRegistroVentas[[#This Row],[Prioridad]]="Crítica"),"Urgente","Normal")</f>
        <v>Urgente</v>
      </c>
      <c r="J248" s="1">
        <v>44837</v>
      </c>
      <c r="K248">
        <v>204677283</v>
      </c>
      <c r="L248" s="1">
        <v>44837</v>
      </c>
      <c r="M248" s="5">
        <f>_xlfn.DAYS(TablaRegistroVentas[[#This Row],[Fecha envío]], TablaRegistroVentas[[#This Row],[Fecha pedido]])</f>
        <v>0</v>
      </c>
      <c r="N248" s="1" t="str">
        <f>IF(TablaRegistroVentas[[#This Row],[Dias de entrega]]&lt;=20, "OK", IF(TablaRegistroVentas[[#This Row],[Dias de entrega]]&lt;=35, "Atrasado", "Alerta"))</f>
        <v>OK</v>
      </c>
      <c r="O248" s="1"/>
      <c r="P248"/>
      <c r="Q248"/>
      <c r="R248"/>
    </row>
    <row r="249" spans="1:18" x14ac:dyDescent="0.3">
      <c r="A249" t="s">
        <v>1089</v>
      </c>
      <c r="B249" t="s">
        <v>10</v>
      </c>
      <c r="C249" t="s">
        <v>176</v>
      </c>
      <c r="D249" t="str">
        <f t="shared" si="3"/>
        <v>BOSNIA AND HERZEGOVINA - EUROPA - C19</v>
      </c>
      <c r="E249" t="str">
        <f>LOWER(CONCATENATE(TablaRegistroVentas[[#This Row],[País]], ".", LEFT(TablaRegistroVentas[[#This Row],[Zona]],3),"@miempresa.com"))</f>
        <v>bosnia and herzegovina.eur@miempresa.com</v>
      </c>
      <c r="F249" t="s">
        <v>12</v>
      </c>
      <c r="G249" t="s">
        <v>18</v>
      </c>
      <c r="H249" t="s">
        <v>14</v>
      </c>
      <c r="I249" t="str">
        <f>IF(OR(TablaRegistroVentas[[#This Row],[Prioridad]]="Alta",TablaRegistroVentas[[#This Row],[Prioridad]]="Crítica"),"Urgente","Normal")</f>
        <v>Urgente</v>
      </c>
      <c r="J249" s="1">
        <v>44324</v>
      </c>
      <c r="K249">
        <v>192262303</v>
      </c>
      <c r="L249" s="1">
        <v>44324</v>
      </c>
      <c r="M249" s="5">
        <f>_xlfn.DAYS(TablaRegistroVentas[[#This Row],[Fecha envío]], TablaRegistroVentas[[#This Row],[Fecha pedido]])</f>
        <v>0</v>
      </c>
      <c r="N249" s="1" t="str">
        <f>IF(TablaRegistroVentas[[#This Row],[Dias de entrega]]&lt;=20, "OK", IF(TablaRegistroVentas[[#This Row],[Dias de entrega]]&lt;=35, "Atrasado", "Alerta"))</f>
        <v>OK</v>
      </c>
      <c r="O249" s="1"/>
      <c r="P249"/>
      <c r="Q249"/>
      <c r="R249"/>
    </row>
    <row r="250" spans="1:18" x14ac:dyDescent="0.3">
      <c r="A250" t="s">
        <v>1167</v>
      </c>
      <c r="B250" t="s">
        <v>25</v>
      </c>
      <c r="C250" t="s">
        <v>134</v>
      </c>
      <c r="D250" t="str">
        <f t="shared" si="3"/>
        <v>RWANDA - ÁFRICA - C27</v>
      </c>
      <c r="E250" t="str">
        <f>LOWER(CONCATENATE(TablaRegistroVentas[[#This Row],[País]], ".", LEFT(TablaRegistroVentas[[#This Row],[Zona]],3),"@miempresa.com"))</f>
        <v>rwanda.áfr@miempresa.com</v>
      </c>
      <c r="F250" t="s">
        <v>78</v>
      </c>
      <c r="G250" t="s">
        <v>13</v>
      </c>
      <c r="H250" t="s">
        <v>14</v>
      </c>
      <c r="I250" t="str">
        <f>IF(OR(TablaRegistroVentas[[#This Row],[Prioridad]]="Alta",TablaRegistroVentas[[#This Row],[Prioridad]]="Crítica"),"Urgente","Normal")</f>
        <v>Urgente</v>
      </c>
      <c r="J250" s="1">
        <v>44583</v>
      </c>
      <c r="K250">
        <v>279311788</v>
      </c>
      <c r="L250" s="1">
        <v>44593</v>
      </c>
      <c r="M250" s="5">
        <f>_xlfn.DAYS(TablaRegistroVentas[[#This Row],[Fecha envío]], TablaRegistroVentas[[#This Row],[Fecha pedido]])</f>
        <v>10</v>
      </c>
      <c r="N250" s="1" t="str">
        <f>IF(TablaRegistroVentas[[#This Row],[Dias de entrega]]&lt;=20, "OK", IF(TablaRegistroVentas[[#This Row],[Dias de entrega]]&lt;=35, "Atrasado", "Alerta"))</f>
        <v>OK</v>
      </c>
      <c r="O250" s="1"/>
      <c r="P250"/>
      <c r="Q250"/>
      <c r="R250"/>
    </row>
    <row r="251" spans="1:18" x14ac:dyDescent="0.3">
      <c r="A251" t="s">
        <v>159</v>
      </c>
      <c r="B251" t="s">
        <v>68</v>
      </c>
      <c r="C251" t="s">
        <v>143</v>
      </c>
      <c r="D251" t="str">
        <f t="shared" si="3"/>
        <v>CHINA - ASIA - C94</v>
      </c>
      <c r="E251" t="str">
        <f>LOWER(CONCATENATE(TablaRegistroVentas[[#This Row],[País]], ".", LEFT(TablaRegistroVentas[[#This Row],[Zona]],3),"@miempresa.com"))</f>
        <v>china.asi@miempresa.com</v>
      </c>
      <c r="F251" t="s">
        <v>43</v>
      </c>
      <c r="G251" t="s">
        <v>13</v>
      </c>
      <c r="H251" t="s">
        <v>28</v>
      </c>
      <c r="I251" t="str">
        <f>IF(OR(TablaRegistroVentas[[#This Row],[Prioridad]]="Alta",TablaRegistroVentas[[#This Row],[Prioridad]]="Crítica"),"Urgente","Normal")</f>
        <v>Normal</v>
      </c>
      <c r="J251" s="1">
        <v>44030</v>
      </c>
      <c r="K251">
        <v>949826705</v>
      </c>
      <c r="L251" s="1">
        <v>44080</v>
      </c>
      <c r="M251" s="5">
        <f>_xlfn.DAYS(TablaRegistroVentas[[#This Row],[Fecha envío]], TablaRegistroVentas[[#This Row],[Fecha pedido]])</f>
        <v>50</v>
      </c>
      <c r="N251" s="1" t="str">
        <f>IF(TablaRegistroVentas[[#This Row],[Dias de entrega]]&lt;=20, "OK", IF(TablaRegistroVentas[[#This Row],[Dias de entrega]]&lt;=35, "Atrasado", "Alerta"))</f>
        <v>Alerta</v>
      </c>
      <c r="O251" s="1"/>
      <c r="P251"/>
      <c r="Q251"/>
      <c r="R251"/>
    </row>
    <row r="252" spans="1:18" x14ac:dyDescent="0.3">
      <c r="A252" t="s">
        <v>241</v>
      </c>
      <c r="B252" t="s">
        <v>10</v>
      </c>
      <c r="C252" t="s">
        <v>242</v>
      </c>
      <c r="D252" t="str">
        <f t="shared" si="3"/>
        <v>PORTUGAL - EUROPA - C57</v>
      </c>
      <c r="E252" t="str">
        <f>LOWER(CONCATENATE(TablaRegistroVentas[[#This Row],[País]], ".", LEFT(TablaRegistroVentas[[#This Row],[Zona]],3),"@miempresa.com"))</f>
        <v>portugal.eur@miempresa.com</v>
      </c>
      <c r="F252" t="s">
        <v>12</v>
      </c>
      <c r="G252" t="s">
        <v>13</v>
      </c>
      <c r="H252" t="s">
        <v>33</v>
      </c>
      <c r="I252" t="str">
        <f>IF(OR(TablaRegistroVentas[[#This Row],[Prioridad]]="Alta",TablaRegistroVentas[[#This Row],[Prioridad]]="Crítica"),"Urgente","Normal")</f>
        <v>Normal</v>
      </c>
      <c r="J252" s="1">
        <v>44090</v>
      </c>
      <c r="K252">
        <v>572084128</v>
      </c>
      <c r="L252" s="1">
        <v>44140</v>
      </c>
      <c r="M252" s="5">
        <f>_xlfn.DAYS(TablaRegistroVentas[[#This Row],[Fecha envío]], TablaRegistroVentas[[#This Row],[Fecha pedido]])</f>
        <v>50</v>
      </c>
      <c r="N252" s="1" t="str">
        <f>IF(TablaRegistroVentas[[#This Row],[Dias de entrega]]&lt;=20, "OK", IF(TablaRegistroVentas[[#This Row],[Dias de entrega]]&lt;=35, "Atrasado", "Alerta"))</f>
        <v>Alerta</v>
      </c>
      <c r="O252" s="1"/>
      <c r="P252"/>
      <c r="Q252"/>
      <c r="R252"/>
    </row>
    <row r="253" spans="1:18" x14ac:dyDescent="0.3">
      <c r="A253" t="s">
        <v>307</v>
      </c>
      <c r="B253" t="s">
        <v>25</v>
      </c>
      <c r="C253" t="s">
        <v>308</v>
      </c>
      <c r="D253" t="str">
        <f t="shared" si="3"/>
        <v>AFGHANISTAN - ÁFRICA - C13</v>
      </c>
      <c r="E253" t="str">
        <f>LOWER(CONCATENATE(TablaRegistroVentas[[#This Row],[País]], ".", LEFT(TablaRegistroVentas[[#This Row],[Zona]],3),"@miempresa.com"))</f>
        <v>afghanistan.áfr@miempresa.com</v>
      </c>
      <c r="F253" t="s">
        <v>17</v>
      </c>
      <c r="G253" t="s">
        <v>13</v>
      </c>
      <c r="H253" t="s">
        <v>33</v>
      </c>
      <c r="I253" t="str">
        <f>IF(OR(TablaRegistroVentas[[#This Row],[Prioridad]]="Alta",TablaRegistroVentas[[#This Row],[Prioridad]]="Crítica"),"Urgente","Normal")</f>
        <v>Normal</v>
      </c>
      <c r="J253" s="1">
        <v>44774</v>
      </c>
      <c r="K253">
        <v>137319076</v>
      </c>
      <c r="L253" s="1">
        <v>44824</v>
      </c>
      <c r="M253" s="5">
        <f>_xlfn.DAYS(TablaRegistroVentas[[#This Row],[Fecha envío]], TablaRegistroVentas[[#This Row],[Fecha pedido]])</f>
        <v>50</v>
      </c>
      <c r="N253" s="1" t="str">
        <f>IF(TablaRegistroVentas[[#This Row],[Dias de entrega]]&lt;=20, "OK", IF(TablaRegistroVentas[[#This Row],[Dias de entrega]]&lt;=35, "Atrasado", "Alerta"))</f>
        <v>Alerta</v>
      </c>
      <c r="O253" s="1"/>
      <c r="P253"/>
      <c r="Q253"/>
      <c r="R253"/>
    </row>
    <row r="254" spans="1:18" x14ac:dyDescent="0.3">
      <c r="A254" t="s">
        <v>602</v>
      </c>
      <c r="B254" t="s">
        <v>30</v>
      </c>
      <c r="C254" t="s">
        <v>603</v>
      </c>
      <c r="D254" t="str">
        <f t="shared" si="3"/>
        <v>HAITI - CENTROAMÉRICA Y CARIBE - C22</v>
      </c>
      <c r="E254" t="str">
        <f>LOWER(CONCATENATE(TablaRegistroVentas[[#This Row],[País]], ".", LEFT(TablaRegistroVentas[[#This Row],[Zona]],3),"@miempresa.com"))</f>
        <v>haiti.cen@miempresa.com</v>
      </c>
      <c r="F254" t="s">
        <v>56</v>
      </c>
      <c r="G254" t="s">
        <v>13</v>
      </c>
      <c r="H254" t="s">
        <v>28</v>
      </c>
      <c r="I254" t="str">
        <f>IF(OR(TablaRegistroVentas[[#This Row],[Prioridad]]="Alta",TablaRegistroVentas[[#This Row],[Prioridad]]="Crítica"),"Urgente","Normal")</f>
        <v>Normal</v>
      </c>
      <c r="J254" s="1">
        <v>44705</v>
      </c>
      <c r="K254">
        <v>227076518</v>
      </c>
      <c r="L254" s="1">
        <v>44755</v>
      </c>
      <c r="M254" s="5">
        <f>_xlfn.DAYS(TablaRegistroVentas[[#This Row],[Fecha envío]], TablaRegistroVentas[[#This Row],[Fecha pedido]])</f>
        <v>50</v>
      </c>
      <c r="N254" s="1" t="str">
        <f>IF(TablaRegistroVentas[[#This Row],[Dias de entrega]]&lt;=20, "OK", IF(TablaRegistroVentas[[#This Row],[Dias de entrega]]&lt;=35, "Atrasado", "Alerta"))</f>
        <v>Alerta</v>
      </c>
      <c r="O254" s="1"/>
      <c r="P254"/>
      <c r="Q254"/>
      <c r="R254"/>
    </row>
    <row r="255" spans="1:18" x14ac:dyDescent="0.3">
      <c r="A255" t="s">
        <v>552</v>
      </c>
      <c r="B255" t="s">
        <v>21</v>
      </c>
      <c r="C255" t="s">
        <v>377</v>
      </c>
      <c r="D255" t="str">
        <f t="shared" si="3"/>
        <v>KIRIBATI - AUSTRALIA Y OCEANÍA - C15</v>
      </c>
      <c r="E255" t="str">
        <f>LOWER(CONCATENATE(TablaRegistroVentas[[#This Row],[País]], ".", LEFT(TablaRegistroVentas[[#This Row],[Zona]],3),"@miempresa.com"))</f>
        <v>kiribati.aus@miempresa.com</v>
      </c>
      <c r="F255" t="s">
        <v>78</v>
      </c>
      <c r="G255" t="s">
        <v>13</v>
      </c>
      <c r="H255" t="s">
        <v>28</v>
      </c>
      <c r="I255" t="str">
        <f>IF(OR(TablaRegistroVentas[[#This Row],[Prioridad]]="Alta",TablaRegistroVentas[[#This Row],[Prioridad]]="Crítica"),"Urgente","Normal")</f>
        <v>Normal</v>
      </c>
      <c r="J255" s="1">
        <v>44702</v>
      </c>
      <c r="K255">
        <v>155916440</v>
      </c>
      <c r="L255" s="1">
        <v>44752</v>
      </c>
      <c r="M255" s="5">
        <f>_xlfn.DAYS(TablaRegistroVentas[[#This Row],[Fecha envío]], TablaRegistroVentas[[#This Row],[Fecha pedido]])</f>
        <v>50</v>
      </c>
      <c r="N255" s="1" t="str">
        <f>IF(TablaRegistroVentas[[#This Row],[Dias de entrega]]&lt;=20, "OK", IF(TablaRegistroVentas[[#This Row],[Dias de entrega]]&lt;=35, "Atrasado", "Alerta"))</f>
        <v>Alerta</v>
      </c>
      <c r="O255" s="1"/>
      <c r="P255"/>
      <c r="Q255"/>
      <c r="R255"/>
    </row>
    <row r="256" spans="1:18" x14ac:dyDescent="0.3">
      <c r="A256" t="s">
        <v>665</v>
      </c>
      <c r="B256" t="s">
        <v>10</v>
      </c>
      <c r="C256" t="s">
        <v>242</v>
      </c>
      <c r="D256" t="str">
        <f t="shared" si="3"/>
        <v>PORTUGAL - EUROPA - C63</v>
      </c>
      <c r="E256" t="str">
        <f>LOWER(CONCATENATE(TablaRegistroVentas[[#This Row],[País]], ".", LEFT(TablaRegistroVentas[[#This Row],[Zona]],3),"@miempresa.com"))</f>
        <v>portugal.eur@miempresa.com</v>
      </c>
      <c r="F256" t="s">
        <v>36</v>
      </c>
      <c r="G256" t="s">
        <v>13</v>
      </c>
      <c r="H256" t="s">
        <v>33</v>
      </c>
      <c r="I256" t="str">
        <f>IF(OR(TablaRegistroVentas[[#This Row],[Prioridad]]="Alta",TablaRegistroVentas[[#This Row],[Prioridad]]="Crítica"),"Urgente","Normal")</f>
        <v>Normal</v>
      </c>
      <c r="J256" s="1">
        <v>44857</v>
      </c>
      <c r="K256">
        <v>632386195</v>
      </c>
      <c r="L256" s="1">
        <v>44907</v>
      </c>
      <c r="M256" s="5">
        <f>_xlfn.DAYS(TablaRegistroVentas[[#This Row],[Fecha envío]], TablaRegistroVentas[[#This Row],[Fecha pedido]])</f>
        <v>50</v>
      </c>
      <c r="N256" s="1" t="str">
        <f>IF(TablaRegistroVentas[[#This Row],[Dias de entrega]]&lt;=20, "OK", IF(TablaRegistroVentas[[#This Row],[Dias de entrega]]&lt;=35, "Atrasado", "Alerta"))</f>
        <v>Alerta</v>
      </c>
      <c r="O256" s="1"/>
      <c r="P256"/>
      <c r="Q256"/>
      <c r="R256"/>
    </row>
    <row r="257" spans="1:18" x14ac:dyDescent="0.3">
      <c r="A257" t="s">
        <v>671</v>
      </c>
      <c r="B257" t="s">
        <v>25</v>
      </c>
      <c r="C257" t="s">
        <v>108</v>
      </c>
      <c r="D257" t="str">
        <f t="shared" si="3"/>
        <v>LEBANON - ÁFRICA - C98</v>
      </c>
      <c r="E257" t="str">
        <f>LOWER(CONCATENATE(TablaRegistroVentas[[#This Row],[País]], ".", LEFT(TablaRegistroVentas[[#This Row],[Zona]],3),"@miempresa.com"))</f>
        <v>lebanon.áfr@miempresa.com</v>
      </c>
      <c r="F257" t="s">
        <v>46</v>
      </c>
      <c r="G257" t="s">
        <v>18</v>
      </c>
      <c r="H257" t="s">
        <v>28</v>
      </c>
      <c r="I257" t="str">
        <f>IF(OR(TablaRegistroVentas[[#This Row],[Prioridad]]="Alta",TablaRegistroVentas[[#This Row],[Prioridad]]="Crítica"),"Urgente","Normal")</f>
        <v>Normal</v>
      </c>
      <c r="J257" s="1">
        <v>43889</v>
      </c>
      <c r="K257">
        <v>983676612</v>
      </c>
      <c r="L257" s="1">
        <v>43939</v>
      </c>
      <c r="M257" s="5">
        <f>_xlfn.DAYS(TablaRegistroVentas[[#This Row],[Fecha envío]], TablaRegistroVentas[[#This Row],[Fecha pedido]])</f>
        <v>50</v>
      </c>
      <c r="N257" s="1" t="str">
        <f>IF(TablaRegistroVentas[[#This Row],[Dias de entrega]]&lt;=20, "OK", IF(TablaRegistroVentas[[#This Row],[Dias de entrega]]&lt;=35, "Atrasado", "Alerta"))</f>
        <v>Alerta</v>
      </c>
      <c r="O257" s="1"/>
      <c r="P257"/>
      <c r="Q257"/>
      <c r="R257"/>
    </row>
    <row r="258" spans="1:18" x14ac:dyDescent="0.3">
      <c r="A258" t="s">
        <v>692</v>
      </c>
      <c r="B258" t="s">
        <v>10</v>
      </c>
      <c r="C258" t="s">
        <v>395</v>
      </c>
      <c r="D258" t="str">
        <f t="shared" ref="D258:D321" si="4">UPPER(C258&amp;" - "&amp;B258&amp;" - "&amp;LEFT(A258,1)&amp;MID(A258,2,2))</f>
        <v>KOSOVO - EUROPA - C74</v>
      </c>
      <c r="E258" t="str">
        <f>LOWER(CONCATENATE(TablaRegistroVentas[[#This Row],[País]], ".", LEFT(TablaRegistroVentas[[#This Row],[Zona]],3),"@miempresa.com"))</f>
        <v>kosovo.eur@miempresa.com</v>
      </c>
      <c r="F258" t="s">
        <v>41</v>
      </c>
      <c r="G258" t="s">
        <v>18</v>
      </c>
      <c r="H258" t="s">
        <v>28</v>
      </c>
      <c r="I258" t="str">
        <f>IF(OR(TablaRegistroVentas[[#This Row],[Prioridad]]="Alta",TablaRegistroVentas[[#This Row],[Prioridad]]="Crítica"),"Urgente","Normal")</f>
        <v>Normal</v>
      </c>
      <c r="J258" s="1">
        <v>44133</v>
      </c>
      <c r="K258">
        <v>741649949</v>
      </c>
      <c r="L258" s="1">
        <v>44183</v>
      </c>
      <c r="M258" s="5">
        <f>_xlfn.DAYS(TablaRegistroVentas[[#This Row],[Fecha envío]], TablaRegistroVentas[[#This Row],[Fecha pedido]])</f>
        <v>50</v>
      </c>
      <c r="N258" s="1" t="str">
        <f>IF(TablaRegistroVentas[[#This Row],[Dias de entrega]]&lt;=20, "OK", IF(TablaRegistroVentas[[#This Row],[Dias de entrega]]&lt;=35, "Atrasado", "Alerta"))</f>
        <v>Alerta</v>
      </c>
      <c r="O258" s="1"/>
      <c r="P258"/>
      <c r="Q258"/>
      <c r="R258"/>
    </row>
    <row r="259" spans="1:18" x14ac:dyDescent="0.3">
      <c r="A259" t="s">
        <v>789</v>
      </c>
      <c r="B259" t="s">
        <v>48</v>
      </c>
      <c r="C259" t="s">
        <v>399</v>
      </c>
      <c r="D259" t="str">
        <f t="shared" si="4"/>
        <v>MEXICO - NORTEAMÉRICA - C38</v>
      </c>
      <c r="E259" t="str">
        <f>LOWER(CONCATENATE(TablaRegistroVentas[[#This Row],[País]], ".", LEFT(TablaRegistroVentas[[#This Row],[Zona]],3),"@miempresa.com"))</f>
        <v>mexico.nor@miempresa.com</v>
      </c>
      <c r="F259" t="s">
        <v>32</v>
      </c>
      <c r="G259" t="s">
        <v>18</v>
      </c>
      <c r="H259" t="s">
        <v>19</v>
      </c>
      <c r="I259" t="str">
        <f>IF(OR(TablaRegistroVentas[[#This Row],[Prioridad]]="Alta",TablaRegistroVentas[[#This Row],[Prioridad]]="Crítica"),"Urgente","Normal")</f>
        <v>Urgente</v>
      </c>
      <c r="J259" s="1">
        <v>44000</v>
      </c>
      <c r="K259">
        <v>388651931</v>
      </c>
      <c r="L259" s="1">
        <v>44050</v>
      </c>
      <c r="M259" s="5">
        <f>_xlfn.DAYS(TablaRegistroVentas[[#This Row],[Fecha envío]], TablaRegistroVentas[[#This Row],[Fecha pedido]])</f>
        <v>50</v>
      </c>
      <c r="N259" s="1" t="str">
        <f>IF(TablaRegistroVentas[[#This Row],[Dias de entrega]]&lt;=20, "OK", IF(TablaRegistroVentas[[#This Row],[Dias de entrega]]&lt;=35, "Atrasado", "Alerta"))</f>
        <v>Alerta</v>
      </c>
      <c r="O259" s="1"/>
      <c r="P259"/>
      <c r="Q259"/>
      <c r="R259"/>
    </row>
    <row r="260" spans="1:18" x14ac:dyDescent="0.3">
      <c r="A260" t="s">
        <v>838</v>
      </c>
      <c r="B260" t="s">
        <v>25</v>
      </c>
      <c r="C260" t="s">
        <v>240</v>
      </c>
      <c r="D260" t="str">
        <f t="shared" si="4"/>
        <v>MAURITANIA - ÁFRICA - C87</v>
      </c>
      <c r="E260" t="str">
        <f>LOWER(CONCATENATE(TablaRegistroVentas[[#This Row],[País]], ".", LEFT(TablaRegistroVentas[[#This Row],[Zona]],3),"@miempresa.com"))</f>
        <v>mauritania.áfr@miempresa.com</v>
      </c>
      <c r="F260" t="s">
        <v>43</v>
      </c>
      <c r="G260" t="s">
        <v>18</v>
      </c>
      <c r="H260" t="s">
        <v>33</v>
      </c>
      <c r="I260" t="str">
        <f>IF(OR(TablaRegistroVentas[[#This Row],[Prioridad]]="Alta",TablaRegistroVentas[[#This Row],[Prioridad]]="Crítica"),"Urgente","Normal")</f>
        <v>Normal</v>
      </c>
      <c r="J260" s="1">
        <v>44375</v>
      </c>
      <c r="K260">
        <v>879781568</v>
      </c>
      <c r="L260" s="1">
        <v>44425</v>
      </c>
      <c r="M260" s="5">
        <f>_xlfn.DAYS(TablaRegistroVentas[[#This Row],[Fecha envío]], TablaRegistroVentas[[#This Row],[Fecha pedido]])</f>
        <v>50</v>
      </c>
      <c r="N260" s="1" t="str">
        <f>IF(TablaRegistroVentas[[#This Row],[Dias de entrega]]&lt;=20, "OK", IF(TablaRegistroVentas[[#This Row],[Dias de entrega]]&lt;=35, "Atrasado", "Alerta"))</f>
        <v>Alerta</v>
      </c>
      <c r="O260" s="1"/>
      <c r="P260"/>
      <c r="Q260"/>
      <c r="R260"/>
    </row>
    <row r="261" spans="1:18" x14ac:dyDescent="0.3">
      <c r="A261" t="s">
        <v>958</v>
      </c>
      <c r="B261" t="s">
        <v>25</v>
      </c>
      <c r="C261" t="s">
        <v>157</v>
      </c>
      <c r="D261" t="str">
        <f t="shared" si="4"/>
        <v>TANZANIA - ÁFRICA - C88</v>
      </c>
      <c r="E261" t="str">
        <f>LOWER(CONCATENATE(TablaRegistroVentas[[#This Row],[País]], ".", LEFT(TablaRegistroVentas[[#This Row],[Zona]],3),"@miempresa.com"))</f>
        <v>tanzania.áfr@miempresa.com</v>
      </c>
      <c r="F261" t="s">
        <v>32</v>
      </c>
      <c r="G261" t="s">
        <v>18</v>
      </c>
      <c r="H261" t="s">
        <v>33</v>
      </c>
      <c r="I261" t="str">
        <f>IF(OR(TablaRegistroVentas[[#This Row],[Prioridad]]="Alta",TablaRegistroVentas[[#This Row],[Prioridad]]="Crítica"),"Urgente","Normal")</f>
        <v>Normal</v>
      </c>
      <c r="J261" s="1">
        <v>44310</v>
      </c>
      <c r="K261">
        <v>888108432</v>
      </c>
      <c r="L261" s="1">
        <v>44360</v>
      </c>
      <c r="M261" s="5">
        <f>_xlfn.DAYS(TablaRegistroVentas[[#This Row],[Fecha envío]], TablaRegistroVentas[[#This Row],[Fecha pedido]])</f>
        <v>50</v>
      </c>
      <c r="N261" s="1" t="str">
        <f>IF(TablaRegistroVentas[[#This Row],[Dias de entrega]]&lt;=20, "OK", IF(TablaRegistroVentas[[#This Row],[Dias de entrega]]&lt;=35, "Atrasado", "Alerta"))</f>
        <v>Alerta</v>
      </c>
      <c r="O261" s="1"/>
      <c r="P261"/>
      <c r="Q261"/>
      <c r="R261"/>
    </row>
    <row r="262" spans="1:18" x14ac:dyDescent="0.3">
      <c r="A262" t="s">
        <v>1111</v>
      </c>
      <c r="B262" t="s">
        <v>48</v>
      </c>
      <c r="C262" t="s">
        <v>49</v>
      </c>
      <c r="D262" t="str">
        <f t="shared" si="4"/>
        <v>GREENLAND - NORTEAMÉRICA - C88</v>
      </c>
      <c r="E262" t="str">
        <f>LOWER(CONCATENATE(TablaRegistroVentas[[#This Row],[País]], ".", LEFT(TablaRegistroVentas[[#This Row],[Zona]],3),"@miempresa.com"))</f>
        <v>greenland.nor@miempresa.com</v>
      </c>
      <c r="F262" t="s">
        <v>46</v>
      </c>
      <c r="G262" t="s">
        <v>13</v>
      </c>
      <c r="H262" t="s">
        <v>19</v>
      </c>
      <c r="I262" t="str">
        <f>IF(OR(TablaRegistroVentas[[#This Row],[Prioridad]]="Alta",TablaRegistroVentas[[#This Row],[Prioridad]]="Crítica"),"Urgente","Normal")</f>
        <v>Urgente</v>
      </c>
      <c r="J262" s="1">
        <v>44316</v>
      </c>
      <c r="K262">
        <v>880710685</v>
      </c>
      <c r="L262" s="1">
        <v>44366</v>
      </c>
      <c r="M262" s="5">
        <f>_xlfn.DAYS(TablaRegistroVentas[[#This Row],[Fecha envío]], TablaRegistroVentas[[#This Row],[Fecha pedido]])</f>
        <v>50</v>
      </c>
      <c r="N262" s="1" t="str">
        <f>IF(TablaRegistroVentas[[#This Row],[Dias de entrega]]&lt;=20, "OK", IF(TablaRegistroVentas[[#This Row],[Dias de entrega]]&lt;=35, "Atrasado", "Alerta"))</f>
        <v>Alerta</v>
      </c>
      <c r="O262" s="1"/>
      <c r="P262"/>
      <c r="Q262"/>
      <c r="R262"/>
    </row>
    <row r="263" spans="1:18" x14ac:dyDescent="0.3">
      <c r="A263" t="s">
        <v>1124</v>
      </c>
      <c r="B263" t="s">
        <v>30</v>
      </c>
      <c r="C263" t="s">
        <v>120</v>
      </c>
      <c r="D263" t="str">
        <f t="shared" si="4"/>
        <v>EL SALVADOR - CENTROAMÉRICA Y CARIBE - C24</v>
      </c>
      <c r="E263" t="str">
        <f>LOWER(CONCATENATE(TablaRegistroVentas[[#This Row],[País]], ".", LEFT(TablaRegistroVentas[[#This Row],[Zona]],3),"@miempresa.com"))</f>
        <v>el salvador.cen@miempresa.com</v>
      </c>
      <c r="F263" t="s">
        <v>88</v>
      </c>
      <c r="G263" t="s">
        <v>18</v>
      </c>
      <c r="H263" t="s">
        <v>19</v>
      </c>
      <c r="I263" t="str">
        <f>IF(OR(TablaRegistroVentas[[#This Row],[Prioridad]]="Alta",TablaRegistroVentas[[#This Row],[Prioridad]]="Crítica"),"Urgente","Normal")</f>
        <v>Urgente</v>
      </c>
      <c r="J263" s="1">
        <v>44575</v>
      </c>
      <c r="K263">
        <v>246366965</v>
      </c>
      <c r="L263" s="1">
        <v>44625</v>
      </c>
      <c r="M263" s="5">
        <f>_xlfn.DAYS(TablaRegistroVentas[[#This Row],[Fecha envío]], TablaRegistroVentas[[#This Row],[Fecha pedido]])</f>
        <v>50</v>
      </c>
      <c r="N263" s="1" t="str">
        <f>IF(TablaRegistroVentas[[#This Row],[Dias de entrega]]&lt;=20, "OK", IF(TablaRegistroVentas[[#This Row],[Dias de entrega]]&lt;=35, "Atrasado", "Alerta"))</f>
        <v>Alerta</v>
      </c>
      <c r="O263" s="1"/>
      <c r="P263"/>
      <c r="Q263"/>
      <c r="R263"/>
    </row>
    <row r="264" spans="1:18" x14ac:dyDescent="0.3">
      <c r="A264" t="s">
        <v>250</v>
      </c>
      <c r="B264" t="s">
        <v>25</v>
      </c>
      <c r="C264" t="s">
        <v>251</v>
      </c>
      <c r="D264" t="str">
        <f t="shared" si="4"/>
        <v>MALAWI - ÁFRICA - C71</v>
      </c>
      <c r="E264" t="str">
        <f>LOWER(CONCATENATE(TablaRegistroVentas[[#This Row],[País]], ".", LEFT(TablaRegistroVentas[[#This Row],[Zona]],3),"@miempresa.com"))</f>
        <v>malawi.áfr@miempresa.com</v>
      </c>
      <c r="F264" t="s">
        <v>27</v>
      </c>
      <c r="G264" t="s">
        <v>18</v>
      </c>
      <c r="H264" t="s">
        <v>28</v>
      </c>
      <c r="I264" t="str">
        <f>IF(OR(TablaRegistroVentas[[#This Row],[Prioridad]]="Alta",TablaRegistroVentas[[#This Row],[Prioridad]]="Crítica"),"Urgente","Normal")</f>
        <v>Normal</v>
      </c>
      <c r="J264" s="1">
        <v>44739</v>
      </c>
      <c r="K264">
        <v>711386048</v>
      </c>
      <c r="L264" s="1">
        <v>44788</v>
      </c>
      <c r="M264" s="5">
        <f>_xlfn.DAYS(TablaRegistroVentas[[#This Row],[Fecha envío]], TablaRegistroVentas[[#This Row],[Fecha pedido]])</f>
        <v>49</v>
      </c>
      <c r="N264" s="1" t="str">
        <f>IF(TablaRegistroVentas[[#This Row],[Dias de entrega]]&lt;=20, "OK", IF(TablaRegistroVentas[[#This Row],[Dias de entrega]]&lt;=35, "Atrasado", "Alerta"))</f>
        <v>Alerta</v>
      </c>
      <c r="O264" s="1"/>
      <c r="P264"/>
      <c r="Q264"/>
      <c r="R264"/>
    </row>
    <row r="265" spans="1:18" x14ac:dyDescent="0.3">
      <c r="A265" t="s">
        <v>292</v>
      </c>
      <c r="B265" t="s">
        <v>21</v>
      </c>
      <c r="C265" t="s">
        <v>115</v>
      </c>
      <c r="D265" t="str">
        <f t="shared" si="4"/>
        <v>PALAU - AUSTRALIA Y OCEANÍA - C73</v>
      </c>
      <c r="E265" t="str">
        <f>LOWER(CONCATENATE(TablaRegistroVentas[[#This Row],[País]], ".", LEFT(TablaRegistroVentas[[#This Row],[Zona]],3),"@miempresa.com"))</f>
        <v>palau.aus@miempresa.com</v>
      </c>
      <c r="F265" t="s">
        <v>88</v>
      </c>
      <c r="G265" t="s">
        <v>13</v>
      </c>
      <c r="H265" t="s">
        <v>19</v>
      </c>
      <c r="I265" t="str">
        <f>IF(OR(TablaRegistroVentas[[#This Row],[Prioridad]]="Alta",TablaRegistroVentas[[#This Row],[Prioridad]]="Crítica"),"Urgente","Normal")</f>
        <v>Urgente</v>
      </c>
      <c r="J265" s="1">
        <v>44196</v>
      </c>
      <c r="K265">
        <v>738596522</v>
      </c>
      <c r="L265" s="1">
        <v>44245</v>
      </c>
      <c r="M265" s="5">
        <f>_xlfn.DAYS(TablaRegistroVentas[[#This Row],[Fecha envío]], TablaRegistroVentas[[#This Row],[Fecha pedido]])</f>
        <v>49</v>
      </c>
      <c r="N265" s="1" t="str">
        <f>IF(TablaRegistroVentas[[#This Row],[Dias de entrega]]&lt;=20, "OK", IF(TablaRegistroVentas[[#This Row],[Dias de entrega]]&lt;=35, "Atrasado", "Alerta"))</f>
        <v>Alerta</v>
      </c>
      <c r="O265" s="1"/>
      <c r="P265"/>
      <c r="Q265"/>
      <c r="R265"/>
    </row>
    <row r="266" spans="1:18" x14ac:dyDescent="0.3">
      <c r="A266" t="s">
        <v>301</v>
      </c>
      <c r="B266" t="s">
        <v>25</v>
      </c>
      <c r="C266" t="s">
        <v>302</v>
      </c>
      <c r="D266" t="str">
        <f t="shared" si="4"/>
        <v>GUINEA-BISSAU - ÁFRICA - C49</v>
      </c>
      <c r="E266" t="str">
        <f>LOWER(CONCATENATE(TablaRegistroVentas[[#This Row],[País]], ".", LEFT(TablaRegistroVentas[[#This Row],[Zona]],3),"@miempresa.com"))</f>
        <v>guinea-bissau.áfr@miempresa.com</v>
      </c>
      <c r="F266" t="s">
        <v>46</v>
      </c>
      <c r="G266" t="s">
        <v>18</v>
      </c>
      <c r="H266" t="s">
        <v>28</v>
      </c>
      <c r="I266" t="str">
        <f>IF(OR(TablaRegistroVentas[[#This Row],[Prioridad]]="Alta",TablaRegistroVentas[[#This Row],[Prioridad]]="Crítica"),"Urgente","Normal")</f>
        <v>Normal</v>
      </c>
      <c r="J266" s="1">
        <v>44502</v>
      </c>
      <c r="K266">
        <v>493988502</v>
      </c>
      <c r="L266" s="1">
        <v>44551</v>
      </c>
      <c r="M266" s="5">
        <f>_xlfn.DAYS(TablaRegistroVentas[[#This Row],[Fecha envío]], TablaRegistroVentas[[#This Row],[Fecha pedido]])</f>
        <v>49</v>
      </c>
      <c r="N266" s="1" t="str">
        <f>IF(TablaRegistroVentas[[#This Row],[Dias de entrega]]&lt;=20, "OK", IF(TablaRegistroVentas[[#This Row],[Dias de entrega]]&lt;=35, "Atrasado", "Alerta"))</f>
        <v>Alerta</v>
      </c>
      <c r="O266" s="1"/>
      <c r="P266"/>
      <c r="Q266"/>
      <c r="R266"/>
    </row>
    <row r="267" spans="1:18" x14ac:dyDescent="0.3">
      <c r="A267" t="s">
        <v>493</v>
      </c>
      <c r="B267" t="s">
        <v>10</v>
      </c>
      <c r="C267" t="s">
        <v>395</v>
      </c>
      <c r="D267" t="str">
        <f t="shared" si="4"/>
        <v>KOSOVO - EUROPA - C98</v>
      </c>
      <c r="E267" t="str">
        <f>LOWER(CONCATENATE(TablaRegistroVentas[[#This Row],[País]], ".", LEFT(TablaRegistroVentas[[#This Row],[Zona]],3),"@miempresa.com"))</f>
        <v>kosovo.eur@miempresa.com</v>
      </c>
      <c r="F267" t="s">
        <v>12</v>
      </c>
      <c r="G267" t="s">
        <v>13</v>
      </c>
      <c r="H267" t="s">
        <v>33</v>
      </c>
      <c r="I267" t="str">
        <f>IF(OR(TablaRegistroVentas[[#This Row],[Prioridad]]="Alta",TablaRegistroVentas[[#This Row],[Prioridad]]="Crítica"),"Urgente","Normal")</f>
        <v>Normal</v>
      </c>
      <c r="J267" s="1">
        <v>44584</v>
      </c>
      <c r="K267">
        <v>987835109</v>
      </c>
      <c r="L267" s="1">
        <v>44633</v>
      </c>
      <c r="M267" s="5">
        <f>_xlfn.DAYS(TablaRegistroVentas[[#This Row],[Fecha envío]], TablaRegistroVentas[[#This Row],[Fecha pedido]])</f>
        <v>49</v>
      </c>
      <c r="N267" s="1" t="str">
        <f>IF(TablaRegistroVentas[[#This Row],[Dias de entrega]]&lt;=20, "OK", IF(TablaRegistroVentas[[#This Row],[Dias de entrega]]&lt;=35, "Atrasado", "Alerta"))</f>
        <v>Alerta</v>
      </c>
      <c r="O267" s="1"/>
      <c r="P267"/>
      <c r="Q267"/>
      <c r="R267"/>
    </row>
    <row r="268" spans="1:18" x14ac:dyDescent="0.3">
      <c r="A268" t="s">
        <v>494</v>
      </c>
      <c r="B268" t="s">
        <v>68</v>
      </c>
      <c r="C268" t="s">
        <v>93</v>
      </c>
      <c r="D268" t="str">
        <f t="shared" si="4"/>
        <v>NORTH KOREA - ASIA - C14</v>
      </c>
      <c r="E268" t="str">
        <f>LOWER(CONCATENATE(TablaRegistroVentas[[#This Row],[País]], ".", LEFT(TablaRegistroVentas[[#This Row],[Zona]],3),"@miempresa.com"))</f>
        <v>north korea.asi@miempresa.com</v>
      </c>
      <c r="F268" t="s">
        <v>46</v>
      </c>
      <c r="G268" t="s">
        <v>13</v>
      </c>
      <c r="H268" t="s">
        <v>19</v>
      </c>
      <c r="I268" t="str">
        <f>IF(OR(TablaRegistroVentas[[#This Row],[Prioridad]]="Alta",TablaRegistroVentas[[#This Row],[Prioridad]]="Crítica"),"Urgente","Normal")</f>
        <v>Urgente</v>
      </c>
      <c r="J268" s="1">
        <v>44599</v>
      </c>
      <c r="K268">
        <v>141799008</v>
      </c>
      <c r="L268" s="1">
        <v>44648</v>
      </c>
      <c r="M268" s="5">
        <f>_xlfn.DAYS(TablaRegistroVentas[[#This Row],[Fecha envío]], TablaRegistroVentas[[#This Row],[Fecha pedido]])</f>
        <v>49</v>
      </c>
      <c r="N268" s="1" t="str">
        <f>IF(TablaRegistroVentas[[#This Row],[Dias de entrega]]&lt;=20, "OK", IF(TablaRegistroVentas[[#This Row],[Dias de entrega]]&lt;=35, "Atrasado", "Alerta"))</f>
        <v>Alerta</v>
      </c>
      <c r="O268" s="1"/>
      <c r="P268"/>
      <c r="Q268"/>
      <c r="R268"/>
    </row>
    <row r="269" spans="1:18" x14ac:dyDescent="0.3">
      <c r="A269" t="s">
        <v>500</v>
      </c>
      <c r="B269" t="s">
        <v>25</v>
      </c>
      <c r="C269" t="s">
        <v>472</v>
      </c>
      <c r="D269" t="str">
        <f t="shared" si="4"/>
        <v>BENIN - ÁFRICA - C14</v>
      </c>
      <c r="E269" t="str">
        <f>LOWER(CONCATENATE(TablaRegistroVentas[[#This Row],[País]], ".", LEFT(TablaRegistroVentas[[#This Row],[Zona]],3),"@miempresa.com"))</f>
        <v>benin.áfr@miempresa.com</v>
      </c>
      <c r="F269" t="s">
        <v>32</v>
      </c>
      <c r="G269" t="s">
        <v>18</v>
      </c>
      <c r="H269" t="s">
        <v>33</v>
      </c>
      <c r="I269" t="str">
        <f>IF(OR(TablaRegistroVentas[[#This Row],[Prioridad]]="Alta",TablaRegistroVentas[[#This Row],[Prioridad]]="Crítica"),"Urgente","Normal")</f>
        <v>Normal</v>
      </c>
      <c r="J269" s="1">
        <v>44775</v>
      </c>
      <c r="K269">
        <v>141176307</v>
      </c>
      <c r="L269" s="1">
        <v>44824</v>
      </c>
      <c r="M269" s="5">
        <f>_xlfn.DAYS(TablaRegistroVentas[[#This Row],[Fecha envío]], TablaRegistroVentas[[#This Row],[Fecha pedido]])</f>
        <v>49</v>
      </c>
      <c r="N269" s="1" t="str">
        <f>IF(TablaRegistroVentas[[#This Row],[Dias de entrega]]&lt;=20, "OK", IF(TablaRegistroVentas[[#This Row],[Dias de entrega]]&lt;=35, "Atrasado", "Alerta"))</f>
        <v>Alerta</v>
      </c>
      <c r="O269" s="1"/>
      <c r="P269"/>
      <c r="Q269"/>
      <c r="R269"/>
    </row>
    <row r="270" spans="1:18" x14ac:dyDescent="0.3">
      <c r="A270" t="s">
        <v>759</v>
      </c>
      <c r="B270" t="s">
        <v>68</v>
      </c>
      <c r="C270" t="s">
        <v>104</v>
      </c>
      <c r="D270" t="str">
        <f t="shared" si="4"/>
        <v>SINGAPORE - ASIA - C50</v>
      </c>
      <c r="E270" t="str">
        <f>LOWER(CONCATENATE(TablaRegistroVentas[[#This Row],[País]], ".", LEFT(TablaRegistroVentas[[#This Row],[Zona]],3),"@miempresa.com"))</f>
        <v>singapore.asi@miempresa.com</v>
      </c>
      <c r="F270" t="s">
        <v>12</v>
      </c>
      <c r="G270" t="s">
        <v>18</v>
      </c>
      <c r="H270" t="s">
        <v>19</v>
      </c>
      <c r="I270" t="str">
        <f>IF(OR(TablaRegistroVentas[[#This Row],[Prioridad]]="Alta",TablaRegistroVentas[[#This Row],[Prioridad]]="Crítica"),"Urgente","Normal")</f>
        <v>Urgente</v>
      </c>
      <c r="J270" s="1">
        <v>44374</v>
      </c>
      <c r="K270">
        <v>508005511</v>
      </c>
      <c r="L270" s="1">
        <v>44423</v>
      </c>
      <c r="M270" s="5">
        <f>_xlfn.DAYS(TablaRegistroVentas[[#This Row],[Fecha envío]], TablaRegistroVentas[[#This Row],[Fecha pedido]])</f>
        <v>49</v>
      </c>
      <c r="N270" s="1" t="str">
        <f>IF(TablaRegistroVentas[[#This Row],[Dias de entrega]]&lt;=20, "OK", IF(TablaRegistroVentas[[#This Row],[Dias de entrega]]&lt;=35, "Atrasado", "Alerta"))</f>
        <v>Alerta</v>
      </c>
      <c r="O270" s="1"/>
      <c r="P270"/>
      <c r="Q270"/>
      <c r="R270"/>
    </row>
    <row r="271" spans="1:18" x14ac:dyDescent="0.3">
      <c r="A271" t="s">
        <v>779</v>
      </c>
      <c r="B271" t="s">
        <v>68</v>
      </c>
      <c r="C271" t="s">
        <v>100</v>
      </c>
      <c r="D271" t="str">
        <f t="shared" si="4"/>
        <v>INDONESIA - ASIA - C23</v>
      </c>
      <c r="E271" t="str">
        <f>LOWER(CONCATENATE(TablaRegistroVentas[[#This Row],[País]], ".", LEFT(TablaRegistroVentas[[#This Row],[Zona]],3),"@miempresa.com"))</f>
        <v>indonesia.asi@miempresa.com</v>
      </c>
      <c r="F271" t="s">
        <v>78</v>
      </c>
      <c r="G271" t="s">
        <v>18</v>
      </c>
      <c r="H271" t="s">
        <v>19</v>
      </c>
      <c r="I271" t="str">
        <f>IF(OR(TablaRegistroVentas[[#This Row],[Prioridad]]="Alta",TablaRegistroVentas[[#This Row],[Prioridad]]="Crítica"),"Urgente","Normal")</f>
        <v>Urgente</v>
      </c>
      <c r="J271" s="1">
        <v>44234</v>
      </c>
      <c r="K271">
        <v>239782893</v>
      </c>
      <c r="L271" s="1">
        <v>44283</v>
      </c>
      <c r="M271" s="5">
        <f>_xlfn.DAYS(TablaRegistroVentas[[#This Row],[Fecha envío]], TablaRegistroVentas[[#This Row],[Fecha pedido]])</f>
        <v>49</v>
      </c>
      <c r="N271" s="1" t="str">
        <f>IF(TablaRegistroVentas[[#This Row],[Dias de entrega]]&lt;=20, "OK", IF(TablaRegistroVentas[[#This Row],[Dias de entrega]]&lt;=35, "Atrasado", "Alerta"))</f>
        <v>Alerta</v>
      </c>
      <c r="O271" s="1"/>
      <c r="P271"/>
      <c r="Q271"/>
      <c r="R271"/>
    </row>
    <row r="272" spans="1:18" x14ac:dyDescent="0.3">
      <c r="A272" t="s">
        <v>827</v>
      </c>
      <c r="B272" t="s">
        <v>21</v>
      </c>
      <c r="C272" t="s">
        <v>419</v>
      </c>
      <c r="D272" t="str">
        <f t="shared" si="4"/>
        <v>TONGA - AUSTRALIA Y OCEANÍA - C35</v>
      </c>
      <c r="E272" t="str">
        <f>LOWER(CONCATENATE(TablaRegistroVentas[[#This Row],[País]], ".", LEFT(TablaRegistroVentas[[#This Row],[Zona]],3),"@miempresa.com"))</f>
        <v>tonga.aus@miempresa.com</v>
      </c>
      <c r="F272" t="s">
        <v>23</v>
      </c>
      <c r="G272" t="s">
        <v>18</v>
      </c>
      <c r="H272" t="s">
        <v>19</v>
      </c>
      <c r="I272" t="str">
        <f>IF(OR(TablaRegistroVentas[[#This Row],[Prioridad]]="Alta",TablaRegistroVentas[[#This Row],[Prioridad]]="Crítica"),"Urgente","Normal")</f>
        <v>Urgente</v>
      </c>
      <c r="J272" s="1">
        <v>44609</v>
      </c>
      <c r="K272">
        <v>354335105</v>
      </c>
      <c r="L272" s="1">
        <v>44658</v>
      </c>
      <c r="M272" s="5">
        <f>_xlfn.DAYS(TablaRegistroVentas[[#This Row],[Fecha envío]], TablaRegistroVentas[[#This Row],[Fecha pedido]])</f>
        <v>49</v>
      </c>
      <c r="N272" s="1" t="str">
        <f>IF(TablaRegistroVentas[[#This Row],[Dias de entrega]]&lt;=20, "OK", IF(TablaRegistroVentas[[#This Row],[Dias de entrega]]&lt;=35, "Atrasado", "Alerta"))</f>
        <v>Alerta</v>
      </c>
      <c r="O272" s="1"/>
      <c r="P272"/>
      <c r="Q272"/>
      <c r="R272"/>
    </row>
    <row r="273" spans="1:18" x14ac:dyDescent="0.3">
      <c r="A273" t="s">
        <v>877</v>
      </c>
      <c r="B273" t="s">
        <v>30</v>
      </c>
      <c r="C273" t="s">
        <v>64</v>
      </c>
      <c r="D273" t="str">
        <f t="shared" si="4"/>
        <v>DOMINICAN REPUBLIC - CENTROAMÉRICA Y CARIBE - C10</v>
      </c>
      <c r="E273" t="str">
        <f>LOWER(CONCATENATE(TablaRegistroVentas[[#This Row],[País]], ".", LEFT(TablaRegistroVentas[[#This Row],[Zona]],3),"@miempresa.com"))</f>
        <v>dominican republic.cen@miempresa.com</v>
      </c>
      <c r="F273" t="s">
        <v>78</v>
      </c>
      <c r="G273" t="s">
        <v>13</v>
      </c>
      <c r="H273" t="s">
        <v>19</v>
      </c>
      <c r="I273" t="str">
        <f>IF(OR(TablaRegistroVentas[[#This Row],[Prioridad]]="Alta",TablaRegistroVentas[[#This Row],[Prioridad]]="Crítica"),"Urgente","Normal")</f>
        <v>Urgente</v>
      </c>
      <c r="J273" s="1">
        <v>44568</v>
      </c>
      <c r="K273">
        <v>106919562</v>
      </c>
      <c r="L273" s="1">
        <v>44617</v>
      </c>
      <c r="M273" s="5">
        <f>_xlfn.DAYS(TablaRegistroVentas[[#This Row],[Fecha envío]], TablaRegistroVentas[[#This Row],[Fecha pedido]])</f>
        <v>49</v>
      </c>
      <c r="N273" s="1" t="str">
        <f>IF(TablaRegistroVentas[[#This Row],[Dias de entrega]]&lt;=20, "OK", IF(TablaRegistroVentas[[#This Row],[Dias de entrega]]&lt;=35, "Atrasado", "Alerta"))</f>
        <v>Alerta</v>
      </c>
      <c r="O273" s="1"/>
      <c r="P273"/>
      <c r="Q273"/>
      <c r="R273"/>
    </row>
    <row r="274" spans="1:18" x14ac:dyDescent="0.3">
      <c r="A274" t="s">
        <v>1081</v>
      </c>
      <c r="B274" t="s">
        <v>68</v>
      </c>
      <c r="C274" t="s">
        <v>413</v>
      </c>
      <c r="D274" t="str">
        <f t="shared" si="4"/>
        <v>BRUNEI - ASIA - C24</v>
      </c>
      <c r="E274" t="str">
        <f>LOWER(CONCATENATE(TablaRegistroVentas[[#This Row],[País]], ".", LEFT(TablaRegistroVentas[[#This Row],[Zona]],3),"@miempresa.com"))</f>
        <v>brunei.asi@miempresa.com</v>
      </c>
      <c r="F274" t="s">
        <v>36</v>
      </c>
      <c r="G274" t="s">
        <v>18</v>
      </c>
      <c r="H274" t="s">
        <v>28</v>
      </c>
      <c r="I274" t="str">
        <f>IF(OR(TablaRegistroVentas[[#This Row],[Prioridad]]="Alta",TablaRegistroVentas[[#This Row],[Prioridad]]="Crítica"),"Urgente","Normal")</f>
        <v>Normal</v>
      </c>
      <c r="J274" s="1">
        <v>44404</v>
      </c>
      <c r="K274">
        <v>246557939</v>
      </c>
      <c r="L274" s="1">
        <v>44453</v>
      </c>
      <c r="M274" s="5">
        <f>_xlfn.DAYS(TablaRegistroVentas[[#This Row],[Fecha envío]], TablaRegistroVentas[[#This Row],[Fecha pedido]])</f>
        <v>49</v>
      </c>
      <c r="N274" s="1" t="str">
        <f>IF(TablaRegistroVentas[[#This Row],[Dias de entrega]]&lt;=20, "OK", IF(TablaRegistroVentas[[#This Row],[Dias de entrega]]&lt;=35, "Atrasado", "Alerta"))</f>
        <v>Alerta</v>
      </c>
      <c r="O274" s="1"/>
      <c r="P274"/>
      <c r="Q274"/>
      <c r="R274"/>
    </row>
    <row r="275" spans="1:18" x14ac:dyDescent="0.3">
      <c r="A275" t="s">
        <v>1095</v>
      </c>
      <c r="B275" t="s">
        <v>25</v>
      </c>
      <c r="C275" t="s">
        <v>356</v>
      </c>
      <c r="D275" t="str">
        <f t="shared" si="4"/>
        <v>COTE D'IVOIRE - ÁFRICA - C33</v>
      </c>
      <c r="E275" t="str">
        <f>LOWER(CONCATENATE(TablaRegistroVentas[[#This Row],[País]], ".", LEFT(TablaRegistroVentas[[#This Row],[Zona]],3),"@miempresa.com"))</f>
        <v>cote d'ivoire.áfr@miempresa.com</v>
      </c>
      <c r="F275" t="s">
        <v>43</v>
      </c>
      <c r="G275" t="s">
        <v>18</v>
      </c>
      <c r="H275" t="s">
        <v>19</v>
      </c>
      <c r="I275" t="str">
        <f>IF(OR(TablaRegistroVentas[[#This Row],[Prioridad]]="Alta",TablaRegistroVentas[[#This Row],[Prioridad]]="Crítica"),"Urgente","Normal")</f>
        <v>Urgente</v>
      </c>
      <c r="J275" s="1">
        <v>44043</v>
      </c>
      <c r="K275">
        <v>338088214</v>
      </c>
      <c r="L275" s="1">
        <v>44092</v>
      </c>
      <c r="M275" s="5">
        <f>_xlfn.DAYS(TablaRegistroVentas[[#This Row],[Fecha envío]], TablaRegistroVentas[[#This Row],[Fecha pedido]])</f>
        <v>49</v>
      </c>
      <c r="N275" s="1" t="str">
        <f>IF(TablaRegistroVentas[[#This Row],[Dias de entrega]]&lt;=20, "OK", IF(TablaRegistroVentas[[#This Row],[Dias de entrega]]&lt;=35, "Atrasado", "Alerta"))</f>
        <v>Alerta</v>
      </c>
      <c r="O275" s="1"/>
      <c r="P275"/>
      <c r="Q275"/>
      <c r="R275"/>
    </row>
    <row r="276" spans="1:18" x14ac:dyDescent="0.3">
      <c r="A276" t="s">
        <v>1101</v>
      </c>
      <c r="B276" t="s">
        <v>30</v>
      </c>
      <c r="C276" t="s">
        <v>603</v>
      </c>
      <c r="D276" t="str">
        <f t="shared" si="4"/>
        <v>HAITI - CENTROAMÉRICA Y CARIBE - C72</v>
      </c>
      <c r="E276" t="str">
        <f>LOWER(CONCATENATE(TablaRegistroVentas[[#This Row],[País]], ".", LEFT(TablaRegistroVentas[[#This Row],[Zona]],3),"@miempresa.com"))</f>
        <v>haiti.cen@miempresa.com</v>
      </c>
      <c r="F276" t="s">
        <v>36</v>
      </c>
      <c r="G276" t="s">
        <v>18</v>
      </c>
      <c r="H276" t="s">
        <v>28</v>
      </c>
      <c r="I276" t="str">
        <f>IF(OR(TablaRegistroVentas[[#This Row],[Prioridad]]="Alta",TablaRegistroVentas[[#This Row],[Prioridad]]="Crítica"),"Urgente","Normal")</f>
        <v>Normal</v>
      </c>
      <c r="J276" s="1">
        <v>43974</v>
      </c>
      <c r="K276">
        <v>727281463</v>
      </c>
      <c r="L276" s="1">
        <v>44023</v>
      </c>
      <c r="M276" s="5">
        <f>_xlfn.DAYS(TablaRegistroVentas[[#This Row],[Fecha envío]], TablaRegistroVentas[[#This Row],[Fecha pedido]])</f>
        <v>49</v>
      </c>
      <c r="N276" s="1" t="str">
        <f>IF(TablaRegistroVentas[[#This Row],[Dias de entrega]]&lt;=20, "OK", IF(TablaRegistroVentas[[#This Row],[Dias de entrega]]&lt;=35, "Atrasado", "Alerta"))</f>
        <v>Alerta</v>
      </c>
      <c r="O276" s="1"/>
      <c r="P276"/>
      <c r="Q276"/>
      <c r="R276"/>
    </row>
    <row r="277" spans="1:18" x14ac:dyDescent="0.3">
      <c r="A277" t="s">
        <v>1114</v>
      </c>
      <c r="B277" t="s">
        <v>10</v>
      </c>
      <c r="C277" t="s">
        <v>561</v>
      </c>
      <c r="D277" t="str">
        <f t="shared" si="4"/>
        <v>MONACO - EUROPA - C69</v>
      </c>
      <c r="E277" t="str">
        <f>LOWER(CONCATENATE(TablaRegistroVentas[[#This Row],[País]], ".", LEFT(TablaRegistroVentas[[#This Row],[Zona]],3),"@miempresa.com"))</f>
        <v>monaco.eur@miempresa.com</v>
      </c>
      <c r="F277" t="s">
        <v>17</v>
      </c>
      <c r="G277" t="s">
        <v>18</v>
      </c>
      <c r="H277" t="s">
        <v>19</v>
      </c>
      <c r="I277" t="str">
        <f>IF(OR(TablaRegistroVentas[[#This Row],[Prioridad]]="Alta",TablaRegistroVentas[[#This Row],[Prioridad]]="Crítica"),"Urgente","Normal")</f>
        <v>Urgente</v>
      </c>
      <c r="J277" s="1">
        <v>44001</v>
      </c>
      <c r="K277">
        <v>691472899</v>
      </c>
      <c r="L277" s="1">
        <v>44050</v>
      </c>
      <c r="M277" s="5">
        <f>_xlfn.DAYS(TablaRegistroVentas[[#This Row],[Fecha envío]], TablaRegistroVentas[[#This Row],[Fecha pedido]])</f>
        <v>49</v>
      </c>
      <c r="N277" s="1" t="str">
        <f>IF(TablaRegistroVentas[[#This Row],[Dias de entrega]]&lt;=20, "OK", IF(TablaRegistroVentas[[#This Row],[Dias de entrega]]&lt;=35, "Atrasado", "Alerta"))</f>
        <v>Alerta</v>
      </c>
      <c r="O277" s="1"/>
      <c r="P277"/>
      <c r="Q277"/>
      <c r="R277"/>
    </row>
    <row r="278" spans="1:18" x14ac:dyDescent="0.3">
      <c r="A278" t="s">
        <v>1144</v>
      </c>
      <c r="B278" t="s">
        <v>25</v>
      </c>
      <c r="C278" t="s">
        <v>807</v>
      </c>
      <c r="D278" t="str">
        <f t="shared" si="4"/>
        <v>EQUATORIAL GUINEA - ÁFRICA - C96</v>
      </c>
      <c r="E278" t="str">
        <f>LOWER(CONCATENATE(TablaRegistroVentas[[#This Row],[País]], ".", LEFT(TablaRegistroVentas[[#This Row],[Zona]],3),"@miempresa.com"))</f>
        <v>equatorial guinea.áfr@miempresa.com</v>
      </c>
      <c r="F278" t="s">
        <v>46</v>
      </c>
      <c r="G278" t="s">
        <v>13</v>
      </c>
      <c r="H278" t="s">
        <v>19</v>
      </c>
      <c r="I278" t="str">
        <f>IF(OR(TablaRegistroVentas[[#This Row],[Prioridad]]="Alta",TablaRegistroVentas[[#This Row],[Prioridad]]="Crítica"),"Urgente","Normal")</f>
        <v>Urgente</v>
      </c>
      <c r="J278" s="1">
        <v>44429</v>
      </c>
      <c r="K278">
        <v>962211644</v>
      </c>
      <c r="L278" s="1">
        <v>44478</v>
      </c>
      <c r="M278" s="5">
        <f>_xlfn.DAYS(TablaRegistroVentas[[#This Row],[Fecha envío]], TablaRegistroVentas[[#This Row],[Fecha pedido]])</f>
        <v>49</v>
      </c>
      <c r="N278" s="1" t="str">
        <f>IF(TablaRegistroVentas[[#This Row],[Dias de entrega]]&lt;=20, "OK", IF(TablaRegistroVentas[[#This Row],[Dias de entrega]]&lt;=35, "Atrasado", "Alerta"))</f>
        <v>Alerta</v>
      </c>
      <c r="O278" s="1"/>
      <c r="P278"/>
      <c r="Q278"/>
      <c r="R278"/>
    </row>
    <row r="279" spans="1:18" x14ac:dyDescent="0.3">
      <c r="A279" t="s">
        <v>54</v>
      </c>
      <c r="B279" t="s">
        <v>25</v>
      </c>
      <c r="C279" t="s">
        <v>55</v>
      </c>
      <c r="D279" t="str">
        <f t="shared" si="4"/>
        <v>KENYA - ÁFRICA - C43</v>
      </c>
      <c r="E279" t="str">
        <f>LOWER(CONCATENATE(TablaRegistroVentas[[#This Row],[País]], ".", LEFT(TablaRegistroVentas[[#This Row],[Zona]],3),"@miempresa.com"))</f>
        <v>kenya.áfr@miempresa.com</v>
      </c>
      <c r="F279" t="s">
        <v>56</v>
      </c>
      <c r="G279" t="s">
        <v>13</v>
      </c>
      <c r="H279" t="s">
        <v>19</v>
      </c>
      <c r="I279" t="str">
        <f>IF(OR(TablaRegistroVentas[[#This Row],[Prioridad]]="Alta",TablaRegistroVentas[[#This Row],[Prioridad]]="Crítica"),"Urgente","Normal")</f>
        <v>Urgente</v>
      </c>
      <c r="J279" s="1">
        <v>44142</v>
      </c>
      <c r="K279">
        <v>435800874</v>
      </c>
      <c r="L279" s="1">
        <v>44190</v>
      </c>
      <c r="M279" s="5">
        <f>_xlfn.DAYS(TablaRegistroVentas[[#This Row],[Fecha envío]], TablaRegistroVentas[[#This Row],[Fecha pedido]])</f>
        <v>48</v>
      </c>
      <c r="N279" s="1" t="str">
        <f>IF(TablaRegistroVentas[[#This Row],[Dias de entrega]]&lt;=20, "OK", IF(TablaRegistroVentas[[#This Row],[Dias de entrega]]&lt;=35, "Atrasado", "Alerta"))</f>
        <v>Alerta</v>
      </c>
      <c r="O279" s="1"/>
      <c r="P279"/>
      <c r="Q279"/>
      <c r="R279"/>
    </row>
    <row r="280" spans="1:18" x14ac:dyDescent="0.3">
      <c r="A280" t="s">
        <v>150</v>
      </c>
      <c r="B280" t="s">
        <v>25</v>
      </c>
      <c r="C280" t="s">
        <v>151</v>
      </c>
      <c r="D280" t="str">
        <f t="shared" si="4"/>
        <v>NAMIBIA - ÁFRICA - C94</v>
      </c>
      <c r="E280" t="str">
        <f>LOWER(CONCATENATE(TablaRegistroVentas[[#This Row],[País]], ".", LEFT(TablaRegistroVentas[[#This Row],[Zona]],3),"@miempresa.com"))</f>
        <v>namibia.áfr@miempresa.com</v>
      </c>
      <c r="F280" t="s">
        <v>43</v>
      </c>
      <c r="G280" t="s">
        <v>13</v>
      </c>
      <c r="H280" t="s">
        <v>28</v>
      </c>
      <c r="I280" t="str">
        <f>IF(OR(TablaRegistroVentas[[#This Row],[Prioridad]]="Alta",TablaRegistroVentas[[#This Row],[Prioridad]]="Crítica"),"Urgente","Normal")</f>
        <v>Normal</v>
      </c>
      <c r="J280" s="1">
        <v>44791</v>
      </c>
      <c r="K280">
        <v>946878850</v>
      </c>
      <c r="L280" s="1">
        <v>44839</v>
      </c>
      <c r="M280" s="5">
        <f>_xlfn.DAYS(TablaRegistroVentas[[#This Row],[Fecha envío]], TablaRegistroVentas[[#This Row],[Fecha pedido]])</f>
        <v>48</v>
      </c>
      <c r="N280" s="1" t="str">
        <f>IF(TablaRegistroVentas[[#This Row],[Dias de entrega]]&lt;=20, "OK", IF(TablaRegistroVentas[[#This Row],[Dias de entrega]]&lt;=35, "Atrasado", "Alerta"))</f>
        <v>Alerta</v>
      </c>
      <c r="O280" s="1"/>
      <c r="P280"/>
      <c r="Q280"/>
      <c r="R280"/>
    </row>
    <row r="281" spans="1:18" x14ac:dyDescent="0.3">
      <c r="A281" t="s">
        <v>350</v>
      </c>
      <c r="B281" t="s">
        <v>68</v>
      </c>
      <c r="C281" t="s">
        <v>106</v>
      </c>
      <c r="D281" t="str">
        <f t="shared" si="4"/>
        <v>SOUTH KOREA - ASIA - C38</v>
      </c>
      <c r="E281" t="str">
        <f>LOWER(CONCATENATE(TablaRegistroVentas[[#This Row],[País]], ".", LEFT(TablaRegistroVentas[[#This Row],[Zona]],3),"@miempresa.com"))</f>
        <v>south korea.asi@miempresa.com</v>
      </c>
      <c r="F281" t="s">
        <v>56</v>
      </c>
      <c r="G281" t="s">
        <v>18</v>
      </c>
      <c r="H281" t="s">
        <v>33</v>
      </c>
      <c r="I281" t="str">
        <f>IF(OR(TablaRegistroVentas[[#This Row],[Prioridad]]="Alta",TablaRegistroVentas[[#This Row],[Prioridad]]="Crítica"),"Urgente","Normal")</f>
        <v>Normal</v>
      </c>
      <c r="J281" s="1">
        <v>44707</v>
      </c>
      <c r="K281">
        <v>382108199</v>
      </c>
      <c r="L281" s="1">
        <v>44755</v>
      </c>
      <c r="M281" s="5">
        <f>_xlfn.DAYS(TablaRegistroVentas[[#This Row],[Fecha envío]], TablaRegistroVentas[[#This Row],[Fecha pedido]])</f>
        <v>48</v>
      </c>
      <c r="N281" s="1" t="str">
        <f>IF(TablaRegistroVentas[[#This Row],[Dias de entrega]]&lt;=20, "OK", IF(TablaRegistroVentas[[#This Row],[Dias de entrega]]&lt;=35, "Atrasado", "Alerta"))</f>
        <v>Alerta</v>
      </c>
      <c r="O281" s="1"/>
      <c r="P281"/>
      <c r="Q281"/>
      <c r="R281"/>
    </row>
    <row r="282" spans="1:18" x14ac:dyDescent="0.3">
      <c r="A282" t="s">
        <v>683</v>
      </c>
      <c r="B282" t="s">
        <v>10</v>
      </c>
      <c r="C282" t="s">
        <v>172</v>
      </c>
      <c r="D282" t="str">
        <f t="shared" si="4"/>
        <v>ROMANIA - EUROPA - C18</v>
      </c>
      <c r="E282" t="str">
        <f>LOWER(CONCATENATE(TablaRegistroVentas[[#This Row],[País]], ".", LEFT(TablaRegistroVentas[[#This Row],[Zona]],3),"@miempresa.com"))</f>
        <v>romania.eur@miempresa.com</v>
      </c>
      <c r="F282" t="s">
        <v>41</v>
      </c>
      <c r="G282" t="s">
        <v>18</v>
      </c>
      <c r="H282" t="s">
        <v>33</v>
      </c>
      <c r="I282" t="str">
        <f>IF(OR(TablaRegistroVentas[[#This Row],[Prioridad]]="Alta",TablaRegistroVentas[[#This Row],[Prioridad]]="Crítica"),"Urgente","Normal")</f>
        <v>Normal</v>
      </c>
      <c r="J282" s="1">
        <v>44513</v>
      </c>
      <c r="K282">
        <v>182393920</v>
      </c>
      <c r="L282" s="1">
        <v>44561</v>
      </c>
      <c r="M282" s="5">
        <f>_xlfn.DAYS(TablaRegistroVentas[[#This Row],[Fecha envío]], TablaRegistroVentas[[#This Row],[Fecha pedido]])</f>
        <v>48</v>
      </c>
      <c r="N282" s="1" t="str">
        <f>IF(TablaRegistroVentas[[#This Row],[Dias de entrega]]&lt;=20, "OK", IF(TablaRegistroVentas[[#This Row],[Dias de entrega]]&lt;=35, "Atrasado", "Alerta"))</f>
        <v>Alerta</v>
      </c>
      <c r="O282" s="1"/>
      <c r="P282"/>
      <c r="Q282"/>
      <c r="R282"/>
    </row>
    <row r="283" spans="1:18" x14ac:dyDescent="0.3">
      <c r="A283" t="s">
        <v>688</v>
      </c>
      <c r="B283" t="s">
        <v>25</v>
      </c>
      <c r="C283" t="s">
        <v>294</v>
      </c>
      <c r="D283" t="str">
        <f t="shared" si="4"/>
        <v>BAHRAIN - ÁFRICA - C55</v>
      </c>
      <c r="E283" t="str">
        <f>LOWER(CONCATENATE(TablaRegistroVentas[[#This Row],[País]], ".", LEFT(TablaRegistroVentas[[#This Row],[Zona]],3),"@miempresa.com"))</f>
        <v>bahrain.áfr@miempresa.com</v>
      </c>
      <c r="F283" t="s">
        <v>88</v>
      </c>
      <c r="G283" t="s">
        <v>18</v>
      </c>
      <c r="H283" t="s">
        <v>33</v>
      </c>
      <c r="I283" t="str">
        <f>IF(OR(TablaRegistroVentas[[#This Row],[Prioridad]]="Alta",TablaRegistroVentas[[#This Row],[Prioridad]]="Crítica"),"Urgente","Normal")</f>
        <v>Normal</v>
      </c>
      <c r="J283" s="1">
        <v>44747</v>
      </c>
      <c r="K283">
        <v>553562295</v>
      </c>
      <c r="L283" s="1">
        <v>44795</v>
      </c>
      <c r="M283" s="5">
        <f>_xlfn.DAYS(TablaRegistroVentas[[#This Row],[Fecha envío]], TablaRegistroVentas[[#This Row],[Fecha pedido]])</f>
        <v>48</v>
      </c>
      <c r="N283" s="1" t="str">
        <f>IF(TablaRegistroVentas[[#This Row],[Dias de entrega]]&lt;=20, "OK", IF(TablaRegistroVentas[[#This Row],[Dias de entrega]]&lt;=35, "Atrasado", "Alerta"))</f>
        <v>Alerta</v>
      </c>
      <c r="O283" s="1"/>
      <c r="P283"/>
      <c r="Q283"/>
      <c r="R283"/>
    </row>
    <row r="284" spans="1:18" x14ac:dyDescent="0.3">
      <c r="A284" t="s">
        <v>734</v>
      </c>
      <c r="B284" t="s">
        <v>25</v>
      </c>
      <c r="C284" t="s">
        <v>73</v>
      </c>
      <c r="D284" t="str">
        <f t="shared" si="4"/>
        <v>THE GAMBIA - ÁFRICA - C67</v>
      </c>
      <c r="E284" t="str">
        <f>LOWER(CONCATENATE(TablaRegistroVentas[[#This Row],[País]], ".", LEFT(TablaRegistroVentas[[#This Row],[Zona]],3),"@miempresa.com"))</f>
        <v>the gambia.áfr@miempresa.com</v>
      </c>
      <c r="F284" t="s">
        <v>56</v>
      </c>
      <c r="G284" t="s">
        <v>18</v>
      </c>
      <c r="H284" t="s">
        <v>33</v>
      </c>
      <c r="I284" t="str">
        <f>IF(OR(TablaRegistroVentas[[#This Row],[Prioridad]]="Alta",TablaRegistroVentas[[#This Row],[Prioridad]]="Crítica"),"Urgente","Normal")</f>
        <v>Normal</v>
      </c>
      <c r="J284" s="1">
        <v>44017</v>
      </c>
      <c r="K284">
        <v>672624480</v>
      </c>
      <c r="L284" s="1">
        <v>44065</v>
      </c>
      <c r="M284" s="5">
        <f>_xlfn.DAYS(TablaRegistroVentas[[#This Row],[Fecha envío]], TablaRegistroVentas[[#This Row],[Fecha pedido]])</f>
        <v>48</v>
      </c>
      <c r="N284" s="1" t="str">
        <f>IF(TablaRegistroVentas[[#This Row],[Dias de entrega]]&lt;=20, "OK", IF(TablaRegistroVentas[[#This Row],[Dias de entrega]]&lt;=35, "Atrasado", "Alerta"))</f>
        <v>Alerta</v>
      </c>
      <c r="O284" s="1"/>
      <c r="P284"/>
      <c r="Q284"/>
      <c r="R284"/>
    </row>
    <row r="285" spans="1:18" x14ac:dyDescent="0.3">
      <c r="A285" t="s">
        <v>976</v>
      </c>
      <c r="B285" t="s">
        <v>21</v>
      </c>
      <c r="C285" t="s">
        <v>45</v>
      </c>
      <c r="D285" t="str">
        <f t="shared" si="4"/>
        <v>AUSTRALIA - AUSTRALIA Y OCEANÍA - C77</v>
      </c>
      <c r="E285" t="str">
        <f>LOWER(CONCATENATE(TablaRegistroVentas[[#This Row],[País]], ".", LEFT(TablaRegistroVentas[[#This Row],[Zona]],3),"@miempresa.com"))</f>
        <v>australia.aus@miempresa.com</v>
      </c>
      <c r="F285" t="s">
        <v>78</v>
      </c>
      <c r="G285" t="s">
        <v>18</v>
      </c>
      <c r="H285" t="s">
        <v>33</v>
      </c>
      <c r="I285" t="str">
        <f>IF(OR(TablaRegistroVentas[[#This Row],[Prioridad]]="Alta",TablaRegistroVentas[[#This Row],[Prioridad]]="Crítica"),"Urgente","Normal")</f>
        <v>Normal</v>
      </c>
      <c r="J285" s="1">
        <v>44282</v>
      </c>
      <c r="K285">
        <v>778528392</v>
      </c>
      <c r="L285" s="1">
        <v>44330</v>
      </c>
      <c r="M285" s="5">
        <f>_xlfn.DAYS(TablaRegistroVentas[[#This Row],[Fecha envío]], TablaRegistroVentas[[#This Row],[Fecha pedido]])</f>
        <v>48</v>
      </c>
      <c r="N285" s="1" t="str">
        <f>IF(TablaRegistroVentas[[#This Row],[Dias de entrega]]&lt;=20, "OK", IF(TablaRegistroVentas[[#This Row],[Dias de entrega]]&lt;=35, "Atrasado", "Alerta"))</f>
        <v>Alerta</v>
      </c>
      <c r="O285" s="1"/>
      <c r="P285"/>
      <c r="Q285"/>
      <c r="R285"/>
    </row>
    <row r="286" spans="1:18" x14ac:dyDescent="0.3">
      <c r="A286" t="s">
        <v>39</v>
      </c>
      <c r="B286" t="s">
        <v>25</v>
      </c>
      <c r="C286" t="s">
        <v>40</v>
      </c>
      <c r="D286" t="str">
        <f t="shared" si="4"/>
        <v>TUNISIA  - ÁFRICA - C28</v>
      </c>
      <c r="E286" t="str">
        <f>LOWER(CONCATENATE(TablaRegistroVentas[[#This Row],[País]], ".", LEFT(TablaRegistroVentas[[#This Row],[Zona]],3),"@miempresa.com"))</f>
        <v>tunisia .áfr@miempresa.com</v>
      </c>
      <c r="F286" t="s">
        <v>41</v>
      </c>
      <c r="G286" t="s">
        <v>13</v>
      </c>
      <c r="H286" t="s">
        <v>33</v>
      </c>
      <c r="I286" t="str">
        <f>IF(OR(TablaRegistroVentas[[#This Row],[Prioridad]]="Alta",TablaRegistroVentas[[#This Row],[Prioridad]]="Crítica"),"Urgente","Normal")</f>
        <v>Normal</v>
      </c>
      <c r="J286" s="1">
        <v>43911</v>
      </c>
      <c r="K286">
        <v>287675130</v>
      </c>
      <c r="L286" s="1">
        <v>43958</v>
      </c>
      <c r="M286" s="5">
        <f>_xlfn.DAYS(TablaRegistroVentas[[#This Row],[Fecha envío]], TablaRegistroVentas[[#This Row],[Fecha pedido]])</f>
        <v>47</v>
      </c>
      <c r="N286" s="1" t="str">
        <f>IF(TablaRegistroVentas[[#This Row],[Dias de entrega]]&lt;=20, "OK", IF(TablaRegistroVentas[[#This Row],[Dias de entrega]]&lt;=35, "Atrasado", "Alerta"))</f>
        <v>Alerta</v>
      </c>
      <c r="O286" s="1"/>
      <c r="P286"/>
      <c r="Q286"/>
      <c r="R286"/>
    </row>
    <row r="287" spans="1:18" x14ac:dyDescent="0.3">
      <c r="A287" t="s">
        <v>97</v>
      </c>
      <c r="B287" t="s">
        <v>25</v>
      </c>
      <c r="C287" t="s">
        <v>98</v>
      </c>
      <c r="D287" t="str">
        <f t="shared" si="4"/>
        <v>LESOTHO - ÁFRICA - C49</v>
      </c>
      <c r="E287" t="str">
        <f>LOWER(CONCATENATE(TablaRegistroVentas[[#This Row],[País]], ".", LEFT(TablaRegistroVentas[[#This Row],[Zona]],3),"@miempresa.com"))</f>
        <v>lesotho.áfr@miempresa.com</v>
      </c>
      <c r="F287" t="s">
        <v>78</v>
      </c>
      <c r="G287" t="s">
        <v>13</v>
      </c>
      <c r="H287" t="s">
        <v>28</v>
      </c>
      <c r="I287" t="str">
        <f>IF(OR(TablaRegistroVentas[[#This Row],[Prioridad]]="Alta",TablaRegistroVentas[[#This Row],[Prioridad]]="Crítica"),"Urgente","Normal")</f>
        <v>Normal</v>
      </c>
      <c r="J287" s="1">
        <v>43928</v>
      </c>
      <c r="K287">
        <v>492341411</v>
      </c>
      <c r="L287" s="1">
        <v>43975</v>
      </c>
      <c r="M287" s="5">
        <f>_xlfn.DAYS(TablaRegistroVentas[[#This Row],[Fecha envío]], TablaRegistroVentas[[#This Row],[Fecha pedido]])</f>
        <v>47</v>
      </c>
      <c r="N287" s="1" t="str">
        <f>IF(TablaRegistroVentas[[#This Row],[Dias de entrega]]&lt;=20, "OK", IF(TablaRegistroVentas[[#This Row],[Dias de entrega]]&lt;=35, "Atrasado", "Alerta"))</f>
        <v>Alerta</v>
      </c>
      <c r="O287" s="1"/>
      <c r="P287"/>
      <c r="Q287"/>
      <c r="R287"/>
    </row>
    <row r="288" spans="1:18" x14ac:dyDescent="0.3">
      <c r="A288" t="s">
        <v>214</v>
      </c>
      <c r="B288" t="s">
        <v>10</v>
      </c>
      <c r="C288" t="s">
        <v>215</v>
      </c>
      <c r="D288" t="str">
        <f t="shared" si="4"/>
        <v>LITHUANIA - EUROPA - C22</v>
      </c>
      <c r="E288" t="str">
        <f>LOWER(CONCATENATE(TablaRegistroVentas[[#This Row],[País]], ".", LEFT(TablaRegistroVentas[[#This Row],[Zona]],3),"@miempresa.com"))</f>
        <v>lithuania.eur@miempresa.com</v>
      </c>
      <c r="F288" t="s">
        <v>88</v>
      </c>
      <c r="G288" t="s">
        <v>18</v>
      </c>
      <c r="H288" t="s">
        <v>28</v>
      </c>
      <c r="I288" t="str">
        <f>IF(OR(TablaRegistroVentas[[#This Row],[Prioridad]]="Alta",TablaRegistroVentas[[#This Row],[Prioridad]]="Crítica"),"Urgente","Normal")</f>
        <v>Normal</v>
      </c>
      <c r="J288" s="1">
        <v>44537</v>
      </c>
      <c r="K288">
        <v>229708516</v>
      </c>
      <c r="L288" s="1">
        <v>44584</v>
      </c>
      <c r="M288" s="5">
        <f>_xlfn.DAYS(TablaRegistroVentas[[#This Row],[Fecha envío]], TablaRegistroVentas[[#This Row],[Fecha pedido]])</f>
        <v>47</v>
      </c>
      <c r="N288" s="1" t="str">
        <f>IF(TablaRegistroVentas[[#This Row],[Dias de entrega]]&lt;=20, "OK", IF(TablaRegistroVentas[[#This Row],[Dias de entrega]]&lt;=35, "Atrasado", "Alerta"))</f>
        <v>Alerta</v>
      </c>
      <c r="O288" s="1"/>
      <c r="P288"/>
      <c r="Q288"/>
      <c r="R288"/>
    </row>
    <row r="289" spans="1:18" x14ac:dyDescent="0.3">
      <c r="A289" t="s">
        <v>224</v>
      </c>
      <c r="B289" t="s">
        <v>30</v>
      </c>
      <c r="C289" t="s">
        <v>225</v>
      </c>
      <c r="D289" t="str">
        <f t="shared" si="4"/>
        <v>SAINT VINCENT AND THE GRENADINES - CENTROAMÉRICA Y CARIBE - C38</v>
      </c>
      <c r="E289" t="str">
        <f>LOWER(CONCATENATE(TablaRegistroVentas[[#This Row],[País]], ".", LEFT(TablaRegistroVentas[[#This Row],[Zona]],3),"@miempresa.com"))</f>
        <v>saint vincent and the grenadines.cen@miempresa.com</v>
      </c>
      <c r="F289" t="s">
        <v>32</v>
      </c>
      <c r="G289" t="s">
        <v>13</v>
      </c>
      <c r="H289" t="s">
        <v>19</v>
      </c>
      <c r="I289" t="str">
        <f>IF(OR(TablaRegistroVentas[[#This Row],[Prioridad]]="Alta",TablaRegistroVentas[[#This Row],[Prioridad]]="Crítica"),"Urgente","Normal")</f>
        <v>Urgente</v>
      </c>
      <c r="J289" s="1">
        <v>44418</v>
      </c>
      <c r="K289">
        <v>382228791</v>
      </c>
      <c r="L289" s="1">
        <v>44465</v>
      </c>
      <c r="M289" s="5">
        <f>_xlfn.DAYS(TablaRegistroVentas[[#This Row],[Fecha envío]], TablaRegistroVentas[[#This Row],[Fecha pedido]])</f>
        <v>47</v>
      </c>
      <c r="N289" s="1" t="str">
        <f>IF(TablaRegistroVentas[[#This Row],[Dias de entrega]]&lt;=20, "OK", IF(TablaRegistroVentas[[#This Row],[Dias de entrega]]&lt;=35, "Atrasado", "Alerta"))</f>
        <v>Alerta</v>
      </c>
      <c r="O289" s="1"/>
      <c r="P289"/>
      <c r="Q289"/>
      <c r="R289"/>
    </row>
    <row r="290" spans="1:18" x14ac:dyDescent="0.3">
      <c r="A290" t="s">
        <v>256</v>
      </c>
      <c r="B290" t="s">
        <v>68</v>
      </c>
      <c r="C290" t="s">
        <v>257</v>
      </c>
      <c r="D290" t="str">
        <f t="shared" si="4"/>
        <v>TURKMENISTAN - ASIA - C84</v>
      </c>
      <c r="E290" t="str">
        <f>LOWER(CONCATENATE(TablaRegistroVentas[[#This Row],[País]], ".", LEFT(TablaRegistroVentas[[#This Row],[Zona]],3),"@miempresa.com"))</f>
        <v>turkmenistan.asi@miempresa.com</v>
      </c>
      <c r="F290" t="s">
        <v>56</v>
      </c>
      <c r="G290" t="s">
        <v>13</v>
      </c>
      <c r="H290" t="s">
        <v>33</v>
      </c>
      <c r="I290" t="str">
        <f>IF(OR(TablaRegistroVentas[[#This Row],[Prioridad]]="Alta",TablaRegistroVentas[[#This Row],[Prioridad]]="Crítica"),"Urgente","Normal")</f>
        <v>Normal</v>
      </c>
      <c r="J290" s="1">
        <v>44755</v>
      </c>
      <c r="K290">
        <v>848277413</v>
      </c>
      <c r="L290" s="1">
        <v>44802</v>
      </c>
      <c r="M290" s="5">
        <f>_xlfn.DAYS(TablaRegistroVentas[[#This Row],[Fecha envío]], TablaRegistroVentas[[#This Row],[Fecha pedido]])</f>
        <v>47</v>
      </c>
      <c r="N290" s="1" t="str">
        <f>IF(TablaRegistroVentas[[#This Row],[Dias de entrega]]&lt;=20, "OK", IF(TablaRegistroVentas[[#This Row],[Dias de entrega]]&lt;=35, "Atrasado", "Alerta"))</f>
        <v>Alerta</v>
      </c>
      <c r="O290" s="1"/>
      <c r="P290"/>
      <c r="Q290"/>
      <c r="R290"/>
    </row>
    <row r="291" spans="1:18" x14ac:dyDescent="0.3">
      <c r="A291" t="s">
        <v>300</v>
      </c>
      <c r="B291" t="s">
        <v>25</v>
      </c>
      <c r="C291" t="s">
        <v>73</v>
      </c>
      <c r="D291" t="str">
        <f t="shared" si="4"/>
        <v>THE GAMBIA - ÁFRICA - C89</v>
      </c>
      <c r="E291" t="str">
        <f>LOWER(CONCATENATE(TablaRegistroVentas[[#This Row],[País]], ".", LEFT(TablaRegistroVentas[[#This Row],[Zona]],3),"@miempresa.com"))</f>
        <v>the gambia.áfr@miempresa.com</v>
      </c>
      <c r="F291" t="s">
        <v>46</v>
      </c>
      <c r="G291" t="s">
        <v>18</v>
      </c>
      <c r="H291" t="s">
        <v>19</v>
      </c>
      <c r="I291" t="str">
        <f>IF(OR(TablaRegistroVentas[[#This Row],[Prioridad]]="Alta",TablaRegistroVentas[[#This Row],[Prioridad]]="Crítica"),"Urgente","Normal")</f>
        <v>Urgente</v>
      </c>
      <c r="J291" s="1">
        <v>44720</v>
      </c>
      <c r="K291">
        <v>892427861</v>
      </c>
      <c r="L291" s="1">
        <v>44767</v>
      </c>
      <c r="M291" s="5">
        <f>_xlfn.DAYS(TablaRegistroVentas[[#This Row],[Fecha envío]], TablaRegistroVentas[[#This Row],[Fecha pedido]])</f>
        <v>47</v>
      </c>
      <c r="N291" s="1" t="str">
        <f>IF(TablaRegistroVentas[[#This Row],[Dias de entrega]]&lt;=20, "OK", IF(TablaRegistroVentas[[#This Row],[Dias de entrega]]&lt;=35, "Atrasado", "Alerta"))</f>
        <v>Alerta</v>
      </c>
      <c r="O291" s="1"/>
      <c r="P291"/>
      <c r="Q291"/>
      <c r="R291"/>
    </row>
    <row r="292" spans="1:18" x14ac:dyDescent="0.3">
      <c r="A292" t="s">
        <v>379</v>
      </c>
      <c r="B292" t="s">
        <v>68</v>
      </c>
      <c r="C292" t="s">
        <v>380</v>
      </c>
      <c r="D292" t="str">
        <f t="shared" si="4"/>
        <v>PHILIPPINES - ASIA - C18</v>
      </c>
      <c r="E292" t="str">
        <f>LOWER(CONCATENATE(TablaRegistroVentas[[#This Row],[País]], ".", LEFT(TablaRegistroVentas[[#This Row],[Zona]],3),"@miempresa.com"))</f>
        <v>philippines.asi@miempresa.com</v>
      </c>
      <c r="F292" t="s">
        <v>43</v>
      </c>
      <c r="G292" t="s">
        <v>18</v>
      </c>
      <c r="H292" t="s">
        <v>28</v>
      </c>
      <c r="I292" t="str">
        <f>IF(OR(TablaRegistroVentas[[#This Row],[Prioridad]]="Alta",TablaRegistroVentas[[#This Row],[Prioridad]]="Crítica"),"Urgente","Normal")</f>
        <v>Normal</v>
      </c>
      <c r="J292" s="1">
        <v>43933</v>
      </c>
      <c r="K292">
        <v>186451995</v>
      </c>
      <c r="L292" s="1">
        <v>43980</v>
      </c>
      <c r="M292" s="5">
        <f>_xlfn.DAYS(TablaRegistroVentas[[#This Row],[Fecha envío]], TablaRegistroVentas[[#This Row],[Fecha pedido]])</f>
        <v>47</v>
      </c>
      <c r="N292" s="1" t="str">
        <f>IF(TablaRegistroVentas[[#This Row],[Dias de entrega]]&lt;=20, "OK", IF(TablaRegistroVentas[[#This Row],[Dias de entrega]]&lt;=35, "Atrasado", "Alerta"))</f>
        <v>Alerta</v>
      </c>
      <c r="O292" s="1"/>
      <c r="P292"/>
      <c r="Q292"/>
      <c r="R292"/>
    </row>
    <row r="293" spans="1:18" x14ac:dyDescent="0.3">
      <c r="A293" t="s">
        <v>487</v>
      </c>
      <c r="B293" t="s">
        <v>68</v>
      </c>
      <c r="C293" t="s">
        <v>368</v>
      </c>
      <c r="D293" t="str">
        <f t="shared" si="4"/>
        <v>LAOS - ASIA - C73</v>
      </c>
      <c r="E293" t="str">
        <f>LOWER(CONCATENATE(TablaRegistroVentas[[#This Row],[País]], ".", LEFT(TablaRegistroVentas[[#This Row],[Zona]],3),"@miempresa.com"))</f>
        <v>laos.asi@miempresa.com</v>
      </c>
      <c r="F293" t="s">
        <v>32</v>
      </c>
      <c r="G293" t="s">
        <v>13</v>
      </c>
      <c r="H293" t="s">
        <v>28</v>
      </c>
      <c r="I293" t="str">
        <f>IF(OR(TablaRegistroVentas[[#This Row],[Prioridad]]="Alta",TablaRegistroVentas[[#This Row],[Prioridad]]="Crítica"),"Urgente","Normal")</f>
        <v>Normal</v>
      </c>
      <c r="J293" s="1">
        <v>44664</v>
      </c>
      <c r="K293">
        <v>737893569</v>
      </c>
      <c r="L293" s="1">
        <v>44711</v>
      </c>
      <c r="M293" s="5">
        <f>_xlfn.DAYS(TablaRegistroVentas[[#This Row],[Fecha envío]], TablaRegistroVentas[[#This Row],[Fecha pedido]])</f>
        <v>47</v>
      </c>
      <c r="N293" s="1" t="str">
        <f>IF(TablaRegistroVentas[[#This Row],[Dias de entrega]]&lt;=20, "OK", IF(TablaRegistroVentas[[#This Row],[Dias de entrega]]&lt;=35, "Atrasado", "Alerta"))</f>
        <v>Alerta</v>
      </c>
      <c r="O293" s="1"/>
      <c r="P293"/>
      <c r="Q293"/>
      <c r="R293"/>
    </row>
    <row r="294" spans="1:18" x14ac:dyDescent="0.3">
      <c r="A294" t="s">
        <v>645</v>
      </c>
      <c r="B294" t="s">
        <v>25</v>
      </c>
      <c r="C294" t="s">
        <v>82</v>
      </c>
      <c r="D294" t="str">
        <f t="shared" si="4"/>
        <v>BURUNDI - ÁFRICA - C91</v>
      </c>
      <c r="E294" t="str">
        <f>LOWER(CONCATENATE(TablaRegistroVentas[[#This Row],[País]], ".", LEFT(TablaRegistroVentas[[#This Row],[Zona]],3),"@miempresa.com"))</f>
        <v>burundi.áfr@miempresa.com</v>
      </c>
      <c r="F294" t="s">
        <v>41</v>
      </c>
      <c r="G294" t="s">
        <v>13</v>
      </c>
      <c r="H294" t="s">
        <v>28</v>
      </c>
      <c r="I294" t="str">
        <f>IF(OR(TablaRegistroVentas[[#This Row],[Prioridad]]="Alta",TablaRegistroVentas[[#This Row],[Prioridad]]="Crítica"),"Urgente","Normal")</f>
        <v>Normal</v>
      </c>
      <c r="J294" s="1">
        <v>44007</v>
      </c>
      <c r="K294">
        <v>914555871</v>
      </c>
      <c r="L294" s="1">
        <v>44054</v>
      </c>
      <c r="M294" s="5">
        <f>_xlfn.DAYS(TablaRegistroVentas[[#This Row],[Fecha envío]], TablaRegistroVentas[[#This Row],[Fecha pedido]])</f>
        <v>47</v>
      </c>
      <c r="N294" s="1" t="str">
        <f>IF(TablaRegistroVentas[[#This Row],[Dias de entrega]]&lt;=20, "OK", IF(TablaRegistroVentas[[#This Row],[Dias de entrega]]&lt;=35, "Atrasado", "Alerta"))</f>
        <v>Alerta</v>
      </c>
      <c r="O294" s="1"/>
      <c r="P294"/>
      <c r="Q294"/>
      <c r="R294"/>
    </row>
    <row r="295" spans="1:18" x14ac:dyDescent="0.3">
      <c r="A295" t="s">
        <v>674</v>
      </c>
      <c r="B295" t="s">
        <v>10</v>
      </c>
      <c r="C295" t="s">
        <v>190</v>
      </c>
      <c r="D295" t="str">
        <f t="shared" si="4"/>
        <v>NETHERLANDS - EUROPA - C50</v>
      </c>
      <c r="E295" t="str">
        <f>LOWER(CONCATENATE(TablaRegistroVentas[[#This Row],[País]], ".", LEFT(TablaRegistroVentas[[#This Row],[Zona]],3),"@miempresa.com"))</f>
        <v>netherlands.eur@miempresa.com</v>
      </c>
      <c r="F295" t="s">
        <v>23</v>
      </c>
      <c r="G295" t="s">
        <v>13</v>
      </c>
      <c r="H295" t="s">
        <v>19</v>
      </c>
      <c r="I295" t="str">
        <f>IF(OR(TablaRegistroVentas[[#This Row],[Prioridad]]="Alta",TablaRegistroVentas[[#This Row],[Prioridad]]="Crítica"),"Urgente","Normal")</f>
        <v>Urgente</v>
      </c>
      <c r="J295" s="1">
        <v>44560</v>
      </c>
      <c r="K295">
        <v>500025403</v>
      </c>
      <c r="L295" s="1">
        <v>44607</v>
      </c>
      <c r="M295" s="5">
        <f>_xlfn.DAYS(TablaRegistroVentas[[#This Row],[Fecha envío]], TablaRegistroVentas[[#This Row],[Fecha pedido]])</f>
        <v>47</v>
      </c>
      <c r="N295" s="1" t="str">
        <f>IF(TablaRegistroVentas[[#This Row],[Dias de entrega]]&lt;=20, "OK", IF(TablaRegistroVentas[[#This Row],[Dias de entrega]]&lt;=35, "Atrasado", "Alerta"))</f>
        <v>Alerta</v>
      </c>
      <c r="O295" s="1"/>
      <c r="P295"/>
      <c r="Q295"/>
      <c r="R295"/>
    </row>
    <row r="296" spans="1:18" x14ac:dyDescent="0.3">
      <c r="A296" t="s">
        <v>705</v>
      </c>
      <c r="B296" t="s">
        <v>10</v>
      </c>
      <c r="C296" t="s">
        <v>706</v>
      </c>
      <c r="D296" t="str">
        <f t="shared" si="4"/>
        <v>BELARUS - EUROPA - C33</v>
      </c>
      <c r="E296" t="str">
        <f>LOWER(CONCATENATE(TablaRegistroVentas[[#This Row],[País]], ".", LEFT(TablaRegistroVentas[[#This Row],[Zona]],3),"@miempresa.com"))</f>
        <v>belarus.eur@miempresa.com</v>
      </c>
      <c r="F296" t="s">
        <v>36</v>
      </c>
      <c r="G296" t="s">
        <v>13</v>
      </c>
      <c r="H296" t="s">
        <v>19</v>
      </c>
      <c r="I296" t="str">
        <f>IF(OR(TablaRegistroVentas[[#This Row],[Prioridad]]="Alta",TablaRegistroVentas[[#This Row],[Prioridad]]="Crítica"),"Urgente","Normal")</f>
        <v>Urgente</v>
      </c>
      <c r="J296" s="1">
        <v>44744</v>
      </c>
      <c r="K296">
        <v>336541545</v>
      </c>
      <c r="L296" s="1">
        <v>44791</v>
      </c>
      <c r="M296" s="5">
        <f>_xlfn.DAYS(TablaRegistroVentas[[#This Row],[Fecha envío]], TablaRegistroVentas[[#This Row],[Fecha pedido]])</f>
        <v>47</v>
      </c>
      <c r="N296" s="1" t="str">
        <f>IF(TablaRegistroVentas[[#This Row],[Dias de entrega]]&lt;=20, "OK", IF(TablaRegistroVentas[[#This Row],[Dias de entrega]]&lt;=35, "Atrasado", "Alerta"))</f>
        <v>Alerta</v>
      </c>
      <c r="O296" s="1"/>
      <c r="P296"/>
      <c r="Q296"/>
      <c r="R296"/>
    </row>
    <row r="297" spans="1:18" x14ac:dyDescent="0.3">
      <c r="A297" t="s">
        <v>787</v>
      </c>
      <c r="B297" t="s">
        <v>25</v>
      </c>
      <c r="C297" t="s">
        <v>308</v>
      </c>
      <c r="D297" t="str">
        <f t="shared" si="4"/>
        <v>AFGHANISTAN - ÁFRICA - C49</v>
      </c>
      <c r="E297" t="str">
        <f>LOWER(CONCATENATE(TablaRegistroVentas[[#This Row],[País]], ".", LEFT(TablaRegistroVentas[[#This Row],[Zona]],3),"@miempresa.com"))</f>
        <v>afghanistan.áfr@miempresa.com</v>
      </c>
      <c r="F297" t="s">
        <v>88</v>
      </c>
      <c r="G297" t="s">
        <v>18</v>
      </c>
      <c r="H297" t="s">
        <v>19</v>
      </c>
      <c r="I297" t="str">
        <f>IF(OR(TablaRegistroVentas[[#This Row],[Prioridad]]="Alta",TablaRegistroVentas[[#This Row],[Prioridad]]="Crítica"),"Urgente","Normal")</f>
        <v>Urgente</v>
      </c>
      <c r="J297" s="1">
        <v>44327</v>
      </c>
      <c r="K297">
        <v>498232400</v>
      </c>
      <c r="L297" s="1">
        <v>44374</v>
      </c>
      <c r="M297" s="5">
        <f>_xlfn.DAYS(TablaRegistroVentas[[#This Row],[Fecha envío]], TablaRegistroVentas[[#This Row],[Fecha pedido]])</f>
        <v>47</v>
      </c>
      <c r="N297" s="1" t="str">
        <f>IF(TablaRegistroVentas[[#This Row],[Dias de entrega]]&lt;=20, "OK", IF(TablaRegistroVentas[[#This Row],[Dias de entrega]]&lt;=35, "Atrasado", "Alerta"))</f>
        <v>Alerta</v>
      </c>
      <c r="O297" s="1"/>
      <c r="P297"/>
      <c r="Q297"/>
      <c r="R297"/>
    </row>
    <row r="298" spans="1:18" x14ac:dyDescent="0.3">
      <c r="A298" t="s">
        <v>800</v>
      </c>
      <c r="B298" t="s">
        <v>10</v>
      </c>
      <c r="C298" t="s">
        <v>340</v>
      </c>
      <c r="D298" t="str">
        <f t="shared" si="4"/>
        <v>LUXEMBOURG - EUROPA - C71</v>
      </c>
      <c r="E298" t="str">
        <f>LOWER(CONCATENATE(TablaRegistroVentas[[#This Row],[País]], ".", LEFT(TablaRegistroVentas[[#This Row],[Zona]],3),"@miempresa.com"))</f>
        <v>luxembourg.eur@miempresa.com</v>
      </c>
      <c r="F298" t="s">
        <v>78</v>
      </c>
      <c r="G298" t="s">
        <v>18</v>
      </c>
      <c r="H298" t="s">
        <v>28</v>
      </c>
      <c r="I298" t="str">
        <f>IF(OR(TablaRegistroVentas[[#This Row],[Prioridad]]="Alta",TablaRegistroVentas[[#This Row],[Prioridad]]="Crítica"),"Urgente","Normal")</f>
        <v>Normal</v>
      </c>
      <c r="J298" s="1">
        <v>44100</v>
      </c>
      <c r="K298">
        <v>718301856</v>
      </c>
      <c r="L298" s="1">
        <v>44147</v>
      </c>
      <c r="M298" s="5">
        <f>_xlfn.DAYS(TablaRegistroVentas[[#This Row],[Fecha envío]], TablaRegistroVentas[[#This Row],[Fecha pedido]])</f>
        <v>47</v>
      </c>
      <c r="N298" s="1" t="str">
        <f>IF(TablaRegistroVentas[[#This Row],[Dias de entrega]]&lt;=20, "OK", IF(TablaRegistroVentas[[#This Row],[Dias de entrega]]&lt;=35, "Atrasado", "Alerta"))</f>
        <v>Alerta</v>
      </c>
      <c r="O298" s="1"/>
      <c r="P298"/>
      <c r="Q298"/>
      <c r="R298"/>
    </row>
    <row r="299" spans="1:18" x14ac:dyDescent="0.3">
      <c r="A299" t="s">
        <v>909</v>
      </c>
      <c r="B299" t="s">
        <v>25</v>
      </c>
      <c r="C299" t="s">
        <v>327</v>
      </c>
      <c r="D299" t="str">
        <f t="shared" si="4"/>
        <v>SOMALIA - ÁFRICA - C56</v>
      </c>
      <c r="E299" t="str">
        <f>LOWER(CONCATENATE(TablaRegistroVentas[[#This Row],[País]], ".", LEFT(TablaRegistroVentas[[#This Row],[Zona]],3),"@miempresa.com"))</f>
        <v>somalia.áfr@miempresa.com</v>
      </c>
      <c r="F299" t="s">
        <v>56</v>
      </c>
      <c r="G299" t="s">
        <v>18</v>
      </c>
      <c r="H299" t="s">
        <v>28</v>
      </c>
      <c r="I299" t="str">
        <f>IF(OR(TablaRegistroVentas[[#This Row],[Prioridad]]="Alta",TablaRegistroVentas[[#This Row],[Prioridad]]="Crítica"),"Urgente","Normal")</f>
        <v>Normal</v>
      </c>
      <c r="J299" s="1">
        <v>44569</v>
      </c>
      <c r="K299">
        <v>563551700</v>
      </c>
      <c r="L299" s="1">
        <v>44616</v>
      </c>
      <c r="M299" s="5">
        <f>_xlfn.DAYS(TablaRegistroVentas[[#This Row],[Fecha envío]], TablaRegistroVentas[[#This Row],[Fecha pedido]])</f>
        <v>47</v>
      </c>
      <c r="N299" s="1" t="str">
        <f>IF(TablaRegistroVentas[[#This Row],[Dias de entrega]]&lt;=20, "OK", IF(TablaRegistroVentas[[#This Row],[Dias de entrega]]&lt;=35, "Atrasado", "Alerta"))</f>
        <v>Alerta</v>
      </c>
      <c r="O299" s="1"/>
      <c r="P299"/>
      <c r="Q299"/>
      <c r="R299"/>
    </row>
    <row r="300" spans="1:18" x14ac:dyDescent="0.3">
      <c r="A300" t="s">
        <v>923</v>
      </c>
      <c r="B300" t="s">
        <v>25</v>
      </c>
      <c r="C300" t="s">
        <v>259</v>
      </c>
      <c r="D300" t="str">
        <f t="shared" si="4"/>
        <v>UGANDA - ÁFRICA - C55</v>
      </c>
      <c r="E300" t="str">
        <f>LOWER(CONCATENATE(TablaRegistroVentas[[#This Row],[País]], ".", LEFT(TablaRegistroVentas[[#This Row],[Zona]],3),"@miempresa.com"))</f>
        <v>uganda.áfr@miempresa.com</v>
      </c>
      <c r="F300" t="s">
        <v>78</v>
      </c>
      <c r="G300" t="s">
        <v>13</v>
      </c>
      <c r="H300" t="s">
        <v>28</v>
      </c>
      <c r="I300" t="str">
        <f>IF(OR(TablaRegistroVentas[[#This Row],[Prioridad]]="Alta",TablaRegistroVentas[[#This Row],[Prioridad]]="Crítica"),"Urgente","Normal")</f>
        <v>Normal</v>
      </c>
      <c r="J300" s="1">
        <v>44223</v>
      </c>
      <c r="K300">
        <v>559327971</v>
      </c>
      <c r="L300" s="1">
        <v>44270</v>
      </c>
      <c r="M300" s="5">
        <f>_xlfn.DAYS(TablaRegistroVentas[[#This Row],[Fecha envío]], TablaRegistroVentas[[#This Row],[Fecha pedido]])</f>
        <v>47</v>
      </c>
      <c r="N300" s="1" t="str">
        <f>IF(TablaRegistroVentas[[#This Row],[Dias de entrega]]&lt;=20, "OK", IF(TablaRegistroVentas[[#This Row],[Dias de entrega]]&lt;=35, "Atrasado", "Alerta"))</f>
        <v>Alerta</v>
      </c>
      <c r="O300" s="1"/>
      <c r="P300"/>
      <c r="Q300"/>
      <c r="R300"/>
    </row>
    <row r="301" spans="1:18" x14ac:dyDescent="0.3">
      <c r="A301" t="s">
        <v>1017</v>
      </c>
      <c r="B301" t="s">
        <v>68</v>
      </c>
      <c r="C301" t="s">
        <v>413</v>
      </c>
      <c r="D301" t="str">
        <f t="shared" si="4"/>
        <v>BRUNEI - ASIA - C49</v>
      </c>
      <c r="E301" t="str">
        <f>LOWER(CONCATENATE(TablaRegistroVentas[[#This Row],[País]], ".", LEFT(TablaRegistroVentas[[#This Row],[Zona]],3),"@miempresa.com"))</f>
        <v>brunei.asi@miempresa.com</v>
      </c>
      <c r="F301" t="s">
        <v>78</v>
      </c>
      <c r="G301" t="s">
        <v>18</v>
      </c>
      <c r="H301" t="s">
        <v>33</v>
      </c>
      <c r="I301" t="str">
        <f>IF(OR(TablaRegistroVentas[[#This Row],[Prioridad]]="Alta",TablaRegistroVentas[[#This Row],[Prioridad]]="Crítica"),"Urgente","Normal")</f>
        <v>Normal</v>
      </c>
      <c r="J301" s="1">
        <v>44444</v>
      </c>
      <c r="K301">
        <v>498774850</v>
      </c>
      <c r="L301" s="1">
        <v>44491</v>
      </c>
      <c r="M301" s="5">
        <f>_xlfn.DAYS(TablaRegistroVentas[[#This Row],[Fecha envío]], TablaRegistroVentas[[#This Row],[Fecha pedido]])</f>
        <v>47</v>
      </c>
      <c r="N301" s="1" t="str">
        <f>IF(TablaRegistroVentas[[#This Row],[Dias de entrega]]&lt;=20, "OK", IF(TablaRegistroVentas[[#This Row],[Dias de entrega]]&lt;=35, "Atrasado", "Alerta"))</f>
        <v>Alerta</v>
      </c>
      <c r="O301" s="1"/>
      <c r="P301"/>
      <c r="Q301"/>
      <c r="R301"/>
    </row>
    <row r="302" spans="1:18" x14ac:dyDescent="0.3">
      <c r="A302" t="s">
        <v>1066</v>
      </c>
      <c r="B302" t="s">
        <v>48</v>
      </c>
      <c r="C302" t="s">
        <v>517</v>
      </c>
      <c r="D302" t="str">
        <f t="shared" si="4"/>
        <v>CANADA - NORTEAMÉRICA - C67</v>
      </c>
      <c r="E302" t="str">
        <f>LOWER(CONCATENATE(TablaRegistroVentas[[#This Row],[País]], ".", LEFT(TablaRegistroVentas[[#This Row],[Zona]],3),"@miempresa.com"))</f>
        <v>canada.nor@miempresa.com</v>
      </c>
      <c r="F302" t="s">
        <v>17</v>
      </c>
      <c r="G302" t="s">
        <v>18</v>
      </c>
      <c r="H302" t="s">
        <v>28</v>
      </c>
      <c r="I302" t="str">
        <f>IF(OR(TablaRegistroVentas[[#This Row],[Prioridad]]="Alta",TablaRegistroVentas[[#This Row],[Prioridad]]="Crítica"),"Urgente","Normal")</f>
        <v>Normal</v>
      </c>
      <c r="J302" s="1">
        <v>44135</v>
      </c>
      <c r="K302">
        <v>672222793</v>
      </c>
      <c r="L302" s="1">
        <v>44182</v>
      </c>
      <c r="M302" s="5">
        <f>_xlfn.DAYS(TablaRegistroVentas[[#This Row],[Fecha envío]], TablaRegistroVentas[[#This Row],[Fecha pedido]])</f>
        <v>47</v>
      </c>
      <c r="N302" s="1" t="str">
        <f>IF(TablaRegistroVentas[[#This Row],[Dias de entrega]]&lt;=20, "OK", IF(TablaRegistroVentas[[#This Row],[Dias de entrega]]&lt;=35, "Atrasado", "Alerta"))</f>
        <v>Alerta</v>
      </c>
      <c r="O302" s="1"/>
      <c r="P302"/>
      <c r="Q302"/>
      <c r="R302"/>
    </row>
    <row r="303" spans="1:18" x14ac:dyDescent="0.3">
      <c r="A303" t="s">
        <v>1106</v>
      </c>
      <c r="B303" t="s">
        <v>25</v>
      </c>
      <c r="C303" t="s">
        <v>504</v>
      </c>
      <c r="D303" t="str">
        <f t="shared" si="4"/>
        <v>MOROCCO - ÁFRICA - C92</v>
      </c>
      <c r="E303" t="str">
        <f>LOWER(CONCATENATE(TablaRegistroVentas[[#This Row],[País]], ".", LEFT(TablaRegistroVentas[[#This Row],[Zona]],3),"@miempresa.com"))</f>
        <v>morocco.áfr@miempresa.com</v>
      </c>
      <c r="F303" t="s">
        <v>12</v>
      </c>
      <c r="G303" t="s">
        <v>13</v>
      </c>
      <c r="H303" t="s">
        <v>19</v>
      </c>
      <c r="I303" t="str">
        <f>IF(OR(TablaRegistroVentas[[#This Row],[Prioridad]]="Alta",TablaRegistroVentas[[#This Row],[Prioridad]]="Crítica"),"Urgente","Normal")</f>
        <v>Urgente</v>
      </c>
      <c r="J303" s="1">
        <v>44523</v>
      </c>
      <c r="K303">
        <v>923389995</v>
      </c>
      <c r="L303" s="1">
        <v>44570</v>
      </c>
      <c r="M303" s="5">
        <f>_xlfn.DAYS(TablaRegistroVentas[[#This Row],[Fecha envío]], TablaRegistroVentas[[#This Row],[Fecha pedido]])</f>
        <v>47</v>
      </c>
      <c r="N303" s="1" t="str">
        <f>IF(TablaRegistroVentas[[#This Row],[Dias de entrega]]&lt;=20, "OK", IF(TablaRegistroVentas[[#This Row],[Dias de entrega]]&lt;=35, "Atrasado", "Alerta"))</f>
        <v>Alerta</v>
      </c>
      <c r="O303" s="1"/>
      <c r="P303"/>
      <c r="Q303"/>
      <c r="R303"/>
    </row>
    <row r="304" spans="1:18" x14ac:dyDescent="0.3">
      <c r="A304" t="s">
        <v>1135</v>
      </c>
      <c r="B304" t="s">
        <v>10</v>
      </c>
      <c r="C304" t="s">
        <v>316</v>
      </c>
      <c r="D304" t="str">
        <f t="shared" si="4"/>
        <v>SERBIA - EUROPA - C80</v>
      </c>
      <c r="E304" t="str">
        <f>LOWER(CONCATENATE(TablaRegistroVentas[[#This Row],[País]], ".", LEFT(TablaRegistroVentas[[#This Row],[Zona]],3),"@miempresa.com"))</f>
        <v>serbia.eur@miempresa.com</v>
      </c>
      <c r="F304" t="s">
        <v>78</v>
      </c>
      <c r="G304" t="s">
        <v>13</v>
      </c>
      <c r="H304" t="s">
        <v>33</v>
      </c>
      <c r="I304" t="str">
        <f>IF(OR(TablaRegistroVentas[[#This Row],[Prioridad]]="Alta",TablaRegistroVentas[[#This Row],[Prioridad]]="Crítica"),"Urgente","Normal")</f>
        <v>Normal</v>
      </c>
      <c r="J304" s="1">
        <v>44849</v>
      </c>
      <c r="K304">
        <v>800797164</v>
      </c>
      <c r="L304" s="1">
        <v>44896</v>
      </c>
      <c r="M304" s="5">
        <f>_xlfn.DAYS(TablaRegistroVentas[[#This Row],[Fecha envío]], TablaRegistroVentas[[#This Row],[Fecha pedido]])</f>
        <v>47</v>
      </c>
      <c r="N304" s="1" t="str">
        <f>IF(TablaRegistroVentas[[#This Row],[Dias de entrega]]&lt;=20, "OK", IF(TablaRegistroVentas[[#This Row],[Dias de entrega]]&lt;=35, "Atrasado", "Alerta"))</f>
        <v>Alerta</v>
      </c>
      <c r="O304" s="1"/>
      <c r="P304"/>
      <c r="Q304"/>
      <c r="R304"/>
    </row>
    <row r="305" spans="1:18" x14ac:dyDescent="0.3">
      <c r="A305" t="s">
        <v>47</v>
      </c>
      <c r="B305" t="s">
        <v>48</v>
      </c>
      <c r="C305" t="s">
        <v>49</v>
      </c>
      <c r="D305" t="str">
        <f t="shared" si="4"/>
        <v>GREENLAND - NORTEAMÉRICA - C32</v>
      </c>
      <c r="E305" t="str">
        <f>LOWER(CONCATENATE(TablaRegistroVentas[[#This Row],[País]], ".", LEFT(TablaRegistroVentas[[#This Row],[Zona]],3),"@miempresa.com"))</f>
        <v>greenland.nor@miempresa.com</v>
      </c>
      <c r="F305" t="s">
        <v>41</v>
      </c>
      <c r="G305" t="s">
        <v>18</v>
      </c>
      <c r="H305" t="s">
        <v>19</v>
      </c>
      <c r="I305" t="str">
        <f>IF(OR(TablaRegistroVentas[[#This Row],[Prioridad]]="Alta",TablaRegistroVentas[[#This Row],[Prioridad]]="Crítica"),"Urgente","Normal")</f>
        <v>Urgente</v>
      </c>
      <c r="J305" s="1">
        <v>44757</v>
      </c>
      <c r="K305">
        <v>321273982</v>
      </c>
      <c r="L305" s="1">
        <v>44803</v>
      </c>
      <c r="M305" s="5">
        <f>_xlfn.DAYS(TablaRegistroVentas[[#This Row],[Fecha envío]], TablaRegistroVentas[[#This Row],[Fecha pedido]])</f>
        <v>46</v>
      </c>
      <c r="N305" s="1" t="str">
        <f>IF(TablaRegistroVentas[[#This Row],[Dias de entrega]]&lt;=20, "OK", IF(TablaRegistroVentas[[#This Row],[Dias de entrega]]&lt;=35, "Atrasado", "Alerta"))</f>
        <v>Alerta</v>
      </c>
      <c r="O305" s="1"/>
      <c r="P305"/>
      <c r="Q305"/>
      <c r="R305"/>
    </row>
    <row r="306" spans="1:18" x14ac:dyDescent="0.3">
      <c r="A306" t="s">
        <v>92</v>
      </c>
      <c r="B306" t="s">
        <v>68</v>
      </c>
      <c r="C306" t="s">
        <v>93</v>
      </c>
      <c r="D306" t="str">
        <f t="shared" si="4"/>
        <v>NORTH KOREA - ASIA - C28</v>
      </c>
      <c r="E306" t="str">
        <f>LOWER(CONCATENATE(TablaRegistroVentas[[#This Row],[País]], ".", LEFT(TablaRegistroVentas[[#This Row],[Zona]],3),"@miempresa.com"))</f>
        <v>north korea.asi@miempresa.com</v>
      </c>
      <c r="F306" t="s">
        <v>43</v>
      </c>
      <c r="G306" t="s">
        <v>13</v>
      </c>
      <c r="H306" t="s">
        <v>28</v>
      </c>
      <c r="I306" t="str">
        <f>IF(OR(TablaRegistroVentas[[#This Row],[Prioridad]]="Alta",TablaRegistroVentas[[#This Row],[Prioridad]]="Crítica"),"Urgente","Normal")</f>
        <v>Normal</v>
      </c>
      <c r="J306" s="1">
        <v>44152</v>
      </c>
      <c r="K306">
        <v>280654180</v>
      </c>
      <c r="L306" s="1">
        <v>44198</v>
      </c>
      <c r="M306" s="5">
        <f>_xlfn.DAYS(TablaRegistroVentas[[#This Row],[Fecha envío]], TablaRegistroVentas[[#This Row],[Fecha pedido]])</f>
        <v>46</v>
      </c>
      <c r="N306" s="1" t="str">
        <f>IF(TablaRegistroVentas[[#This Row],[Dias de entrega]]&lt;=20, "OK", IF(TablaRegistroVentas[[#This Row],[Dias de entrega]]&lt;=35, "Atrasado", "Alerta"))</f>
        <v>Alerta</v>
      </c>
      <c r="O306" s="1"/>
      <c r="P306"/>
      <c r="Q306"/>
      <c r="R306"/>
    </row>
    <row r="307" spans="1:18" x14ac:dyDescent="0.3">
      <c r="A307" t="s">
        <v>321</v>
      </c>
      <c r="B307" t="s">
        <v>68</v>
      </c>
      <c r="C307" t="s">
        <v>143</v>
      </c>
      <c r="D307" t="str">
        <f t="shared" si="4"/>
        <v>CHINA - ASIA - C56</v>
      </c>
      <c r="E307" t="str">
        <f>LOWER(CONCATENATE(TablaRegistroVentas[[#This Row],[País]], ".", LEFT(TablaRegistroVentas[[#This Row],[Zona]],3),"@miempresa.com"))</f>
        <v>china.asi@miempresa.com</v>
      </c>
      <c r="F307" t="s">
        <v>78</v>
      </c>
      <c r="G307" t="s">
        <v>13</v>
      </c>
      <c r="H307" t="s">
        <v>33</v>
      </c>
      <c r="I307" t="str">
        <f>IF(OR(TablaRegistroVentas[[#This Row],[Prioridad]]="Alta",TablaRegistroVentas[[#This Row],[Prioridad]]="Crítica"),"Urgente","Normal")</f>
        <v>Normal</v>
      </c>
      <c r="J307" s="1">
        <v>44455</v>
      </c>
      <c r="K307">
        <v>563757693</v>
      </c>
      <c r="L307" s="1">
        <v>44501</v>
      </c>
      <c r="M307" s="5">
        <f>_xlfn.DAYS(TablaRegistroVentas[[#This Row],[Fecha envío]], TablaRegistroVentas[[#This Row],[Fecha pedido]])</f>
        <v>46</v>
      </c>
      <c r="N307" s="1" t="str">
        <f>IF(TablaRegistroVentas[[#This Row],[Dias de entrega]]&lt;=20, "OK", IF(TablaRegistroVentas[[#This Row],[Dias de entrega]]&lt;=35, "Atrasado", "Alerta"))</f>
        <v>Alerta</v>
      </c>
      <c r="O307" s="1"/>
      <c r="P307"/>
      <c r="Q307"/>
      <c r="R307"/>
    </row>
    <row r="308" spans="1:18" x14ac:dyDescent="0.3">
      <c r="A308" t="s">
        <v>347</v>
      </c>
      <c r="B308" t="s">
        <v>21</v>
      </c>
      <c r="C308" t="s">
        <v>348</v>
      </c>
      <c r="D308" t="str">
        <f t="shared" si="4"/>
        <v>SOLOMON ISLANDS - AUSTRALIA Y OCEANÍA - C74</v>
      </c>
      <c r="E308" t="str">
        <f>LOWER(CONCATENATE(TablaRegistroVentas[[#This Row],[País]], ".", LEFT(TablaRegistroVentas[[#This Row],[Zona]],3),"@miempresa.com"))</f>
        <v>solomon islands.aus@miempresa.com</v>
      </c>
      <c r="F308" t="s">
        <v>27</v>
      </c>
      <c r="G308" t="s">
        <v>13</v>
      </c>
      <c r="H308" t="s">
        <v>19</v>
      </c>
      <c r="I308" t="str">
        <f>IF(OR(TablaRegistroVentas[[#This Row],[Prioridad]]="Alta",TablaRegistroVentas[[#This Row],[Prioridad]]="Crítica"),"Urgente","Normal")</f>
        <v>Urgente</v>
      </c>
      <c r="J308" s="1">
        <v>44662</v>
      </c>
      <c r="K308">
        <v>745095622</v>
      </c>
      <c r="L308" s="1">
        <v>44708</v>
      </c>
      <c r="M308" s="5">
        <f>_xlfn.DAYS(TablaRegistroVentas[[#This Row],[Fecha envío]], TablaRegistroVentas[[#This Row],[Fecha pedido]])</f>
        <v>46</v>
      </c>
      <c r="N308" s="1" t="str">
        <f>IF(TablaRegistroVentas[[#This Row],[Dias de entrega]]&lt;=20, "OK", IF(TablaRegistroVentas[[#This Row],[Dias de entrega]]&lt;=35, "Atrasado", "Alerta"))</f>
        <v>Alerta</v>
      </c>
      <c r="O308" s="1"/>
      <c r="P308"/>
      <c r="Q308"/>
      <c r="R308"/>
    </row>
    <row r="309" spans="1:18" x14ac:dyDescent="0.3">
      <c r="A309" t="s">
        <v>483</v>
      </c>
      <c r="B309" t="s">
        <v>21</v>
      </c>
      <c r="C309" t="s">
        <v>348</v>
      </c>
      <c r="D309" t="str">
        <f t="shared" si="4"/>
        <v>SOLOMON ISLANDS - AUSTRALIA Y OCEANÍA - C19</v>
      </c>
      <c r="E309" t="str">
        <f>LOWER(CONCATENATE(TablaRegistroVentas[[#This Row],[País]], ".", LEFT(TablaRegistroVentas[[#This Row],[Zona]],3),"@miempresa.com"))</f>
        <v>solomon islands.aus@miempresa.com</v>
      </c>
      <c r="F309" t="s">
        <v>12</v>
      </c>
      <c r="G309" t="s">
        <v>13</v>
      </c>
      <c r="H309" t="s">
        <v>33</v>
      </c>
      <c r="I309" t="str">
        <f>IF(OR(TablaRegistroVentas[[#This Row],[Prioridad]]="Alta",TablaRegistroVentas[[#This Row],[Prioridad]]="Crítica"),"Urgente","Normal")</f>
        <v>Normal</v>
      </c>
      <c r="J309" s="1">
        <v>44742</v>
      </c>
      <c r="K309">
        <v>190168464</v>
      </c>
      <c r="L309" s="1">
        <v>44788</v>
      </c>
      <c r="M309" s="5">
        <f>_xlfn.DAYS(TablaRegistroVentas[[#This Row],[Fecha envío]], TablaRegistroVentas[[#This Row],[Fecha pedido]])</f>
        <v>46</v>
      </c>
      <c r="N309" s="1" t="str">
        <f>IF(TablaRegistroVentas[[#This Row],[Dias de entrega]]&lt;=20, "OK", IF(TablaRegistroVentas[[#This Row],[Dias de entrega]]&lt;=35, "Atrasado", "Alerta"))</f>
        <v>Alerta</v>
      </c>
      <c r="O309" s="1"/>
      <c r="P309"/>
      <c r="Q309"/>
      <c r="R309"/>
    </row>
    <row r="310" spans="1:18" x14ac:dyDescent="0.3">
      <c r="A310" t="s">
        <v>537</v>
      </c>
      <c r="B310" t="s">
        <v>25</v>
      </c>
      <c r="C310" t="s">
        <v>318</v>
      </c>
      <c r="D310" t="str">
        <f t="shared" si="4"/>
        <v>MAURITIUS  - ÁFRICA - C39</v>
      </c>
      <c r="E310" t="str">
        <f>LOWER(CONCATENATE(TablaRegistroVentas[[#This Row],[País]], ".", LEFT(TablaRegistroVentas[[#This Row],[Zona]],3),"@miempresa.com"))</f>
        <v>mauritius .áfr@miempresa.com</v>
      </c>
      <c r="F310" t="s">
        <v>43</v>
      </c>
      <c r="G310" t="s">
        <v>13</v>
      </c>
      <c r="H310" t="s">
        <v>33</v>
      </c>
      <c r="I310" t="str">
        <f>IF(OR(TablaRegistroVentas[[#This Row],[Prioridad]]="Alta",TablaRegistroVentas[[#This Row],[Prioridad]]="Crítica"),"Urgente","Normal")</f>
        <v>Normal</v>
      </c>
      <c r="J310" s="1">
        <v>44238</v>
      </c>
      <c r="K310">
        <v>393162333</v>
      </c>
      <c r="L310" s="1">
        <v>44284</v>
      </c>
      <c r="M310" s="5">
        <f>_xlfn.DAYS(TablaRegistroVentas[[#This Row],[Fecha envío]], TablaRegistroVentas[[#This Row],[Fecha pedido]])</f>
        <v>46</v>
      </c>
      <c r="N310" s="1" t="str">
        <f>IF(TablaRegistroVentas[[#This Row],[Dias de entrega]]&lt;=20, "OK", IF(TablaRegistroVentas[[#This Row],[Dias de entrega]]&lt;=35, "Atrasado", "Alerta"))</f>
        <v>Alerta</v>
      </c>
      <c r="O310" s="1"/>
      <c r="P310"/>
      <c r="Q310"/>
      <c r="R310"/>
    </row>
    <row r="311" spans="1:18" x14ac:dyDescent="0.3">
      <c r="A311" t="s">
        <v>646</v>
      </c>
      <c r="B311" t="s">
        <v>21</v>
      </c>
      <c r="C311" t="s">
        <v>38</v>
      </c>
      <c r="D311" t="str">
        <f t="shared" si="4"/>
        <v>FIJI - AUSTRALIA Y OCEANÍA - C83</v>
      </c>
      <c r="E311" t="str">
        <f>LOWER(CONCATENATE(TablaRegistroVentas[[#This Row],[País]], ".", LEFT(TablaRegistroVentas[[#This Row],[Zona]],3),"@miempresa.com"))</f>
        <v>fiji.aus@miempresa.com</v>
      </c>
      <c r="F311" t="s">
        <v>78</v>
      </c>
      <c r="G311" t="s">
        <v>18</v>
      </c>
      <c r="H311" t="s">
        <v>33</v>
      </c>
      <c r="I311" t="str">
        <f>IF(OR(TablaRegistroVentas[[#This Row],[Prioridad]]="Alta",TablaRegistroVentas[[#This Row],[Prioridad]]="Crítica"),"Urgente","Normal")</f>
        <v>Normal</v>
      </c>
      <c r="J311" s="1">
        <v>44589</v>
      </c>
      <c r="K311">
        <v>839142024</v>
      </c>
      <c r="L311" s="1">
        <v>44635</v>
      </c>
      <c r="M311" s="5">
        <f>_xlfn.DAYS(TablaRegistroVentas[[#This Row],[Fecha envío]], TablaRegistroVentas[[#This Row],[Fecha pedido]])</f>
        <v>46</v>
      </c>
      <c r="N311" s="1" t="str">
        <f>IF(TablaRegistroVentas[[#This Row],[Dias de entrega]]&lt;=20, "OK", IF(TablaRegistroVentas[[#This Row],[Dias de entrega]]&lt;=35, "Atrasado", "Alerta"))</f>
        <v>Alerta</v>
      </c>
      <c r="O311" s="1"/>
      <c r="P311"/>
      <c r="Q311"/>
      <c r="R311"/>
    </row>
    <row r="312" spans="1:18" x14ac:dyDescent="0.3">
      <c r="A312" t="s">
        <v>650</v>
      </c>
      <c r="B312" t="s">
        <v>10</v>
      </c>
      <c r="C312" t="s">
        <v>651</v>
      </c>
      <c r="D312" t="str">
        <f t="shared" si="4"/>
        <v>UKRAINE - EUROPA - C22</v>
      </c>
      <c r="E312" t="str">
        <f>LOWER(CONCATENATE(TablaRegistroVentas[[#This Row],[País]], ".", LEFT(TablaRegistroVentas[[#This Row],[Zona]],3),"@miempresa.com"))</f>
        <v>ukraine.eur@miempresa.com</v>
      </c>
      <c r="F312" t="s">
        <v>78</v>
      </c>
      <c r="G312" t="s">
        <v>18</v>
      </c>
      <c r="H312" t="s">
        <v>19</v>
      </c>
      <c r="I312" t="str">
        <f>IF(OR(TablaRegistroVentas[[#This Row],[Prioridad]]="Alta",TablaRegistroVentas[[#This Row],[Prioridad]]="Crítica"),"Urgente","Normal")</f>
        <v>Urgente</v>
      </c>
      <c r="J312" s="1">
        <v>44480</v>
      </c>
      <c r="K312">
        <v>229457461</v>
      </c>
      <c r="L312" s="1">
        <v>44526</v>
      </c>
      <c r="M312" s="5">
        <f>_xlfn.DAYS(TablaRegistroVentas[[#This Row],[Fecha envío]], TablaRegistroVentas[[#This Row],[Fecha pedido]])</f>
        <v>46</v>
      </c>
      <c r="N312" s="1" t="str">
        <f>IF(TablaRegistroVentas[[#This Row],[Dias de entrega]]&lt;=20, "OK", IF(TablaRegistroVentas[[#This Row],[Dias de entrega]]&lt;=35, "Atrasado", "Alerta"))</f>
        <v>Alerta</v>
      </c>
      <c r="O312" s="1"/>
      <c r="P312"/>
      <c r="Q312"/>
      <c r="R312"/>
    </row>
    <row r="313" spans="1:18" x14ac:dyDescent="0.3">
      <c r="A313" t="s">
        <v>672</v>
      </c>
      <c r="B313" t="s">
        <v>25</v>
      </c>
      <c r="C313" t="s">
        <v>40</v>
      </c>
      <c r="D313" t="str">
        <f t="shared" si="4"/>
        <v>TUNISIA  - ÁFRICA - C52</v>
      </c>
      <c r="E313" t="str">
        <f>LOWER(CONCATENATE(TablaRegistroVentas[[#This Row],[País]], ".", LEFT(TablaRegistroVentas[[#This Row],[Zona]],3),"@miempresa.com"))</f>
        <v>tunisia .áfr@miempresa.com</v>
      </c>
      <c r="F313" t="s">
        <v>23</v>
      </c>
      <c r="G313" t="s">
        <v>18</v>
      </c>
      <c r="H313" t="s">
        <v>33</v>
      </c>
      <c r="I313" t="str">
        <f>IF(OR(TablaRegistroVentas[[#This Row],[Prioridad]]="Alta",TablaRegistroVentas[[#This Row],[Prioridad]]="Crítica"),"Urgente","Normal")</f>
        <v>Normal</v>
      </c>
      <c r="J313" s="1">
        <v>44657</v>
      </c>
      <c r="K313">
        <v>525869882</v>
      </c>
      <c r="L313" s="1">
        <v>44703</v>
      </c>
      <c r="M313" s="5">
        <f>_xlfn.DAYS(TablaRegistroVentas[[#This Row],[Fecha envío]], TablaRegistroVentas[[#This Row],[Fecha pedido]])</f>
        <v>46</v>
      </c>
      <c r="N313" s="1" t="str">
        <f>IF(TablaRegistroVentas[[#This Row],[Dias de entrega]]&lt;=20, "OK", IF(TablaRegistroVentas[[#This Row],[Dias de entrega]]&lt;=35, "Atrasado", "Alerta"))</f>
        <v>Alerta</v>
      </c>
      <c r="O313" s="1"/>
      <c r="P313"/>
      <c r="Q313"/>
      <c r="R313"/>
    </row>
    <row r="314" spans="1:18" x14ac:dyDescent="0.3">
      <c r="A314" t="s">
        <v>836</v>
      </c>
      <c r="B314" t="s">
        <v>10</v>
      </c>
      <c r="C314" t="s">
        <v>710</v>
      </c>
      <c r="D314" t="str">
        <f t="shared" si="4"/>
        <v>SAN MARINO - EUROPA - C32</v>
      </c>
      <c r="E314" t="str">
        <f>LOWER(CONCATENATE(TablaRegistroVentas[[#This Row],[País]], ".", LEFT(TablaRegistroVentas[[#This Row],[Zona]],3),"@miempresa.com"))</f>
        <v>san marino.eur@miempresa.com</v>
      </c>
      <c r="F314" t="s">
        <v>41</v>
      </c>
      <c r="G314" t="s">
        <v>18</v>
      </c>
      <c r="H314" t="s">
        <v>28</v>
      </c>
      <c r="I314" t="str">
        <f>IF(OR(TablaRegistroVentas[[#This Row],[Prioridad]]="Alta",TablaRegistroVentas[[#This Row],[Prioridad]]="Crítica"),"Urgente","Normal")</f>
        <v>Normal</v>
      </c>
      <c r="J314" s="1">
        <v>44695</v>
      </c>
      <c r="K314">
        <v>328184640</v>
      </c>
      <c r="L314" s="1">
        <v>44741</v>
      </c>
      <c r="M314" s="5">
        <f>_xlfn.DAYS(TablaRegistroVentas[[#This Row],[Fecha envío]], TablaRegistroVentas[[#This Row],[Fecha pedido]])</f>
        <v>46</v>
      </c>
      <c r="N314" s="1" t="str">
        <f>IF(TablaRegistroVentas[[#This Row],[Dias de entrega]]&lt;=20, "OK", IF(TablaRegistroVentas[[#This Row],[Dias de entrega]]&lt;=35, "Atrasado", "Alerta"))</f>
        <v>Alerta</v>
      </c>
      <c r="O314" s="1"/>
      <c r="P314"/>
      <c r="Q314"/>
      <c r="R314"/>
    </row>
    <row r="315" spans="1:18" x14ac:dyDescent="0.3">
      <c r="A315" t="s">
        <v>855</v>
      </c>
      <c r="B315" t="s">
        <v>25</v>
      </c>
      <c r="C315" t="s">
        <v>417</v>
      </c>
      <c r="D315" t="str">
        <f t="shared" si="4"/>
        <v>DEMOCRATIC REPUBLIC OF THE CONGO - ÁFRICA - C31</v>
      </c>
      <c r="E315" t="str">
        <f>LOWER(CONCATENATE(TablaRegistroVentas[[#This Row],[País]], ".", LEFT(TablaRegistroVentas[[#This Row],[Zona]],3),"@miempresa.com"))</f>
        <v>democratic republic of the congo.áfr@miempresa.com</v>
      </c>
      <c r="F315" t="s">
        <v>41</v>
      </c>
      <c r="G315" t="s">
        <v>18</v>
      </c>
      <c r="H315" t="s">
        <v>33</v>
      </c>
      <c r="I315" t="str">
        <f>IF(OR(TablaRegistroVentas[[#This Row],[Prioridad]]="Alta",TablaRegistroVentas[[#This Row],[Prioridad]]="Crítica"),"Urgente","Normal")</f>
        <v>Normal</v>
      </c>
      <c r="J315" s="1">
        <v>44183</v>
      </c>
      <c r="K315">
        <v>313368976</v>
      </c>
      <c r="L315" s="1">
        <v>44229</v>
      </c>
      <c r="M315" s="5">
        <f>_xlfn.DAYS(TablaRegistroVentas[[#This Row],[Fecha envío]], TablaRegistroVentas[[#This Row],[Fecha pedido]])</f>
        <v>46</v>
      </c>
      <c r="N315" s="1" t="str">
        <f>IF(TablaRegistroVentas[[#This Row],[Dias de entrega]]&lt;=20, "OK", IF(TablaRegistroVentas[[#This Row],[Dias de entrega]]&lt;=35, "Atrasado", "Alerta"))</f>
        <v>Alerta</v>
      </c>
      <c r="O315" s="1"/>
      <c r="P315"/>
      <c r="Q315"/>
      <c r="R315"/>
    </row>
    <row r="316" spans="1:18" x14ac:dyDescent="0.3">
      <c r="A316" t="s">
        <v>921</v>
      </c>
      <c r="B316" t="s">
        <v>21</v>
      </c>
      <c r="C316" t="s">
        <v>348</v>
      </c>
      <c r="D316" t="str">
        <f t="shared" si="4"/>
        <v>SOLOMON ISLANDS - AUSTRALIA Y OCEANÍA - C38</v>
      </c>
      <c r="E316" t="str">
        <f>LOWER(CONCATENATE(TablaRegistroVentas[[#This Row],[País]], ".", LEFT(TablaRegistroVentas[[#This Row],[Zona]],3),"@miempresa.com"))</f>
        <v>solomon islands.aus@miempresa.com</v>
      </c>
      <c r="F316" t="s">
        <v>12</v>
      </c>
      <c r="G316" t="s">
        <v>13</v>
      </c>
      <c r="H316" t="s">
        <v>19</v>
      </c>
      <c r="I316" t="str">
        <f>IF(OR(TablaRegistroVentas[[#This Row],[Prioridad]]="Alta",TablaRegistroVentas[[#This Row],[Prioridad]]="Crítica"),"Urgente","Normal")</f>
        <v>Urgente</v>
      </c>
      <c r="J316" s="1">
        <v>44472</v>
      </c>
      <c r="K316">
        <v>389917933</v>
      </c>
      <c r="L316" s="1">
        <v>44518</v>
      </c>
      <c r="M316" s="5">
        <f>_xlfn.DAYS(TablaRegistroVentas[[#This Row],[Fecha envío]], TablaRegistroVentas[[#This Row],[Fecha pedido]])</f>
        <v>46</v>
      </c>
      <c r="N316" s="1" t="str">
        <f>IF(TablaRegistroVentas[[#This Row],[Dias de entrega]]&lt;=20, "OK", IF(TablaRegistroVentas[[#This Row],[Dias de entrega]]&lt;=35, "Atrasado", "Alerta"))</f>
        <v>Alerta</v>
      </c>
      <c r="O316" s="1"/>
      <c r="P316"/>
      <c r="Q316"/>
      <c r="R316"/>
    </row>
    <row r="317" spans="1:18" x14ac:dyDescent="0.3">
      <c r="A317" t="s">
        <v>1035</v>
      </c>
      <c r="B317" t="s">
        <v>25</v>
      </c>
      <c r="C317" t="s">
        <v>451</v>
      </c>
      <c r="D317" t="str">
        <f t="shared" si="4"/>
        <v>SAUDI ARABIA - ÁFRICA - C67</v>
      </c>
      <c r="E317" t="str">
        <f>LOWER(CONCATENATE(TablaRegistroVentas[[#This Row],[País]], ".", LEFT(TablaRegistroVentas[[#This Row],[Zona]],3),"@miempresa.com"))</f>
        <v>saudi arabia.áfr@miempresa.com</v>
      </c>
      <c r="F317" t="s">
        <v>27</v>
      </c>
      <c r="G317" t="s">
        <v>18</v>
      </c>
      <c r="H317" t="s">
        <v>19</v>
      </c>
      <c r="I317" t="str">
        <f>IF(OR(TablaRegistroVentas[[#This Row],[Prioridad]]="Alta",TablaRegistroVentas[[#This Row],[Prioridad]]="Crítica"),"Urgente","Normal")</f>
        <v>Urgente</v>
      </c>
      <c r="J317" s="1">
        <v>44196</v>
      </c>
      <c r="K317">
        <v>674206769</v>
      </c>
      <c r="L317" s="1">
        <v>44242</v>
      </c>
      <c r="M317" s="5">
        <f>_xlfn.DAYS(TablaRegistroVentas[[#This Row],[Fecha envío]], TablaRegistroVentas[[#This Row],[Fecha pedido]])</f>
        <v>46</v>
      </c>
      <c r="N317" s="1" t="str">
        <f>IF(TablaRegistroVentas[[#This Row],[Dias de entrega]]&lt;=20, "OK", IF(TablaRegistroVentas[[#This Row],[Dias de entrega]]&lt;=35, "Atrasado", "Alerta"))</f>
        <v>Alerta</v>
      </c>
      <c r="O317" s="1"/>
      <c r="P317"/>
      <c r="Q317"/>
      <c r="R317"/>
    </row>
    <row r="318" spans="1:18" x14ac:dyDescent="0.3">
      <c r="A318" t="s">
        <v>1080</v>
      </c>
      <c r="B318" t="s">
        <v>25</v>
      </c>
      <c r="C318" t="s">
        <v>619</v>
      </c>
      <c r="D318" t="str">
        <f t="shared" si="4"/>
        <v>ISRAEL - ÁFRICA - C94</v>
      </c>
      <c r="E318" t="str">
        <f>LOWER(CONCATENATE(TablaRegistroVentas[[#This Row],[País]], ".", LEFT(TablaRegistroVentas[[#This Row],[Zona]],3),"@miempresa.com"))</f>
        <v>israel.áfr@miempresa.com</v>
      </c>
      <c r="F318" t="s">
        <v>17</v>
      </c>
      <c r="G318" t="s">
        <v>13</v>
      </c>
      <c r="H318" t="s">
        <v>28</v>
      </c>
      <c r="I318" t="str">
        <f>IF(OR(TablaRegistroVentas[[#This Row],[Prioridad]]="Alta",TablaRegistroVentas[[#This Row],[Prioridad]]="Crítica"),"Urgente","Normal")</f>
        <v>Normal</v>
      </c>
      <c r="J318" s="1">
        <v>44739</v>
      </c>
      <c r="K318">
        <v>944031417</v>
      </c>
      <c r="L318" s="1">
        <v>44785</v>
      </c>
      <c r="M318" s="5">
        <f>_xlfn.DAYS(TablaRegistroVentas[[#This Row],[Fecha envío]], TablaRegistroVentas[[#This Row],[Fecha pedido]])</f>
        <v>46</v>
      </c>
      <c r="N318" s="1" t="str">
        <f>IF(TablaRegistroVentas[[#This Row],[Dias de entrega]]&lt;=20, "OK", IF(TablaRegistroVentas[[#This Row],[Dias de entrega]]&lt;=35, "Atrasado", "Alerta"))</f>
        <v>Alerta</v>
      </c>
      <c r="O318" s="1"/>
      <c r="P318"/>
      <c r="Q318"/>
      <c r="R318"/>
    </row>
    <row r="319" spans="1:18" x14ac:dyDescent="0.3">
      <c r="A319" t="s">
        <v>94</v>
      </c>
      <c r="B319" t="s">
        <v>10</v>
      </c>
      <c r="C319" t="s">
        <v>95</v>
      </c>
      <c r="D319" t="str">
        <f t="shared" si="4"/>
        <v>MONTENEGRO - EUROPA - C19</v>
      </c>
      <c r="E319" t="str">
        <f>LOWER(CONCATENATE(TablaRegistroVentas[[#This Row],[País]], ".", LEFT(TablaRegistroVentas[[#This Row],[Zona]],3),"@miempresa.com"))</f>
        <v>montenegro.eur@miempresa.com</v>
      </c>
      <c r="F319" t="s">
        <v>78</v>
      </c>
      <c r="G319" t="s">
        <v>13</v>
      </c>
      <c r="H319" t="s">
        <v>33</v>
      </c>
      <c r="I319" t="str">
        <f>IF(OR(TablaRegistroVentas[[#This Row],[Prioridad]]="Alta",TablaRegistroVentas[[#This Row],[Prioridad]]="Crítica"),"Urgente","Normal")</f>
        <v>Normal</v>
      </c>
      <c r="J319" s="1">
        <v>44160</v>
      </c>
      <c r="K319">
        <v>196863257</v>
      </c>
      <c r="L319" s="1">
        <v>44205</v>
      </c>
      <c r="M319" s="5">
        <f>_xlfn.DAYS(TablaRegistroVentas[[#This Row],[Fecha envío]], TablaRegistroVentas[[#This Row],[Fecha pedido]])</f>
        <v>45</v>
      </c>
      <c r="N319" s="1" t="str">
        <f>IF(TablaRegistroVentas[[#This Row],[Dias de entrega]]&lt;=20, "OK", IF(TablaRegistroVentas[[#This Row],[Dias de entrega]]&lt;=35, "Atrasado", "Alerta"))</f>
        <v>Alerta</v>
      </c>
      <c r="O319" s="1"/>
      <c r="P319"/>
      <c r="Q319"/>
      <c r="R319"/>
    </row>
    <row r="320" spans="1:18" x14ac:dyDescent="0.3">
      <c r="A320" t="s">
        <v>135</v>
      </c>
      <c r="B320" t="s">
        <v>25</v>
      </c>
      <c r="C320" t="s">
        <v>134</v>
      </c>
      <c r="D320" t="str">
        <f t="shared" si="4"/>
        <v>RWANDA - ÁFRICA - C86</v>
      </c>
      <c r="E320" t="str">
        <f>LOWER(CONCATENATE(TablaRegistroVentas[[#This Row],[País]], ".", LEFT(TablaRegistroVentas[[#This Row],[Zona]],3),"@miempresa.com"))</f>
        <v>rwanda.áfr@miempresa.com</v>
      </c>
      <c r="F320" t="s">
        <v>36</v>
      </c>
      <c r="G320" t="s">
        <v>18</v>
      </c>
      <c r="H320" t="s">
        <v>19</v>
      </c>
      <c r="I320" t="str">
        <f>IF(OR(TablaRegistroVentas[[#This Row],[Prioridad]]="Alta",TablaRegistroVentas[[#This Row],[Prioridad]]="Crítica"),"Urgente","Normal")</f>
        <v>Urgente</v>
      </c>
      <c r="J320" s="1">
        <v>44858</v>
      </c>
      <c r="K320">
        <v>868652760</v>
      </c>
      <c r="L320" s="1">
        <v>44903</v>
      </c>
      <c r="M320" s="5">
        <f>_xlfn.DAYS(TablaRegistroVentas[[#This Row],[Fecha envío]], TablaRegistroVentas[[#This Row],[Fecha pedido]])</f>
        <v>45</v>
      </c>
      <c r="N320" s="1" t="str">
        <f>IF(TablaRegistroVentas[[#This Row],[Dias de entrega]]&lt;=20, "OK", IF(TablaRegistroVentas[[#This Row],[Dias de entrega]]&lt;=35, "Atrasado", "Alerta"))</f>
        <v>Alerta</v>
      </c>
      <c r="O320" s="1"/>
      <c r="P320"/>
      <c r="Q320"/>
      <c r="R320"/>
    </row>
    <row r="321" spans="1:18" x14ac:dyDescent="0.3">
      <c r="A321" t="s">
        <v>245</v>
      </c>
      <c r="B321" t="s">
        <v>25</v>
      </c>
      <c r="C321" t="s">
        <v>129</v>
      </c>
      <c r="D321" t="str">
        <f t="shared" si="4"/>
        <v>SOUTH SUDAN - ÁFRICA - C83</v>
      </c>
      <c r="E321" t="str">
        <f>LOWER(CONCATENATE(TablaRegistroVentas[[#This Row],[País]], ".", LEFT(TablaRegistroVentas[[#This Row],[Zona]],3),"@miempresa.com"))</f>
        <v>south sudan.áfr@miempresa.com</v>
      </c>
      <c r="F321" t="s">
        <v>27</v>
      </c>
      <c r="G321" t="s">
        <v>18</v>
      </c>
      <c r="H321" t="s">
        <v>19</v>
      </c>
      <c r="I321" t="str">
        <f>IF(OR(TablaRegistroVentas[[#This Row],[Prioridad]]="Alta",TablaRegistroVentas[[#This Row],[Prioridad]]="Crítica"),"Urgente","Normal")</f>
        <v>Urgente</v>
      </c>
      <c r="J321" s="1">
        <v>44481</v>
      </c>
      <c r="K321">
        <v>832186305</v>
      </c>
      <c r="L321" s="1">
        <v>44526</v>
      </c>
      <c r="M321" s="5">
        <f>_xlfn.DAYS(TablaRegistroVentas[[#This Row],[Fecha envío]], TablaRegistroVentas[[#This Row],[Fecha pedido]])</f>
        <v>45</v>
      </c>
      <c r="N321" s="1" t="str">
        <f>IF(TablaRegistroVentas[[#This Row],[Dias de entrega]]&lt;=20, "OK", IF(TablaRegistroVentas[[#This Row],[Dias de entrega]]&lt;=35, "Atrasado", "Alerta"))</f>
        <v>Alerta</v>
      </c>
      <c r="O321" s="1"/>
      <c r="P321"/>
      <c r="Q321"/>
      <c r="R321"/>
    </row>
    <row r="322" spans="1:18" x14ac:dyDescent="0.3">
      <c r="A322" t="s">
        <v>355</v>
      </c>
      <c r="B322" t="s">
        <v>25</v>
      </c>
      <c r="C322" t="s">
        <v>356</v>
      </c>
      <c r="D322" t="str">
        <f t="shared" ref="D322:D385" si="5">UPPER(C322&amp;" - "&amp;B322&amp;" - "&amp;LEFT(A322,1)&amp;MID(A322,2,2))</f>
        <v>COTE D'IVOIRE - ÁFRICA - C58</v>
      </c>
      <c r="E322" t="str">
        <f>LOWER(CONCATENATE(TablaRegistroVentas[[#This Row],[País]], ".", LEFT(TablaRegistroVentas[[#This Row],[Zona]],3),"@miempresa.com"))</f>
        <v>cote d'ivoire.áfr@miempresa.com</v>
      </c>
      <c r="F322" t="s">
        <v>36</v>
      </c>
      <c r="G322" t="s">
        <v>13</v>
      </c>
      <c r="H322" t="s">
        <v>28</v>
      </c>
      <c r="I322" t="str">
        <f>IF(OR(TablaRegistroVentas[[#This Row],[Prioridad]]="Alta",TablaRegistroVentas[[#This Row],[Prioridad]]="Crítica"),"Urgente","Normal")</f>
        <v>Normal</v>
      </c>
      <c r="J322" s="1">
        <v>44266</v>
      </c>
      <c r="K322">
        <v>583977258</v>
      </c>
      <c r="L322" s="1">
        <v>44311</v>
      </c>
      <c r="M322" s="5">
        <f>_xlfn.DAYS(TablaRegistroVentas[[#This Row],[Fecha envío]], TablaRegistroVentas[[#This Row],[Fecha pedido]])</f>
        <v>45</v>
      </c>
      <c r="N322" s="1" t="str">
        <f>IF(TablaRegistroVentas[[#This Row],[Dias de entrega]]&lt;=20, "OK", IF(TablaRegistroVentas[[#This Row],[Dias de entrega]]&lt;=35, "Atrasado", "Alerta"))</f>
        <v>Alerta</v>
      </c>
      <c r="O322" s="1"/>
      <c r="P322"/>
      <c r="Q322"/>
      <c r="R322"/>
    </row>
    <row r="323" spans="1:18" x14ac:dyDescent="0.3">
      <c r="A323" t="s">
        <v>529</v>
      </c>
      <c r="B323" t="s">
        <v>68</v>
      </c>
      <c r="C323" t="s">
        <v>425</v>
      </c>
      <c r="D323" t="str">
        <f t="shared" si="5"/>
        <v>MALAYSIA - ASIA - C64</v>
      </c>
      <c r="E323" t="str">
        <f>LOWER(CONCATENATE(TablaRegistroVentas[[#This Row],[País]], ".", LEFT(TablaRegistroVentas[[#This Row],[Zona]],3),"@miempresa.com"))</f>
        <v>malaysia.asi@miempresa.com</v>
      </c>
      <c r="F323" t="s">
        <v>23</v>
      </c>
      <c r="G323" t="s">
        <v>18</v>
      </c>
      <c r="H323" t="s">
        <v>19</v>
      </c>
      <c r="I323" t="str">
        <f>IF(OR(TablaRegistroVentas[[#This Row],[Prioridad]]="Alta",TablaRegistroVentas[[#This Row],[Prioridad]]="Crítica"),"Urgente","Normal")</f>
        <v>Urgente</v>
      </c>
      <c r="J323" s="1">
        <v>44397</v>
      </c>
      <c r="K323">
        <v>641120326</v>
      </c>
      <c r="L323" s="1">
        <v>44442</v>
      </c>
      <c r="M323" s="5">
        <f>_xlfn.DAYS(TablaRegistroVentas[[#This Row],[Fecha envío]], TablaRegistroVentas[[#This Row],[Fecha pedido]])</f>
        <v>45</v>
      </c>
      <c r="N323" s="1" t="str">
        <f>IF(TablaRegistroVentas[[#This Row],[Dias de entrega]]&lt;=20, "OK", IF(TablaRegistroVentas[[#This Row],[Dias de entrega]]&lt;=35, "Atrasado", "Alerta"))</f>
        <v>Alerta</v>
      </c>
      <c r="O323" s="1"/>
      <c r="P323"/>
      <c r="Q323"/>
      <c r="R323"/>
    </row>
    <row r="324" spans="1:18" x14ac:dyDescent="0.3">
      <c r="A324" t="s">
        <v>709</v>
      </c>
      <c r="B324" t="s">
        <v>10</v>
      </c>
      <c r="C324" t="s">
        <v>710</v>
      </c>
      <c r="D324" t="str">
        <f t="shared" si="5"/>
        <v>SAN MARINO - EUROPA - C81</v>
      </c>
      <c r="E324" t="str">
        <f>LOWER(CONCATENATE(TablaRegistroVentas[[#This Row],[País]], ".", LEFT(TablaRegistroVentas[[#This Row],[Zona]],3),"@miempresa.com"))</f>
        <v>san marino.eur@miempresa.com</v>
      </c>
      <c r="F324" t="s">
        <v>27</v>
      </c>
      <c r="G324" t="s">
        <v>18</v>
      </c>
      <c r="H324" t="s">
        <v>28</v>
      </c>
      <c r="I324" t="str">
        <f>IF(OR(TablaRegistroVentas[[#This Row],[Prioridad]]="Alta",TablaRegistroVentas[[#This Row],[Prioridad]]="Crítica"),"Urgente","Normal")</f>
        <v>Normal</v>
      </c>
      <c r="J324" s="1">
        <v>44555</v>
      </c>
      <c r="K324">
        <v>812408769</v>
      </c>
      <c r="L324" s="1">
        <v>44600</v>
      </c>
      <c r="M324" s="5">
        <f>_xlfn.DAYS(TablaRegistroVentas[[#This Row],[Fecha envío]], TablaRegistroVentas[[#This Row],[Fecha pedido]])</f>
        <v>45</v>
      </c>
      <c r="N324" s="1" t="str">
        <f>IF(TablaRegistroVentas[[#This Row],[Dias de entrega]]&lt;=20, "OK", IF(TablaRegistroVentas[[#This Row],[Dias de entrega]]&lt;=35, "Atrasado", "Alerta"))</f>
        <v>Alerta</v>
      </c>
      <c r="O324" s="1"/>
      <c r="P324"/>
      <c r="Q324"/>
      <c r="R324"/>
    </row>
    <row r="325" spans="1:18" x14ac:dyDescent="0.3">
      <c r="A325" t="s">
        <v>721</v>
      </c>
      <c r="B325" t="s">
        <v>25</v>
      </c>
      <c r="C325" t="s">
        <v>51</v>
      </c>
      <c r="D325" t="str">
        <f t="shared" si="5"/>
        <v>ANGOLA - ÁFRICA - C90</v>
      </c>
      <c r="E325" t="str">
        <f>LOWER(CONCATENATE(TablaRegistroVentas[[#This Row],[País]], ".", LEFT(TablaRegistroVentas[[#This Row],[Zona]],3),"@miempresa.com"))</f>
        <v>angola.áfr@miempresa.com</v>
      </c>
      <c r="F325" t="s">
        <v>23</v>
      </c>
      <c r="G325" t="s">
        <v>13</v>
      </c>
      <c r="H325" t="s">
        <v>33</v>
      </c>
      <c r="I325" t="str">
        <f>IF(OR(TablaRegistroVentas[[#This Row],[Prioridad]]="Alta",TablaRegistroVentas[[#This Row],[Prioridad]]="Crítica"),"Urgente","Normal")</f>
        <v>Normal</v>
      </c>
      <c r="J325" s="1">
        <v>44655</v>
      </c>
      <c r="K325">
        <v>907012641</v>
      </c>
      <c r="L325" s="1">
        <v>44700</v>
      </c>
      <c r="M325" s="5">
        <f>_xlfn.DAYS(TablaRegistroVentas[[#This Row],[Fecha envío]], TablaRegistroVentas[[#This Row],[Fecha pedido]])</f>
        <v>45</v>
      </c>
      <c r="N325" s="1" t="str">
        <f>IF(TablaRegistroVentas[[#This Row],[Dias de entrega]]&lt;=20, "OK", IF(TablaRegistroVentas[[#This Row],[Dias de entrega]]&lt;=35, "Atrasado", "Alerta"))</f>
        <v>Alerta</v>
      </c>
      <c r="O325" s="1"/>
      <c r="P325"/>
      <c r="Q325"/>
      <c r="R325"/>
    </row>
    <row r="326" spans="1:18" x14ac:dyDescent="0.3">
      <c r="A326" t="s">
        <v>797</v>
      </c>
      <c r="B326" t="s">
        <v>25</v>
      </c>
      <c r="C326" t="s">
        <v>453</v>
      </c>
      <c r="D326" t="str">
        <f t="shared" si="5"/>
        <v>TURKEY - ÁFRICA - C73</v>
      </c>
      <c r="E326" t="str">
        <f>LOWER(CONCATENATE(TablaRegistroVentas[[#This Row],[País]], ".", LEFT(TablaRegistroVentas[[#This Row],[Zona]],3),"@miempresa.com"))</f>
        <v>turkey.áfr@miempresa.com</v>
      </c>
      <c r="F326" t="s">
        <v>78</v>
      </c>
      <c r="G326" t="s">
        <v>13</v>
      </c>
      <c r="H326" t="s">
        <v>19</v>
      </c>
      <c r="I326" t="str">
        <f>IF(OR(TablaRegistroVentas[[#This Row],[Prioridad]]="Alta",TablaRegistroVentas[[#This Row],[Prioridad]]="Crítica"),"Urgente","Normal")</f>
        <v>Urgente</v>
      </c>
      <c r="J326" s="1">
        <v>44269</v>
      </c>
      <c r="K326">
        <v>731806886</v>
      </c>
      <c r="L326" s="1">
        <v>44314</v>
      </c>
      <c r="M326" s="5">
        <f>_xlfn.DAYS(TablaRegistroVentas[[#This Row],[Fecha envío]], TablaRegistroVentas[[#This Row],[Fecha pedido]])</f>
        <v>45</v>
      </c>
      <c r="N326" s="1" t="str">
        <f>IF(TablaRegistroVentas[[#This Row],[Dias de entrega]]&lt;=20, "OK", IF(TablaRegistroVentas[[#This Row],[Dias de entrega]]&lt;=35, "Atrasado", "Alerta"))</f>
        <v>Alerta</v>
      </c>
      <c r="O326" s="1"/>
      <c r="P326"/>
      <c r="Q326"/>
      <c r="R326"/>
    </row>
    <row r="327" spans="1:18" x14ac:dyDescent="0.3">
      <c r="A327" t="s">
        <v>803</v>
      </c>
      <c r="B327" t="s">
        <v>10</v>
      </c>
      <c r="C327" t="s">
        <v>215</v>
      </c>
      <c r="D327" t="str">
        <f t="shared" si="5"/>
        <v>LITHUANIA - EUROPA - C52</v>
      </c>
      <c r="E327" t="str">
        <f>LOWER(CONCATENATE(TablaRegistroVentas[[#This Row],[País]], ".", LEFT(TablaRegistroVentas[[#This Row],[Zona]],3),"@miempresa.com"))</f>
        <v>lithuania.eur@miempresa.com</v>
      </c>
      <c r="F327" t="s">
        <v>88</v>
      </c>
      <c r="G327" t="s">
        <v>18</v>
      </c>
      <c r="H327" t="s">
        <v>28</v>
      </c>
      <c r="I327" t="str">
        <f>IF(OR(TablaRegistroVentas[[#This Row],[Prioridad]]="Alta",TablaRegistroVentas[[#This Row],[Prioridad]]="Crítica"),"Urgente","Normal")</f>
        <v>Normal</v>
      </c>
      <c r="J327" s="1">
        <v>43961</v>
      </c>
      <c r="K327">
        <v>528205335</v>
      </c>
      <c r="L327" s="1">
        <v>44006</v>
      </c>
      <c r="M327" s="5">
        <f>_xlfn.DAYS(TablaRegistroVentas[[#This Row],[Fecha envío]], TablaRegistroVentas[[#This Row],[Fecha pedido]])</f>
        <v>45</v>
      </c>
      <c r="N327" s="1" t="str">
        <f>IF(TablaRegistroVentas[[#This Row],[Dias de entrega]]&lt;=20, "OK", IF(TablaRegistroVentas[[#This Row],[Dias de entrega]]&lt;=35, "Atrasado", "Alerta"))</f>
        <v>Alerta</v>
      </c>
      <c r="O327" s="1"/>
      <c r="P327"/>
      <c r="Q327"/>
      <c r="R327"/>
    </row>
    <row r="328" spans="1:18" x14ac:dyDescent="0.3">
      <c r="A328" t="s">
        <v>811</v>
      </c>
      <c r="B328" t="s">
        <v>68</v>
      </c>
      <c r="C328" t="s">
        <v>100</v>
      </c>
      <c r="D328" t="str">
        <f t="shared" si="5"/>
        <v>INDONESIA - ASIA - C42</v>
      </c>
      <c r="E328" t="str">
        <f>LOWER(CONCATENATE(TablaRegistroVentas[[#This Row],[País]], ".", LEFT(TablaRegistroVentas[[#This Row],[Zona]],3),"@miempresa.com"))</f>
        <v>indonesia.asi@miempresa.com</v>
      </c>
      <c r="F328" t="s">
        <v>43</v>
      </c>
      <c r="G328" t="s">
        <v>13</v>
      </c>
      <c r="H328" t="s">
        <v>33</v>
      </c>
      <c r="I328" t="str">
        <f>IF(OR(TablaRegistroVentas[[#This Row],[Prioridad]]="Alta",TablaRegistroVentas[[#This Row],[Prioridad]]="Crítica"),"Urgente","Normal")</f>
        <v>Normal</v>
      </c>
      <c r="J328" s="1">
        <v>44507</v>
      </c>
      <c r="K328">
        <v>425073754</v>
      </c>
      <c r="L328" s="1">
        <v>44552</v>
      </c>
      <c r="M328" s="5">
        <f>_xlfn.DAYS(TablaRegistroVentas[[#This Row],[Fecha envío]], TablaRegistroVentas[[#This Row],[Fecha pedido]])</f>
        <v>45</v>
      </c>
      <c r="N328" s="1" t="str">
        <f>IF(TablaRegistroVentas[[#This Row],[Dias de entrega]]&lt;=20, "OK", IF(TablaRegistroVentas[[#This Row],[Dias de entrega]]&lt;=35, "Atrasado", "Alerta"))</f>
        <v>Alerta</v>
      </c>
      <c r="O328" s="1"/>
      <c r="P328"/>
      <c r="Q328"/>
      <c r="R328"/>
    </row>
    <row r="329" spans="1:18" x14ac:dyDescent="0.3">
      <c r="A329" t="s">
        <v>970</v>
      </c>
      <c r="B329" t="s">
        <v>25</v>
      </c>
      <c r="C329" t="s">
        <v>82</v>
      </c>
      <c r="D329" t="str">
        <f t="shared" si="5"/>
        <v>BURUNDI - ÁFRICA - C46</v>
      </c>
      <c r="E329" t="str">
        <f>LOWER(CONCATENATE(TablaRegistroVentas[[#This Row],[País]], ".", LEFT(TablaRegistroVentas[[#This Row],[Zona]],3),"@miempresa.com"))</f>
        <v>burundi.áfr@miempresa.com</v>
      </c>
      <c r="F329" t="s">
        <v>46</v>
      </c>
      <c r="G329" t="s">
        <v>18</v>
      </c>
      <c r="H329" t="s">
        <v>28</v>
      </c>
      <c r="I329" t="str">
        <f>IF(OR(TablaRegistroVentas[[#This Row],[Prioridad]]="Alta",TablaRegistroVentas[[#This Row],[Prioridad]]="Crítica"),"Urgente","Normal")</f>
        <v>Normal</v>
      </c>
      <c r="J329" s="1">
        <v>44302</v>
      </c>
      <c r="K329">
        <v>462449157</v>
      </c>
      <c r="L329" s="1">
        <v>44347</v>
      </c>
      <c r="M329" s="5">
        <f>_xlfn.DAYS(TablaRegistroVentas[[#This Row],[Fecha envío]], TablaRegistroVentas[[#This Row],[Fecha pedido]])</f>
        <v>45</v>
      </c>
      <c r="N329" s="1" t="str">
        <f>IF(TablaRegistroVentas[[#This Row],[Dias de entrega]]&lt;=20, "OK", IF(TablaRegistroVentas[[#This Row],[Dias de entrega]]&lt;=35, "Atrasado", "Alerta"))</f>
        <v>Alerta</v>
      </c>
      <c r="O329" s="1"/>
      <c r="P329"/>
      <c r="Q329"/>
      <c r="R329"/>
    </row>
    <row r="330" spans="1:18" x14ac:dyDescent="0.3">
      <c r="A330" t="s">
        <v>293</v>
      </c>
      <c r="B330" t="s">
        <v>25</v>
      </c>
      <c r="C330" t="s">
        <v>294</v>
      </c>
      <c r="D330" t="str">
        <f t="shared" si="5"/>
        <v>BAHRAIN - ÁFRICA - C97</v>
      </c>
      <c r="E330" t="str">
        <f>LOWER(CONCATENATE(TablaRegistroVentas[[#This Row],[País]], ".", LEFT(TablaRegistroVentas[[#This Row],[Zona]],3),"@miempresa.com"))</f>
        <v>bahrain.áfr@miempresa.com</v>
      </c>
      <c r="F330" t="s">
        <v>46</v>
      </c>
      <c r="G330" t="s">
        <v>13</v>
      </c>
      <c r="H330" t="s">
        <v>28</v>
      </c>
      <c r="I330" t="str">
        <f>IF(OR(TablaRegistroVentas[[#This Row],[Prioridad]]="Alta",TablaRegistroVentas[[#This Row],[Prioridad]]="Crítica"),"Urgente","Normal")</f>
        <v>Normal</v>
      </c>
      <c r="J330" s="1">
        <v>44315</v>
      </c>
      <c r="K330">
        <v>974933469</v>
      </c>
      <c r="L330" s="1">
        <v>44359</v>
      </c>
      <c r="M330" s="5">
        <f>_xlfn.DAYS(TablaRegistroVentas[[#This Row],[Fecha envío]], TablaRegistroVentas[[#This Row],[Fecha pedido]])</f>
        <v>44</v>
      </c>
      <c r="N330" s="1" t="str">
        <f>IF(TablaRegistroVentas[[#This Row],[Dias de entrega]]&lt;=20, "OK", IF(TablaRegistroVentas[[#This Row],[Dias de entrega]]&lt;=35, "Atrasado", "Alerta"))</f>
        <v>Alerta</v>
      </c>
      <c r="O330" s="1"/>
      <c r="P330"/>
      <c r="Q330"/>
      <c r="R330"/>
    </row>
    <row r="331" spans="1:18" x14ac:dyDescent="0.3">
      <c r="A331" t="s">
        <v>360</v>
      </c>
      <c r="B331" t="s">
        <v>25</v>
      </c>
      <c r="C331" t="s">
        <v>73</v>
      </c>
      <c r="D331" t="str">
        <f t="shared" si="5"/>
        <v>THE GAMBIA - ÁFRICA - C53</v>
      </c>
      <c r="E331" t="str">
        <f>LOWER(CONCATENATE(TablaRegistroVentas[[#This Row],[País]], ".", LEFT(TablaRegistroVentas[[#This Row],[Zona]],3),"@miempresa.com"))</f>
        <v>the gambia.áfr@miempresa.com</v>
      </c>
      <c r="F331" t="s">
        <v>17</v>
      </c>
      <c r="G331" t="s">
        <v>13</v>
      </c>
      <c r="H331" t="s">
        <v>19</v>
      </c>
      <c r="I331" t="str">
        <f>IF(OR(TablaRegistroVentas[[#This Row],[Prioridad]]="Alta",TablaRegistroVentas[[#This Row],[Prioridad]]="Crítica"),"Urgente","Normal")</f>
        <v>Urgente</v>
      </c>
      <c r="J331" s="1">
        <v>44480</v>
      </c>
      <c r="K331">
        <v>535151183</v>
      </c>
      <c r="L331" s="1">
        <v>44524</v>
      </c>
      <c r="M331" s="5">
        <f>_xlfn.DAYS(TablaRegistroVentas[[#This Row],[Fecha envío]], TablaRegistroVentas[[#This Row],[Fecha pedido]])</f>
        <v>44</v>
      </c>
      <c r="N331" s="1" t="str">
        <f>IF(TablaRegistroVentas[[#This Row],[Dias de entrega]]&lt;=20, "OK", IF(TablaRegistroVentas[[#This Row],[Dias de entrega]]&lt;=35, "Atrasado", "Alerta"))</f>
        <v>Alerta</v>
      </c>
      <c r="O331" s="1"/>
      <c r="P331"/>
      <c r="Q331"/>
      <c r="R331"/>
    </row>
    <row r="332" spans="1:18" x14ac:dyDescent="0.3">
      <c r="A332" t="s">
        <v>402</v>
      </c>
      <c r="B332" t="s">
        <v>21</v>
      </c>
      <c r="C332" t="s">
        <v>124</v>
      </c>
      <c r="D332" t="str">
        <f t="shared" si="5"/>
        <v>VANUATU - AUSTRALIA Y OCEANÍA - C16</v>
      </c>
      <c r="E332" t="str">
        <f>LOWER(CONCATENATE(TablaRegistroVentas[[#This Row],[País]], ".", LEFT(TablaRegistroVentas[[#This Row],[Zona]],3),"@miempresa.com"))</f>
        <v>vanuatu.aus@miempresa.com</v>
      </c>
      <c r="F332" t="s">
        <v>46</v>
      </c>
      <c r="G332" t="s">
        <v>13</v>
      </c>
      <c r="H332" t="s">
        <v>19</v>
      </c>
      <c r="I332" t="str">
        <f>IF(OR(TablaRegistroVentas[[#This Row],[Prioridad]]="Alta",TablaRegistroVentas[[#This Row],[Prioridad]]="Crítica"),"Urgente","Normal")</f>
        <v>Urgente</v>
      </c>
      <c r="J332" s="1">
        <v>44303</v>
      </c>
      <c r="K332">
        <v>164705932</v>
      </c>
      <c r="L332" s="1">
        <v>44347</v>
      </c>
      <c r="M332" s="5">
        <f>_xlfn.DAYS(TablaRegistroVentas[[#This Row],[Fecha envío]], TablaRegistroVentas[[#This Row],[Fecha pedido]])</f>
        <v>44</v>
      </c>
      <c r="N332" s="1" t="str">
        <f>IF(TablaRegistroVentas[[#This Row],[Dias de entrega]]&lt;=20, "OK", IF(TablaRegistroVentas[[#This Row],[Dias de entrega]]&lt;=35, "Atrasado", "Alerta"))</f>
        <v>Alerta</v>
      </c>
      <c r="O332" s="1"/>
      <c r="P332"/>
      <c r="Q332"/>
      <c r="R332"/>
    </row>
    <row r="333" spans="1:18" x14ac:dyDescent="0.3">
      <c r="A333" t="s">
        <v>541</v>
      </c>
      <c r="B333" t="s">
        <v>21</v>
      </c>
      <c r="C333" t="s">
        <v>45</v>
      </c>
      <c r="D333" t="str">
        <f t="shared" si="5"/>
        <v>AUSTRALIA - AUSTRALIA Y OCEANÍA - C54</v>
      </c>
      <c r="E333" t="str">
        <f>LOWER(CONCATENATE(TablaRegistroVentas[[#This Row],[País]], ".", LEFT(TablaRegistroVentas[[#This Row],[Zona]],3),"@miempresa.com"))</f>
        <v>australia.aus@miempresa.com</v>
      </c>
      <c r="F333" t="s">
        <v>88</v>
      </c>
      <c r="G333" t="s">
        <v>18</v>
      </c>
      <c r="H333" t="s">
        <v>28</v>
      </c>
      <c r="I333" t="str">
        <f>IF(OR(TablaRegistroVentas[[#This Row],[Prioridad]]="Alta",TablaRegistroVentas[[#This Row],[Prioridad]]="Crítica"),"Urgente","Normal")</f>
        <v>Normal</v>
      </c>
      <c r="J333" s="1">
        <v>44009</v>
      </c>
      <c r="K333">
        <v>545928943</v>
      </c>
      <c r="L333" s="1">
        <v>44053</v>
      </c>
      <c r="M333" s="5">
        <f>_xlfn.DAYS(TablaRegistroVentas[[#This Row],[Fecha envío]], TablaRegistroVentas[[#This Row],[Fecha pedido]])</f>
        <v>44</v>
      </c>
      <c r="N333" s="1" t="str">
        <f>IF(TablaRegistroVentas[[#This Row],[Dias de entrega]]&lt;=20, "OK", IF(TablaRegistroVentas[[#This Row],[Dias de entrega]]&lt;=35, "Atrasado", "Alerta"))</f>
        <v>Alerta</v>
      </c>
      <c r="O333" s="1"/>
      <c r="P333"/>
      <c r="Q333"/>
      <c r="R333"/>
    </row>
    <row r="334" spans="1:18" x14ac:dyDescent="0.3">
      <c r="A334" t="s">
        <v>590</v>
      </c>
      <c r="B334" t="s">
        <v>25</v>
      </c>
      <c r="C334" t="s">
        <v>417</v>
      </c>
      <c r="D334" t="str">
        <f t="shared" si="5"/>
        <v>DEMOCRATIC REPUBLIC OF THE CONGO - ÁFRICA - C28</v>
      </c>
      <c r="E334" t="str">
        <f>LOWER(CONCATENATE(TablaRegistroVentas[[#This Row],[País]], ".", LEFT(TablaRegistroVentas[[#This Row],[Zona]],3),"@miempresa.com"))</f>
        <v>democratic republic of the congo.áfr@miempresa.com</v>
      </c>
      <c r="F334" t="s">
        <v>12</v>
      </c>
      <c r="G334" t="s">
        <v>13</v>
      </c>
      <c r="H334" t="s">
        <v>28</v>
      </c>
      <c r="I334" t="str">
        <f>IF(OR(TablaRegistroVentas[[#This Row],[Prioridad]]="Alta",TablaRegistroVentas[[#This Row],[Prioridad]]="Crítica"),"Urgente","Normal")</f>
        <v>Normal</v>
      </c>
      <c r="J334" s="1">
        <v>44323</v>
      </c>
      <c r="K334">
        <v>288649737</v>
      </c>
      <c r="L334" s="1">
        <v>44367</v>
      </c>
      <c r="M334" s="5">
        <f>_xlfn.DAYS(TablaRegistroVentas[[#This Row],[Fecha envío]], TablaRegistroVentas[[#This Row],[Fecha pedido]])</f>
        <v>44</v>
      </c>
      <c r="N334" s="1" t="str">
        <f>IF(TablaRegistroVentas[[#This Row],[Dias de entrega]]&lt;=20, "OK", IF(TablaRegistroVentas[[#This Row],[Dias de entrega]]&lt;=35, "Atrasado", "Alerta"))</f>
        <v>Alerta</v>
      </c>
      <c r="O334" s="1"/>
      <c r="P334"/>
      <c r="Q334"/>
      <c r="R334"/>
    </row>
    <row r="335" spans="1:18" x14ac:dyDescent="0.3">
      <c r="A335" t="s">
        <v>607</v>
      </c>
      <c r="B335" t="s">
        <v>10</v>
      </c>
      <c r="C335" t="s">
        <v>608</v>
      </c>
      <c r="D335" t="str">
        <f t="shared" si="5"/>
        <v>ARMENIA - EUROPA - C70</v>
      </c>
      <c r="E335" t="str">
        <f>LOWER(CONCATENATE(TablaRegistroVentas[[#This Row],[País]], ".", LEFT(TablaRegistroVentas[[#This Row],[Zona]],3),"@miempresa.com"))</f>
        <v>armenia.eur@miempresa.com</v>
      </c>
      <c r="F335" t="s">
        <v>23</v>
      </c>
      <c r="G335" t="s">
        <v>18</v>
      </c>
      <c r="H335" t="s">
        <v>28</v>
      </c>
      <c r="I335" t="str">
        <f>IF(OR(TablaRegistroVentas[[#This Row],[Prioridad]]="Alta",TablaRegistroVentas[[#This Row],[Prioridad]]="Crítica"),"Urgente","Normal")</f>
        <v>Normal</v>
      </c>
      <c r="J335" s="1">
        <v>44349</v>
      </c>
      <c r="K335">
        <v>706796252</v>
      </c>
      <c r="L335" s="1">
        <v>44393</v>
      </c>
      <c r="M335" s="5">
        <f>_xlfn.DAYS(TablaRegistroVentas[[#This Row],[Fecha envío]], TablaRegistroVentas[[#This Row],[Fecha pedido]])</f>
        <v>44</v>
      </c>
      <c r="N335" s="1" t="str">
        <f>IF(TablaRegistroVentas[[#This Row],[Dias de entrega]]&lt;=20, "OK", IF(TablaRegistroVentas[[#This Row],[Dias de entrega]]&lt;=35, "Atrasado", "Alerta"))</f>
        <v>Alerta</v>
      </c>
      <c r="O335" s="1"/>
      <c r="P335"/>
      <c r="Q335"/>
      <c r="R335"/>
    </row>
    <row r="336" spans="1:18" x14ac:dyDescent="0.3">
      <c r="A336" t="s">
        <v>732</v>
      </c>
      <c r="B336" t="s">
        <v>25</v>
      </c>
      <c r="C336" t="s">
        <v>279</v>
      </c>
      <c r="D336" t="str">
        <f t="shared" si="5"/>
        <v>ETHIOPIA - ÁFRICA - C82</v>
      </c>
      <c r="E336" t="str">
        <f>LOWER(CONCATENATE(TablaRegistroVentas[[#This Row],[País]], ".", LEFT(TablaRegistroVentas[[#This Row],[Zona]],3),"@miempresa.com"))</f>
        <v>ethiopia.áfr@miempresa.com</v>
      </c>
      <c r="F336" t="s">
        <v>23</v>
      </c>
      <c r="G336" t="s">
        <v>18</v>
      </c>
      <c r="H336" t="s">
        <v>33</v>
      </c>
      <c r="I336" t="str">
        <f>IF(OR(TablaRegistroVentas[[#This Row],[Prioridad]]="Alta",TablaRegistroVentas[[#This Row],[Prioridad]]="Crítica"),"Urgente","Normal")</f>
        <v>Normal</v>
      </c>
      <c r="J336" s="1">
        <v>44141</v>
      </c>
      <c r="K336">
        <v>824894130</v>
      </c>
      <c r="L336" s="1">
        <v>44185</v>
      </c>
      <c r="M336" s="5">
        <f>_xlfn.DAYS(TablaRegistroVentas[[#This Row],[Fecha envío]], TablaRegistroVentas[[#This Row],[Fecha pedido]])</f>
        <v>44</v>
      </c>
      <c r="N336" s="1" t="str">
        <f>IF(TablaRegistroVentas[[#This Row],[Dias de entrega]]&lt;=20, "OK", IF(TablaRegistroVentas[[#This Row],[Dias de entrega]]&lt;=35, "Atrasado", "Alerta"))</f>
        <v>Alerta</v>
      </c>
      <c r="O336" s="1"/>
      <c r="P336"/>
      <c r="Q336"/>
      <c r="R336"/>
    </row>
    <row r="337" spans="1:18" x14ac:dyDescent="0.3">
      <c r="A337" t="s">
        <v>746</v>
      </c>
      <c r="B337" t="s">
        <v>25</v>
      </c>
      <c r="C337" t="s">
        <v>185</v>
      </c>
      <c r="D337" t="str">
        <f t="shared" si="5"/>
        <v>MADAGASCAR - ÁFRICA - C56</v>
      </c>
      <c r="E337" t="str">
        <f>LOWER(CONCATENATE(TablaRegistroVentas[[#This Row],[País]], ".", LEFT(TablaRegistroVentas[[#This Row],[Zona]],3),"@miempresa.com"))</f>
        <v>madagascar.áfr@miempresa.com</v>
      </c>
      <c r="F337" t="s">
        <v>17</v>
      </c>
      <c r="G337" t="s">
        <v>13</v>
      </c>
      <c r="H337" t="s">
        <v>19</v>
      </c>
      <c r="I337" t="str">
        <f>IF(OR(TablaRegistroVentas[[#This Row],[Prioridad]]="Alta",TablaRegistroVentas[[#This Row],[Prioridad]]="Crítica"),"Urgente","Normal")</f>
        <v>Urgente</v>
      </c>
      <c r="J337" s="1">
        <v>44049</v>
      </c>
      <c r="K337">
        <v>567429101</v>
      </c>
      <c r="L337" s="1">
        <v>44093</v>
      </c>
      <c r="M337" s="5">
        <f>_xlfn.DAYS(TablaRegistroVentas[[#This Row],[Fecha envío]], TablaRegistroVentas[[#This Row],[Fecha pedido]])</f>
        <v>44</v>
      </c>
      <c r="N337" s="1" t="str">
        <f>IF(TablaRegistroVentas[[#This Row],[Dias de entrega]]&lt;=20, "OK", IF(TablaRegistroVentas[[#This Row],[Dias de entrega]]&lt;=35, "Atrasado", "Alerta"))</f>
        <v>Alerta</v>
      </c>
      <c r="O337" s="1"/>
      <c r="P337"/>
      <c r="Q337"/>
      <c r="R337"/>
    </row>
    <row r="338" spans="1:18" x14ac:dyDescent="0.3">
      <c r="A338" t="s">
        <v>753</v>
      </c>
      <c r="B338" t="s">
        <v>21</v>
      </c>
      <c r="C338" t="s">
        <v>323</v>
      </c>
      <c r="D338" t="str">
        <f t="shared" si="5"/>
        <v>NEW ZEALAND - AUSTRALIA Y OCEANÍA - C84</v>
      </c>
      <c r="E338" t="str">
        <f>LOWER(CONCATENATE(TablaRegistroVentas[[#This Row],[País]], ".", LEFT(TablaRegistroVentas[[#This Row],[Zona]],3),"@miempresa.com"))</f>
        <v>new zealand.aus@miempresa.com</v>
      </c>
      <c r="F338" t="s">
        <v>41</v>
      </c>
      <c r="G338" t="s">
        <v>13</v>
      </c>
      <c r="H338" t="s">
        <v>28</v>
      </c>
      <c r="I338" t="str">
        <f>IF(OR(TablaRegistroVentas[[#This Row],[Prioridad]]="Alta",TablaRegistroVentas[[#This Row],[Prioridad]]="Crítica"),"Urgente","Normal")</f>
        <v>Normal</v>
      </c>
      <c r="J338" s="1">
        <v>44708</v>
      </c>
      <c r="K338">
        <v>840668952</v>
      </c>
      <c r="L338" s="1">
        <v>44752</v>
      </c>
      <c r="M338" s="5">
        <f>_xlfn.DAYS(TablaRegistroVentas[[#This Row],[Fecha envío]], TablaRegistroVentas[[#This Row],[Fecha pedido]])</f>
        <v>44</v>
      </c>
      <c r="N338" s="1" t="str">
        <f>IF(TablaRegistroVentas[[#This Row],[Dias de entrega]]&lt;=20, "OK", IF(TablaRegistroVentas[[#This Row],[Dias de entrega]]&lt;=35, "Atrasado", "Alerta"))</f>
        <v>Alerta</v>
      </c>
      <c r="O338" s="1"/>
      <c r="P338"/>
      <c r="Q338"/>
      <c r="R338"/>
    </row>
    <row r="339" spans="1:18" x14ac:dyDescent="0.3">
      <c r="A339" t="s">
        <v>924</v>
      </c>
      <c r="B339" t="s">
        <v>10</v>
      </c>
      <c r="C339" t="s">
        <v>198</v>
      </c>
      <c r="D339" t="str">
        <f t="shared" si="5"/>
        <v>ALBANIA - EUROPA - C45</v>
      </c>
      <c r="E339" t="str">
        <f>LOWER(CONCATENATE(TablaRegistroVentas[[#This Row],[País]], ".", LEFT(TablaRegistroVentas[[#This Row],[Zona]],3),"@miempresa.com"))</f>
        <v>albania.eur@miempresa.com</v>
      </c>
      <c r="F339" t="s">
        <v>46</v>
      </c>
      <c r="G339" t="s">
        <v>18</v>
      </c>
      <c r="H339" t="s">
        <v>19</v>
      </c>
      <c r="I339" t="str">
        <f>IF(OR(TablaRegistroVentas[[#This Row],[Prioridad]]="Alta",TablaRegistroVentas[[#This Row],[Prioridad]]="Crítica"),"Urgente","Normal")</f>
        <v>Urgente</v>
      </c>
      <c r="J339" s="1">
        <v>44833</v>
      </c>
      <c r="K339">
        <v>454127442</v>
      </c>
      <c r="L339" s="1">
        <v>44877</v>
      </c>
      <c r="M339" s="5">
        <f>_xlfn.DAYS(TablaRegistroVentas[[#This Row],[Fecha envío]], TablaRegistroVentas[[#This Row],[Fecha pedido]])</f>
        <v>44</v>
      </c>
      <c r="N339" s="1" t="str">
        <f>IF(TablaRegistroVentas[[#This Row],[Dias de entrega]]&lt;=20, "OK", IF(TablaRegistroVentas[[#This Row],[Dias de entrega]]&lt;=35, "Atrasado", "Alerta"))</f>
        <v>Alerta</v>
      </c>
      <c r="O339" s="1"/>
      <c r="P339"/>
      <c r="Q339"/>
      <c r="R339"/>
    </row>
    <row r="340" spans="1:18" x14ac:dyDescent="0.3">
      <c r="A340" t="s">
        <v>933</v>
      </c>
      <c r="B340" t="s">
        <v>25</v>
      </c>
      <c r="C340" t="s">
        <v>230</v>
      </c>
      <c r="D340" t="str">
        <f t="shared" si="5"/>
        <v>TOGO - ÁFRICA - C94</v>
      </c>
      <c r="E340" t="str">
        <f>LOWER(CONCATENATE(TablaRegistroVentas[[#This Row],[País]], ".", LEFT(TablaRegistroVentas[[#This Row],[Zona]],3),"@miempresa.com"))</f>
        <v>togo.áfr@miempresa.com</v>
      </c>
      <c r="F340" t="s">
        <v>43</v>
      </c>
      <c r="G340" t="s">
        <v>18</v>
      </c>
      <c r="H340" t="s">
        <v>28</v>
      </c>
      <c r="I340" t="str">
        <f>IF(OR(TablaRegistroVentas[[#This Row],[Prioridad]]="Alta",TablaRegistroVentas[[#This Row],[Prioridad]]="Crítica"),"Urgente","Normal")</f>
        <v>Normal</v>
      </c>
      <c r="J340" s="1">
        <v>44458</v>
      </c>
      <c r="K340">
        <v>940139424</v>
      </c>
      <c r="L340" s="1">
        <v>44502</v>
      </c>
      <c r="M340" s="5">
        <f>_xlfn.DAYS(TablaRegistroVentas[[#This Row],[Fecha envío]], TablaRegistroVentas[[#This Row],[Fecha pedido]])</f>
        <v>44</v>
      </c>
      <c r="N340" s="1" t="str">
        <f>IF(TablaRegistroVentas[[#This Row],[Dias de entrega]]&lt;=20, "OK", IF(TablaRegistroVentas[[#This Row],[Dias de entrega]]&lt;=35, "Atrasado", "Alerta"))</f>
        <v>Alerta</v>
      </c>
      <c r="O340" s="1"/>
      <c r="P340"/>
      <c r="Q340"/>
      <c r="R340"/>
    </row>
    <row r="341" spans="1:18" x14ac:dyDescent="0.3">
      <c r="A341" t="s">
        <v>1051</v>
      </c>
      <c r="B341" t="s">
        <v>10</v>
      </c>
      <c r="C341" t="s">
        <v>95</v>
      </c>
      <c r="D341" t="str">
        <f t="shared" si="5"/>
        <v>MONTENEGRO - EUROPA - C72</v>
      </c>
      <c r="E341" t="str">
        <f>LOWER(CONCATENATE(TablaRegistroVentas[[#This Row],[País]], ".", LEFT(TablaRegistroVentas[[#This Row],[Zona]],3),"@miempresa.com"))</f>
        <v>montenegro.eur@miempresa.com</v>
      </c>
      <c r="F341" t="s">
        <v>23</v>
      </c>
      <c r="G341" t="s">
        <v>18</v>
      </c>
      <c r="H341" t="s">
        <v>28</v>
      </c>
      <c r="I341" t="str">
        <f>IF(OR(TablaRegistroVentas[[#This Row],[Prioridad]]="Alta",TablaRegistroVentas[[#This Row],[Prioridad]]="Crítica"),"Urgente","Normal")</f>
        <v>Normal</v>
      </c>
      <c r="J341" s="1">
        <v>44448</v>
      </c>
      <c r="K341">
        <v>727367293</v>
      </c>
      <c r="L341" s="1">
        <v>44492</v>
      </c>
      <c r="M341" s="5">
        <f>_xlfn.DAYS(TablaRegistroVentas[[#This Row],[Fecha envío]], TablaRegistroVentas[[#This Row],[Fecha pedido]])</f>
        <v>44</v>
      </c>
      <c r="N341" s="1" t="str">
        <f>IF(TablaRegistroVentas[[#This Row],[Dias de entrega]]&lt;=20, "OK", IF(TablaRegistroVentas[[#This Row],[Dias de entrega]]&lt;=35, "Atrasado", "Alerta"))</f>
        <v>Alerta</v>
      </c>
      <c r="O341" s="1"/>
      <c r="P341"/>
      <c r="Q341"/>
      <c r="R341"/>
    </row>
    <row r="342" spans="1:18" x14ac:dyDescent="0.3">
      <c r="A342" t="s">
        <v>973</v>
      </c>
      <c r="B342" t="s">
        <v>10</v>
      </c>
      <c r="C342" t="s">
        <v>262</v>
      </c>
      <c r="D342" t="str">
        <f t="shared" si="5"/>
        <v>SWITZERLAND - EUROPA - C84</v>
      </c>
      <c r="E342" t="str">
        <f>LOWER(CONCATENATE(TablaRegistroVentas[[#This Row],[País]], ".", LEFT(TablaRegistroVentas[[#This Row],[Zona]],3),"@miempresa.com"))</f>
        <v>switzerland.eur@miempresa.com</v>
      </c>
      <c r="F342" t="s">
        <v>32</v>
      </c>
      <c r="G342" t="s">
        <v>18</v>
      </c>
      <c r="H342" t="s">
        <v>33</v>
      </c>
      <c r="I342" t="str">
        <f>IF(OR(TablaRegistroVentas[[#This Row],[Prioridad]]="Alta",TablaRegistroVentas[[#This Row],[Prioridad]]="Crítica"),"Urgente","Normal")</f>
        <v>Normal</v>
      </c>
      <c r="J342" s="1">
        <v>44762</v>
      </c>
      <c r="K342">
        <v>846193444</v>
      </c>
      <c r="L342" s="1">
        <v>44806</v>
      </c>
      <c r="M342" s="5">
        <f>_xlfn.DAYS(TablaRegistroVentas[[#This Row],[Fecha envío]], TablaRegistroVentas[[#This Row],[Fecha pedido]])</f>
        <v>44</v>
      </c>
      <c r="N342" s="1" t="str">
        <f>IF(TablaRegistroVentas[[#This Row],[Dias de entrega]]&lt;=20, "OK", IF(TablaRegistroVentas[[#This Row],[Dias de entrega]]&lt;=35, "Atrasado", "Alerta"))</f>
        <v>Alerta</v>
      </c>
      <c r="O342" s="1"/>
      <c r="P342"/>
      <c r="Q342"/>
      <c r="R342"/>
    </row>
    <row r="343" spans="1:18" x14ac:dyDescent="0.3">
      <c r="A343" t="s">
        <v>1128</v>
      </c>
      <c r="B343" t="s">
        <v>25</v>
      </c>
      <c r="C343" t="s">
        <v>60</v>
      </c>
      <c r="D343" t="str">
        <f t="shared" si="5"/>
        <v>MOZAMBIQUE - ÁFRICA - C98</v>
      </c>
      <c r="E343" t="str">
        <f>LOWER(CONCATENATE(TablaRegistroVentas[[#This Row],[País]], ".", LEFT(TablaRegistroVentas[[#This Row],[Zona]],3),"@miempresa.com"))</f>
        <v>mozambique.áfr@miempresa.com</v>
      </c>
      <c r="F343" t="s">
        <v>78</v>
      </c>
      <c r="G343" t="s">
        <v>18</v>
      </c>
      <c r="H343" t="s">
        <v>33</v>
      </c>
      <c r="I343" t="str">
        <f>IF(OR(TablaRegistroVentas[[#This Row],[Prioridad]]="Alta",TablaRegistroVentas[[#This Row],[Prioridad]]="Crítica"),"Urgente","Normal")</f>
        <v>Normal</v>
      </c>
      <c r="J343" s="1">
        <v>43902</v>
      </c>
      <c r="K343">
        <v>982617461</v>
      </c>
      <c r="L343" s="1">
        <v>43946</v>
      </c>
      <c r="M343" s="5">
        <f>_xlfn.DAYS(TablaRegistroVentas[[#This Row],[Fecha envío]], TablaRegistroVentas[[#This Row],[Fecha pedido]])</f>
        <v>44</v>
      </c>
      <c r="N343" s="1" t="str">
        <f>IF(TablaRegistroVentas[[#This Row],[Dias de entrega]]&lt;=20, "OK", IF(TablaRegistroVentas[[#This Row],[Dias de entrega]]&lt;=35, "Atrasado", "Alerta"))</f>
        <v>Alerta</v>
      </c>
      <c r="O343" s="1"/>
      <c r="P343"/>
      <c r="Q343"/>
      <c r="R343"/>
    </row>
    <row r="344" spans="1:18" x14ac:dyDescent="0.3">
      <c r="A344" t="s">
        <v>29</v>
      </c>
      <c r="B344" t="s">
        <v>30</v>
      </c>
      <c r="C344" t="s">
        <v>31</v>
      </c>
      <c r="D344" t="str">
        <f t="shared" si="5"/>
        <v>GUATEMALA - CENTROAMÉRICA Y CARIBE - C53</v>
      </c>
      <c r="E344" t="str">
        <f>LOWER(CONCATENATE(TablaRegistroVentas[[#This Row],[País]], ".", LEFT(TablaRegistroVentas[[#This Row],[Zona]],3),"@miempresa.com"))</f>
        <v>guatemala.cen@miempresa.com</v>
      </c>
      <c r="F344" t="s">
        <v>32</v>
      </c>
      <c r="G344" t="s">
        <v>13</v>
      </c>
      <c r="H344" t="s">
        <v>33</v>
      </c>
      <c r="I344" t="str">
        <f>IF(OR(TablaRegistroVentas[[#This Row],[Prioridad]]="Alta",TablaRegistroVentas[[#This Row],[Prioridad]]="Crítica"),"Urgente","Normal")</f>
        <v>Normal</v>
      </c>
      <c r="J344" s="1">
        <v>44834</v>
      </c>
      <c r="K344">
        <v>530560958</v>
      </c>
      <c r="L344" s="1">
        <v>44877</v>
      </c>
      <c r="M344" s="5">
        <f>_xlfn.DAYS(TablaRegistroVentas[[#This Row],[Fecha envío]], TablaRegistroVentas[[#This Row],[Fecha pedido]])</f>
        <v>43</v>
      </c>
      <c r="N344" s="1" t="str">
        <f>IF(TablaRegistroVentas[[#This Row],[Dias de entrega]]&lt;=20, "OK", IF(TablaRegistroVentas[[#This Row],[Dias de entrega]]&lt;=35, "Atrasado", "Alerta"))</f>
        <v>Alerta</v>
      </c>
      <c r="O344" s="1"/>
      <c r="P344"/>
      <c r="Q344"/>
      <c r="R344"/>
    </row>
    <row r="345" spans="1:18" x14ac:dyDescent="0.3">
      <c r="A345" t="s">
        <v>226</v>
      </c>
      <c r="B345" t="s">
        <v>10</v>
      </c>
      <c r="C345" t="s">
        <v>227</v>
      </c>
      <c r="D345" t="str">
        <f t="shared" si="5"/>
        <v>ANDORRA - EUROPA - C42</v>
      </c>
      <c r="E345" t="str">
        <f>LOWER(CONCATENATE(TablaRegistroVentas[[#This Row],[País]], ".", LEFT(TablaRegistroVentas[[#This Row],[Zona]],3),"@miempresa.com"))</f>
        <v>andorra.eur@miempresa.com</v>
      </c>
      <c r="F345" t="s">
        <v>41</v>
      </c>
      <c r="G345" t="s">
        <v>13</v>
      </c>
      <c r="H345" t="s">
        <v>28</v>
      </c>
      <c r="I345" t="str">
        <f>IF(OR(TablaRegistroVentas[[#This Row],[Prioridad]]="Alta",TablaRegistroVentas[[#This Row],[Prioridad]]="Crítica"),"Urgente","Normal")</f>
        <v>Normal</v>
      </c>
      <c r="J345" s="1">
        <v>44106</v>
      </c>
      <c r="K345">
        <v>423984134</v>
      </c>
      <c r="L345" s="1">
        <v>44149</v>
      </c>
      <c r="M345" s="5">
        <f>_xlfn.DAYS(TablaRegistroVentas[[#This Row],[Fecha envío]], TablaRegistroVentas[[#This Row],[Fecha pedido]])</f>
        <v>43</v>
      </c>
      <c r="N345" s="1" t="str">
        <f>IF(TablaRegistroVentas[[#This Row],[Dias de entrega]]&lt;=20, "OK", IF(TablaRegistroVentas[[#This Row],[Dias de entrega]]&lt;=35, "Atrasado", "Alerta"))</f>
        <v>Alerta</v>
      </c>
      <c r="O345" s="1"/>
      <c r="P345"/>
      <c r="Q345"/>
      <c r="R345"/>
    </row>
    <row r="346" spans="1:18" x14ac:dyDescent="0.3">
      <c r="A346" t="s">
        <v>332</v>
      </c>
      <c r="B346" t="s">
        <v>48</v>
      </c>
      <c r="C346" t="s">
        <v>49</v>
      </c>
      <c r="D346" t="str">
        <f t="shared" si="5"/>
        <v>GREENLAND - NORTEAMÉRICA - C18</v>
      </c>
      <c r="E346" t="str">
        <f>LOWER(CONCATENATE(TablaRegistroVentas[[#This Row],[País]], ".", LEFT(TablaRegistroVentas[[#This Row],[Zona]],3),"@miempresa.com"))</f>
        <v>greenland.nor@miempresa.com</v>
      </c>
      <c r="F346" t="s">
        <v>23</v>
      </c>
      <c r="G346" t="s">
        <v>13</v>
      </c>
      <c r="H346" t="s">
        <v>19</v>
      </c>
      <c r="I346" t="str">
        <f>IF(OR(TablaRegistroVentas[[#This Row],[Prioridad]]="Alta",TablaRegistroVentas[[#This Row],[Prioridad]]="Crítica"),"Urgente","Normal")</f>
        <v>Urgente</v>
      </c>
      <c r="J346" s="1">
        <v>44519</v>
      </c>
      <c r="K346">
        <v>189676654</v>
      </c>
      <c r="L346" s="1">
        <v>44562</v>
      </c>
      <c r="M346" s="5">
        <f>_xlfn.DAYS(TablaRegistroVentas[[#This Row],[Fecha envío]], TablaRegistroVentas[[#This Row],[Fecha pedido]])</f>
        <v>43</v>
      </c>
      <c r="N346" s="1" t="str">
        <f>IF(TablaRegistroVentas[[#This Row],[Dias de entrega]]&lt;=20, "OK", IF(TablaRegistroVentas[[#This Row],[Dias de entrega]]&lt;=35, "Atrasado", "Alerta"))</f>
        <v>Alerta</v>
      </c>
      <c r="O346" s="1"/>
      <c r="P346"/>
      <c r="Q346"/>
      <c r="R346"/>
    </row>
    <row r="347" spans="1:18" x14ac:dyDescent="0.3">
      <c r="A347" t="s">
        <v>401</v>
      </c>
      <c r="B347" t="s">
        <v>25</v>
      </c>
      <c r="C347" t="s">
        <v>85</v>
      </c>
      <c r="D347" t="str">
        <f t="shared" si="5"/>
        <v>NIGERIA - ÁFRICA - C12</v>
      </c>
      <c r="E347" t="str">
        <f>LOWER(CONCATENATE(TablaRegistroVentas[[#This Row],[País]], ".", LEFT(TablaRegistroVentas[[#This Row],[Zona]],3),"@miempresa.com"))</f>
        <v>nigeria.áfr@miempresa.com</v>
      </c>
      <c r="F347" t="s">
        <v>23</v>
      </c>
      <c r="G347" t="s">
        <v>13</v>
      </c>
      <c r="H347" t="s">
        <v>19</v>
      </c>
      <c r="I347" t="str">
        <f>IF(OR(TablaRegistroVentas[[#This Row],[Prioridad]]="Alta",TablaRegistroVentas[[#This Row],[Prioridad]]="Crítica"),"Urgente","Normal")</f>
        <v>Urgente</v>
      </c>
      <c r="J347" s="1">
        <v>44275</v>
      </c>
      <c r="K347">
        <v>127702176</v>
      </c>
      <c r="L347" s="1">
        <v>44318</v>
      </c>
      <c r="M347" s="5">
        <f>_xlfn.DAYS(TablaRegistroVentas[[#This Row],[Fecha envío]], TablaRegistroVentas[[#This Row],[Fecha pedido]])</f>
        <v>43</v>
      </c>
      <c r="N347" s="1" t="str">
        <f>IF(TablaRegistroVentas[[#This Row],[Dias de entrega]]&lt;=20, "OK", IF(TablaRegistroVentas[[#This Row],[Dias de entrega]]&lt;=35, "Atrasado", "Alerta"))</f>
        <v>Alerta</v>
      </c>
      <c r="O347" s="1"/>
      <c r="P347"/>
      <c r="Q347"/>
      <c r="R347"/>
    </row>
    <row r="348" spans="1:18" x14ac:dyDescent="0.3">
      <c r="A348" t="s">
        <v>513</v>
      </c>
      <c r="B348" t="s">
        <v>68</v>
      </c>
      <c r="C348" t="s">
        <v>168</v>
      </c>
      <c r="D348" t="str">
        <f t="shared" si="5"/>
        <v>TAIWAN - ASIA - C96</v>
      </c>
      <c r="E348" t="str">
        <f>LOWER(CONCATENATE(TablaRegistroVentas[[#This Row],[País]], ".", LEFT(TablaRegistroVentas[[#This Row],[Zona]],3),"@miempresa.com"))</f>
        <v>taiwan.asi@miempresa.com</v>
      </c>
      <c r="F348" t="s">
        <v>36</v>
      </c>
      <c r="G348" t="s">
        <v>18</v>
      </c>
      <c r="H348" t="s">
        <v>33</v>
      </c>
      <c r="I348" t="str">
        <f>IF(OR(TablaRegistroVentas[[#This Row],[Prioridad]]="Alta",TablaRegistroVentas[[#This Row],[Prioridad]]="Crítica"),"Urgente","Normal")</f>
        <v>Normal</v>
      </c>
      <c r="J348" s="1">
        <v>44206</v>
      </c>
      <c r="K348">
        <v>967977750</v>
      </c>
      <c r="L348" s="1">
        <v>44249</v>
      </c>
      <c r="M348" s="5">
        <f>_xlfn.DAYS(TablaRegistroVentas[[#This Row],[Fecha envío]], TablaRegistroVentas[[#This Row],[Fecha pedido]])</f>
        <v>43</v>
      </c>
      <c r="N348" s="1" t="str">
        <f>IF(TablaRegistroVentas[[#This Row],[Dias de entrega]]&lt;=20, "OK", IF(TablaRegistroVentas[[#This Row],[Dias de entrega]]&lt;=35, "Atrasado", "Alerta"))</f>
        <v>Alerta</v>
      </c>
      <c r="O348" s="1"/>
      <c r="P348"/>
      <c r="Q348"/>
      <c r="R348"/>
    </row>
    <row r="349" spans="1:18" x14ac:dyDescent="0.3">
      <c r="A349" t="s">
        <v>588</v>
      </c>
      <c r="B349" t="s">
        <v>25</v>
      </c>
      <c r="C349" t="s">
        <v>406</v>
      </c>
      <c r="D349" t="str">
        <f t="shared" si="5"/>
        <v>EGYPT - ÁFRICA - C55</v>
      </c>
      <c r="E349" t="str">
        <f>LOWER(CONCATENATE(TablaRegistroVentas[[#This Row],[País]], ".", LEFT(TablaRegistroVentas[[#This Row],[Zona]],3),"@miempresa.com"))</f>
        <v>egypt.áfr@miempresa.com</v>
      </c>
      <c r="F349" t="s">
        <v>12</v>
      </c>
      <c r="G349" t="s">
        <v>13</v>
      </c>
      <c r="H349" t="s">
        <v>19</v>
      </c>
      <c r="I349" t="str">
        <f>IF(OR(TablaRegistroVentas[[#This Row],[Prioridad]]="Alta",TablaRegistroVentas[[#This Row],[Prioridad]]="Crítica"),"Urgente","Normal")</f>
        <v>Urgente</v>
      </c>
      <c r="J349" s="1">
        <v>44470</v>
      </c>
      <c r="K349">
        <v>551167190</v>
      </c>
      <c r="L349" s="1">
        <v>44513</v>
      </c>
      <c r="M349" s="5">
        <f>_xlfn.DAYS(TablaRegistroVentas[[#This Row],[Fecha envío]], TablaRegistroVentas[[#This Row],[Fecha pedido]])</f>
        <v>43</v>
      </c>
      <c r="N349" s="1" t="str">
        <f>IF(TablaRegistroVentas[[#This Row],[Dias de entrega]]&lt;=20, "OK", IF(TablaRegistroVentas[[#This Row],[Dias de entrega]]&lt;=35, "Atrasado", "Alerta"))</f>
        <v>Alerta</v>
      </c>
      <c r="O349" s="1"/>
      <c r="P349"/>
      <c r="Q349"/>
      <c r="R349"/>
    </row>
    <row r="350" spans="1:18" x14ac:dyDescent="0.3">
      <c r="A350" t="s">
        <v>600</v>
      </c>
      <c r="B350" t="s">
        <v>25</v>
      </c>
      <c r="C350" t="s">
        <v>113</v>
      </c>
      <c r="D350" t="str">
        <f t="shared" si="5"/>
        <v>JORDAN - ÁFRICA - C86</v>
      </c>
      <c r="E350" t="str">
        <f>LOWER(CONCATENATE(TablaRegistroVentas[[#This Row],[País]], ".", LEFT(TablaRegistroVentas[[#This Row],[Zona]],3),"@miempresa.com"))</f>
        <v>jordan.áfr@miempresa.com</v>
      </c>
      <c r="F350" t="s">
        <v>23</v>
      </c>
      <c r="G350" t="s">
        <v>18</v>
      </c>
      <c r="H350" t="s">
        <v>33</v>
      </c>
      <c r="I350" t="str">
        <f>IF(OR(TablaRegistroVentas[[#This Row],[Prioridad]]="Alta",TablaRegistroVentas[[#This Row],[Prioridad]]="Crítica"),"Urgente","Normal")</f>
        <v>Normal</v>
      </c>
      <c r="J350" s="1">
        <v>43881</v>
      </c>
      <c r="K350">
        <v>863238990</v>
      </c>
      <c r="L350" s="1">
        <v>43924</v>
      </c>
      <c r="M350" s="5">
        <f>_xlfn.DAYS(TablaRegistroVentas[[#This Row],[Fecha envío]], TablaRegistroVentas[[#This Row],[Fecha pedido]])</f>
        <v>43</v>
      </c>
      <c r="N350" s="1" t="str">
        <f>IF(TablaRegistroVentas[[#This Row],[Dias de entrega]]&lt;=20, "OK", IF(TablaRegistroVentas[[#This Row],[Dias de entrega]]&lt;=35, "Atrasado", "Alerta"))</f>
        <v>Alerta</v>
      </c>
      <c r="O350" s="1"/>
      <c r="P350"/>
      <c r="Q350"/>
      <c r="R350"/>
    </row>
    <row r="351" spans="1:18" x14ac:dyDescent="0.3">
      <c r="A351" t="s">
        <v>590</v>
      </c>
      <c r="B351" t="s">
        <v>10</v>
      </c>
      <c r="C351" t="s">
        <v>202</v>
      </c>
      <c r="D351" t="str">
        <f t="shared" si="5"/>
        <v>ITALY - EUROPA - C28</v>
      </c>
      <c r="E351" t="str">
        <f>LOWER(CONCATENATE(TablaRegistroVentas[[#This Row],[País]], ".", LEFT(TablaRegistroVentas[[#This Row],[Zona]],3),"@miempresa.com"))</f>
        <v>italy.eur@miempresa.com</v>
      </c>
      <c r="F351" t="s">
        <v>56</v>
      </c>
      <c r="G351" t="s">
        <v>13</v>
      </c>
      <c r="H351" t="s">
        <v>19</v>
      </c>
      <c r="I351" t="str">
        <f>IF(OR(TablaRegistroVentas[[#This Row],[Prioridad]]="Alta",TablaRegistroVentas[[#This Row],[Prioridad]]="Crítica"),"Urgente","Normal")</f>
        <v>Urgente</v>
      </c>
      <c r="J351" s="1">
        <v>44790</v>
      </c>
      <c r="K351">
        <v>288654887</v>
      </c>
      <c r="L351" s="1">
        <v>44833</v>
      </c>
      <c r="M351" s="5">
        <f>_xlfn.DAYS(TablaRegistroVentas[[#This Row],[Fecha envío]], TablaRegistroVentas[[#This Row],[Fecha pedido]])</f>
        <v>43</v>
      </c>
      <c r="N351" s="1" t="str">
        <f>IF(TablaRegistroVentas[[#This Row],[Dias de entrega]]&lt;=20, "OK", IF(TablaRegistroVentas[[#This Row],[Dias de entrega]]&lt;=35, "Atrasado", "Alerta"))</f>
        <v>Alerta</v>
      </c>
      <c r="O351" s="1"/>
      <c r="P351"/>
      <c r="Q351"/>
      <c r="R351"/>
    </row>
    <row r="352" spans="1:18" x14ac:dyDescent="0.3">
      <c r="A352" t="s">
        <v>776</v>
      </c>
      <c r="B352" t="s">
        <v>30</v>
      </c>
      <c r="C352" t="s">
        <v>587</v>
      </c>
      <c r="D352" t="str">
        <f t="shared" si="5"/>
        <v>BARBADOS - CENTROAMÉRICA Y CARIBE - C54</v>
      </c>
      <c r="E352" t="str">
        <f>LOWER(CONCATENATE(TablaRegistroVentas[[#This Row],[País]], ".", LEFT(TablaRegistroVentas[[#This Row],[Zona]],3),"@miempresa.com"))</f>
        <v>barbados.cen@miempresa.com</v>
      </c>
      <c r="F352" t="s">
        <v>41</v>
      </c>
      <c r="G352" t="s">
        <v>18</v>
      </c>
      <c r="H352" t="s">
        <v>33</v>
      </c>
      <c r="I352" t="str">
        <f>IF(OR(TablaRegistroVentas[[#This Row],[Prioridad]]="Alta",TablaRegistroVentas[[#This Row],[Prioridad]]="Crítica"),"Urgente","Normal")</f>
        <v>Normal</v>
      </c>
      <c r="J352" s="1">
        <v>44649</v>
      </c>
      <c r="K352">
        <v>544562947</v>
      </c>
      <c r="L352" s="1">
        <v>44692</v>
      </c>
      <c r="M352" s="5">
        <f>_xlfn.DAYS(TablaRegistroVentas[[#This Row],[Fecha envío]], TablaRegistroVentas[[#This Row],[Fecha pedido]])</f>
        <v>43</v>
      </c>
      <c r="N352" s="1" t="str">
        <f>IF(TablaRegistroVentas[[#This Row],[Dias de entrega]]&lt;=20, "OK", IF(TablaRegistroVentas[[#This Row],[Dias de entrega]]&lt;=35, "Atrasado", "Alerta"))</f>
        <v>Alerta</v>
      </c>
      <c r="O352" s="1"/>
      <c r="P352"/>
      <c r="Q352"/>
      <c r="R352"/>
    </row>
    <row r="353" spans="1:18" x14ac:dyDescent="0.3">
      <c r="A353" t="s">
        <v>929</v>
      </c>
      <c r="B353" t="s">
        <v>10</v>
      </c>
      <c r="C353" t="s">
        <v>11</v>
      </c>
      <c r="D353" t="str">
        <f t="shared" si="5"/>
        <v>UNITED KINGDOM - EUROPA - C46</v>
      </c>
      <c r="E353" t="str">
        <f>LOWER(CONCATENATE(TablaRegistroVentas[[#This Row],[País]], ".", LEFT(TablaRegistroVentas[[#This Row],[Zona]],3),"@miempresa.com"))</f>
        <v>united kingdom.eur@miempresa.com</v>
      </c>
      <c r="F353" t="s">
        <v>78</v>
      </c>
      <c r="G353" t="s">
        <v>18</v>
      </c>
      <c r="H353" t="s">
        <v>28</v>
      </c>
      <c r="I353" t="str">
        <f>IF(OR(TablaRegistroVentas[[#This Row],[Prioridad]]="Alta",TablaRegistroVentas[[#This Row],[Prioridad]]="Crítica"),"Urgente","Normal")</f>
        <v>Normal</v>
      </c>
      <c r="J353" s="1">
        <v>43841</v>
      </c>
      <c r="K353">
        <v>465397441</v>
      </c>
      <c r="L353" s="1">
        <v>43884</v>
      </c>
      <c r="M353" s="5">
        <f>_xlfn.DAYS(TablaRegistroVentas[[#This Row],[Fecha envío]], TablaRegistroVentas[[#This Row],[Fecha pedido]])</f>
        <v>43</v>
      </c>
      <c r="N353" s="1" t="str">
        <f>IF(TablaRegistroVentas[[#This Row],[Dias de entrega]]&lt;=20, "OK", IF(TablaRegistroVentas[[#This Row],[Dias de entrega]]&lt;=35, "Atrasado", "Alerta"))</f>
        <v>Alerta</v>
      </c>
      <c r="O353" s="1"/>
      <c r="P353"/>
      <c r="Q353"/>
      <c r="R353"/>
    </row>
    <row r="354" spans="1:18" x14ac:dyDescent="0.3">
      <c r="A354" t="s">
        <v>995</v>
      </c>
      <c r="B354" t="s">
        <v>25</v>
      </c>
      <c r="C354" t="s">
        <v>244</v>
      </c>
      <c r="D354" t="str">
        <f t="shared" si="5"/>
        <v>LIBERIA - ÁFRICA - C80</v>
      </c>
      <c r="E354" t="str">
        <f>LOWER(CONCATENATE(TablaRegistroVentas[[#This Row],[País]], ".", LEFT(TablaRegistroVentas[[#This Row],[Zona]],3),"@miempresa.com"))</f>
        <v>liberia.áfr@miempresa.com</v>
      </c>
      <c r="F354" t="s">
        <v>43</v>
      </c>
      <c r="G354" t="s">
        <v>18</v>
      </c>
      <c r="H354" t="s">
        <v>33</v>
      </c>
      <c r="I354" t="str">
        <f>IF(OR(TablaRegistroVentas[[#This Row],[Prioridad]]="Alta",TablaRegistroVentas[[#This Row],[Prioridad]]="Crítica"),"Urgente","Normal")</f>
        <v>Normal</v>
      </c>
      <c r="J354" s="1">
        <v>43869</v>
      </c>
      <c r="K354">
        <v>803057515</v>
      </c>
      <c r="L354" s="1">
        <v>43912</v>
      </c>
      <c r="M354" s="5">
        <f>_xlfn.DAYS(TablaRegistroVentas[[#This Row],[Fecha envío]], TablaRegistroVentas[[#This Row],[Fecha pedido]])</f>
        <v>43</v>
      </c>
      <c r="N354" s="1" t="str">
        <f>IF(TablaRegistroVentas[[#This Row],[Dias de entrega]]&lt;=20, "OK", IF(TablaRegistroVentas[[#This Row],[Dias de entrega]]&lt;=35, "Atrasado", "Alerta"))</f>
        <v>Alerta</v>
      </c>
      <c r="O354" s="1"/>
      <c r="P354"/>
      <c r="Q354"/>
      <c r="R354"/>
    </row>
    <row r="355" spans="1:18" x14ac:dyDescent="0.3">
      <c r="A355" t="s">
        <v>24</v>
      </c>
      <c r="B355" t="s">
        <v>25</v>
      </c>
      <c r="C355" t="s">
        <v>26</v>
      </c>
      <c r="D355" t="str">
        <f t="shared" si="5"/>
        <v>IRAN - ÁFRICA - C23</v>
      </c>
      <c r="E355" t="str">
        <f>LOWER(CONCATENATE(TablaRegistroVentas[[#This Row],[País]], ".", LEFT(TablaRegistroVentas[[#This Row],[Zona]],3),"@miempresa.com"))</f>
        <v>iran.áfr@miempresa.com</v>
      </c>
      <c r="F355" t="s">
        <v>27</v>
      </c>
      <c r="G355" t="s">
        <v>13</v>
      </c>
      <c r="H355" t="s">
        <v>28</v>
      </c>
      <c r="I355" t="str">
        <f>IF(OR(TablaRegistroVentas[[#This Row],[Prioridad]]="Alta",TablaRegistroVentas[[#This Row],[Prioridad]]="Crítica"),"Urgente","Normal")</f>
        <v>Normal</v>
      </c>
      <c r="J355" s="1">
        <v>44429</v>
      </c>
      <c r="K355">
        <v>232631909</v>
      </c>
      <c r="L355" s="1">
        <v>44471</v>
      </c>
      <c r="M355" s="5">
        <f>_xlfn.DAYS(TablaRegistroVentas[[#This Row],[Fecha envío]], TablaRegistroVentas[[#This Row],[Fecha pedido]])</f>
        <v>42</v>
      </c>
      <c r="N355" s="1" t="str">
        <f>IF(TablaRegistroVentas[[#This Row],[Dias de entrega]]&lt;=20, "OK", IF(TablaRegistroVentas[[#This Row],[Dias de entrega]]&lt;=35, "Atrasado", "Alerta"))</f>
        <v>Alerta</v>
      </c>
      <c r="O355" s="1"/>
      <c r="P355"/>
      <c r="Q355"/>
      <c r="R355"/>
    </row>
    <row r="356" spans="1:18" x14ac:dyDescent="0.3">
      <c r="A356" t="s">
        <v>239</v>
      </c>
      <c r="B356" t="s">
        <v>25</v>
      </c>
      <c r="C356" t="s">
        <v>240</v>
      </c>
      <c r="D356" t="str">
        <f t="shared" si="5"/>
        <v>MAURITANIA - ÁFRICA - C74</v>
      </c>
      <c r="E356" t="str">
        <f>LOWER(CONCATENATE(TablaRegistroVentas[[#This Row],[País]], ".", LEFT(TablaRegistroVentas[[#This Row],[Zona]],3),"@miempresa.com"))</f>
        <v>mauritania.áfr@miempresa.com</v>
      </c>
      <c r="F356" t="s">
        <v>27</v>
      </c>
      <c r="G356" t="s">
        <v>13</v>
      </c>
      <c r="H356" t="s">
        <v>28</v>
      </c>
      <c r="I356" t="str">
        <f>IF(OR(TablaRegistroVentas[[#This Row],[Prioridad]]="Alta",TablaRegistroVentas[[#This Row],[Prioridad]]="Crítica"),"Urgente","Normal")</f>
        <v>Normal</v>
      </c>
      <c r="J356" s="1">
        <v>44612</v>
      </c>
      <c r="K356">
        <v>745633351</v>
      </c>
      <c r="L356" s="1">
        <v>44654</v>
      </c>
      <c r="M356" s="5">
        <f>_xlfn.DAYS(TablaRegistroVentas[[#This Row],[Fecha envío]], TablaRegistroVentas[[#This Row],[Fecha pedido]])</f>
        <v>42</v>
      </c>
      <c r="N356" s="1" t="str">
        <f>IF(TablaRegistroVentas[[#This Row],[Dias de entrega]]&lt;=20, "OK", IF(TablaRegistroVentas[[#This Row],[Dias de entrega]]&lt;=35, "Atrasado", "Alerta"))</f>
        <v>Alerta</v>
      </c>
      <c r="O356" s="1"/>
      <c r="P356"/>
      <c r="Q356"/>
      <c r="R356"/>
    </row>
    <row r="357" spans="1:18" x14ac:dyDescent="0.3">
      <c r="A357" t="s">
        <v>366</v>
      </c>
      <c r="B357" t="s">
        <v>68</v>
      </c>
      <c r="C357" t="s">
        <v>235</v>
      </c>
      <c r="D357" t="str">
        <f t="shared" si="5"/>
        <v>JAPAN - ASIA - C88</v>
      </c>
      <c r="E357" t="str">
        <f>LOWER(CONCATENATE(TablaRegistroVentas[[#This Row],[País]], ".", LEFT(TablaRegistroVentas[[#This Row],[Zona]],3),"@miempresa.com"))</f>
        <v>japan.asi@miempresa.com</v>
      </c>
      <c r="F357" t="s">
        <v>32</v>
      </c>
      <c r="G357" t="s">
        <v>13</v>
      </c>
      <c r="H357" t="s">
        <v>28</v>
      </c>
      <c r="I357" t="str">
        <f>IF(OR(TablaRegistroVentas[[#This Row],[Prioridad]]="Alta",TablaRegistroVentas[[#This Row],[Prioridad]]="Crítica"),"Urgente","Normal")</f>
        <v>Normal</v>
      </c>
      <c r="J357" s="1">
        <v>44797</v>
      </c>
      <c r="K357">
        <v>881113231</v>
      </c>
      <c r="L357" s="1">
        <v>44839</v>
      </c>
      <c r="M357" s="5">
        <f>_xlfn.DAYS(TablaRegistroVentas[[#This Row],[Fecha envío]], TablaRegistroVentas[[#This Row],[Fecha pedido]])</f>
        <v>42</v>
      </c>
      <c r="N357" s="1" t="str">
        <f>IF(TablaRegistroVentas[[#This Row],[Dias de entrega]]&lt;=20, "OK", IF(TablaRegistroVentas[[#This Row],[Dias de entrega]]&lt;=35, "Atrasado", "Alerta"))</f>
        <v>Alerta</v>
      </c>
      <c r="O357" s="1"/>
      <c r="P357"/>
      <c r="Q357"/>
      <c r="R357"/>
    </row>
    <row r="358" spans="1:18" x14ac:dyDescent="0.3">
      <c r="A358" t="s">
        <v>405</v>
      </c>
      <c r="B358" t="s">
        <v>25</v>
      </c>
      <c r="C358" t="s">
        <v>406</v>
      </c>
      <c r="D358" t="str">
        <f t="shared" si="5"/>
        <v>EGYPT - ÁFRICA - C36</v>
      </c>
      <c r="E358" t="str">
        <f>LOWER(CONCATENATE(TablaRegistroVentas[[#This Row],[País]], ".", LEFT(TablaRegistroVentas[[#This Row],[Zona]],3),"@miempresa.com"))</f>
        <v>egypt.áfr@miempresa.com</v>
      </c>
      <c r="F358" t="s">
        <v>56</v>
      </c>
      <c r="G358" t="s">
        <v>18</v>
      </c>
      <c r="H358" t="s">
        <v>28</v>
      </c>
      <c r="I358" t="str">
        <f>IF(OR(TablaRegistroVentas[[#This Row],[Prioridad]]="Alta",TablaRegistroVentas[[#This Row],[Prioridad]]="Crítica"),"Urgente","Normal")</f>
        <v>Normal</v>
      </c>
      <c r="J358" s="1">
        <v>44555</v>
      </c>
      <c r="K358">
        <v>369512975</v>
      </c>
      <c r="L358" s="1">
        <v>44597</v>
      </c>
      <c r="M358" s="5">
        <f>_xlfn.DAYS(TablaRegistroVentas[[#This Row],[Fecha envío]], TablaRegistroVentas[[#This Row],[Fecha pedido]])</f>
        <v>42</v>
      </c>
      <c r="N358" s="1" t="str">
        <f>IF(TablaRegistroVentas[[#This Row],[Dias de entrega]]&lt;=20, "OK", IF(TablaRegistroVentas[[#This Row],[Dias de entrega]]&lt;=35, "Atrasado", "Alerta"))</f>
        <v>Alerta</v>
      </c>
      <c r="O358" s="1"/>
      <c r="P358"/>
      <c r="Q358"/>
      <c r="R358"/>
    </row>
    <row r="359" spans="1:18" x14ac:dyDescent="0.3">
      <c r="A359" t="s">
        <v>502</v>
      </c>
      <c r="B359" t="s">
        <v>10</v>
      </c>
      <c r="C359" t="s">
        <v>330</v>
      </c>
      <c r="D359" t="str">
        <f t="shared" si="5"/>
        <v>CYPRUS - EUROPA - C18</v>
      </c>
      <c r="E359" t="str">
        <f>LOWER(CONCATENATE(TablaRegistroVentas[[#This Row],[País]], ".", LEFT(TablaRegistroVentas[[#This Row],[Zona]],3),"@miempresa.com"))</f>
        <v>cyprus.eur@miempresa.com</v>
      </c>
      <c r="F359" t="s">
        <v>36</v>
      </c>
      <c r="G359" t="s">
        <v>18</v>
      </c>
      <c r="H359" t="s">
        <v>33</v>
      </c>
      <c r="I359" t="str">
        <f>IF(OR(TablaRegistroVentas[[#This Row],[Prioridad]]="Alta",TablaRegistroVentas[[#This Row],[Prioridad]]="Crítica"),"Urgente","Normal")</f>
        <v>Normal</v>
      </c>
      <c r="J359" s="1">
        <v>44291</v>
      </c>
      <c r="K359">
        <v>187923991</v>
      </c>
      <c r="L359" s="1">
        <v>44333</v>
      </c>
      <c r="M359" s="5">
        <f>_xlfn.DAYS(TablaRegistroVentas[[#This Row],[Fecha envío]], TablaRegistroVentas[[#This Row],[Fecha pedido]])</f>
        <v>42</v>
      </c>
      <c r="N359" s="1" t="str">
        <f>IF(TablaRegistroVentas[[#This Row],[Dias de entrega]]&lt;=20, "OK", IF(TablaRegistroVentas[[#This Row],[Dias de entrega]]&lt;=35, "Atrasado", "Alerta"))</f>
        <v>Alerta</v>
      </c>
      <c r="O359" s="1"/>
      <c r="P359"/>
      <c r="Q359"/>
      <c r="R359"/>
    </row>
    <row r="360" spans="1:18" x14ac:dyDescent="0.3">
      <c r="A360" t="s">
        <v>653</v>
      </c>
      <c r="B360" t="s">
        <v>25</v>
      </c>
      <c r="C360" t="s">
        <v>654</v>
      </c>
      <c r="D360" t="str">
        <f t="shared" si="5"/>
        <v>SAO TOME AND PRINCIPE - ÁFRICA - C46</v>
      </c>
      <c r="E360" t="str">
        <f>LOWER(CONCATENATE(TablaRegistroVentas[[#This Row],[País]], ".", LEFT(TablaRegistroVentas[[#This Row],[Zona]],3),"@miempresa.com"))</f>
        <v>sao tome and principe.áfr@miempresa.com</v>
      </c>
      <c r="F360" t="s">
        <v>56</v>
      </c>
      <c r="G360" t="s">
        <v>13</v>
      </c>
      <c r="H360" t="s">
        <v>28</v>
      </c>
      <c r="I360" t="str">
        <f>IF(OR(TablaRegistroVentas[[#This Row],[Prioridad]]="Alta",TablaRegistroVentas[[#This Row],[Prioridad]]="Crítica"),"Urgente","Normal")</f>
        <v>Normal</v>
      </c>
      <c r="J360" s="1">
        <v>44076</v>
      </c>
      <c r="K360">
        <v>463137519</v>
      </c>
      <c r="L360" s="1">
        <v>44118</v>
      </c>
      <c r="M360" s="5">
        <f>_xlfn.DAYS(TablaRegistroVentas[[#This Row],[Fecha envío]], TablaRegistroVentas[[#This Row],[Fecha pedido]])</f>
        <v>42</v>
      </c>
      <c r="N360" s="1" t="str">
        <f>IF(TablaRegistroVentas[[#This Row],[Dias de entrega]]&lt;=20, "OK", IF(TablaRegistroVentas[[#This Row],[Dias de entrega]]&lt;=35, "Atrasado", "Alerta"))</f>
        <v>Alerta</v>
      </c>
      <c r="O360" s="1"/>
      <c r="P360"/>
      <c r="Q360"/>
      <c r="R360"/>
    </row>
    <row r="361" spans="1:18" x14ac:dyDescent="0.3">
      <c r="A361" t="s">
        <v>712</v>
      </c>
      <c r="B361" t="s">
        <v>10</v>
      </c>
      <c r="C361" t="s">
        <v>395</v>
      </c>
      <c r="D361" t="str">
        <f t="shared" si="5"/>
        <v>KOSOVO - EUROPA - C99</v>
      </c>
      <c r="E361" t="str">
        <f>LOWER(CONCATENATE(TablaRegistroVentas[[#This Row],[País]], ".", LEFT(TablaRegistroVentas[[#This Row],[Zona]],3),"@miempresa.com"))</f>
        <v>kosovo.eur@miempresa.com</v>
      </c>
      <c r="F361" t="s">
        <v>56</v>
      </c>
      <c r="G361" t="s">
        <v>18</v>
      </c>
      <c r="H361" t="s">
        <v>33</v>
      </c>
      <c r="I361" t="str">
        <f>IF(OR(TablaRegistroVentas[[#This Row],[Prioridad]]="Alta",TablaRegistroVentas[[#This Row],[Prioridad]]="Crítica"),"Urgente","Normal")</f>
        <v>Normal</v>
      </c>
      <c r="J361" s="1">
        <v>44422</v>
      </c>
      <c r="K361">
        <v>991019856</v>
      </c>
      <c r="L361" s="1">
        <v>44464</v>
      </c>
      <c r="M361" s="5">
        <f>_xlfn.DAYS(TablaRegistroVentas[[#This Row],[Fecha envío]], TablaRegistroVentas[[#This Row],[Fecha pedido]])</f>
        <v>42</v>
      </c>
      <c r="N361" s="1" t="str">
        <f>IF(TablaRegistroVentas[[#This Row],[Dias de entrega]]&lt;=20, "OK", IF(TablaRegistroVentas[[#This Row],[Dias de entrega]]&lt;=35, "Atrasado", "Alerta"))</f>
        <v>Alerta</v>
      </c>
      <c r="O361" s="1"/>
      <c r="P361"/>
      <c r="Q361"/>
      <c r="R361"/>
    </row>
    <row r="362" spans="1:18" x14ac:dyDescent="0.3">
      <c r="A362" t="s">
        <v>774</v>
      </c>
      <c r="B362" t="s">
        <v>25</v>
      </c>
      <c r="C362" t="s">
        <v>460</v>
      </c>
      <c r="D362" t="str">
        <f t="shared" si="5"/>
        <v>ERITREA - ÁFRICA - C98</v>
      </c>
      <c r="E362" t="str">
        <f>LOWER(CONCATENATE(TablaRegistroVentas[[#This Row],[País]], ".", LEFT(TablaRegistroVentas[[#This Row],[Zona]],3),"@miempresa.com"))</f>
        <v>eritrea.áfr@miempresa.com</v>
      </c>
      <c r="F362" t="s">
        <v>46</v>
      </c>
      <c r="G362" t="s">
        <v>13</v>
      </c>
      <c r="H362" t="s">
        <v>33</v>
      </c>
      <c r="I362" t="str">
        <f>IF(OR(TablaRegistroVentas[[#This Row],[Prioridad]]="Alta",TablaRegistroVentas[[#This Row],[Prioridad]]="Crítica"),"Urgente","Normal")</f>
        <v>Normal</v>
      </c>
      <c r="J362" s="1">
        <v>44192</v>
      </c>
      <c r="K362">
        <v>989975297</v>
      </c>
      <c r="L362" s="1">
        <v>44234</v>
      </c>
      <c r="M362" s="5">
        <f>_xlfn.DAYS(TablaRegistroVentas[[#This Row],[Fecha envío]], TablaRegistroVentas[[#This Row],[Fecha pedido]])</f>
        <v>42</v>
      </c>
      <c r="N362" s="1" t="str">
        <f>IF(TablaRegistroVentas[[#This Row],[Dias de entrega]]&lt;=20, "OK", IF(TablaRegistroVentas[[#This Row],[Dias de entrega]]&lt;=35, "Atrasado", "Alerta"))</f>
        <v>Alerta</v>
      </c>
      <c r="O362" s="1"/>
      <c r="P362"/>
      <c r="Q362"/>
      <c r="R362"/>
    </row>
    <row r="363" spans="1:18" x14ac:dyDescent="0.3">
      <c r="A363" t="s">
        <v>854</v>
      </c>
      <c r="B363" t="s">
        <v>25</v>
      </c>
      <c r="C363" t="s">
        <v>244</v>
      </c>
      <c r="D363" t="str">
        <f t="shared" si="5"/>
        <v>LIBERIA - ÁFRICA - C59</v>
      </c>
      <c r="E363" t="str">
        <f>LOWER(CONCATENATE(TablaRegistroVentas[[#This Row],[País]], ".", LEFT(TablaRegistroVentas[[#This Row],[Zona]],3),"@miempresa.com"))</f>
        <v>liberia.áfr@miempresa.com</v>
      </c>
      <c r="F363" t="s">
        <v>23</v>
      </c>
      <c r="G363" t="s">
        <v>13</v>
      </c>
      <c r="H363" t="s">
        <v>19</v>
      </c>
      <c r="I363" t="str">
        <f>IF(OR(TablaRegistroVentas[[#This Row],[Prioridad]]="Alta",TablaRegistroVentas[[#This Row],[Prioridad]]="Crítica"),"Urgente","Normal")</f>
        <v>Urgente</v>
      </c>
      <c r="J363" s="1">
        <v>44322</v>
      </c>
      <c r="K363">
        <v>596980178</v>
      </c>
      <c r="L363" s="1">
        <v>44364</v>
      </c>
      <c r="M363" s="5">
        <f>_xlfn.DAYS(TablaRegistroVentas[[#This Row],[Fecha envío]], TablaRegistroVentas[[#This Row],[Fecha pedido]])</f>
        <v>42</v>
      </c>
      <c r="N363" s="1" t="str">
        <f>IF(TablaRegistroVentas[[#This Row],[Dias de entrega]]&lt;=20, "OK", IF(TablaRegistroVentas[[#This Row],[Dias de entrega]]&lt;=35, "Atrasado", "Alerta"))</f>
        <v>Alerta</v>
      </c>
      <c r="O363" s="1"/>
      <c r="P363"/>
      <c r="Q363"/>
      <c r="R363"/>
    </row>
    <row r="364" spans="1:18" x14ac:dyDescent="0.3">
      <c r="A364" t="s">
        <v>752</v>
      </c>
      <c r="B364" t="s">
        <v>21</v>
      </c>
      <c r="C364" t="s">
        <v>22</v>
      </c>
      <c r="D364" t="str">
        <f t="shared" si="5"/>
        <v>MARSHALL ISLANDS - AUSTRALIA Y OCEANÍA - C59</v>
      </c>
      <c r="E364" t="str">
        <f>LOWER(CONCATENATE(TablaRegistroVentas[[#This Row],[País]], ".", LEFT(TablaRegistroVentas[[#This Row],[Zona]],3),"@miempresa.com"))</f>
        <v>marshall islands.aus@miempresa.com</v>
      </c>
      <c r="F364" t="s">
        <v>17</v>
      </c>
      <c r="G364" t="s">
        <v>13</v>
      </c>
      <c r="H364" t="s">
        <v>19</v>
      </c>
      <c r="I364" t="str">
        <f>IF(OR(TablaRegistroVentas[[#This Row],[Prioridad]]="Alta",TablaRegistroVentas[[#This Row],[Prioridad]]="Crítica"),"Urgente","Normal")</f>
        <v>Urgente</v>
      </c>
      <c r="J364" s="1">
        <v>44674</v>
      </c>
      <c r="K364">
        <v>591169440</v>
      </c>
      <c r="L364" s="1">
        <v>44716</v>
      </c>
      <c r="M364" s="5">
        <f>_xlfn.DAYS(TablaRegistroVentas[[#This Row],[Fecha envío]], TablaRegistroVentas[[#This Row],[Fecha pedido]])</f>
        <v>42</v>
      </c>
      <c r="N364" s="1" t="str">
        <f>IF(TablaRegistroVentas[[#This Row],[Dias de entrega]]&lt;=20, "OK", IF(TablaRegistroVentas[[#This Row],[Dias de entrega]]&lt;=35, "Atrasado", "Alerta"))</f>
        <v>Alerta</v>
      </c>
      <c r="O364" s="1"/>
      <c r="P364"/>
      <c r="Q364"/>
      <c r="R364"/>
    </row>
    <row r="365" spans="1:18" x14ac:dyDescent="0.3">
      <c r="A365" t="s">
        <v>1026</v>
      </c>
      <c r="B365" t="s">
        <v>21</v>
      </c>
      <c r="C365" t="s">
        <v>253</v>
      </c>
      <c r="D365" t="str">
        <f t="shared" si="5"/>
        <v>TUVALU - AUSTRALIA Y OCEANÍA - C61</v>
      </c>
      <c r="E365" t="str">
        <f>LOWER(CONCATENATE(TablaRegistroVentas[[#This Row],[País]], ".", LEFT(TablaRegistroVentas[[#This Row],[Zona]],3),"@miempresa.com"))</f>
        <v>tuvalu.aus@miempresa.com</v>
      </c>
      <c r="F365" t="s">
        <v>32</v>
      </c>
      <c r="G365" t="s">
        <v>18</v>
      </c>
      <c r="H365" t="s">
        <v>19</v>
      </c>
      <c r="I365" t="str">
        <f>IF(OR(TablaRegistroVentas[[#This Row],[Prioridad]]="Alta",TablaRegistroVentas[[#This Row],[Prioridad]]="Crítica"),"Urgente","Normal")</f>
        <v>Urgente</v>
      </c>
      <c r="J365" s="1">
        <v>44306</v>
      </c>
      <c r="K365">
        <v>616064631</v>
      </c>
      <c r="L365" s="1">
        <v>44348</v>
      </c>
      <c r="M365" s="5">
        <f>_xlfn.DAYS(TablaRegistroVentas[[#This Row],[Fecha envío]], TablaRegistroVentas[[#This Row],[Fecha pedido]])</f>
        <v>42</v>
      </c>
      <c r="N365" s="1" t="str">
        <f>IF(TablaRegistroVentas[[#This Row],[Dias de entrega]]&lt;=20, "OK", IF(TablaRegistroVentas[[#This Row],[Dias de entrega]]&lt;=35, "Atrasado", "Alerta"))</f>
        <v>Alerta</v>
      </c>
      <c r="O365" s="1"/>
      <c r="P365"/>
      <c r="Q365"/>
      <c r="R365"/>
    </row>
    <row r="366" spans="1:18" x14ac:dyDescent="0.3">
      <c r="A366" t="s">
        <v>1042</v>
      </c>
      <c r="B366" t="s">
        <v>10</v>
      </c>
      <c r="C366" t="s">
        <v>390</v>
      </c>
      <c r="D366" t="str">
        <f t="shared" si="5"/>
        <v>MACEDONIA - EUROPA - C94</v>
      </c>
      <c r="E366" t="str">
        <f>LOWER(CONCATENATE(TablaRegistroVentas[[#This Row],[País]], ".", LEFT(TablaRegistroVentas[[#This Row],[Zona]],3),"@miempresa.com"))</f>
        <v>macedonia.eur@miempresa.com</v>
      </c>
      <c r="F366" t="s">
        <v>36</v>
      </c>
      <c r="G366" t="s">
        <v>13</v>
      </c>
      <c r="H366" t="s">
        <v>28</v>
      </c>
      <c r="I366" t="str">
        <f>IF(OR(TablaRegistroVentas[[#This Row],[Prioridad]]="Alta",TablaRegistroVentas[[#This Row],[Prioridad]]="Crítica"),"Urgente","Normal")</f>
        <v>Normal</v>
      </c>
      <c r="J366" s="1">
        <v>44230</v>
      </c>
      <c r="K366">
        <v>940079343</v>
      </c>
      <c r="L366" s="1">
        <v>44272</v>
      </c>
      <c r="M366" s="5">
        <f>_xlfn.DAYS(TablaRegistroVentas[[#This Row],[Fecha envío]], TablaRegistroVentas[[#This Row],[Fecha pedido]])</f>
        <v>42</v>
      </c>
      <c r="N366" s="1" t="str">
        <f>IF(TablaRegistroVentas[[#This Row],[Dias de entrega]]&lt;=20, "OK", IF(TablaRegistroVentas[[#This Row],[Dias de entrega]]&lt;=35, "Atrasado", "Alerta"))</f>
        <v>Alerta</v>
      </c>
      <c r="O366" s="1"/>
      <c r="P366"/>
      <c r="Q366"/>
      <c r="R366"/>
    </row>
    <row r="367" spans="1:18" x14ac:dyDescent="0.3">
      <c r="A367" t="s">
        <v>1141</v>
      </c>
      <c r="B367" t="s">
        <v>25</v>
      </c>
      <c r="C367" t="s">
        <v>388</v>
      </c>
      <c r="D367" t="str">
        <f t="shared" si="5"/>
        <v>CHAD - ÁFRICA - C16</v>
      </c>
      <c r="E367" t="str">
        <f>LOWER(CONCATENATE(TablaRegistroVentas[[#This Row],[País]], ".", LEFT(TablaRegistroVentas[[#This Row],[Zona]],3),"@miempresa.com"))</f>
        <v>chad.áfr@miempresa.com</v>
      </c>
      <c r="F367" t="s">
        <v>41</v>
      </c>
      <c r="G367" t="s">
        <v>18</v>
      </c>
      <c r="H367" t="s">
        <v>33</v>
      </c>
      <c r="I367" t="str">
        <f>IF(OR(TablaRegistroVentas[[#This Row],[Prioridad]]="Alta",TablaRegistroVentas[[#This Row],[Prioridad]]="Crítica"),"Urgente","Normal")</f>
        <v>Normal</v>
      </c>
      <c r="J367" s="1">
        <v>44364</v>
      </c>
      <c r="K367">
        <v>166689908</v>
      </c>
      <c r="L367" s="1">
        <v>44406</v>
      </c>
      <c r="M367" s="5">
        <f>_xlfn.DAYS(TablaRegistroVentas[[#This Row],[Fecha envío]], TablaRegistroVentas[[#This Row],[Fecha pedido]])</f>
        <v>42</v>
      </c>
      <c r="N367" s="1" t="str">
        <f>IF(TablaRegistroVentas[[#This Row],[Dias de entrega]]&lt;=20, "OK", IF(TablaRegistroVentas[[#This Row],[Dias de entrega]]&lt;=35, "Atrasado", "Alerta"))</f>
        <v>Alerta</v>
      </c>
      <c r="O367" s="1"/>
      <c r="P367"/>
      <c r="Q367"/>
      <c r="R367"/>
    </row>
    <row r="368" spans="1:18" x14ac:dyDescent="0.3">
      <c r="A368" t="s">
        <v>158</v>
      </c>
      <c r="B368" t="s">
        <v>25</v>
      </c>
      <c r="C368" t="s">
        <v>51</v>
      </c>
      <c r="D368" t="str">
        <f t="shared" si="5"/>
        <v>ANGOLA - ÁFRICA - C69</v>
      </c>
      <c r="E368" t="str">
        <f>LOWER(CONCATENATE(TablaRegistroVentas[[#This Row],[País]], ".", LEFT(TablaRegistroVentas[[#This Row],[Zona]],3),"@miempresa.com"))</f>
        <v>angola.áfr@miempresa.com</v>
      </c>
      <c r="F368" t="s">
        <v>32</v>
      </c>
      <c r="G368" t="s">
        <v>18</v>
      </c>
      <c r="H368" t="s">
        <v>19</v>
      </c>
      <c r="I368" t="str">
        <f>IF(OR(TablaRegistroVentas[[#This Row],[Prioridad]]="Alta",TablaRegistroVentas[[#This Row],[Prioridad]]="Crítica"),"Urgente","Normal")</f>
        <v>Urgente</v>
      </c>
      <c r="J368" s="1">
        <v>44652</v>
      </c>
      <c r="K368">
        <v>696721875</v>
      </c>
      <c r="L368" s="1">
        <v>44693</v>
      </c>
      <c r="M368" s="5">
        <f>_xlfn.DAYS(TablaRegistroVentas[[#This Row],[Fecha envío]], TablaRegistroVentas[[#This Row],[Fecha pedido]])</f>
        <v>41</v>
      </c>
      <c r="N368" s="1" t="str">
        <f>IF(TablaRegistroVentas[[#This Row],[Dias de entrega]]&lt;=20, "OK", IF(TablaRegistroVentas[[#This Row],[Dias de entrega]]&lt;=35, "Atrasado", "Alerta"))</f>
        <v>Alerta</v>
      </c>
      <c r="O368" s="1"/>
      <c r="P368"/>
      <c r="Q368"/>
      <c r="R368"/>
    </row>
    <row r="369" spans="1:18" x14ac:dyDescent="0.3">
      <c r="A369" t="s">
        <v>359</v>
      </c>
      <c r="B369" t="s">
        <v>21</v>
      </c>
      <c r="C369" t="s">
        <v>62</v>
      </c>
      <c r="D369" t="str">
        <f t="shared" si="5"/>
        <v>FEDERATED STATES OF MICRONESIA - AUSTRALIA Y OCEANÍA - C36</v>
      </c>
      <c r="E369" t="str">
        <f>LOWER(CONCATENATE(TablaRegistroVentas[[#This Row],[País]], ".", LEFT(TablaRegistroVentas[[#This Row],[Zona]],3),"@miempresa.com"))</f>
        <v>federated states of micronesia.aus@miempresa.com</v>
      </c>
      <c r="F369" t="s">
        <v>78</v>
      </c>
      <c r="G369" t="s">
        <v>13</v>
      </c>
      <c r="H369" t="s">
        <v>33</v>
      </c>
      <c r="I369" t="str">
        <f>IF(OR(TablaRegistroVentas[[#This Row],[Prioridad]]="Alta",TablaRegistroVentas[[#This Row],[Prioridad]]="Crítica"),"Urgente","Normal")</f>
        <v>Normal</v>
      </c>
      <c r="J369" s="1">
        <v>44331</v>
      </c>
      <c r="K369">
        <v>363235318</v>
      </c>
      <c r="L369" s="1">
        <v>44372</v>
      </c>
      <c r="M369" s="5">
        <f>_xlfn.DAYS(TablaRegistroVentas[[#This Row],[Fecha envío]], TablaRegistroVentas[[#This Row],[Fecha pedido]])</f>
        <v>41</v>
      </c>
      <c r="N369" s="1" t="str">
        <f>IF(TablaRegistroVentas[[#This Row],[Dias de entrega]]&lt;=20, "OK", IF(TablaRegistroVentas[[#This Row],[Dias de entrega]]&lt;=35, "Atrasado", "Alerta"))</f>
        <v>Alerta</v>
      </c>
      <c r="O369" s="1"/>
      <c r="P369"/>
      <c r="Q369"/>
      <c r="R369"/>
    </row>
    <row r="370" spans="1:18" x14ac:dyDescent="0.3">
      <c r="A370" t="s">
        <v>372</v>
      </c>
      <c r="B370" t="s">
        <v>10</v>
      </c>
      <c r="C370" t="s">
        <v>262</v>
      </c>
      <c r="D370" t="str">
        <f t="shared" si="5"/>
        <v>SWITZERLAND - EUROPA - C69</v>
      </c>
      <c r="E370" t="str">
        <f>LOWER(CONCATENATE(TablaRegistroVentas[[#This Row],[País]], ".", LEFT(TablaRegistroVentas[[#This Row],[Zona]],3),"@miempresa.com"))</f>
        <v>switzerland.eur@miempresa.com</v>
      </c>
      <c r="F370" t="s">
        <v>56</v>
      </c>
      <c r="G370" t="s">
        <v>18</v>
      </c>
      <c r="H370" t="s">
        <v>33</v>
      </c>
      <c r="I370" t="str">
        <f>IF(OR(TablaRegistroVentas[[#This Row],[Prioridad]]="Alta",TablaRegistroVentas[[#This Row],[Prioridad]]="Crítica"),"Urgente","Normal")</f>
        <v>Normal</v>
      </c>
      <c r="J370" s="1">
        <v>43843</v>
      </c>
      <c r="K370">
        <v>694697988</v>
      </c>
      <c r="L370" s="1">
        <v>43884</v>
      </c>
      <c r="M370" s="5">
        <f>_xlfn.DAYS(TablaRegistroVentas[[#This Row],[Fecha envío]], TablaRegistroVentas[[#This Row],[Fecha pedido]])</f>
        <v>41</v>
      </c>
      <c r="N370" s="1" t="str">
        <f>IF(TablaRegistroVentas[[#This Row],[Dias de entrega]]&lt;=20, "OK", IF(TablaRegistroVentas[[#This Row],[Dias de entrega]]&lt;=35, "Atrasado", "Alerta"))</f>
        <v>Alerta</v>
      </c>
      <c r="O370" s="1"/>
      <c r="P370"/>
      <c r="Q370"/>
      <c r="R370"/>
    </row>
    <row r="371" spans="1:18" x14ac:dyDescent="0.3">
      <c r="A371" t="s">
        <v>439</v>
      </c>
      <c r="B371" t="s">
        <v>68</v>
      </c>
      <c r="C371" t="s">
        <v>432</v>
      </c>
      <c r="D371" t="str">
        <f t="shared" si="5"/>
        <v>TAJIKISTAN - ASIA - C46</v>
      </c>
      <c r="E371" t="str">
        <f>LOWER(CONCATENATE(TablaRegistroVentas[[#This Row],[País]], ".", LEFT(TablaRegistroVentas[[#This Row],[Zona]],3),"@miempresa.com"))</f>
        <v>tajikistan.asi@miempresa.com</v>
      </c>
      <c r="F371" t="s">
        <v>46</v>
      </c>
      <c r="G371" t="s">
        <v>18</v>
      </c>
      <c r="H371" t="s">
        <v>28</v>
      </c>
      <c r="I371" t="str">
        <f>IF(OR(TablaRegistroVentas[[#This Row],[Prioridad]]="Alta",TablaRegistroVentas[[#This Row],[Prioridad]]="Crítica"),"Urgente","Normal")</f>
        <v>Normal</v>
      </c>
      <c r="J371" s="1">
        <v>44364</v>
      </c>
      <c r="K371">
        <v>469746911</v>
      </c>
      <c r="L371" s="1">
        <v>44405</v>
      </c>
      <c r="M371" s="5">
        <f>_xlfn.DAYS(TablaRegistroVentas[[#This Row],[Fecha envío]], TablaRegistroVentas[[#This Row],[Fecha pedido]])</f>
        <v>41</v>
      </c>
      <c r="N371" s="1" t="str">
        <f>IF(TablaRegistroVentas[[#This Row],[Dias de entrega]]&lt;=20, "OK", IF(TablaRegistroVentas[[#This Row],[Dias de entrega]]&lt;=35, "Atrasado", "Alerta"))</f>
        <v>Alerta</v>
      </c>
      <c r="O371" s="1"/>
      <c r="P371"/>
      <c r="Q371"/>
      <c r="R371"/>
    </row>
    <row r="372" spans="1:18" x14ac:dyDescent="0.3">
      <c r="A372" t="s">
        <v>444</v>
      </c>
      <c r="B372" t="s">
        <v>68</v>
      </c>
      <c r="C372" t="s">
        <v>257</v>
      </c>
      <c r="D372" t="str">
        <f t="shared" si="5"/>
        <v>TURKMENISTAN - ASIA - C68</v>
      </c>
      <c r="E372" t="str">
        <f>LOWER(CONCATENATE(TablaRegistroVentas[[#This Row],[País]], ".", LEFT(TablaRegistroVentas[[#This Row],[Zona]],3),"@miempresa.com"))</f>
        <v>turkmenistan.asi@miempresa.com</v>
      </c>
      <c r="F372" t="s">
        <v>43</v>
      </c>
      <c r="G372" t="s">
        <v>13</v>
      </c>
      <c r="H372" t="s">
        <v>28</v>
      </c>
      <c r="I372" t="str">
        <f>IF(OR(TablaRegistroVentas[[#This Row],[Prioridad]]="Alta",TablaRegistroVentas[[#This Row],[Prioridad]]="Crítica"),"Urgente","Normal")</f>
        <v>Normal</v>
      </c>
      <c r="J372" s="1">
        <v>44838</v>
      </c>
      <c r="K372">
        <v>682011783</v>
      </c>
      <c r="L372" s="1">
        <v>44879</v>
      </c>
      <c r="M372" s="5">
        <f>_xlfn.DAYS(TablaRegistroVentas[[#This Row],[Fecha envío]], TablaRegistroVentas[[#This Row],[Fecha pedido]])</f>
        <v>41</v>
      </c>
      <c r="N372" s="1" t="str">
        <f>IF(TablaRegistroVentas[[#This Row],[Dias de entrega]]&lt;=20, "OK", IF(TablaRegistroVentas[[#This Row],[Dias de entrega]]&lt;=35, "Atrasado", "Alerta"))</f>
        <v>Alerta</v>
      </c>
      <c r="O372" s="1"/>
      <c r="P372"/>
      <c r="Q372"/>
      <c r="R372"/>
    </row>
    <row r="373" spans="1:18" x14ac:dyDescent="0.3">
      <c r="A373" t="s">
        <v>566</v>
      </c>
      <c r="B373" t="s">
        <v>10</v>
      </c>
      <c r="C373" t="s">
        <v>384</v>
      </c>
      <c r="D373" t="str">
        <f t="shared" si="5"/>
        <v>LIECHTENSTEIN - EUROPA - C58</v>
      </c>
      <c r="E373" t="str">
        <f>LOWER(CONCATENATE(TablaRegistroVentas[[#This Row],[País]], ".", LEFT(TablaRegistroVentas[[#This Row],[Zona]],3),"@miempresa.com"))</f>
        <v>liechtenstein.eur@miempresa.com</v>
      </c>
      <c r="F373" t="s">
        <v>17</v>
      </c>
      <c r="G373" t="s">
        <v>13</v>
      </c>
      <c r="H373" t="s">
        <v>33</v>
      </c>
      <c r="I373" t="str">
        <f>IF(OR(TablaRegistroVentas[[#This Row],[Prioridad]]="Alta",TablaRegistroVentas[[#This Row],[Prioridad]]="Crítica"),"Urgente","Normal")</f>
        <v>Normal</v>
      </c>
      <c r="J373" s="1">
        <v>44797</v>
      </c>
      <c r="K373">
        <v>583842074</v>
      </c>
      <c r="L373" s="1">
        <v>44838</v>
      </c>
      <c r="M373" s="5">
        <f>_xlfn.DAYS(TablaRegistroVentas[[#This Row],[Fecha envío]], TablaRegistroVentas[[#This Row],[Fecha pedido]])</f>
        <v>41</v>
      </c>
      <c r="N373" s="1" t="str">
        <f>IF(TablaRegistroVentas[[#This Row],[Dias de entrega]]&lt;=20, "OK", IF(TablaRegistroVentas[[#This Row],[Dias de entrega]]&lt;=35, "Atrasado", "Alerta"))</f>
        <v>Alerta</v>
      </c>
      <c r="O373" s="1"/>
      <c r="P373"/>
      <c r="Q373"/>
      <c r="R373"/>
    </row>
    <row r="374" spans="1:18" x14ac:dyDescent="0.3">
      <c r="A374" t="s">
        <v>778</v>
      </c>
      <c r="B374" t="s">
        <v>68</v>
      </c>
      <c r="C374" t="s">
        <v>100</v>
      </c>
      <c r="D374" t="str">
        <f t="shared" si="5"/>
        <v>INDONESIA - ASIA - C96</v>
      </c>
      <c r="E374" t="str">
        <f>LOWER(CONCATENATE(TablaRegistroVentas[[#This Row],[País]], ".", LEFT(TablaRegistroVentas[[#This Row],[Zona]],3),"@miempresa.com"))</f>
        <v>indonesia.asi@miempresa.com</v>
      </c>
      <c r="F374" t="s">
        <v>36</v>
      </c>
      <c r="G374" t="s">
        <v>13</v>
      </c>
      <c r="H374" t="s">
        <v>28</v>
      </c>
      <c r="I374" t="str">
        <f>IF(OR(TablaRegistroVentas[[#This Row],[Prioridad]]="Alta",TablaRegistroVentas[[#This Row],[Prioridad]]="Crítica"),"Urgente","Normal")</f>
        <v>Normal</v>
      </c>
      <c r="J374" s="1">
        <v>44792</v>
      </c>
      <c r="K374">
        <v>967345178</v>
      </c>
      <c r="L374" s="1">
        <v>44833</v>
      </c>
      <c r="M374" s="5">
        <f>_xlfn.DAYS(TablaRegistroVentas[[#This Row],[Fecha envío]], TablaRegistroVentas[[#This Row],[Fecha pedido]])</f>
        <v>41</v>
      </c>
      <c r="N374" s="1" t="str">
        <f>IF(TablaRegistroVentas[[#This Row],[Dias de entrega]]&lt;=20, "OK", IF(TablaRegistroVentas[[#This Row],[Dias de entrega]]&lt;=35, "Atrasado", "Alerta"))</f>
        <v>Alerta</v>
      </c>
      <c r="O374" s="1"/>
      <c r="P374"/>
      <c r="Q374"/>
      <c r="R374"/>
    </row>
    <row r="375" spans="1:18" x14ac:dyDescent="0.3">
      <c r="A375" t="s">
        <v>940</v>
      </c>
      <c r="B375" t="s">
        <v>10</v>
      </c>
      <c r="C375" t="s">
        <v>941</v>
      </c>
      <c r="D375" t="str">
        <f t="shared" si="5"/>
        <v>VATICAN CITY - EUROPA - C52</v>
      </c>
      <c r="E375" t="str">
        <f>LOWER(CONCATENATE(TablaRegistroVentas[[#This Row],[País]], ".", LEFT(TablaRegistroVentas[[#This Row],[Zona]],3),"@miempresa.com"))</f>
        <v>vatican city.eur@miempresa.com</v>
      </c>
      <c r="F375" t="s">
        <v>56</v>
      </c>
      <c r="G375" t="s">
        <v>13</v>
      </c>
      <c r="H375" t="s">
        <v>19</v>
      </c>
      <c r="I375" t="str">
        <f>IF(OR(TablaRegistroVentas[[#This Row],[Prioridad]]="Alta",TablaRegistroVentas[[#This Row],[Prioridad]]="Crítica"),"Urgente","Normal")</f>
        <v>Urgente</v>
      </c>
      <c r="J375" s="1">
        <v>44262</v>
      </c>
      <c r="K375">
        <v>527969729</v>
      </c>
      <c r="L375" s="1">
        <v>44303</v>
      </c>
      <c r="M375" s="5">
        <f>_xlfn.DAYS(TablaRegistroVentas[[#This Row],[Fecha envío]], TablaRegistroVentas[[#This Row],[Fecha pedido]])</f>
        <v>41</v>
      </c>
      <c r="N375" s="1" t="str">
        <f>IF(TablaRegistroVentas[[#This Row],[Dias de entrega]]&lt;=20, "OK", IF(TablaRegistroVentas[[#This Row],[Dias de entrega]]&lt;=35, "Atrasado", "Alerta"))</f>
        <v>Alerta</v>
      </c>
      <c r="O375" s="1"/>
      <c r="P375"/>
      <c r="Q375"/>
      <c r="R375"/>
    </row>
    <row r="376" spans="1:18" x14ac:dyDescent="0.3">
      <c r="A376" t="s">
        <v>435</v>
      </c>
      <c r="B376" t="s">
        <v>30</v>
      </c>
      <c r="C376" t="s">
        <v>35</v>
      </c>
      <c r="D376" t="str">
        <f t="shared" si="5"/>
        <v>GRENADA - CENTROAMÉRICA Y CARIBE - C66</v>
      </c>
      <c r="E376" t="str">
        <f>LOWER(CONCATENATE(TablaRegistroVentas[[#This Row],[País]], ".", LEFT(TablaRegistroVentas[[#This Row],[Zona]],3),"@miempresa.com"))</f>
        <v>grenada.cen@miempresa.com</v>
      </c>
      <c r="F376" t="s">
        <v>17</v>
      </c>
      <c r="G376" t="s">
        <v>18</v>
      </c>
      <c r="H376" t="s">
        <v>19</v>
      </c>
      <c r="I376" t="str">
        <f>IF(OR(TablaRegistroVentas[[#This Row],[Prioridad]]="Alta",TablaRegistroVentas[[#This Row],[Prioridad]]="Crítica"),"Urgente","Normal")</f>
        <v>Urgente</v>
      </c>
      <c r="J376" s="1">
        <v>44504</v>
      </c>
      <c r="K376">
        <v>663228595</v>
      </c>
      <c r="L376" s="1">
        <v>44545</v>
      </c>
      <c r="M376" s="5">
        <f>_xlfn.DAYS(TablaRegistroVentas[[#This Row],[Fecha envío]], TablaRegistroVentas[[#This Row],[Fecha pedido]])</f>
        <v>41</v>
      </c>
      <c r="N376" s="1" t="str">
        <f>IF(TablaRegistroVentas[[#This Row],[Dias de entrega]]&lt;=20, "OK", IF(TablaRegistroVentas[[#This Row],[Dias de entrega]]&lt;=35, "Atrasado", "Alerta"))</f>
        <v>Alerta</v>
      </c>
      <c r="O376" s="1"/>
      <c r="P376"/>
      <c r="Q376"/>
      <c r="R376"/>
    </row>
    <row r="377" spans="1:18" x14ac:dyDescent="0.3">
      <c r="A377" t="s">
        <v>999</v>
      </c>
      <c r="B377" t="s">
        <v>25</v>
      </c>
      <c r="C377" t="s">
        <v>134</v>
      </c>
      <c r="D377" t="str">
        <f t="shared" si="5"/>
        <v>RWANDA - ÁFRICA - C37</v>
      </c>
      <c r="E377" t="str">
        <f>LOWER(CONCATENATE(TablaRegistroVentas[[#This Row],[País]], ".", LEFT(TablaRegistroVentas[[#This Row],[Zona]],3),"@miempresa.com"))</f>
        <v>rwanda.áfr@miempresa.com</v>
      </c>
      <c r="F377" t="s">
        <v>27</v>
      </c>
      <c r="G377" t="s">
        <v>13</v>
      </c>
      <c r="H377" t="s">
        <v>33</v>
      </c>
      <c r="I377" t="str">
        <f>IF(OR(TablaRegistroVentas[[#This Row],[Prioridad]]="Alta",TablaRegistroVentas[[#This Row],[Prioridad]]="Crítica"),"Urgente","Normal")</f>
        <v>Normal</v>
      </c>
      <c r="J377" s="1">
        <v>43973</v>
      </c>
      <c r="K377">
        <v>374043118</v>
      </c>
      <c r="L377" s="1">
        <v>44014</v>
      </c>
      <c r="M377" s="5">
        <f>_xlfn.DAYS(TablaRegistroVentas[[#This Row],[Fecha envío]], TablaRegistroVentas[[#This Row],[Fecha pedido]])</f>
        <v>41</v>
      </c>
      <c r="N377" s="1" t="str">
        <f>IF(TablaRegistroVentas[[#This Row],[Dias de entrega]]&lt;=20, "OK", IF(TablaRegistroVentas[[#This Row],[Dias de entrega]]&lt;=35, "Atrasado", "Alerta"))</f>
        <v>Alerta</v>
      </c>
      <c r="O377" s="1"/>
      <c r="P377"/>
      <c r="Q377"/>
      <c r="R377"/>
    </row>
    <row r="378" spans="1:18" x14ac:dyDescent="0.3">
      <c r="A378" t="s">
        <v>1093</v>
      </c>
      <c r="B378" t="s">
        <v>10</v>
      </c>
      <c r="C378" t="s">
        <v>340</v>
      </c>
      <c r="D378" t="str">
        <f t="shared" si="5"/>
        <v>LUXEMBOURG - EUROPA - C64</v>
      </c>
      <c r="E378" t="str">
        <f>LOWER(CONCATENATE(TablaRegistroVentas[[#This Row],[País]], ".", LEFT(TablaRegistroVentas[[#This Row],[Zona]],3),"@miempresa.com"))</f>
        <v>luxembourg.eur@miempresa.com</v>
      </c>
      <c r="F378" t="s">
        <v>56</v>
      </c>
      <c r="G378" t="s">
        <v>18</v>
      </c>
      <c r="H378" t="s">
        <v>33</v>
      </c>
      <c r="I378" t="str">
        <f>IF(OR(TablaRegistroVentas[[#This Row],[Prioridad]]="Alta",TablaRegistroVentas[[#This Row],[Prioridad]]="Crítica"),"Urgente","Normal")</f>
        <v>Normal</v>
      </c>
      <c r="J378" s="1">
        <v>44174</v>
      </c>
      <c r="K378">
        <v>642793166</v>
      </c>
      <c r="L378" s="1">
        <v>44215</v>
      </c>
      <c r="M378" s="5">
        <f>_xlfn.DAYS(TablaRegistroVentas[[#This Row],[Fecha envío]], TablaRegistroVentas[[#This Row],[Fecha pedido]])</f>
        <v>41</v>
      </c>
      <c r="N378" s="1" t="str">
        <f>IF(TablaRegistroVentas[[#This Row],[Dias de entrega]]&lt;=20, "OK", IF(TablaRegistroVentas[[#This Row],[Dias de entrega]]&lt;=35, "Atrasado", "Alerta"))</f>
        <v>Alerta</v>
      </c>
      <c r="O378" s="1"/>
      <c r="P378"/>
      <c r="Q378"/>
      <c r="R378"/>
    </row>
    <row r="379" spans="1:18" x14ac:dyDescent="0.3">
      <c r="A379" t="s">
        <v>81</v>
      </c>
      <c r="B379" t="s">
        <v>25</v>
      </c>
      <c r="C379" t="s">
        <v>82</v>
      </c>
      <c r="D379" t="str">
        <f t="shared" si="5"/>
        <v>BURUNDI - ÁFRICA - C47</v>
      </c>
      <c r="E379" t="str">
        <f>LOWER(CONCATENATE(TablaRegistroVentas[[#This Row],[País]], ".", LEFT(TablaRegistroVentas[[#This Row],[Zona]],3),"@miempresa.com"))</f>
        <v>burundi.áfr@miempresa.com</v>
      </c>
      <c r="F379" t="s">
        <v>43</v>
      </c>
      <c r="G379" t="s">
        <v>18</v>
      </c>
      <c r="H379" t="s">
        <v>19</v>
      </c>
      <c r="I379" t="str">
        <f>IF(OR(TablaRegistroVentas[[#This Row],[Prioridad]]="Alta",TablaRegistroVentas[[#This Row],[Prioridad]]="Crítica"),"Urgente","Normal")</f>
        <v>Urgente</v>
      </c>
      <c r="J379" s="1">
        <v>44592</v>
      </c>
      <c r="K379">
        <v>477993524</v>
      </c>
      <c r="L379" s="1">
        <v>44632</v>
      </c>
      <c r="M379" s="5">
        <f>_xlfn.DAYS(TablaRegistroVentas[[#This Row],[Fecha envío]], TablaRegistroVentas[[#This Row],[Fecha pedido]])</f>
        <v>40</v>
      </c>
      <c r="N379" s="1" t="str">
        <f>IF(TablaRegistroVentas[[#This Row],[Dias de entrega]]&lt;=20, "OK", IF(TablaRegistroVentas[[#This Row],[Dias de entrega]]&lt;=35, "Atrasado", "Alerta"))</f>
        <v>Alerta</v>
      </c>
      <c r="O379" s="1"/>
      <c r="P379"/>
      <c r="Q379"/>
      <c r="R379"/>
    </row>
    <row r="380" spans="1:18" x14ac:dyDescent="0.3">
      <c r="A380" t="s">
        <v>233</v>
      </c>
      <c r="B380" t="s">
        <v>30</v>
      </c>
      <c r="C380" t="s">
        <v>193</v>
      </c>
      <c r="D380" t="str">
        <f t="shared" si="5"/>
        <v>TRINIDAD AND TOBAGO - CENTROAMÉRICA Y CARIBE - C37</v>
      </c>
      <c r="E380" t="str">
        <f>LOWER(CONCATENATE(TablaRegistroVentas[[#This Row],[País]], ".", LEFT(TablaRegistroVentas[[#This Row],[Zona]],3),"@miempresa.com"))</f>
        <v>trinidad and tobago.cen@miempresa.com</v>
      </c>
      <c r="F380" t="s">
        <v>32</v>
      </c>
      <c r="G380" t="s">
        <v>18</v>
      </c>
      <c r="H380" t="s">
        <v>19</v>
      </c>
      <c r="I380" t="str">
        <f>IF(OR(TablaRegistroVentas[[#This Row],[Prioridad]]="Alta",TablaRegistroVentas[[#This Row],[Prioridad]]="Crítica"),"Urgente","Normal")</f>
        <v>Urgente</v>
      </c>
      <c r="J380" s="1">
        <v>44210</v>
      </c>
      <c r="K380">
        <v>371547162</v>
      </c>
      <c r="L380" s="1">
        <v>44250</v>
      </c>
      <c r="M380" s="5">
        <f>_xlfn.DAYS(TablaRegistroVentas[[#This Row],[Fecha envío]], TablaRegistroVentas[[#This Row],[Fecha pedido]])</f>
        <v>40</v>
      </c>
      <c r="N380" s="1" t="str">
        <f>IF(TablaRegistroVentas[[#This Row],[Dias de entrega]]&lt;=20, "OK", IF(TablaRegistroVentas[[#This Row],[Dias de entrega]]&lt;=35, "Atrasado", "Alerta"))</f>
        <v>Alerta</v>
      </c>
      <c r="O380" s="1"/>
      <c r="P380"/>
      <c r="Q380"/>
      <c r="R380"/>
    </row>
    <row r="381" spans="1:18" x14ac:dyDescent="0.3">
      <c r="A381" t="s">
        <v>258</v>
      </c>
      <c r="B381" t="s">
        <v>25</v>
      </c>
      <c r="C381" t="s">
        <v>259</v>
      </c>
      <c r="D381" t="str">
        <f t="shared" si="5"/>
        <v>UGANDA - ÁFRICA - C32</v>
      </c>
      <c r="E381" t="str">
        <f>LOWER(CONCATENATE(TablaRegistroVentas[[#This Row],[País]], ".", LEFT(TablaRegistroVentas[[#This Row],[Zona]],3),"@miempresa.com"))</f>
        <v>uganda.áfr@miempresa.com</v>
      </c>
      <c r="F381" t="s">
        <v>88</v>
      </c>
      <c r="G381" t="s">
        <v>18</v>
      </c>
      <c r="H381" t="s">
        <v>33</v>
      </c>
      <c r="I381" t="str">
        <f>IF(OR(TablaRegistroVentas[[#This Row],[Prioridad]]="Alta",TablaRegistroVentas[[#This Row],[Prioridad]]="Crítica"),"Urgente","Normal")</f>
        <v>Normal</v>
      </c>
      <c r="J381" s="1">
        <v>44424</v>
      </c>
      <c r="K381">
        <v>320556437</v>
      </c>
      <c r="L381" s="1">
        <v>44464</v>
      </c>
      <c r="M381" s="5">
        <f>_xlfn.DAYS(TablaRegistroVentas[[#This Row],[Fecha envío]], TablaRegistroVentas[[#This Row],[Fecha pedido]])</f>
        <v>40</v>
      </c>
      <c r="N381" s="1" t="str">
        <f>IF(TablaRegistroVentas[[#This Row],[Dias de entrega]]&lt;=20, "OK", IF(TablaRegistroVentas[[#This Row],[Dias de entrega]]&lt;=35, "Atrasado", "Alerta"))</f>
        <v>Alerta</v>
      </c>
      <c r="O381" s="1"/>
      <c r="P381"/>
      <c r="Q381"/>
      <c r="R381"/>
    </row>
    <row r="382" spans="1:18" x14ac:dyDescent="0.3">
      <c r="A382" t="s">
        <v>273</v>
      </c>
      <c r="B382" t="s">
        <v>68</v>
      </c>
      <c r="C382" t="s">
        <v>274</v>
      </c>
      <c r="D382" t="str">
        <f t="shared" si="5"/>
        <v>MONGOLIA - ASIA - C69</v>
      </c>
      <c r="E382" t="str">
        <f>LOWER(CONCATENATE(TablaRegistroVentas[[#This Row],[País]], ".", LEFT(TablaRegistroVentas[[#This Row],[Zona]],3),"@miempresa.com"))</f>
        <v>mongolia.asi@miempresa.com</v>
      </c>
      <c r="F382" t="s">
        <v>41</v>
      </c>
      <c r="G382" t="s">
        <v>18</v>
      </c>
      <c r="H382" t="s">
        <v>28</v>
      </c>
      <c r="I382" t="str">
        <f>IF(OR(TablaRegistroVentas[[#This Row],[Prioridad]]="Alta",TablaRegistroVentas[[#This Row],[Prioridad]]="Crítica"),"Urgente","Normal")</f>
        <v>Normal</v>
      </c>
      <c r="J382" s="1">
        <v>44362</v>
      </c>
      <c r="K382">
        <v>699479186</v>
      </c>
      <c r="L382" s="1">
        <v>44402</v>
      </c>
      <c r="M382" s="5">
        <f>_xlfn.DAYS(TablaRegistroVentas[[#This Row],[Fecha envío]], TablaRegistroVentas[[#This Row],[Fecha pedido]])</f>
        <v>40</v>
      </c>
      <c r="N382" s="1" t="str">
        <f>IF(TablaRegistroVentas[[#This Row],[Dias de entrega]]&lt;=20, "OK", IF(TablaRegistroVentas[[#This Row],[Dias de entrega]]&lt;=35, "Atrasado", "Alerta"))</f>
        <v>Alerta</v>
      </c>
      <c r="O382" s="1"/>
      <c r="P382"/>
      <c r="Q382"/>
      <c r="R382"/>
    </row>
    <row r="383" spans="1:18" x14ac:dyDescent="0.3">
      <c r="A383" t="s">
        <v>479</v>
      </c>
      <c r="B383" t="s">
        <v>10</v>
      </c>
      <c r="C383" t="s">
        <v>198</v>
      </c>
      <c r="D383" t="str">
        <f t="shared" si="5"/>
        <v>ALBANIA - EUROPA - C64</v>
      </c>
      <c r="E383" t="str">
        <f>LOWER(CONCATENATE(TablaRegistroVentas[[#This Row],[País]], ".", LEFT(TablaRegistroVentas[[#This Row],[Zona]],3),"@miempresa.com"))</f>
        <v>albania.eur@miempresa.com</v>
      </c>
      <c r="F383" t="s">
        <v>43</v>
      </c>
      <c r="G383" t="s">
        <v>18</v>
      </c>
      <c r="H383" t="s">
        <v>33</v>
      </c>
      <c r="I383" t="str">
        <f>IF(OR(TablaRegistroVentas[[#This Row],[Prioridad]]="Alta",TablaRegistroVentas[[#This Row],[Prioridad]]="Crítica"),"Urgente","Normal")</f>
        <v>Normal</v>
      </c>
      <c r="J383" s="1">
        <v>44518</v>
      </c>
      <c r="K383">
        <v>647252929</v>
      </c>
      <c r="L383" s="1">
        <v>44558</v>
      </c>
      <c r="M383" s="5">
        <f>_xlfn.DAYS(TablaRegistroVentas[[#This Row],[Fecha envío]], TablaRegistroVentas[[#This Row],[Fecha pedido]])</f>
        <v>40</v>
      </c>
      <c r="N383" s="1" t="str">
        <f>IF(TablaRegistroVentas[[#This Row],[Dias de entrega]]&lt;=20, "OK", IF(TablaRegistroVentas[[#This Row],[Dias de entrega]]&lt;=35, "Atrasado", "Alerta"))</f>
        <v>Alerta</v>
      </c>
      <c r="O383" s="1"/>
      <c r="P383"/>
      <c r="Q383"/>
      <c r="R383"/>
    </row>
    <row r="384" spans="1:18" x14ac:dyDescent="0.3">
      <c r="A384" t="s">
        <v>484</v>
      </c>
      <c r="B384" t="s">
        <v>25</v>
      </c>
      <c r="C384" t="s">
        <v>222</v>
      </c>
      <c r="D384" t="str">
        <f t="shared" si="5"/>
        <v>SEYCHELLES  - ÁFRICA - C42</v>
      </c>
      <c r="E384" t="str">
        <f>LOWER(CONCATENATE(TablaRegistroVentas[[#This Row],[País]], ".", LEFT(TablaRegistroVentas[[#This Row],[Zona]],3),"@miempresa.com"))</f>
        <v>seychelles .áfr@miempresa.com</v>
      </c>
      <c r="F384" t="s">
        <v>78</v>
      </c>
      <c r="G384" t="s">
        <v>13</v>
      </c>
      <c r="H384" t="s">
        <v>33</v>
      </c>
      <c r="I384" t="str">
        <f>IF(OR(TablaRegistroVentas[[#This Row],[Prioridad]]="Alta",TablaRegistroVentas[[#This Row],[Prioridad]]="Crítica"),"Urgente","Normal")</f>
        <v>Normal</v>
      </c>
      <c r="J384" s="1">
        <v>43937</v>
      </c>
      <c r="K384">
        <v>425159585</v>
      </c>
      <c r="L384" s="1">
        <v>43977</v>
      </c>
      <c r="M384" s="5">
        <f>_xlfn.DAYS(TablaRegistroVentas[[#This Row],[Fecha envío]], TablaRegistroVentas[[#This Row],[Fecha pedido]])</f>
        <v>40</v>
      </c>
      <c r="N384" s="1" t="str">
        <f>IF(TablaRegistroVentas[[#This Row],[Dias de entrega]]&lt;=20, "OK", IF(TablaRegistroVentas[[#This Row],[Dias de entrega]]&lt;=35, "Atrasado", "Alerta"))</f>
        <v>Alerta</v>
      </c>
      <c r="O384" s="1"/>
      <c r="P384"/>
      <c r="Q384"/>
      <c r="R384"/>
    </row>
    <row r="385" spans="1:18" x14ac:dyDescent="0.3">
      <c r="A385" t="s">
        <v>617</v>
      </c>
      <c r="B385" t="s">
        <v>30</v>
      </c>
      <c r="C385" t="s">
        <v>153</v>
      </c>
      <c r="D385" t="str">
        <f t="shared" si="5"/>
        <v>JAMAICA - CENTROAMÉRICA Y CARIBE - C33</v>
      </c>
      <c r="E385" t="str">
        <f>LOWER(CONCATENATE(TablaRegistroVentas[[#This Row],[País]], ".", LEFT(TablaRegistroVentas[[#This Row],[Zona]],3),"@miempresa.com"))</f>
        <v>jamaica.cen@miempresa.com</v>
      </c>
      <c r="F385" t="s">
        <v>36</v>
      </c>
      <c r="G385" t="s">
        <v>18</v>
      </c>
      <c r="H385" t="s">
        <v>19</v>
      </c>
      <c r="I385" t="str">
        <f>IF(OR(TablaRegistroVentas[[#This Row],[Prioridad]]="Alta",TablaRegistroVentas[[#This Row],[Prioridad]]="Crítica"),"Urgente","Normal")</f>
        <v>Urgente</v>
      </c>
      <c r="J385" s="1">
        <v>44412</v>
      </c>
      <c r="K385">
        <v>335351932</v>
      </c>
      <c r="L385" s="1">
        <v>44452</v>
      </c>
      <c r="M385" s="5">
        <f>_xlfn.DAYS(TablaRegistroVentas[[#This Row],[Fecha envío]], TablaRegistroVentas[[#This Row],[Fecha pedido]])</f>
        <v>40</v>
      </c>
      <c r="N385" s="1" t="str">
        <f>IF(TablaRegistroVentas[[#This Row],[Dias de entrega]]&lt;=20, "OK", IF(TablaRegistroVentas[[#This Row],[Dias de entrega]]&lt;=35, "Atrasado", "Alerta"))</f>
        <v>Alerta</v>
      </c>
      <c r="O385" s="1"/>
      <c r="P385"/>
      <c r="Q385"/>
      <c r="R385"/>
    </row>
    <row r="386" spans="1:18" x14ac:dyDescent="0.3">
      <c r="A386" t="s">
        <v>59</v>
      </c>
      <c r="B386" t="s">
        <v>30</v>
      </c>
      <c r="C386" t="s">
        <v>427</v>
      </c>
      <c r="D386" t="str">
        <f t="shared" ref="D386:D449" si="6">UPPER(C386&amp;" - "&amp;B386&amp;" - "&amp;LEFT(A386,1)&amp;MID(A386,2,2))</f>
        <v>COSTA RICA - CENTROAMÉRICA Y CARIBE - C49</v>
      </c>
      <c r="E386" t="str">
        <f>LOWER(CONCATENATE(TablaRegistroVentas[[#This Row],[País]], ".", LEFT(TablaRegistroVentas[[#This Row],[Zona]],3),"@miempresa.com"))</f>
        <v>costa rica.cen@miempresa.com</v>
      </c>
      <c r="F386" t="s">
        <v>36</v>
      </c>
      <c r="G386" t="s">
        <v>13</v>
      </c>
      <c r="H386" t="s">
        <v>28</v>
      </c>
      <c r="I386" t="str">
        <f>IF(OR(TablaRegistroVentas[[#This Row],[Prioridad]]="Alta",TablaRegistroVentas[[#This Row],[Prioridad]]="Crítica"),"Urgente","Normal")</f>
        <v>Normal</v>
      </c>
      <c r="J386" s="1">
        <v>44058</v>
      </c>
      <c r="K386">
        <v>494225394</v>
      </c>
      <c r="L386" s="1">
        <v>44098</v>
      </c>
      <c r="M386" s="5">
        <f>_xlfn.DAYS(TablaRegistroVentas[[#This Row],[Fecha envío]], TablaRegistroVentas[[#This Row],[Fecha pedido]])</f>
        <v>40</v>
      </c>
      <c r="N386" s="1" t="str">
        <f>IF(TablaRegistroVentas[[#This Row],[Dias de entrega]]&lt;=20, "OK", IF(TablaRegistroVentas[[#This Row],[Dias de entrega]]&lt;=35, "Atrasado", "Alerta"))</f>
        <v>Alerta</v>
      </c>
      <c r="O386" s="1"/>
      <c r="P386"/>
      <c r="Q386"/>
      <c r="R386"/>
    </row>
    <row r="387" spans="1:18" x14ac:dyDescent="0.3">
      <c r="A387" t="s">
        <v>659</v>
      </c>
      <c r="B387" t="s">
        <v>25</v>
      </c>
      <c r="C387" t="s">
        <v>244</v>
      </c>
      <c r="D387" t="str">
        <f t="shared" si="6"/>
        <v>LIBERIA - ÁFRICA - C11</v>
      </c>
      <c r="E387" t="str">
        <f>LOWER(CONCATENATE(TablaRegistroVentas[[#This Row],[País]], ".", LEFT(TablaRegistroVentas[[#This Row],[Zona]],3),"@miempresa.com"))</f>
        <v>liberia.áfr@miempresa.com</v>
      </c>
      <c r="F387" t="s">
        <v>88</v>
      </c>
      <c r="G387" t="s">
        <v>13</v>
      </c>
      <c r="H387" t="s">
        <v>19</v>
      </c>
      <c r="I387" t="str">
        <f>IF(OR(TablaRegistroVentas[[#This Row],[Prioridad]]="Alta",TablaRegistroVentas[[#This Row],[Prioridad]]="Crítica"),"Urgente","Normal")</f>
        <v>Urgente</v>
      </c>
      <c r="J387" s="1">
        <v>44869</v>
      </c>
      <c r="K387">
        <v>118491685</v>
      </c>
      <c r="L387" s="1">
        <v>44909</v>
      </c>
      <c r="M387" s="5">
        <f>_xlfn.DAYS(TablaRegistroVentas[[#This Row],[Fecha envío]], TablaRegistroVentas[[#This Row],[Fecha pedido]])</f>
        <v>40</v>
      </c>
      <c r="N387" s="1" t="str">
        <f>IF(TablaRegistroVentas[[#This Row],[Dias de entrega]]&lt;=20, "OK", IF(TablaRegistroVentas[[#This Row],[Dias de entrega]]&lt;=35, "Atrasado", "Alerta"))</f>
        <v>Alerta</v>
      </c>
      <c r="O387" s="1"/>
      <c r="P387"/>
      <c r="Q387"/>
      <c r="R387"/>
    </row>
    <row r="388" spans="1:18" x14ac:dyDescent="0.3">
      <c r="A388" t="s">
        <v>660</v>
      </c>
      <c r="B388" t="s">
        <v>25</v>
      </c>
      <c r="C388" t="s">
        <v>129</v>
      </c>
      <c r="D388" t="str">
        <f t="shared" si="6"/>
        <v>SOUTH SUDAN - ÁFRICA - C77</v>
      </c>
      <c r="E388" t="str">
        <f>LOWER(CONCATENATE(TablaRegistroVentas[[#This Row],[País]], ".", LEFT(TablaRegistroVentas[[#This Row],[Zona]],3),"@miempresa.com"))</f>
        <v>south sudan.áfr@miempresa.com</v>
      </c>
      <c r="F388" t="s">
        <v>88</v>
      </c>
      <c r="G388" t="s">
        <v>18</v>
      </c>
      <c r="H388" t="s">
        <v>19</v>
      </c>
      <c r="I388" t="str">
        <f>IF(OR(TablaRegistroVentas[[#This Row],[Prioridad]]="Alta",TablaRegistroVentas[[#This Row],[Prioridad]]="Crítica"),"Urgente","Normal")</f>
        <v>Urgente</v>
      </c>
      <c r="J388" s="1">
        <v>44190</v>
      </c>
      <c r="K388">
        <v>772954547</v>
      </c>
      <c r="L388" s="1">
        <v>44230</v>
      </c>
      <c r="M388" s="5">
        <f>_xlfn.DAYS(TablaRegistroVentas[[#This Row],[Fecha envío]], TablaRegistroVentas[[#This Row],[Fecha pedido]])</f>
        <v>40</v>
      </c>
      <c r="N388" s="1" t="str">
        <f>IF(TablaRegistroVentas[[#This Row],[Dias de entrega]]&lt;=20, "OK", IF(TablaRegistroVentas[[#This Row],[Dias de entrega]]&lt;=35, "Atrasado", "Alerta"))</f>
        <v>Alerta</v>
      </c>
      <c r="O388" s="1"/>
      <c r="P388"/>
      <c r="Q388"/>
      <c r="R388"/>
    </row>
    <row r="389" spans="1:18" x14ac:dyDescent="0.3">
      <c r="A389" t="s">
        <v>718</v>
      </c>
      <c r="B389" t="s">
        <v>25</v>
      </c>
      <c r="C389" t="s">
        <v>417</v>
      </c>
      <c r="D389" t="str">
        <f t="shared" si="6"/>
        <v>DEMOCRATIC REPUBLIC OF THE CONGO - ÁFRICA - C56</v>
      </c>
      <c r="E389" t="str">
        <f>LOWER(CONCATENATE(TablaRegistroVentas[[#This Row],[País]], ".", LEFT(TablaRegistroVentas[[#This Row],[Zona]],3),"@miempresa.com"))</f>
        <v>democratic republic of the congo.áfr@miempresa.com</v>
      </c>
      <c r="F389" t="s">
        <v>36</v>
      </c>
      <c r="G389" t="s">
        <v>13</v>
      </c>
      <c r="H389" t="s">
        <v>33</v>
      </c>
      <c r="I389" t="str">
        <f>IF(OR(TablaRegistroVentas[[#This Row],[Prioridad]]="Alta",TablaRegistroVentas[[#This Row],[Prioridad]]="Crítica"),"Urgente","Normal")</f>
        <v>Normal</v>
      </c>
      <c r="J389" s="1">
        <v>44180</v>
      </c>
      <c r="K389">
        <v>562583100</v>
      </c>
      <c r="L389" s="1">
        <v>44220</v>
      </c>
      <c r="M389" s="5">
        <f>_xlfn.DAYS(TablaRegistroVentas[[#This Row],[Fecha envío]], TablaRegistroVentas[[#This Row],[Fecha pedido]])</f>
        <v>40</v>
      </c>
      <c r="N389" s="1" t="str">
        <f>IF(TablaRegistroVentas[[#This Row],[Dias de entrega]]&lt;=20, "OK", IF(TablaRegistroVentas[[#This Row],[Dias de entrega]]&lt;=35, "Atrasado", "Alerta"))</f>
        <v>Alerta</v>
      </c>
      <c r="O389" s="1"/>
      <c r="P389"/>
      <c r="Q389"/>
      <c r="R389"/>
    </row>
    <row r="390" spans="1:18" x14ac:dyDescent="0.3">
      <c r="A390" t="s">
        <v>767</v>
      </c>
      <c r="B390" t="s">
        <v>10</v>
      </c>
      <c r="C390" t="s">
        <v>215</v>
      </c>
      <c r="D390" t="str">
        <f t="shared" si="6"/>
        <v>LITHUANIA - EUROPA - C46</v>
      </c>
      <c r="E390" t="str">
        <f>LOWER(CONCATENATE(TablaRegistroVentas[[#This Row],[País]], ".", LEFT(TablaRegistroVentas[[#This Row],[Zona]],3),"@miempresa.com"))</f>
        <v>lithuania.eur@miempresa.com</v>
      </c>
      <c r="F390" t="s">
        <v>23</v>
      </c>
      <c r="G390" t="s">
        <v>13</v>
      </c>
      <c r="H390" t="s">
        <v>28</v>
      </c>
      <c r="I390" t="str">
        <f>IF(OR(TablaRegistroVentas[[#This Row],[Prioridad]]="Alta",TablaRegistroVentas[[#This Row],[Prioridad]]="Crítica"),"Urgente","Normal")</f>
        <v>Normal</v>
      </c>
      <c r="J390" s="1">
        <v>44715</v>
      </c>
      <c r="K390">
        <v>468973577</v>
      </c>
      <c r="L390" s="1">
        <v>44755</v>
      </c>
      <c r="M390" s="5">
        <f>_xlfn.DAYS(TablaRegistroVentas[[#This Row],[Fecha envío]], TablaRegistroVentas[[#This Row],[Fecha pedido]])</f>
        <v>40</v>
      </c>
      <c r="N390" s="1" t="str">
        <f>IF(TablaRegistroVentas[[#This Row],[Dias de entrega]]&lt;=20, "OK", IF(TablaRegistroVentas[[#This Row],[Dias de entrega]]&lt;=35, "Atrasado", "Alerta"))</f>
        <v>Alerta</v>
      </c>
      <c r="O390" s="1"/>
      <c r="P390"/>
      <c r="Q390"/>
      <c r="R390"/>
    </row>
    <row r="391" spans="1:18" x14ac:dyDescent="0.3">
      <c r="A391" t="s">
        <v>782</v>
      </c>
      <c r="B391" t="s">
        <v>10</v>
      </c>
      <c r="C391" t="s">
        <v>161</v>
      </c>
      <c r="D391" t="str">
        <f t="shared" si="6"/>
        <v>HUNGARY - EUROPA - C71</v>
      </c>
      <c r="E391" t="str">
        <f>LOWER(CONCATENATE(TablaRegistroVentas[[#This Row],[País]], ".", LEFT(TablaRegistroVentas[[#This Row],[Zona]],3),"@miempresa.com"))</f>
        <v>hungary.eur@miempresa.com</v>
      </c>
      <c r="F391" t="s">
        <v>27</v>
      </c>
      <c r="G391" t="s">
        <v>13</v>
      </c>
      <c r="H391" t="s">
        <v>28</v>
      </c>
      <c r="I391" t="str">
        <f>IF(OR(TablaRegistroVentas[[#This Row],[Prioridad]]="Alta",TablaRegistroVentas[[#This Row],[Prioridad]]="Crítica"),"Urgente","Normal")</f>
        <v>Normal</v>
      </c>
      <c r="J391" s="1">
        <v>44869</v>
      </c>
      <c r="K391">
        <v>719055879</v>
      </c>
      <c r="L391" s="1">
        <v>44909</v>
      </c>
      <c r="M391" s="5">
        <f>_xlfn.DAYS(TablaRegistroVentas[[#This Row],[Fecha envío]], TablaRegistroVentas[[#This Row],[Fecha pedido]])</f>
        <v>40</v>
      </c>
      <c r="N391" s="1" t="str">
        <f>IF(TablaRegistroVentas[[#This Row],[Dias de entrega]]&lt;=20, "OK", IF(TablaRegistroVentas[[#This Row],[Dias de entrega]]&lt;=35, "Atrasado", "Alerta"))</f>
        <v>Alerta</v>
      </c>
      <c r="O391" s="1"/>
      <c r="P391"/>
      <c r="Q391"/>
      <c r="R391"/>
    </row>
    <row r="392" spans="1:18" x14ac:dyDescent="0.3">
      <c r="A392" t="s">
        <v>783</v>
      </c>
      <c r="B392" t="s">
        <v>25</v>
      </c>
      <c r="C392" t="s">
        <v>784</v>
      </c>
      <c r="D392" t="str">
        <f t="shared" si="6"/>
        <v>GABON - ÁFRICA - C28</v>
      </c>
      <c r="E392" t="str">
        <f>LOWER(CONCATENATE(TablaRegistroVentas[[#This Row],[País]], ".", LEFT(TablaRegistroVentas[[#This Row],[Zona]],3),"@miempresa.com"))</f>
        <v>gabon.áfr@miempresa.com</v>
      </c>
      <c r="F392" t="s">
        <v>41</v>
      </c>
      <c r="G392" t="s">
        <v>13</v>
      </c>
      <c r="H392" t="s">
        <v>33</v>
      </c>
      <c r="I392" t="str">
        <f>IF(OR(TablaRegistroVentas[[#This Row],[Prioridad]]="Alta",TablaRegistroVentas[[#This Row],[Prioridad]]="Crítica"),"Urgente","Normal")</f>
        <v>Normal</v>
      </c>
      <c r="J392" s="1">
        <v>43872</v>
      </c>
      <c r="K392">
        <v>284004580</v>
      </c>
      <c r="L392" s="1">
        <v>43912</v>
      </c>
      <c r="M392" s="5">
        <f>_xlfn.DAYS(TablaRegistroVentas[[#This Row],[Fecha envío]], TablaRegistroVentas[[#This Row],[Fecha pedido]])</f>
        <v>40</v>
      </c>
      <c r="N392" s="1" t="str">
        <f>IF(TablaRegistroVentas[[#This Row],[Dias de entrega]]&lt;=20, "OK", IF(TablaRegistroVentas[[#This Row],[Dias de entrega]]&lt;=35, "Atrasado", "Alerta"))</f>
        <v>Alerta</v>
      </c>
      <c r="O392" s="1"/>
      <c r="P392"/>
      <c r="Q392"/>
      <c r="R392"/>
    </row>
    <row r="393" spans="1:18" x14ac:dyDescent="0.3">
      <c r="A393" t="s">
        <v>792</v>
      </c>
      <c r="B393" t="s">
        <v>30</v>
      </c>
      <c r="C393" t="s">
        <v>730</v>
      </c>
      <c r="D393" t="str">
        <f t="shared" si="6"/>
        <v>DOMINICA - CENTROAMÉRICA Y CARIBE - C17</v>
      </c>
      <c r="E393" t="str">
        <f>LOWER(CONCATENATE(TablaRegistroVentas[[#This Row],[País]], ".", LEFT(TablaRegistroVentas[[#This Row],[Zona]],3),"@miempresa.com"))</f>
        <v>dominica.cen@miempresa.com</v>
      </c>
      <c r="F393" t="s">
        <v>78</v>
      </c>
      <c r="G393" t="s">
        <v>13</v>
      </c>
      <c r="H393" t="s">
        <v>33</v>
      </c>
      <c r="I393" t="str">
        <f>IF(OR(TablaRegistroVentas[[#This Row],[Prioridad]]="Alta",TablaRegistroVentas[[#This Row],[Prioridad]]="Crítica"),"Urgente","Normal")</f>
        <v>Normal</v>
      </c>
      <c r="J393" s="1">
        <v>44650</v>
      </c>
      <c r="K393">
        <v>178100669</v>
      </c>
      <c r="L393" s="1">
        <v>44690</v>
      </c>
      <c r="M393" s="5">
        <f>_xlfn.DAYS(TablaRegistroVentas[[#This Row],[Fecha envío]], TablaRegistroVentas[[#This Row],[Fecha pedido]])</f>
        <v>40</v>
      </c>
      <c r="N393" s="1" t="str">
        <f>IF(TablaRegistroVentas[[#This Row],[Dias de entrega]]&lt;=20, "OK", IF(TablaRegistroVentas[[#This Row],[Dias de entrega]]&lt;=35, "Atrasado", "Alerta"))</f>
        <v>Alerta</v>
      </c>
      <c r="O393" s="1"/>
      <c r="P393"/>
      <c r="Q393"/>
      <c r="R393"/>
    </row>
    <row r="394" spans="1:18" x14ac:dyDescent="0.3">
      <c r="A394" t="s">
        <v>857</v>
      </c>
      <c r="B394" t="s">
        <v>30</v>
      </c>
      <c r="C394" t="s">
        <v>225</v>
      </c>
      <c r="D394" t="str">
        <f t="shared" si="6"/>
        <v>SAINT VINCENT AND THE GRENADINES - CENTROAMÉRICA Y CARIBE - C93</v>
      </c>
      <c r="E394" t="str">
        <f>LOWER(CONCATENATE(TablaRegistroVentas[[#This Row],[País]], ".", LEFT(TablaRegistroVentas[[#This Row],[Zona]],3),"@miempresa.com"))</f>
        <v>saint vincent and the grenadines.cen@miempresa.com</v>
      </c>
      <c r="F394" t="s">
        <v>27</v>
      </c>
      <c r="G394" t="s">
        <v>18</v>
      </c>
      <c r="H394" t="s">
        <v>33</v>
      </c>
      <c r="I394" t="str">
        <f>IF(OR(TablaRegistroVentas[[#This Row],[Prioridad]]="Alta",TablaRegistroVentas[[#This Row],[Prioridad]]="Crítica"),"Urgente","Normal")</f>
        <v>Normal</v>
      </c>
      <c r="J394" s="1">
        <v>44063</v>
      </c>
      <c r="K394">
        <v>938382041</v>
      </c>
      <c r="L394" s="1">
        <v>44103</v>
      </c>
      <c r="M394" s="5">
        <f>_xlfn.DAYS(TablaRegistroVentas[[#This Row],[Fecha envío]], TablaRegistroVentas[[#This Row],[Fecha pedido]])</f>
        <v>40</v>
      </c>
      <c r="N394" s="1" t="str">
        <f>IF(TablaRegistroVentas[[#This Row],[Dias de entrega]]&lt;=20, "OK", IF(TablaRegistroVentas[[#This Row],[Dias de entrega]]&lt;=35, "Atrasado", "Alerta"))</f>
        <v>Alerta</v>
      </c>
      <c r="O394" s="1"/>
      <c r="P394"/>
      <c r="Q394"/>
      <c r="R394"/>
    </row>
    <row r="395" spans="1:18" x14ac:dyDescent="0.3">
      <c r="A395" t="s">
        <v>928</v>
      </c>
      <c r="B395" t="s">
        <v>25</v>
      </c>
      <c r="C395" t="s">
        <v>251</v>
      </c>
      <c r="D395" t="str">
        <f t="shared" si="6"/>
        <v>MALAWI - ÁFRICA - C60</v>
      </c>
      <c r="E395" t="str">
        <f>LOWER(CONCATENATE(TablaRegistroVentas[[#This Row],[País]], ".", LEFT(TablaRegistroVentas[[#This Row],[Zona]],3),"@miempresa.com"))</f>
        <v>malawi.áfr@miempresa.com</v>
      </c>
      <c r="F395" t="s">
        <v>23</v>
      </c>
      <c r="G395" t="s">
        <v>18</v>
      </c>
      <c r="H395" t="s">
        <v>28</v>
      </c>
      <c r="I395" t="str">
        <f>IF(OR(TablaRegistroVentas[[#This Row],[Prioridad]]="Alta",TablaRegistroVentas[[#This Row],[Prioridad]]="Crítica"),"Urgente","Normal")</f>
        <v>Normal</v>
      </c>
      <c r="J395" s="1">
        <v>44496</v>
      </c>
      <c r="K395">
        <v>603323495</v>
      </c>
      <c r="L395" s="1">
        <v>44536</v>
      </c>
      <c r="M395" s="5">
        <f>_xlfn.DAYS(TablaRegistroVentas[[#This Row],[Fecha envío]], TablaRegistroVentas[[#This Row],[Fecha pedido]])</f>
        <v>40</v>
      </c>
      <c r="N395" s="1" t="str">
        <f>IF(TablaRegistroVentas[[#This Row],[Dias de entrega]]&lt;=20, "OK", IF(TablaRegistroVentas[[#This Row],[Dias de entrega]]&lt;=35, "Atrasado", "Alerta"))</f>
        <v>Alerta</v>
      </c>
      <c r="O395" s="1"/>
      <c r="P395"/>
      <c r="Q395"/>
      <c r="R395"/>
    </row>
    <row r="396" spans="1:18" x14ac:dyDescent="0.3">
      <c r="A396" t="s">
        <v>937</v>
      </c>
      <c r="B396" t="s">
        <v>25</v>
      </c>
      <c r="C396" t="s">
        <v>391</v>
      </c>
      <c r="D396" t="str">
        <f t="shared" si="6"/>
        <v>UNITED ARAB EMIRATES - ÁFRICA - C52</v>
      </c>
      <c r="E396" t="str">
        <f>LOWER(CONCATENATE(TablaRegistroVentas[[#This Row],[País]], ".", LEFT(TablaRegistroVentas[[#This Row],[Zona]],3),"@miempresa.com"))</f>
        <v>united arab emirates.áfr@miempresa.com</v>
      </c>
      <c r="F396" t="s">
        <v>23</v>
      </c>
      <c r="G396" t="s">
        <v>18</v>
      </c>
      <c r="H396" t="s">
        <v>33</v>
      </c>
      <c r="I396" t="str">
        <f>IF(OR(TablaRegistroVentas[[#This Row],[Prioridad]]="Alta",TablaRegistroVentas[[#This Row],[Prioridad]]="Crítica"),"Urgente","Normal")</f>
        <v>Normal</v>
      </c>
      <c r="J396" s="1">
        <v>44558</v>
      </c>
      <c r="K396">
        <v>521671903</v>
      </c>
      <c r="L396" s="1">
        <v>44598</v>
      </c>
      <c r="M396" s="5">
        <f>_xlfn.DAYS(TablaRegistroVentas[[#This Row],[Fecha envío]], TablaRegistroVentas[[#This Row],[Fecha pedido]])</f>
        <v>40</v>
      </c>
      <c r="N396" s="1" t="str">
        <f>IF(TablaRegistroVentas[[#This Row],[Dias de entrega]]&lt;=20, "OK", IF(TablaRegistroVentas[[#This Row],[Dias de entrega]]&lt;=35, "Atrasado", "Alerta"))</f>
        <v>Alerta</v>
      </c>
      <c r="O396" s="1"/>
      <c r="P396"/>
      <c r="Q396"/>
      <c r="R396"/>
    </row>
    <row r="397" spans="1:18" x14ac:dyDescent="0.3">
      <c r="A397" t="s">
        <v>946</v>
      </c>
      <c r="B397" t="s">
        <v>25</v>
      </c>
      <c r="C397" t="s">
        <v>408</v>
      </c>
      <c r="D397" t="str">
        <f t="shared" si="6"/>
        <v>SWAZILAND - ÁFRICA - C76</v>
      </c>
      <c r="E397" t="str">
        <f>LOWER(CONCATENATE(TablaRegistroVentas[[#This Row],[País]], ".", LEFT(TablaRegistroVentas[[#This Row],[Zona]],3),"@miempresa.com"))</f>
        <v>swaziland.áfr@miempresa.com</v>
      </c>
      <c r="F397" t="s">
        <v>41</v>
      </c>
      <c r="G397" t="s">
        <v>13</v>
      </c>
      <c r="H397" t="s">
        <v>19</v>
      </c>
      <c r="I397" t="str">
        <f>IF(OR(TablaRegistroVentas[[#This Row],[Prioridad]]="Alta",TablaRegistroVentas[[#This Row],[Prioridad]]="Crítica"),"Urgente","Normal")</f>
        <v>Urgente</v>
      </c>
      <c r="J397" s="1">
        <v>44253</v>
      </c>
      <c r="K397">
        <v>765571820</v>
      </c>
      <c r="L397" s="1">
        <v>44293</v>
      </c>
      <c r="M397" s="5">
        <f>_xlfn.DAYS(TablaRegistroVentas[[#This Row],[Fecha envío]], TablaRegistroVentas[[#This Row],[Fecha pedido]])</f>
        <v>40</v>
      </c>
      <c r="N397" s="1" t="str">
        <f>IF(TablaRegistroVentas[[#This Row],[Dias de entrega]]&lt;=20, "OK", IF(TablaRegistroVentas[[#This Row],[Dias de entrega]]&lt;=35, "Atrasado", "Alerta"))</f>
        <v>Alerta</v>
      </c>
      <c r="O397" s="1"/>
      <c r="P397"/>
      <c r="Q397"/>
      <c r="R397"/>
    </row>
    <row r="398" spans="1:18" x14ac:dyDescent="0.3">
      <c r="A398" t="s">
        <v>988</v>
      </c>
      <c r="B398" t="s">
        <v>68</v>
      </c>
      <c r="C398" t="s">
        <v>149</v>
      </c>
      <c r="D398" t="str">
        <f t="shared" si="6"/>
        <v>KAZAKHSTAN - ASIA - C12</v>
      </c>
      <c r="E398" t="str">
        <f>LOWER(CONCATENATE(TablaRegistroVentas[[#This Row],[País]], ".", LEFT(TablaRegistroVentas[[#This Row],[Zona]],3),"@miempresa.com"))</f>
        <v>kazakhstan.asi@miempresa.com</v>
      </c>
      <c r="F398" t="s">
        <v>88</v>
      </c>
      <c r="G398" t="s">
        <v>13</v>
      </c>
      <c r="H398" t="s">
        <v>33</v>
      </c>
      <c r="I398" t="str">
        <f>IF(OR(TablaRegistroVentas[[#This Row],[Prioridad]]="Alta",TablaRegistroVentas[[#This Row],[Prioridad]]="Crítica"),"Urgente","Normal")</f>
        <v>Normal</v>
      </c>
      <c r="J398" s="1">
        <v>44168</v>
      </c>
      <c r="K398">
        <v>126296269</v>
      </c>
      <c r="L398" s="1">
        <v>44208</v>
      </c>
      <c r="M398" s="5">
        <f>_xlfn.DAYS(TablaRegistroVentas[[#This Row],[Fecha envío]], TablaRegistroVentas[[#This Row],[Fecha pedido]])</f>
        <v>40</v>
      </c>
      <c r="N398" s="1" t="str">
        <f>IF(TablaRegistroVentas[[#This Row],[Dias de entrega]]&lt;=20, "OK", IF(TablaRegistroVentas[[#This Row],[Dias de entrega]]&lt;=35, "Atrasado", "Alerta"))</f>
        <v>Alerta</v>
      </c>
      <c r="O398" s="1"/>
      <c r="P398"/>
      <c r="Q398"/>
      <c r="R398"/>
    </row>
    <row r="399" spans="1:18" x14ac:dyDescent="0.3">
      <c r="A399" t="s">
        <v>1022</v>
      </c>
      <c r="B399" t="s">
        <v>10</v>
      </c>
      <c r="C399" t="s">
        <v>941</v>
      </c>
      <c r="D399" t="str">
        <f t="shared" si="6"/>
        <v>VATICAN CITY - EUROPA - C11</v>
      </c>
      <c r="E399" t="str">
        <f>LOWER(CONCATENATE(TablaRegistroVentas[[#This Row],[País]], ".", LEFT(TablaRegistroVentas[[#This Row],[Zona]],3),"@miempresa.com"))</f>
        <v>vatican city.eur@miempresa.com</v>
      </c>
      <c r="F399" t="s">
        <v>23</v>
      </c>
      <c r="G399" t="s">
        <v>13</v>
      </c>
      <c r="H399" t="s">
        <v>28</v>
      </c>
      <c r="I399" t="str">
        <f>IF(OR(TablaRegistroVentas[[#This Row],[Prioridad]]="Alta",TablaRegistroVentas[[#This Row],[Prioridad]]="Crítica"),"Urgente","Normal")</f>
        <v>Normal</v>
      </c>
      <c r="J399" s="1">
        <v>44236</v>
      </c>
      <c r="K399">
        <v>114152514</v>
      </c>
      <c r="L399" s="1">
        <v>44276</v>
      </c>
      <c r="M399" s="5">
        <f>_xlfn.DAYS(TablaRegistroVentas[[#This Row],[Fecha envío]], TablaRegistroVentas[[#This Row],[Fecha pedido]])</f>
        <v>40</v>
      </c>
      <c r="N399" s="1" t="str">
        <f>IF(TablaRegistroVentas[[#This Row],[Dias de entrega]]&lt;=20, "OK", IF(TablaRegistroVentas[[#This Row],[Dias de entrega]]&lt;=35, "Atrasado", "Alerta"))</f>
        <v>Alerta</v>
      </c>
      <c r="O399" s="1"/>
      <c r="P399"/>
      <c r="Q399"/>
      <c r="R399"/>
    </row>
    <row r="400" spans="1:18" x14ac:dyDescent="0.3">
      <c r="A400" t="s">
        <v>1076</v>
      </c>
      <c r="B400" t="s">
        <v>25</v>
      </c>
      <c r="C400" t="s">
        <v>298</v>
      </c>
      <c r="D400" t="str">
        <f t="shared" si="6"/>
        <v>BOTSWANA - ÁFRICA - C12</v>
      </c>
      <c r="E400" t="str">
        <f>LOWER(CONCATENATE(TablaRegistroVentas[[#This Row],[País]], ".", LEFT(TablaRegistroVentas[[#This Row],[Zona]],3),"@miempresa.com"))</f>
        <v>botswana.áfr@miempresa.com</v>
      </c>
      <c r="F400" t="s">
        <v>23</v>
      </c>
      <c r="G400" t="s">
        <v>13</v>
      </c>
      <c r="H400" t="s">
        <v>28</v>
      </c>
      <c r="I400" t="str">
        <f>IF(OR(TablaRegistroVentas[[#This Row],[Prioridad]]="Alta",TablaRegistroVentas[[#This Row],[Prioridad]]="Crítica"),"Urgente","Normal")</f>
        <v>Normal</v>
      </c>
      <c r="J400" s="1">
        <v>44225</v>
      </c>
      <c r="K400">
        <v>128239905</v>
      </c>
      <c r="L400" s="1">
        <v>44265</v>
      </c>
      <c r="M400" s="5">
        <f>_xlfn.DAYS(TablaRegistroVentas[[#This Row],[Fecha envío]], TablaRegistroVentas[[#This Row],[Fecha pedido]])</f>
        <v>40</v>
      </c>
      <c r="N400" s="1" t="str">
        <f>IF(TablaRegistroVentas[[#This Row],[Dias de entrega]]&lt;=20, "OK", IF(TablaRegistroVentas[[#This Row],[Dias de entrega]]&lt;=35, "Atrasado", "Alerta"))</f>
        <v>Alerta</v>
      </c>
      <c r="O400" s="1"/>
      <c r="P400"/>
      <c r="Q400"/>
      <c r="R400"/>
    </row>
    <row r="401" spans="1:18" x14ac:dyDescent="0.3">
      <c r="A401" t="s">
        <v>1079</v>
      </c>
      <c r="B401" t="s">
        <v>30</v>
      </c>
      <c r="C401" t="s">
        <v>499</v>
      </c>
      <c r="D401" t="str">
        <f t="shared" si="6"/>
        <v>HONDURAS - CENTROAMÉRICA Y CARIBE - C37</v>
      </c>
      <c r="E401" t="str">
        <f>LOWER(CONCATENATE(TablaRegistroVentas[[#This Row],[País]], ".", LEFT(TablaRegistroVentas[[#This Row],[Zona]],3),"@miempresa.com"))</f>
        <v>honduras.cen@miempresa.com</v>
      </c>
      <c r="F401" t="s">
        <v>46</v>
      </c>
      <c r="G401" t="s">
        <v>13</v>
      </c>
      <c r="H401" t="s">
        <v>28</v>
      </c>
      <c r="I401" t="str">
        <f>IF(OR(TablaRegistroVentas[[#This Row],[Prioridad]]="Alta",TablaRegistroVentas[[#This Row],[Prioridad]]="Crítica"),"Urgente","Normal")</f>
        <v>Normal</v>
      </c>
      <c r="J401" s="1">
        <v>44092</v>
      </c>
      <c r="K401">
        <v>373641431</v>
      </c>
      <c r="L401" s="1">
        <v>44132</v>
      </c>
      <c r="M401" s="5">
        <f>_xlfn.DAYS(TablaRegistroVentas[[#This Row],[Fecha envío]], TablaRegistroVentas[[#This Row],[Fecha pedido]])</f>
        <v>40</v>
      </c>
      <c r="N401" s="1" t="str">
        <f>IF(TablaRegistroVentas[[#This Row],[Dias de entrega]]&lt;=20, "OK", IF(TablaRegistroVentas[[#This Row],[Dias de entrega]]&lt;=35, "Atrasado", "Alerta"))</f>
        <v>Alerta</v>
      </c>
      <c r="O401" s="1"/>
      <c r="P401"/>
      <c r="Q401"/>
      <c r="R401"/>
    </row>
    <row r="402" spans="1:18" x14ac:dyDescent="0.3">
      <c r="A402" t="s">
        <v>1137</v>
      </c>
      <c r="B402" t="s">
        <v>21</v>
      </c>
      <c r="C402" t="s">
        <v>45</v>
      </c>
      <c r="D402" t="str">
        <f t="shared" si="6"/>
        <v>AUSTRALIA - AUSTRALIA Y OCEANÍA - C62</v>
      </c>
      <c r="E402" t="str">
        <f>LOWER(CONCATENATE(TablaRegistroVentas[[#This Row],[País]], ".", LEFT(TablaRegistroVentas[[#This Row],[Zona]],3),"@miempresa.com"))</f>
        <v>australia.aus@miempresa.com</v>
      </c>
      <c r="F402" t="s">
        <v>56</v>
      </c>
      <c r="G402" t="s">
        <v>13</v>
      </c>
      <c r="H402" t="s">
        <v>19</v>
      </c>
      <c r="I402" t="str">
        <f>IF(OR(TablaRegistroVentas[[#This Row],[Prioridad]]="Alta",TablaRegistroVentas[[#This Row],[Prioridad]]="Crítica"),"Urgente","Normal")</f>
        <v>Urgente</v>
      </c>
      <c r="J402" s="1">
        <v>44249</v>
      </c>
      <c r="K402">
        <v>622071492</v>
      </c>
      <c r="L402" s="1">
        <v>44289</v>
      </c>
      <c r="M402" s="5">
        <f>_xlfn.DAYS(TablaRegistroVentas[[#This Row],[Fecha envío]], TablaRegistroVentas[[#This Row],[Fecha pedido]])</f>
        <v>40</v>
      </c>
      <c r="N402" s="1" t="str">
        <f>IF(TablaRegistroVentas[[#This Row],[Dias de entrega]]&lt;=20, "OK", IF(TablaRegistroVentas[[#This Row],[Dias de entrega]]&lt;=35, "Atrasado", "Alerta"))</f>
        <v>Alerta</v>
      </c>
      <c r="O402" s="1"/>
      <c r="P402"/>
      <c r="Q402"/>
      <c r="R402"/>
    </row>
    <row r="403" spans="1:18" x14ac:dyDescent="0.3">
      <c r="A403" t="s">
        <v>1147</v>
      </c>
      <c r="B403" t="s">
        <v>68</v>
      </c>
      <c r="C403" t="s">
        <v>77</v>
      </c>
      <c r="D403" t="str">
        <f t="shared" si="6"/>
        <v>BHUTAN - ASIA - C40</v>
      </c>
      <c r="E403" t="str">
        <f>LOWER(CONCATENATE(TablaRegistroVentas[[#This Row],[País]], ".", LEFT(TablaRegistroVentas[[#This Row],[Zona]],3),"@miempresa.com"))</f>
        <v>bhutan.asi@miempresa.com</v>
      </c>
      <c r="F403" t="s">
        <v>32</v>
      </c>
      <c r="G403" t="s">
        <v>18</v>
      </c>
      <c r="H403" t="s">
        <v>19</v>
      </c>
      <c r="I403" t="str">
        <f>IF(OR(TablaRegistroVentas[[#This Row],[Prioridad]]="Alta",TablaRegistroVentas[[#This Row],[Prioridad]]="Crítica"),"Urgente","Normal")</f>
        <v>Urgente</v>
      </c>
      <c r="J403" s="1">
        <v>44589</v>
      </c>
      <c r="K403">
        <v>406833446</v>
      </c>
      <c r="L403" s="1">
        <v>44629</v>
      </c>
      <c r="M403" s="5">
        <f>_xlfn.DAYS(TablaRegistroVentas[[#This Row],[Fecha envío]], TablaRegistroVentas[[#This Row],[Fecha pedido]])</f>
        <v>40</v>
      </c>
      <c r="N403" s="1" t="str">
        <f>IF(TablaRegistroVentas[[#This Row],[Dias de entrega]]&lt;=20, "OK", IF(TablaRegistroVentas[[#This Row],[Dias de entrega]]&lt;=35, "Atrasado", "Alerta"))</f>
        <v>Alerta</v>
      </c>
      <c r="O403" s="1"/>
      <c r="P403"/>
      <c r="Q403"/>
      <c r="R403"/>
    </row>
    <row r="404" spans="1:18" x14ac:dyDescent="0.3">
      <c r="A404" t="s">
        <v>70</v>
      </c>
      <c r="B404" t="s">
        <v>68</v>
      </c>
      <c r="C404" t="s">
        <v>71</v>
      </c>
      <c r="D404" t="str">
        <f t="shared" si="6"/>
        <v>SRI LANKA - ASIA - C81</v>
      </c>
      <c r="E404" t="str">
        <f>LOWER(CONCATENATE(TablaRegistroVentas[[#This Row],[País]], ".", LEFT(TablaRegistroVentas[[#This Row],[Zona]],3),"@miempresa.com"))</f>
        <v>sri lanka.asi@miempresa.com</v>
      </c>
      <c r="F404" t="s">
        <v>43</v>
      </c>
      <c r="G404" t="s">
        <v>13</v>
      </c>
      <c r="H404" t="s">
        <v>33</v>
      </c>
      <c r="I404" t="str">
        <f>IF(OR(TablaRegistroVentas[[#This Row],[Prioridad]]="Alta",TablaRegistroVentas[[#This Row],[Prioridad]]="Crítica"),"Urgente","Normal")</f>
        <v>Normal</v>
      </c>
      <c r="J404" s="1">
        <v>44040</v>
      </c>
      <c r="K404">
        <v>819947707</v>
      </c>
      <c r="L404" s="1">
        <v>44079</v>
      </c>
      <c r="M404" s="5">
        <f>_xlfn.DAYS(TablaRegistroVentas[[#This Row],[Fecha envío]], TablaRegistroVentas[[#This Row],[Fecha pedido]])</f>
        <v>39</v>
      </c>
      <c r="N404" s="1" t="str">
        <f>IF(TablaRegistroVentas[[#This Row],[Dias de entrega]]&lt;=20, "OK", IF(TablaRegistroVentas[[#This Row],[Dias de entrega]]&lt;=35, "Atrasado", "Alerta"))</f>
        <v>Alerta</v>
      </c>
      <c r="O404" s="1"/>
      <c r="P404"/>
      <c r="Q404"/>
      <c r="R404"/>
    </row>
    <row r="405" spans="1:18" x14ac:dyDescent="0.3">
      <c r="A405" t="s">
        <v>89</v>
      </c>
      <c r="B405" t="s">
        <v>25</v>
      </c>
      <c r="C405" t="s">
        <v>55</v>
      </c>
      <c r="D405" t="str">
        <f t="shared" si="6"/>
        <v>KENYA - ÁFRICA - C82</v>
      </c>
      <c r="E405" t="str">
        <f>LOWER(CONCATENATE(TablaRegistroVentas[[#This Row],[País]], ".", LEFT(TablaRegistroVentas[[#This Row],[Zona]],3),"@miempresa.com"))</f>
        <v>kenya.áfr@miempresa.com</v>
      </c>
      <c r="F405" t="s">
        <v>41</v>
      </c>
      <c r="G405" t="s">
        <v>13</v>
      </c>
      <c r="H405" t="s">
        <v>33</v>
      </c>
      <c r="I405" t="str">
        <f>IF(OR(TablaRegistroVentas[[#This Row],[Prioridad]]="Alta",TablaRegistroVentas[[#This Row],[Prioridad]]="Crítica"),"Urgente","Normal")</f>
        <v>Normal</v>
      </c>
      <c r="J405" s="1">
        <v>44438</v>
      </c>
      <c r="K405">
        <v>828239381</v>
      </c>
      <c r="L405" s="1">
        <v>44477</v>
      </c>
      <c r="M405" s="5">
        <f>_xlfn.DAYS(TablaRegistroVentas[[#This Row],[Fecha envío]], TablaRegistroVentas[[#This Row],[Fecha pedido]])</f>
        <v>39</v>
      </c>
      <c r="N405" s="1" t="str">
        <f>IF(TablaRegistroVentas[[#This Row],[Dias de entrega]]&lt;=20, "OK", IF(TablaRegistroVentas[[#This Row],[Dias de entrega]]&lt;=35, "Atrasado", "Alerta"))</f>
        <v>Alerta</v>
      </c>
      <c r="O405" s="1"/>
      <c r="P405"/>
      <c r="Q405"/>
      <c r="R405"/>
    </row>
    <row r="406" spans="1:18" x14ac:dyDescent="0.3">
      <c r="A406" t="s">
        <v>136</v>
      </c>
      <c r="B406" t="s">
        <v>10</v>
      </c>
      <c r="C406" t="s">
        <v>137</v>
      </c>
      <c r="D406" t="str">
        <f t="shared" si="6"/>
        <v>MOLDOVA  - EUROPA - C17</v>
      </c>
      <c r="E406" t="str">
        <f>LOWER(CONCATENATE(TablaRegistroVentas[[#This Row],[País]], ".", LEFT(TablaRegistroVentas[[#This Row],[Zona]],3),"@miempresa.com"))</f>
        <v>moldova .eur@miempresa.com</v>
      </c>
      <c r="F406" t="s">
        <v>56</v>
      </c>
      <c r="G406" t="s">
        <v>13</v>
      </c>
      <c r="H406" t="s">
        <v>28</v>
      </c>
      <c r="I406" t="str">
        <f>IF(OR(TablaRegistroVentas[[#This Row],[Prioridad]]="Alta",TablaRegistroVentas[[#This Row],[Prioridad]]="Crítica"),"Urgente","Normal")</f>
        <v>Normal</v>
      </c>
      <c r="J406" s="1">
        <v>44188</v>
      </c>
      <c r="K406">
        <v>177427756</v>
      </c>
      <c r="L406" s="1">
        <v>44227</v>
      </c>
      <c r="M406" s="5">
        <f>_xlfn.DAYS(TablaRegistroVentas[[#This Row],[Fecha envío]], TablaRegistroVentas[[#This Row],[Fecha pedido]])</f>
        <v>39</v>
      </c>
      <c r="N406" s="1" t="str">
        <f>IF(TablaRegistroVentas[[#This Row],[Dias de entrega]]&lt;=20, "OK", IF(TablaRegistroVentas[[#This Row],[Dias de entrega]]&lt;=35, "Atrasado", "Alerta"))</f>
        <v>Alerta</v>
      </c>
      <c r="O406" s="1"/>
      <c r="P406"/>
      <c r="Q406"/>
      <c r="R406"/>
    </row>
    <row r="407" spans="1:18" x14ac:dyDescent="0.3">
      <c r="A407" t="s">
        <v>165</v>
      </c>
      <c r="B407" t="s">
        <v>68</v>
      </c>
      <c r="C407" t="s">
        <v>166</v>
      </c>
      <c r="D407" t="str">
        <f t="shared" si="6"/>
        <v>THAILAND - ASIA - C30</v>
      </c>
      <c r="E407" t="str">
        <f>LOWER(CONCATENATE(TablaRegistroVentas[[#This Row],[País]], ".", LEFT(TablaRegistroVentas[[#This Row],[Zona]],3),"@miempresa.com"))</f>
        <v>thailand.asi@miempresa.com</v>
      </c>
      <c r="F407" t="s">
        <v>46</v>
      </c>
      <c r="G407" t="s">
        <v>18</v>
      </c>
      <c r="H407" t="s">
        <v>33</v>
      </c>
      <c r="I407" t="str">
        <f>IF(OR(TablaRegistroVentas[[#This Row],[Prioridad]]="Alta",TablaRegistroVentas[[#This Row],[Prioridad]]="Crítica"),"Urgente","Normal")</f>
        <v>Normal</v>
      </c>
      <c r="J407" s="1">
        <v>44264</v>
      </c>
      <c r="K407">
        <v>306187951</v>
      </c>
      <c r="L407" s="1">
        <v>44303</v>
      </c>
      <c r="M407" s="5">
        <f>_xlfn.DAYS(TablaRegistroVentas[[#This Row],[Fecha envío]], TablaRegistroVentas[[#This Row],[Fecha pedido]])</f>
        <v>39</v>
      </c>
      <c r="N407" s="1" t="str">
        <f>IF(TablaRegistroVentas[[#This Row],[Dias de entrega]]&lt;=20, "OK", IF(TablaRegistroVentas[[#This Row],[Dias de entrega]]&lt;=35, "Atrasado", "Alerta"))</f>
        <v>Alerta</v>
      </c>
      <c r="O407" s="1"/>
      <c r="P407"/>
      <c r="Q407"/>
      <c r="R407"/>
    </row>
    <row r="408" spans="1:18" x14ac:dyDescent="0.3">
      <c r="A408" t="s">
        <v>175</v>
      </c>
      <c r="B408" t="s">
        <v>10</v>
      </c>
      <c r="C408" t="s">
        <v>176</v>
      </c>
      <c r="D408" t="str">
        <f t="shared" si="6"/>
        <v>BOSNIA AND HERZEGOVINA - EUROPA - C51</v>
      </c>
      <c r="E408" t="str">
        <f>LOWER(CONCATENATE(TablaRegistroVentas[[#This Row],[País]], ".", LEFT(TablaRegistroVentas[[#This Row],[Zona]],3),"@miempresa.com"))</f>
        <v>bosnia and herzegovina.eur@miempresa.com</v>
      </c>
      <c r="F408" t="s">
        <v>23</v>
      </c>
      <c r="G408" t="s">
        <v>18</v>
      </c>
      <c r="H408" t="s">
        <v>28</v>
      </c>
      <c r="I408" t="str">
        <f>IF(OR(TablaRegistroVentas[[#This Row],[Prioridad]]="Alta",TablaRegistroVentas[[#This Row],[Prioridad]]="Crítica"),"Urgente","Normal")</f>
        <v>Normal</v>
      </c>
      <c r="J408" s="1">
        <v>44740</v>
      </c>
      <c r="K408">
        <v>515816104</v>
      </c>
      <c r="L408" s="1">
        <v>44779</v>
      </c>
      <c r="M408" s="5">
        <f>_xlfn.DAYS(TablaRegistroVentas[[#This Row],[Fecha envío]], TablaRegistroVentas[[#This Row],[Fecha pedido]])</f>
        <v>39</v>
      </c>
      <c r="N408" s="1" t="str">
        <f>IF(TablaRegistroVentas[[#This Row],[Dias de entrega]]&lt;=20, "OK", IF(TablaRegistroVentas[[#This Row],[Dias de entrega]]&lt;=35, "Atrasado", "Alerta"))</f>
        <v>Alerta</v>
      </c>
      <c r="O408" s="1"/>
      <c r="P408"/>
      <c r="Q408"/>
      <c r="R408"/>
    </row>
    <row r="409" spans="1:18" x14ac:dyDescent="0.3">
      <c r="A409" t="s">
        <v>309</v>
      </c>
      <c r="B409" t="s">
        <v>25</v>
      </c>
      <c r="C409" t="s">
        <v>73</v>
      </c>
      <c r="D409" t="str">
        <f t="shared" si="6"/>
        <v>THE GAMBIA - ÁFRICA - C86</v>
      </c>
      <c r="E409" t="str">
        <f>LOWER(CONCATENATE(TablaRegistroVentas[[#This Row],[País]], ".", LEFT(TablaRegistroVentas[[#This Row],[Zona]],3),"@miempresa.com"))</f>
        <v>the gambia.áfr@miempresa.com</v>
      </c>
      <c r="F409" t="s">
        <v>78</v>
      </c>
      <c r="G409" t="s">
        <v>18</v>
      </c>
      <c r="H409" t="s">
        <v>28</v>
      </c>
      <c r="I409" t="str">
        <f>IF(OR(TablaRegistroVentas[[#This Row],[Prioridad]]="Alta",TablaRegistroVentas[[#This Row],[Prioridad]]="Crítica"),"Urgente","Normal")</f>
        <v>Normal</v>
      </c>
      <c r="J409" s="1">
        <v>44060</v>
      </c>
      <c r="K409">
        <v>869386613</v>
      </c>
      <c r="L409" s="1">
        <v>44099</v>
      </c>
      <c r="M409" s="5">
        <f>_xlfn.DAYS(TablaRegistroVentas[[#This Row],[Fecha envío]], TablaRegistroVentas[[#This Row],[Fecha pedido]])</f>
        <v>39</v>
      </c>
      <c r="N409" s="1" t="str">
        <f>IF(TablaRegistroVentas[[#This Row],[Dias de entrega]]&lt;=20, "OK", IF(TablaRegistroVentas[[#This Row],[Dias de entrega]]&lt;=35, "Atrasado", "Alerta"))</f>
        <v>Alerta</v>
      </c>
      <c r="O409" s="1"/>
      <c r="P409"/>
      <c r="Q409"/>
      <c r="R409"/>
    </row>
    <row r="410" spans="1:18" x14ac:dyDescent="0.3">
      <c r="A410" t="s">
        <v>328</v>
      </c>
      <c r="B410" t="s">
        <v>10</v>
      </c>
      <c r="C410" t="s">
        <v>141</v>
      </c>
      <c r="D410" t="str">
        <f t="shared" si="6"/>
        <v>SPAIN - EUROPA - C54</v>
      </c>
      <c r="E410" t="str">
        <f>LOWER(CONCATENATE(TablaRegistroVentas[[#This Row],[País]], ".", LEFT(TablaRegistroVentas[[#This Row],[Zona]],3),"@miempresa.com"))</f>
        <v>spain.eur@miempresa.com</v>
      </c>
      <c r="F410" t="s">
        <v>36</v>
      </c>
      <c r="G410" t="s">
        <v>13</v>
      </c>
      <c r="H410" t="s">
        <v>19</v>
      </c>
      <c r="I410" t="str">
        <f>IF(OR(TablaRegistroVentas[[#This Row],[Prioridad]]="Alta",TablaRegistroVentas[[#This Row],[Prioridad]]="Crítica"),"Urgente","Normal")</f>
        <v>Urgente</v>
      </c>
      <c r="J410" s="1">
        <v>44547</v>
      </c>
      <c r="K410">
        <v>540324628</v>
      </c>
      <c r="L410" s="1">
        <v>44586</v>
      </c>
      <c r="M410" s="5">
        <f>_xlfn.DAYS(TablaRegistroVentas[[#This Row],[Fecha envío]], TablaRegistroVentas[[#This Row],[Fecha pedido]])</f>
        <v>39</v>
      </c>
      <c r="N410" s="1" t="str">
        <f>IF(TablaRegistroVentas[[#This Row],[Dias de entrega]]&lt;=20, "OK", IF(TablaRegistroVentas[[#This Row],[Dias de entrega]]&lt;=35, "Atrasado", "Alerta"))</f>
        <v>Alerta</v>
      </c>
      <c r="O410" s="1"/>
      <c r="P410"/>
      <c r="Q410"/>
      <c r="R410"/>
    </row>
    <row r="411" spans="1:18" x14ac:dyDescent="0.3">
      <c r="A411" t="s">
        <v>334</v>
      </c>
      <c r="B411" t="s">
        <v>30</v>
      </c>
      <c r="C411" t="s">
        <v>335</v>
      </c>
      <c r="D411" t="str">
        <f t="shared" si="6"/>
        <v>THE BAHAMAS - CENTROAMÉRICA Y CARIBE - C79</v>
      </c>
      <c r="E411" t="str">
        <f>LOWER(CONCATENATE(TablaRegistroVentas[[#This Row],[País]], ".", LEFT(TablaRegistroVentas[[#This Row],[Zona]],3),"@miempresa.com"))</f>
        <v>the bahamas.cen@miempresa.com</v>
      </c>
      <c r="F411" t="s">
        <v>46</v>
      </c>
      <c r="G411" t="s">
        <v>13</v>
      </c>
      <c r="H411" t="s">
        <v>28</v>
      </c>
      <c r="I411" t="str">
        <f>IF(OR(TablaRegistroVentas[[#This Row],[Prioridad]]="Alta",TablaRegistroVentas[[#This Row],[Prioridad]]="Crítica"),"Urgente","Normal")</f>
        <v>Normal</v>
      </c>
      <c r="J411" s="1">
        <v>44057</v>
      </c>
      <c r="K411">
        <v>797990500</v>
      </c>
      <c r="L411" s="1">
        <v>44096</v>
      </c>
      <c r="M411" s="5">
        <f>_xlfn.DAYS(TablaRegistroVentas[[#This Row],[Fecha envío]], TablaRegistroVentas[[#This Row],[Fecha pedido]])</f>
        <v>39</v>
      </c>
      <c r="N411" s="1" t="str">
        <f>IF(TablaRegistroVentas[[#This Row],[Dias de entrega]]&lt;=20, "OK", IF(TablaRegistroVentas[[#This Row],[Dias de entrega]]&lt;=35, "Atrasado", "Alerta"))</f>
        <v>Alerta</v>
      </c>
      <c r="O411" s="1"/>
      <c r="P411"/>
      <c r="Q411"/>
      <c r="R411"/>
    </row>
    <row r="412" spans="1:18" x14ac:dyDescent="0.3">
      <c r="A412" t="s">
        <v>433</v>
      </c>
      <c r="B412" t="s">
        <v>25</v>
      </c>
      <c r="C412" t="s">
        <v>51</v>
      </c>
      <c r="D412" t="str">
        <f t="shared" si="6"/>
        <v>ANGOLA - ÁFRICA - C29</v>
      </c>
      <c r="E412" t="str">
        <f>LOWER(CONCATENATE(TablaRegistroVentas[[#This Row],[País]], ".", LEFT(TablaRegistroVentas[[#This Row],[Zona]],3),"@miempresa.com"))</f>
        <v>angola.áfr@miempresa.com</v>
      </c>
      <c r="F412" t="s">
        <v>17</v>
      </c>
      <c r="G412" t="s">
        <v>13</v>
      </c>
      <c r="H412" t="s">
        <v>28</v>
      </c>
      <c r="I412" t="str">
        <f>IF(OR(TablaRegistroVentas[[#This Row],[Prioridad]]="Alta",TablaRegistroVentas[[#This Row],[Prioridad]]="Crítica"),"Urgente","Normal")</f>
        <v>Normal</v>
      </c>
      <c r="J412" s="1">
        <v>44099</v>
      </c>
      <c r="K412">
        <v>295123946</v>
      </c>
      <c r="L412" s="1">
        <v>44138</v>
      </c>
      <c r="M412" s="5">
        <f>_xlfn.DAYS(TablaRegistroVentas[[#This Row],[Fecha envío]], TablaRegistroVentas[[#This Row],[Fecha pedido]])</f>
        <v>39</v>
      </c>
      <c r="N412" s="1" t="str">
        <f>IF(TablaRegistroVentas[[#This Row],[Dias de entrega]]&lt;=20, "OK", IF(TablaRegistroVentas[[#This Row],[Dias de entrega]]&lt;=35, "Atrasado", "Alerta"))</f>
        <v>Alerta</v>
      </c>
      <c r="O412" s="1"/>
      <c r="P412"/>
      <c r="Q412"/>
      <c r="R412"/>
    </row>
    <row r="413" spans="1:18" x14ac:dyDescent="0.3">
      <c r="A413" t="s">
        <v>635</v>
      </c>
      <c r="B413" t="s">
        <v>25</v>
      </c>
      <c r="C413" t="s">
        <v>51</v>
      </c>
      <c r="D413" t="str">
        <f t="shared" si="6"/>
        <v>ANGOLA - ÁFRICA - C45</v>
      </c>
      <c r="E413" t="str">
        <f>LOWER(CONCATENATE(TablaRegistroVentas[[#This Row],[País]], ".", LEFT(TablaRegistroVentas[[#This Row],[Zona]],3),"@miempresa.com"))</f>
        <v>angola.áfr@miempresa.com</v>
      </c>
      <c r="F413" t="s">
        <v>43</v>
      </c>
      <c r="G413" t="s">
        <v>18</v>
      </c>
      <c r="H413" t="s">
        <v>19</v>
      </c>
      <c r="I413" t="str">
        <f>IF(OR(TablaRegistroVentas[[#This Row],[Prioridad]]="Alta",TablaRegistroVentas[[#This Row],[Prioridad]]="Crítica"),"Urgente","Normal")</f>
        <v>Urgente</v>
      </c>
      <c r="J413" s="1">
        <v>43857</v>
      </c>
      <c r="K413">
        <v>456428134</v>
      </c>
      <c r="L413" s="1">
        <v>43896</v>
      </c>
      <c r="M413" s="5">
        <f>_xlfn.DAYS(TablaRegistroVentas[[#This Row],[Fecha envío]], TablaRegistroVentas[[#This Row],[Fecha pedido]])</f>
        <v>39</v>
      </c>
      <c r="N413" s="1" t="str">
        <f>IF(TablaRegistroVentas[[#This Row],[Dias de entrega]]&lt;=20, "OK", IF(TablaRegistroVentas[[#This Row],[Dias de entrega]]&lt;=35, "Atrasado", "Alerta"))</f>
        <v>Alerta</v>
      </c>
      <c r="O413" s="1"/>
      <c r="P413"/>
      <c r="Q413"/>
      <c r="R413"/>
    </row>
    <row r="414" spans="1:18" x14ac:dyDescent="0.3">
      <c r="A414" t="s">
        <v>818</v>
      </c>
      <c r="B414" t="s">
        <v>10</v>
      </c>
      <c r="C414" t="s">
        <v>470</v>
      </c>
      <c r="D414" t="str">
        <f t="shared" si="6"/>
        <v>GREECE - EUROPA - C13</v>
      </c>
      <c r="E414" t="str">
        <f>LOWER(CONCATENATE(TablaRegistroVentas[[#This Row],[País]], ".", LEFT(TablaRegistroVentas[[#This Row],[Zona]],3),"@miempresa.com"))</f>
        <v>greece.eur@miempresa.com</v>
      </c>
      <c r="F414" t="s">
        <v>88</v>
      </c>
      <c r="G414" t="s">
        <v>18</v>
      </c>
      <c r="H414" t="s">
        <v>28</v>
      </c>
      <c r="I414" t="str">
        <f>IF(OR(TablaRegistroVentas[[#This Row],[Prioridad]]="Alta",TablaRegistroVentas[[#This Row],[Prioridad]]="Crítica"),"Urgente","Normal")</f>
        <v>Normal</v>
      </c>
      <c r="J414" s="1">
        <v>44341</v>
      </c>
      <c r="K414">
        <v>131419074</v>
      </c>
      <c r="L414" s="1">
        <v>44380</v>
      </c>
      <c r="M414" s="5">
        <f>_xlfn.DAYS(TablaRegistroVentas[[#This Row],[Fecha envío]], TablaRegistroVentas[[#This Row],[Fecha pedido]])</f>
        <v>39</v>
      </c>
      <c r="N414" s="1" t="str">
        <f>IF(TablaRegistroVentas[[#This Row],[Dias de entrega]]&lt;=20, "OK", IF(TablaRegistroVentas[[#This Row],[Dias de entrega]]&lt;=35, "Atrasado", "Alerta"))</f>
        <v>Alerta</v>
      </c>
      <c r="O414" s="1"/>
      <c r="P414"/>
      <c r="Q414"/>
      <c r="R414"/>
    </row>
    <row r="415" spans="1:18" x14ac:dyDescent="0.3">
      <c r="A415" t="s">
        <v>882</v>
      </c>
      <c r="B415" t="s">
        <v>10</v>
      </c>
      <c r="C415" t="s">
        <v>316</v>
      </c>
      <c r="D415" t="str">
        <f t="shared" si="6"/>
        <v>SERBIA - EUROPA - C31</v>
      </c>
      <c r="E415" t="str">
        <f>LOWER(CONCATENATE(TablaRegistroVentas[[#This Row],[País]], ".", LEFT(TablaRegistroVentas[[#This Row],[Zona]],3),"@miempresa.com"))</f>
        <v>serbia.eur@miempresa.com</v>
      </c>
      <c r="F415" t="s">
        <v>43</v>
      </c>
      <c r="G415" t="s">
        <v>18</v>
      </c>
      <c r="H415" t="s">
        <v>19</v>
      </c>
      <c r="I415" t="str">
        <f>IF(OR(TablaRegistroVentas[[#This Row],[Prioridad]]="Alta",TablaRegistroVentas[[#This Row],[Prioridad]]="Crítica"),"Urgente","Normal")</f>
        <v>Urgente</v>
      </c>
      <c r="J415" s="1">
        <v>44373</v>
      </c>
      <c r="K415">
        <v>315544354</v>
      </c>
      <c r="L415" s="1">
        <v>44412</v>
      </c>
      <c r="M415" s="5">
        <f>_xlfn.DAYS(TablaRegistroVentas[[#This Row],[Fecha envío]], TablaRegistroVentas[[#This Row],[Fecha pedido]])</f>
        <v>39</v>
      </c>
      <c r="N415" s="1" t="str">
        <f>IF(TablaRegistroVentas[[#This Row],[Dias de entrega]]&lt;=20, "OK", IF(TablaRegistroVentas[[#This Row],[Dias de entrega]]&lt;=35, "Atrasado", "Alerta"))</f>
        <v>Alerta</v>
      </c>
      <c r="O415" s="1"/>
      <c r="P415"/>
      <c r="Q415"/>
      <c r="R415"/>
    </row>
    <row r="416" spans="1:18" x14ac:dyDescent="0.3">
      <c r="A416" t="s">
        <v>890</v>
      </c>
      <c r="B416" t="s">
        <v>10</v>
      </c>
      <c r="C416" t="s">
        <v>242</v>
      </c>
      <c r="D416" t="str">
        <f t="shared" si="6"/>
        <v>PORTUGAL - EUROPA - C85</v>
      </c>
      <c r="E416" t="str">
        <f>LOWER(CONCATENATE(TablaRegistroVentas[[#This Row],[País]], ".", LEFT(TablaRegistroVentas[[#This Row],[Zona]],3),"@miempresa.com"))</f>
        <v>portugal.eur@miempresa.com</v>
      </c>
      <c r="F416" t="s">
        <v>88</v>
      </c>
      <c r="G416" t="s">
        <v>13</v>
      </c>
      <c r="H416" t="s">
        <v>33</v>
      </c>
      <c r="I416" t="str">
        <f>IF(OR(TablaRegistroVentas[[#This Row],[Prioridad]]="Alta",TablaRegistroVentas[[#This Row],[Prioridad]]="Crítica"),"Urgente","Normal")</f>
        <v>Normal</v>
      </c>
      <c r="J416" s="1">
        <v>44648</v>
      </c>
      <c r="K416">
        <v>859151303</v>
      </c>
      <c r="L416" s="1">
        <v>44687</v>
      </c>
      <c r="M416" s="5">
        <f>_xlfn.DAYS(TablaRegistroVentas[[#This Row],[Fecha envío]], TablaRegistroVentas[[#This Row],[Fecha pedido]])</f>
        <v>39</v>
      </c>
      <c r="N416" s="1" t="str">
        <f>IF(TablaRegistroVentas[[#This Row],[Dias de entrega]]&lt;=20, "OK", IF(TablaRegistroVentas[[#This Row],[Dias de entrega]]&lt;=35, "Atrasado", "Alerta"))</f>
        <v>Alerta</v>
      </c>
      <c r="O416" s="1"/>
      <c r="P416"/>
      <c r="Q416"/>
      <c r="R416"/>
    </row>
    <row r="417" spans="1:18" x14ac:dyDescent="0.3">
      <c r="A417" t="s">
        <v>960</v>
      </c>
      <c r="B417" t="s">
        <v>25</v>
      </c>
      <c r="C417" t="s">
        <v>230</v>
      </c>
      <c r="D417" t="str">
        <f t="shared" si="6"/>
        <v>TOGO - ÁFRICA - C11</v>
      </c>
      <c r="E417" t="str">
        <f>LOWER(CONCATENATE(TablaRegistroVentas[[#This Row],[País]], ".", LEFT(TablaRegistroVentas[[#This Row],[Zona]],3),"@miempresa.com"))</f>
        <v>togo.áfr@miempresa.com</v>
      </c>
      <c r="F417" t="s">
        <v>23</v>
      </c>
      <c r="G417" t="s">
        <v>13</v>
      </c>
      <c r="H417" t="s">
        <v>19</v>
      </c>
      <c r="I417" t="str">
        <f>IF(OR(TablaRegistroVentas[[#This Row],[Prioridad]]="Alta",TablaRegistroVentas[[#This Row],[Prioridad]]="Crítica"),"Urgente","Normal")</f>
        <v>Urgente</v>
      </c>
      <c r="J417" s="1">
        <v>44470</v>
      </c>
      <c r="K417">
        <v>112364661</v>
      </c>
      <c r="L417" s="1">
        <v>44509</v>
      </c>
      <c r="M417" s="5">
        <f>_xlfn.DAYS(TablaRegistroVentas[[#This Row],[Fecha envío]], TablaRegistroVentas[[#This Row],[Fecha pedido]])</f>
        <v>39</v>
      </c>
      <c r="N417" s="1" t="str">
        <f>IF(TablaRegistroVentas[[#This Row],[Dias de entrega]]&lt;=20, "OK", IF(TablaRegistroVentas[[#This Row],[Dias de entrega]]&lt;=35, "Atrasado", "Alerta"))</f>
        <v>Alerta</v>
      </c>
      <c r="O417" s="1"/>
      <c r="P417"/>
      <c r="Q417"/>
      <c r="R417"/>
    </row>
    <row r="418" spans="1:18" x14ac:dyDescent="0.3">
      <c r="A418" t="s">
        <v>962</v>
      </c>
      <c r="B418" t="s">
        <v>68</v>
      </c>
      <c r="C418" t="s">
        <v>430</v>
      </c>
      <c r="D418" t="str">
        <f t="shared" si="6"/>
        <v>NEPAL - ASIA - C96</v>
      </c>
      <c r="E418" t="str">
        <f>LOWER(CONCATENATE(TablaRegistroVentas[[#This Row],[País]], ".", LEFT(TablaRegistroVentas[[#This Row],[Zona]],3),"@miempresa.com"))</f>
        <v>nepal.asi@miempresa.com</v>
      </c>
      <c r="F418" t="s">
        <v>23</v>
      </c>
      <c r="G418" t="s">
        <v>13</v>
      </c>
      <c r="H418" t="s">
        <v>33</v>
      </c>
      <c r="I418" t="str">
        <f>IF(OR(TablaRegistroVentas[[#This Row],[Prioridad]]="Alta",TablaRegistroVentas[[#This Row],[Prioridad]]="Crítica"),"Urgente","Normal")</f>
        <v>Normal</v>
      </c>
      <c r="J418" s="1">
        <v>44103</v>
      </c>
      <c r="K418">
        <v>964211499</v>
      </c>
      <c r="L418" s="1">
        <v>44142</v>
      </c>
      <c r="M418" s="5">
        <f>_xlfn.DAYS(TablaRegistroVentas[[#This Row],[Fecha envío]], TablaRegistroVentas[[#This Row],[Fecha pedido]])</f>
        <v>39</v>
      </c>
      <c r="N418" s="1" t="str">
        <f>IF(TablaRegistroVentas[[#This Row],[Dias de entrega]]&lt;=20, "OK", IF(TablaRegistroVentas[[#This Row],[Dias de entrega]]&lt;=35, "Atrasado", "Alerta"))</f>
        <v>Alerta</v>
      </c>
      <c r="O418" s="1"/>
      <c r="P418"/>
      <c r="Q418"/>
      <c r="R418"/>
    </row>
    <row r="419" spans="1:18" x14ac:dyDescent="0.3">
      <c r="A419" t="s">
        <v>969</v>
      </c>
      <c r="B419" t="s">
        <v>30</v>
      </c>
      <c r="C419" t="s">
        <v>193</v>
      </c>
      <c r="D419" t="str">
        <f t="shared" si="6"/>
        <v>TRINIDAD AND TOBAGO - CENTROAMÉRICA Y CARIBE - C77</v>
      </c>
      <c r="E419" t="str">
        <f>LOWER(CONCATENATE(TablaRegistroVentas[[#This Row],[País]], ".", LEFT(TablaRegistroVentas[[#This Row],[Zona]],3),"@miempresa.com"))</f>
        <v>trinidad and tobago.cen@miempresa.com</v>
      </c>
      <c r="F419" t="s">
        <v>88</v>
      </c>
      <c r="G419" t="s">
        <v>18</v>
      </c>
      <c r="H419" t="s">
        <v>33</v>
      </c>
      <c r="I419" t="str">
        <f>IF(OR(TablaRegistroVentas[[#This Row],[Prioridad]]="Alta",TablaRegistroVentas[[#This Row],[Prioridad]]="Crítica"),"Urgente","Normal")</f>
        <v>Normal</v>
      </c>
      <c r="J419" s="1">
        <v>44190</v>
      </c>
      <c r="K419">
        <v>775119197</v>
      </c>
      <c r="L419" s="1">
        <v>44229</v>
      </c>
      <c r="M419" s="5">
        <f>_xlfn.DAYS(TablaRegistroVentas[[#This Row],[Fecha envío]], TablaRegistroVentas[[#This Row],[Fecha pedido]])</f>
        <v>39</v>
      </c>
      <c r="N419" s="1" t="str">
        <f>IF(TablaRegistroVentas[[#This Row],[Dias de entrega]]&lt;=20, "OK", IF(TablaRegistroVentas[[#This Row],[Dias de entrega]]&lt;=35, "Atrasado", "Alerta"))</f>
        <v>Alerta</v>
      </c>
      <c r="O419" s="1"/>
      <c r="P419"/>
      <c r="Q419"/>
      <c r="R419"/>
    </row>
    <row r="420" spans="1:18" x14ac:dyDescent="0.3">
      <c r="A420" t="s">
        <v>996</v>
      </c>
      <c r="B420" t="s">
        <v>10</v>
      </c>
      <c r="C420" t="s">
        <v>561</v>
      </c>
      <c r="D420" t="str">
        <f t="shared" si="6"/>
        <v>MONACO - EUROPA - C62</v>
      </c>
      <c r="E420" t="str">
        <f>LOWER(CONCATENATE(TablaRegistroVentas[[#This Row],[País]], ".", LEFT(TablaRegistroVentas[[#This Row],[Zona]],3),"@miempresa.com"))</f>
        <v>monaco.eur@miempresa.com</v>
      </c>
      <c r="F420" t="s">
        <v>46</v>
      </c>
      <c r="G420" t="s">
        <v>13</v>
      </c>
      <c r="H420" t="s">
        <v>33</v>
      </c>
      <c r="I420" t="str">
        <f>IF(OR(TablaRegistroVentas[[#This Row],[Prioridad]]="Alta",TablaRegistroVentas[[#This Row],[Prioridad]]="Crítica"),"Urgente","Normal")</f>
        <v>Normal</v>
      </c>
      <c r="J420" s="1">
        <v>43958</v>
      </c>
      <c r="K420">
        <v>625772941</v>
      </c>
      <c r="L420" s="1">
        <v>43997</v>
      </c>
      <c r="M420" s="5">
        <f>_xlfn.DAYS(TablaRegistroVentas[[#This Row],[Fecha envío]], TablaRegistroVentas[[#This Row],[Fecha pedido]])</f>
        <v>39</v>
      </c>
      <c r="N420" s="1" t="str">
        <f>IF(TablaRegistroVentas[[#This Row],[Dias de entrega]]&lt;=20, "OK", IF(TablaRegistroVentas[[#This Row],[Dias de entrega]]&lt;=35, "Atrasado", "Alerta"))</f>
        <v>Alerta</v>
      </c>
      <c r="O420" s="1"/>
      <c r="P420"/>
      <c r="Q420"/>
      <c r="R420"/>
    </row>
    <row r="421" spans="1:18" x14ac:dyDescent="0.3">
      <c r="A421" t="s">
        <v>1046</v>
      </c>
      <c r="B421" t="s">
        <v>68</v>
      </c>
      <c r="C421" t="s">
        <v>168</v>
      </c>
      <c r="D421" t="str">
        <f t="shared" si="6"/>
        <v>TAIWAN - ASIA - C29</v>
      </c>
      <c r="E421" t="str">
        <f>LOWER(CONCATENATE(TablaRegistroVentas[[#This Row],[País]], ".", LEFT(TablaRegistroVentas[[#This Row],[Zona]],3),"@miempresa.com"))</f>
        <v>taiwan.asi@miempresa.com</v>
      </c>
      <c r="F421" t="s">
        <v>27</v>
      </c>
      <c r="G421" t="s">
        <v>18</v>
      </c>
      <c r="H421" t="s">
        <v>33</v>
      </c>
      <c r="I421" t="str">
        <f>IF(OR(TablaRegistroVentas[[#This Row],[Prioridad]]="Alta",TablaRegistroVentas[[#This Row],[Prioridad]]="Crítica"),"Urgente","Normal")</f>
        <v>Normal</v>
      </c>
      <c r="J421" s="1">
        <v>44158</v>
      </c>
      <c r="K421">
        <v>291558110</v>
      </c>
      <c r="L421" s="1">
        <v>44197</v>
      </c>
      <c r="M421" s="5">
        <f>_xlfn.DAYS(TablaRegistroVentas[[#This Row],[Fecha envío]], TablaRegistroVentas[[#This Row],[Fecha pedido]])</f>
        <v>39</v>
      </c>
      <c r="N421" s="1" t="str">
        <f>IF(TablaRegistroVentas[[#This Row],[Dias de entrega]]&lt;=20, "OK", IF(TablaRegistroVentas[[#This Row],[Dias de entrega]]&lt;=35, "Atrasado", "Alerta"))</f>
        <v>Alerta</v>
      </c>
      <c r="O421" s="1"/>
      <c r="P421"/>
      <c r="Q421"/>
      <c r="R421"/>
    </row>
    <row r="422" spans="1:18" x14ac:dyDescent="0.3">
      <c r="A422" t="s">
        <v>54</v>
      </c>
      <c r="B422" t="s">
        <v>25</v>
      </c>
      <c r="C422" t="s">
        <v>155</v>
      </c>
      <c r="D422" t="str">
        <f t="shared" si="6"/>
        <v>SYRIA - ÁFRICA - C43</v>
      </c>
      <c r="E422" t="str">
        <f>LOWER(CONCATENATE(TablaRegistroVentas[[#This Row],[País]], ".", LEFT(TablaRegistroVentas[[#This Row],[Zona]],3),"@miempresa.com"))</f>
        <v>syria.áfr@miempresa.com</v>
      </c>
      <c r="F422" t="s">
        <v>36</v>
      </c>
      <c r="G422" t="s">
        <v>13</v>
      </c>
      <c r="H422" t="s">
        <v>28</v>
      </c>
      <c r="I422" t="str">
        <f>IF(OR(TablaRegistroVentas[[#This Row],[Prioridad]]="Alta",TablaRegistroVentas[[#This Row],[Prioridad]]="Crítica"),"Urgente","Normal")</f>
        <v>Normal</v>
      </c>
      <c r="J422" s="1">
        <v>43872</v>
      </c>
      <c r="K422">
        <v>435887134</v>
      </c>
      <c r="L422" s="1">
        <v>43911</v>
      </c>
      <c r="M422" s="5">
        <f>_xlfn.DAYS(TablaRegistroVentas[[#This Row],[Fecha envío]], TablaRegistroVentas[[#This Row],[Fecha pedido]])</f>
        <v>39</v>
      </c>
      <c r="N422" s="1" t="str">
        <f>IF(TablaRegistroVentas[[#This Row],[Dias de entrega]]&lt;=20, "OK", IF(TablaRegistroVentas[[#This Row],[Dias de entrega]]&lt;=35, "Atrasado", "Alerta"))</f>
        <v>Alerta</v>
      </c>
      <c r="O422" s="1"/>
      <c r="P422"/>
      <c r="Q422"/>
      <c r="R422"/>
    </row>
    <row r="423" spans="1:18" x14ac:dyDescent="0.3">
      <c r="A423" t="s">
        <v>109</v>
      </c>
      <c r="B423" t="s">
        <v>68</v>
      </c>
      <c r="C423" t="s">
        <v>75</v>
      </c>
      <c r="D423" t="str">
        <f t="shared" si="6"/>
        <v>MYANMAR - ASIA - C22</v>
      </c>
      <c r="E423" t="str">
        <f>LOWER(CONCATENATE(TablaRegistroVentas[[#This Row],[País]], ".", LEFT(TablaRegistroVentas[[#This Row],[Zona]],3),"@miempresa.com"))</f>
        <v>myanmar.asi@miempresa.com</v>
      </c>
      <c r="F423" t="s">
        <v>27</v>
      </c>
      <c r="G423" t="s">
        <v>18</v>
      </c>
      <c r="H423" t="s">
        <v>19</v>
      </c>
      <c r="I423" t="str">
        <f>IF(OR(TablaRegistroVentas[[#This Row],[Prioridad]]="Alta",TablaRegistroVentas[[#This Row],[Prioridad]]="Crítica"),"Urgente","Normal")</f>
        <v>Urgente</v>
      </c>
      <c r="J423" s="1">
        <v>44158</v>
      </c>
      <c r="K423">
        <v>221146476</v>
      </c>
      <c r="L423" s="1">
        <v>44196</v>
      </c>
      <c r="M423" s="5">
        <f>_xlfn.DAYS(TablaRegistroVentas[[#This Row],[Fecha envío]], TablaRegistroVentas[[#This Row],[Fecha pedido]])</f>
        <v>38</v>
      </c>
      <c r="N423" s="1" t="str">
        <f>IF(TablaRegistroVentas[[#This Row],[Dias de entrega]]&lt;=20, "OK", IF(TablaRegistroVentas[[#This Row],[Dias de entrega]]&lt;=35, "Atrasado", "Alerta"))</f>
        <v>Alerta</v>
      </c>
      <c r="O423" s="1"/>
      <c r="P423"/>
      <c r="Q423"/>
      <c r="R423"/>
    </row>
    <row r="424" spans="1:18" x14ac:dyDescent="0.3">
      <c r="A424" t="s">
        <v>112</v>
      </c>
      <c r="B424" t="s">
        <v>25</v>
      </c>
      <c r="C424" t="s">
        <v>113</v>
      </c>
      <c r="D424" t="str">
        <f t="shared" si="6"/>
        <v>JORDAN - ÁFRICA - C60</v>
      </c>
      <c r="E424" t="str">
        <f>LOWER(CONCATENATE(TablaRegistroVentas[[#This Row],[País]], ".", LEFT(TablaRegistroVentas[[#This Row],[Zona]],3),"@miempresa.com"))</f>
        <v>jordan.áfr@miempresa.com</v>
      </c>
      <c r="F424" t="s">
        <v>27</v>
      </c>
      <c r="G424" t="s">
        <v>18</v>
      </c>
      <c r="H424" t="s">
        <v>28</v>
      </c>
      <c r="I424" t="str">
        <f>IF(OR(TablaRegistroVentas[[#This Row],[Prioridad]]="Alta",TablaRegistroVentas[[#This Row],[Prioridad]]="Crítica"),"Urgente","Normal")</f>
        <v>Normal</v>
      </c>
      <c r="J424" s="1">
        <v>44676</v>
      </c>
      <c r="K424">
        <v>600340449</v>
      </c>
      <c r="L424" s="1">
        <v>44714</v>
      </c>
      <c r="M424" s="5">
        <f>_xlfn.DAYS(TablaRegistroVentas[[#This Row],[Fecha envío]], TablaRegistroVentas[[#This Row],[Fecha pedido]])</f>
        <v>38</v>
      </c>
      <c r="N424" s="1" t="str">
        <f>IF(TablaRegistroVentas[[#This Row],[Dias de entrega]]&lt;=20, "OK", IF(TablaRegistroVentas[[#This Row],[Dias de entrega]]&lt;=35, "Atrasado", "Alerta"))</f>
        <v>Alerta</v>
      </c>
      <c r="O424" s="1"/>
      <c r="P424"/>
      <c r="Q424"/>
      <c r="R424"/>
    </row>
    <row r="425" spans="1:18" x14ac:dyDescent="0.3">
      <c r="A425" t="s">
        <v>434</v>
      </c>
      <c r="B425" t="s">
        <v>68</v>
      </c>
      <c r="C425" t="s">
        <v>235</v>
      </c>
      <c r="D425" t="str">
        <f t="shared" si="6"/>
        <v>JAPAN - ASIA - C21</v>
      </c>
      <c r="E425" t="str">
        <f>LOWER(CONCATENATE(TablaRegistroVentas[[#This Row],[País]], ".", LEFT(TablaRegistroVentas[[#This Row],[Zona]],3),"@miempresa.com"))</f>
        <v>japan.asi@miempresa.com</v>
      </c>
      <c r="F425" t="s">
        <v>43</v>
      </c>
      <c r="G425" t="s">
        <v>18</v>
      </c>
      <c r="H425" t="s">
        <v>28</v>
      </c>
      <c r="I425" t="str">
        <f>IF(OR(TablaRegistroVentas[[#This Row],[Prioridad]]="Alta",TablaRegistroVentas[[#This Row],[Prioridad]]="Crítica"),"Urgente","Normal")</f>
        <v>Normal</v>
      </c>
      <c r="J425" s="1">
        <v>44568</v>
      </c>
      <c r="K425">
        <v>214642655</v>
      </c>
      <c r="L425" s="1">
        <v>44606</v>
      </c>
      <c r="M425" s="5">
        <f>_xlfn.DAYS(TablaRegistroVentas[[#This Row],[Fecha envío]], TablaRegistroVentas[[#This Row],[Fecha pedido]])</f>
        <v>38</v>
      </c>
      <c r="N425" s="1" t="str">
        <f>IF(TablaRegistroVentas[[#This Row],[Dias de entrega]]&lt;=20, "OK", IF(TablaRegistroVentas[[#This Row],[Dias de entrega]]&lt;=35, "Atrasado", "Alerta"))</f>
        <v>Alerta</v>
      </c>
      <c r="O425" s="1"/>
      <c r="P425"/>
      <c r="Q425"/>
      <c r="R425"/>
    </row>
    <row r="426" spans="1:18" x14ac:dyDescent="0.3">
      <c r="A426" t="s">
        <v>462</v>
      </c>
      <c r="B426" t="s">
        <v>25</v>
      </c>
      <c r="C426" t="s">
        <v>240</v>
      </c>
      <c r="D426" t="str">
        <f t="shared" si="6"/>
        <v>MAURITANIA - ÁFRICA - C27</v>
      </c>
      <c r="E426" t="str">
        <f>LOWER(CONCATENATE(TablaRegistroVentas[[#This Row],[País]], ".", LEFT(TablaRegistroVentas[[#This Row],[Zona]],3),"@miempresa.com"))</f>
        <v>mauritania.áfr@miempresa.com</v>
      </c>
      <c r="F426" t="s">
        <v>88</v>
      </c>
      <c r="G426" t="s">
        <v>13</v>
      </c>
      <c r="H426" t="s">
        <v>33</v>
      </c>
      <c r="I426" t="str">
        <f>IF(OR(TablaRegistroVentas[[#This Row],[Prioridad]]="Alta",TablaRegistroVentas[[#This Row],[Prioridad]]="Crítica"),"Urgente","Normal")</f>
        <v>Normal</v>
      </c>
      <c r="J426" s="1">
        <v>44523</v>
      </c>
      <c r="K426">
        <v>272880494</v>
      </c>
      <c r="L426" s="1">
        <v>44561</v>
      </c>
      <c r="M426" s="5">
        <f>_xlfn.DAYS(TablaRegistroVentas[[#This Row],[Fecha envío]], TablaRegistroVentas[[#This Row],[Fecha pedido]])</f>
        <v>38</v>
      </c>
      <c r="N426" s="1" t="str">
        <f>IF(TablaRegistroVentas[[#This Row],[Dias de entrega]]&lt;=20, "OK", IF(TablaRegistroVentas[[#This Row],[Dias de entrega]]&lt;=35, "Atrasado", "Alerta"))</f>
        <v>Alerta</v>
      </c>
      <c r="O426" s="1"/>
      <c r="P426"/>
      <c r="Q426"/>
      <c r="R426"/>
    </row>
    <row r="427" spans="1:18" x14ac:dyDescent="0.3">
      <c r="A427" t="s">
        <v>542</v>
      </c>
      <c r="B427" t="s">
        <v>25</v>
      </c>
      <c r="C427" t="s">
        <v>217</v>
      </c>
      <c r="D427" t="str">
        <f t="shared" si="6"/>
        <v>SENEGAL - ÁFRICA - C91</v>
      </c>
      <c r="E427" t="str">
        <f>LOWER(CONCATENATE(TablaRegistroVentas[[#This Row],[País]], ".", LEFT(TablaRegistroVentas[[#This Row],[Zona]],3),"@miempresa.com"))</f>
        <v>senegal.áfr@miempresa.com</v>
      </c>
      <c r="F427" t="s">
        <v>56</v>
      </c>
      <c r="G427" t="s">
        <v>18</v>
      </c>
      <c r="H427" t="s">
        <v>28</v>
      </c>
      <c r="I427" t="str">
        <f>IF(OR(TablaRegistroVentas[[#This Row],[Prioridad]]="Alta",TablaRegistroVentas[[#This Row],[Prioridad]]="Crítica"),"Urgente","Normal")</f>
        <v>Normal</v>
      </c>
      <c r="J427" s="1">
        <v>44140</v>
      </c>
      <c r="K427">
        <v>918880879</v>
      </c>
      <c r="L427" s="1">
        <v>44178</v>
      </c>
      <c r="M427" s="5">
        <f>_xlfn.DAYS(TablaRegistroVentas[[#This Row],[Fecha envío]], TablaRegistroVentas[[#This Row],[Fecha pedido]])</f>
        <v>38</v>
      </c>
      <c r="N427" s="1" t="str">
        <f>IF(TablaRegistroVentas[[#This Row],[Dias de entrega]]&lt;=20, "OK", IF(TablaRegistroVentas[[#This Row],[Dias de entrega]]&lt;=35, "Atrasado", "Alerta"))</f>
        <v>Alerta</v>
      </c>
      <c r="O427" s="1"/>
      <c r="P427"/>
      <c r="Q427"/>
      <c r="R427"/>
    </row>
    <row r="428" spans="1:18" x14ac:dyDescent="0.3">
      <c r="A428" t="s">
        <v>613</v>
      </c>
      <c r="B428" t="s">
        <v>25</v>
      </c>
      <c r="C428" t="s">
        <v>318</v>
      </c>
      <c r="D428" t="str">
        <f t="shared" si="6"/>
        <v>MAURITIUS  - ÁFRICA - C65</v>
      </c>
      <c r="E428" t="str">
        <f>LOWER(CONCATENATE(TablaRegistroVentas[[#This Row],[País]], ".", LEFT(TablaRegistroVentas[[#This Row],[Zona]],3),"@miempresa.com"))</f>
        <v>mauritius .áfr@miempresa.com</v>
      </c>
      <c r="F428" t="s">
        <v>27</v>
      </c>
      <c r="G428" t="s">
        <v>18</v>
      </c>
      <c r="H428" t="s">
        <v>19</v>
      </c>
      <c r="I428" t="str">
        <f>IF(OR(TablaRegistroVentas[[#This Row],[Prioridad]]="Alta",TablaRegistroVentas[[#This Row],[Prioridad]]="Crítica"),"Urgente","Normal")</f>
        <v>Urgente</v>
      </c>
      <c r="J428" s="1">
        <v>43936</v>
      </c>
      <c r="K428">
        <v>658513057</v>
      </c>
      <c r="L428" s="1">
        <v>43974</v>
      </c>
      <c r="M428" s="5">
        <f>_xlfn.DAYS(TablaRegistroVentas[[#This Row],[Fecha envío]], TablaRegistroVentas[[#This Row],[Fecha pedido]])</f>
        <v>38</v>
      </c>
      <c r="N428" s="1" t="str">
        <f>IF(TablaRegistroVentas[[#This Row],[Dias de entrega]]&lt;=20, "OK", IF(TablaRegistroVentas[[#This Row],[Dias de entrega]]&lt;=35, "Atrasado", "Alerta"))</f>
        <v>Alerta</v>
      </c>
      <c r="O428" s="1"/>
      <c r="P428"/>
      <c r="Q428"/>
      <c r="R428"/>
    </row>
    <row r="429" spans="1:18" x14ac:dyDescent="0.3">
      <c r="A429" t="s">
        <v>752</v>
      </c>
      <c r="B429" t="s">
        <v>25</v>
      </c>
      <c r="C429" t="s">
        <v>26</v>
      </c>
      <c r="D429" t="str">
        <f t="shared" si="6"/>
        <v>IRAN - ÁFRICA - C59</v>
      </c>
      <c r="E429" t="str">
        <f>LOWER(CONCATENATE(TablaRegistroVentas[[#This Row],[País]], ".", LEFT(TablaRegistroVentas[[#This Row],[Zona]],3),"@miempresa.com"))</f>
        <v>iran.áfr@miempresa.com</v>
      </c>
      <c r="F429" t="s">
        <v>32</v>
      </c>
      <c r="G429" t="s">
        <v>18</v>
      </c>
      <c r="H429" t="s">
        <v>19</v>
      </c>
      <c r="I429" t="str">
        <f>IF(OR(TablaRegistroVentas[[#This Row],[Prioridad]]="Alta",TablaRegistroVentas[[#This Row],[Prioridad]]="Crítica"),"Urgente","Normal")</f>
        <v>Urgente</v>
      </c>
      <c r="J429" s="1">
        <v>44393</v>
      </c>
      <c r="K429">
        <v>591134679</v>
      </c>
      <c r="L429" s="1">
        <v>44431</v>
      </c>
      <c r="M429" s="5">
        <f>_xlfn.DAYS(TablaRegistroVentas[[#This Row],[Fecha envío]], TablaRegistroVentas[[#This Row],[Fecha pedido]])</f>
        <v>38</v>
      </c>
      <c r="N429" s="1" t="str">
        <f>IF(TablaRegistroVentas[[#This Row],[Dias de entrega]]&lt;=20, "OK", IF(TablaRegistroVentas[[#This Row],[Dias de entrega]]&lt;=35, "Atrasado", "Alerta"))</f>
        <v>Alerta</v>
      </c>
      <c r="O429" s="1"/>
      <c r="P429"/>
      <c r="Q429"/>
      <c r="R429"/>
    </row>
    <row r="430" spans="1:18" x14ac:dyDescent="0.3">
      <c r="A430" t="s">
        <v>858</v>
      </c>
      <c r="B430" t="s">
        <v>25</v>
      </c>
      <c r="C430" t="s">
        <v>304</v>
      </c>
      <c r="D430" t="str">
        <f t="shared" si="6"/>
        <v>PAKISTAN - ÁFRICA - C88</v>
      </c>
      <c r="E430" t="str">
        <f>LOWER(CONCATENATE(TablaRegistroVentas[[#This Row],[País]], ".", LEFT(TablaRegistroVentas[[#This Row],[Zona]],3),"@miempresa.com"))</f>
        <v>pakistan.áfr@miempresa.com</v>
      </c>
      <c r="F430" t="s">
        <v>88</v>
      </c>
      <c r="G430" t="s">
        <v>13</v>
      </c>
      <c r="H430" t="s">
        <v>28</v>
      </c>
      <c r="I430" t="str">
        <f>IF(OR(TablaRegistroVentas[[#This Row],[Prioridad]]="Alta",TablaRegistroVentas[[#This Row],[Prioridad]]="Crítica"),"Urgente","Normal")</f>
        <v>Normal</v>
      </c>
      <c r="J430" s="1">
        <v>44632</v>
      </c>
      <c r="K430">
        <v>882565057</v>
      </c>
      <c r="L430" s="1">
        <v>44670</v>
      </c>
      <c r="M430" s="5">
        <f>_xlfn.DAYS(TablaRegistroVentas[[#This Row],[Fecha envío]], TablaRegistroVentas[[#This Row],[Fecha pedido]])</f>
        <v>38</v>
      </c>
      <c r="N430" s="1" t="str">
        <f>IF(TablaRegistroVentas[[#This Row],[Dias de entrega]]&lt;=20, "OK", IF(TablaRegistroVentas[[#This Row],[Dias de entrega]]&lt;=35, "Atrasado", "Alerta"))</f>
        <v>Alerta</v>
      </c>
      <c r="O430" s="1"/>
      <c r="P430"/>
      <c r="Q430"/>
      <c r="R430"/>
    </row>
    <row r="431" spans="1:18" x14ac:dyDescent="0.3">
      <c r="A431" t="s">
        <v>907</v>
      </c>
      <c r="B431" t="s">
        <v>10</v>
      </c>
      <c r="C431" t="s">
        <v>95</v>
      </c>
      <c r="D431" t="str">
        <f t="shared" si="6"/>
        <v>MONTENEGRO - EUROPA - C34</v>
      </c>
      <c r="E431" t="str">
        <f>LOWER(CONCATENATE(TablaRegistroVentas[[#This Row],[País]], ".", LEFT(TablaRegistroVentas[[#This Row],[Zona]],3),"@miempresa.com"))</f>
        <v>montenegro.eur@miempresa.com</v>
      </c>
      <c r="F431" t="s">
        <v>56</v>
      </c>
      <c r="G431" t="s">
        <v>18</v>
      </c>
      <c r="H431" t="s">
        <v>33</v>
      </c>
      <c r="I431" t="str">
        <f>IF(OR(TablaRegistroVentas[[#This Row],[Prioridad]]="Alta",TablaRegistroVentas[[#This Row],[Prioridad]]="Crítica"),"Urgente","Normal")</f>
        <v>Normal</v>
      </c>
      <c r="J431" s="1">
        <v>44641</v>
      </c>
      <c r="K431">
        <v>345527160</v>
      </c>
      <c r="L431" s="1">
        <v>44679</v>
      </c>
      <c r="M431" s="5">
        <f>_xlfn.DAYS(TablaRegistroVentas[[#This Row],[Fecha envío]], TablaRegistroVentas[[#This Row],[Fecha pedido]])</f>
        <v>38</v>
      </c>
      <c r="N431" s="1" t="str">
        <f>IF(TablaRegistroVentas[[#This Row],[Dias de entrega]]&lt;=20, "OK", IF(TablaRegistroVentas[[#This Row],[Dias de entrega]]&lt;=35, "Atrasado", "Alerta"))</f>
        <v>Alerta</v>
      </c>
      <c r="O431" s="1"/>
      <c r="P431"/>
      <c r="Q431"/>
      <c r="R431"/>
    </row>
    <row r="432" spans="1:18" x14ac:dyDescent="0.3">
      <c r="A432" t="s">
        <v>920</v>
      </c>
      <c r="B432" t="s">
        <v>25</v>
      </c>
      <c r="C432" t="s">
        <v>60</v>
      </c>
      <c r="D432" t="str">
        <f t="shared" si="6"/>
        <v>MOZAMBIQUE - ÁFRICA - C44</v>
      </c>
      <c r="E432" t="str">
        <f>LOWER(CONCATENATE(TablaRegistroVentas[[#This Row],[País]], ".", LEFT(TablaRegistroVentas[[#This Row],[Zona]],3),"@miempresa.com"))</f>
        <v>mozambique.áfr@miempresa.com</v>
      </c>
      <c r="F432" t="s">
        <v>78</v>
      </c>
      <c r="G432" t="s">
        <v>18</v>
      </c>
      <c r="H432" t="s">
        <v>19</v>
      </c>
      <c r="I432" t="str">
        <f>IF(OR(TablaRegistroVentas[[#This Row],[Prioridad]]="Alta",TablaRegistroVentas[[#This Row],[Prioridad]]="Crítica"),"Urgente","Normal")</f>
        <v>Urgente</v>
      </c>
      <c r="J432" s="1">
        <v>44159</v>
      </c>
      <c r="K432">
        <v>444897210</v>
      </c>
      <c r="L432" s="1">
        <v>44197</v>
      </c>
      <c r="M432" s="5">
        <f>_xlfn.DAYS(TablaRegistroVentas[[#This Row],[Fecha envío]], TablaRegistroVentas[[#This Row],[Fecha pedido]])</f>
        <v>38</v>
      </c>
      <c r="N432" s="1" t="str">
        <f>IF(TablaRegistroVentas[[#This Row],[Dias de entrega]]&lt;=20, "OK", IF(TablaRegistroVentas[[#This Row],[Dias de entrega]]&lt;=35, "Atrasado", "Alerta"))</f>
        <v>Alerta</v>
      </c>
      <c r="O432" s="1"/>
      <c r="P432"/>
      <c r="Q432"/>
      <c r="R432"/>
    </row>
    <row r="433" spans="1:18" x14ac:dyDescent="0.3">
      <c r="A433" t="s">
        <v>1000</v>
      </c>
      <c r="B433" t="s">
        <v>25</v>
      </c>
      <c r="C433" t="s">
        <v>453</v>
      </c>
      <c r="D433" t="str">
        <f t="shared" si="6"/>
        <v>TURKEY - ÁFRICA - C38</v>
      </c>
      <c r="E433" t="str">
        <f>LOWER(CONCATENATE(TablaRegistroVentas[[#This Row],[País]], ".", LEFT(TablaRegistroVentas[[#This Row],[Zona]],3),"@miempresa.com"))</f>
        <v>turkey.áfr@miempresa.com</v>
      </c>
      <c r="F433" t="s">
        <v>43</v>
      </c>
      <c r="G433" t="s">
        <v>18</v>
      </c>
      <c r="H433" t="s">
        <v>28</v>
      </c>
      <c r="I433" t="str">
        <f>IF(OR(TablaRegistroVentas[[#This Row],[Prioridad]]="Alta",TablaRegistroVentas[[#This Row],[Prioridad]]="Crítica"),"Urgente","Normal")</f>
        <v>Normal</v>
      </c>
      <c r="J433" s="1">
        <v>44666</v>
      </c>
      <c r="K433">
        <v>387804353</v>
      </c>
      <c r="L433" s="1">
        <v>44704</v>
      </c>
      <c r="M433" s="5">
        <f>_xlfn.DAYS(TablaRegistroVentas[[#This Row],[Fecha envío]], TablaRegistroVentas[[#This Row],[Fecha pedido]])</f>
        <v>38</v>
      </c>
      <c r="N433" s="1" t="str">
        <f>IF(TablaRegistroVentas[[#This Row],[Dias de entrega]]&lt;=20, "OK", IF(TablaRegistroVentas[[#This Row],[Dias de entrega]]&lt;=35, "Atrasado", "Alerta"))</f>
        <v>Alerta</v>
      </c>
      <c r="O433" s="1"/>
      <c r="P433"/>
      <c r="Q433"/>
      <c r="R433"/>
    </row>
    <row r="434" spans="1:18" x14ac:dyDescent="0.3">
      <c r="A434" t="s">
        <v>1033</v>
      </c>
      <c r="B434" t="s">
        <v>68</v>
      </c>
      <c r="C434" t="s">
        <v>69</v>
      </c>
      <c r="D434" t="str">
        <f t="shared" si="6"/>
        <v>UZBEKISTAN - ASIA - C29</v>
      </c>
      <c r="E434" t="str">
        <f>LOWER(CONCATENATE(TablaRegistroVentas[[#This Row],[País]], ".", LEFT(TablaRegistroVentas[[#This Row],[Zona]],3),"@miempresa.com"))</f>
        <v>uzbekistan.asi@miempresa.com</v>
      </c>
      <c r="F434" t="s">
        <v>32</v>
      </c>
      <c r="G434" t="s">
        <v>18</v>
      </c>
      <c r="H434" t="s">
        <v>28</v>
      </c>
      <c r="I434" t="str">
        <f>IF(OR(TablaRegistroVentas[[#This Row],[Prioridad]]="Alta",TablaRegistroVentas[[#This Row],[Prioridad]]="Crítica"),"Urgente","Normal")</f>
        <v>Normal</v>
      </c>
      <c r="J434" s="1">
        <v>44624</v>
      </c>
      <c r="K434">
        <v>294436013</v>
      </c>
      <c r="L434" s="1">
        <v>44662</v>
      </c>
      <c r="M434" s="5">
        <f>_xlfn.DAYS(TablaRegistroVentas[[#This Row],[Fecha envío]], TablaRegistroVentas[[#This Row],[Fecha pedido]])</f>
        <v>38</v>
      </c>
      <c r="N434" s="1" t="str">
        <f>IF(TablaRegistroVentas[[#This Row],[Dias de entrega]]&lt;=20, "OK", IF(TablaRegistroVentas[[#This Row],[Dias de entrega]]&lt;=35, "Atrasado", "Alerta"))</f>
        <v>Alerta</v>
      </c>
      <c r="O434" s="1"/>
      <c r="P434"/>
      <c r="Q434"/>
      <c r="R434"/>
    </row>
    <row r="435" spans="1:18" x14ac:dyDescent="0.3">
      <c r="A435" t="s">
        <v>1061</v>
      </c>
      <c r="B435" t="s">
        <v>10</v>
      </c>
      <c r="C435" t="s">
        <v>448</v>
      </c>
      <c r="D435" t="str">
        <f t="shared" si="6"/>
        <v>CZECH REPUBLIC - EUROPA - C86</v>
      </c>
      <c r="E435" t="str">
        <f>LOWER(CONCATENATE(TablaRegistroVentas[[#This Row],[País]], ".", LEFT(TablaRegistroVentas[[#This Row],[Zona]],3),"@miempresa.com"))</f>
        <v>czech republic.eur@miempresa.com</v>
      </c>
      <c r="F435" t="s">
        <v>46</v>
      </c>
      <c r="G435" t="s">
        <v>13</v>
      </c>
      <c r="H435" t="s">
        <v>19</v>
      </c>
      <c r="I435" t="str">
        <f>IF(OR(TablaRegistroVentas[[#This Row],[Prioridad]]="Alta",TablaRegistroVentas[[#This Row],[Prioridad]]="Crítica"),"Urgente","Normal")</f>
        <v>Urgente</v>
      </c>
      <c r="J435" s="1">
        <v>44241</v>
      </c>
      <c r="K435">
        <v>863766849</v>
      </c>
      <c r="L435" s="1">
        <v>44279</v>
      </c>
      <c r="M435" s="5">
        <f>_xlfn.DAYS(TablaRegistroVentas[[#This Row],[Fecha envío]], TablaRegistroVentas[[#This Row],[Fecha pedido]])</f>
        <v>38</v>
      </c>
      <c r="N435" s="1" t="str">
        <f>IF(TablaRegistroVentas[[#This Row],[Dias de entrega]]&lt;=20, "OK", IF(TablaRegistroVentas[[#This Row],[Dias de entrega]]&lt;=35, "Atrasado", "Alerta"))</f>
        <v>Alerta</v>
      </c>
      <c r="O435" s="1"/>
      <c r="P435"/>
      <c r="Q435"/>
      <c r="R435"/>
    </row>
    <row r="436" spans="1:18" x14ac:dyDescent="0.3">
      <c r="A436" t="s">
        <v>341</v>
      </c>
      <c r="B436" t="s">
        <v>21</v>
      </c>
      <c r="C436" t="s">
        <v>253</v>
      </c>
      <c r="D436" t="str">
        <f t="shared" si="6"/>
        <v>TUVALU - AUSTRALIA Y OCEANÍA - C31</v>
      </c>
      <c r="E436" t="str">
        <f>LOWER(CONCATENATE(TablaRegistroVentas[[#This Row],[País]], ".", LEFT(TablaRegistroVentas[[#This Row],[Zona]],3),"@miempresa.com"))</f>
        <v>tuvalu.aus@miempresa.com</v>
      </c>
      <c r="F436" t="s">
        <v>23</v>
      </c>
      <c r="G436" t="s">
        <v>18</v>
      </c>
      <c r="H436" t="s">
        <v>19</v>
      </c>
      <c r="I436" t="str">
        <f>IF(OR(TablaRegistroVentas[[#This Row],[Prioridad]]="Alta",TablaRegistroVentas[[#This Row],[Prioridad]]="Crítica"),"Urgente","Normal")</f>
        <v>Urgente</v>
      </c>
      <c r="J436" s="1">
        <v>43857</v>
      </c>
      <c r="K436">
        <v>310803496</v>
      </c>
      <c r="L436" s="1">
        <v>43894</v>
      </c>
      <c r="M436" s="5">
        <f>_xlfn.DAYS(TablaRegistroVentas[[#This Row],[Fecha envío]], TablaRegistroVentas[[#This Row],[Fecha pedido]])</f>
        <v>37</v>
      </c>
      <c r="N436" s="1" t="str">
        <f>IF(TablaRegistroVentas[[#This Row],[Dias de entrega]]&lt;=20, "OK", IF(TablaRegistroVentas[[#This Row],[Dias de entrega]]&lt;=35, "Atrasado", "Alerta"))</f>
        <v>Alerta</v>
      </c>
      <c r="O436" s="1"/>
      <c r="P436"/>
      <c r="Q436"/>
      <c r="R436"/>
    </row>
    <row r="437" spans="1:18" x14ac:dyDescent="0.3">
      <c r="A437" t="s">
        <v>349</v>
      </c>
      <c r="B437" t="s">
        <v>25</v>
      </c>
      <c r="C437" t="s">
        <v>391</v>
      </c>
      <c r="D437" t="str">
        <f t="shared" si="6"/>
        <v>UNITED ARAB EMIRATES - ÁFRICA - C21</v>
      </c>
      <c r="E437" t="str">
        <f>LOWER(CONCATENATE(TablaRegistroVentas[[#This Row],[País]], ".", LEFT(TablaRegistroVentas[[#This Row],[Zona]],3),"@miempresa.com"))</f>
        <v>united arab emirates.áfr@miempresa.com</v>
      </c>
      <c r="F437" t="s">
        <v>41</v>
      </c>
      <c r="G437" t="s">
        <v>13</v>
      </c>
      <c r="H437" t="s">
        <v>19</v>
      </c>
      <c r="I437" t="str">
        <f>IF(OR(TablaRegistroVentas[[#This Row],[Prioridad]]="Alta",TablaRegistroVentas[[#This Row],[Prioridad]]="Crítica"),"Urgente","Normal")</f>
        <v>Urgente</v>
      </c>
      <c r="J437" s="1">
        <v>44451</v>
      </c>
      <c r="K437">
        <v>218665540</v>
      </c>
      <c r="L437" s="1">
        <v>44488</v>
      </c>
      <c r="M437" s="5">
        <f>_xlfn.DAYS(TablaRegistroVentas[[#This Row],[Fecha envío]], TablaRegistroVentas[[#This Row],[Fecha pedido]])</f>
        <v>37</v>
      </c>
      <c r="N437" s="1" t="str">
        <f>IF(TablaRegistroVentas[[#This Row],[Dias de entrega]]&lt;=20, "OK", IF(TablaRegistroVentas[[#This Row],[Dias de entrega]]&lt;=35, "Atrasado", "Alerta"))</f>
        <v>Alerta</v>
      </c>
      <c r="O437" s="1"/>
      <c r="P437"/>
      <c r="Q437"/>
      <c r="R437"/>
    </row>
    <row r="438" spans="1:18" x14ac:dyDescent="0.3">
      <c r="A438" t="s">
        <v>422</v>
      </c>
      <c r="B438" t="s">
        <v>10</v>
      </c>
      <c r="C438" t="s">
        <v>172</v>
      </c>
      <c r="D438" t="str">
        <f t="shared" si="6"/>
        <v>ROMANIA - EUROPA - C46</v>
      </c>
      <c r="E438" t="str">
        <f>LOWER(CONCATENATE(TablaRegistroVentas[[#This Row],[País]], ".", LEFT(TablaRegistroVentas[[#This Row],[Zona]],3),"@miempresa.com"))</f>
        <v>romania.eur@miempresa.com</v>
      </c>
      <c r="F438" t="s">
        <v>36</v>
      </c>
      <c r="G438" t="s">
        <v>13</v>
      </c>
      <c r="H438" t="s">
        <v>19</v>
      </c>
      <c r="I438" t="str">
        <f>IF(OR(TablaRegistroVentas[[#This Row],[Prioridad]]="Alta",TablaRegistroVentas[[#This Row],[Prioridad]]="Crítica"),"Urgente","Normal")</f>
        <v>Urgente</v>
      </c>
      <c r="J438" s="1">
        <v>44546</v>
      </c>
      <c r="K438">
        <v>469912993</v>
      </c>
      <c r="L438" s="1">
        <v>44583</v>
      </c>
      <c r="M438" s="5">
        <f>_xlfn.DAYS(TablaRegistroVentas[[#This Row],[Fecha envío]], TablaRegistroVentas[[#This Row],[Fecha pedido]])</f>
        <v>37</v>
      </c>
      <c r="N438" s="1" t="str">
        <f>IF(TablaRegistroVentas[[#This Row],[Dias de entrega]]&lt;=20, "OK", IF(TablaRegistroVentas[[#This Row],[Dias de entrega]]&lt;=35, "Atrasado", "Alerta"))</f>
        <v>Alerta</v>
      </c>
      <c r="O438" s="1"/>
      <c r="P438"/>
      <c r="Q438"/>
      <c r="R438"/>
    </row>
    <row r="439" spans="1:18" x14ac:dyDescent="0.3">
      <c r="A439" t="s">
        <v>454</v>
      </c>
      <c r="B439" t="s">
        <v>30</v>
      </c>
      <c r="C439" t="s">
        <v>64</v>
      </c>
      <c r="D439" t="str">
        <f t="shared" si="6"/>
        <v>DOMINICAN REPUBLIC - CENTROAMÉRICA Y CARIBE - C61</v>
      </c>
      <c r="E439" t="str">
        <f>LOWER(CONCATENATE(TablaRegistroVentas[[#This Row],[País]], ".", LEFT(TablaRegistroVentas[[#This Row],[Zona]],3),"@miempresa.com"))</f>
        <v>dominican republic.cen@miempresa.com</v>
      </c>
      <c r="F439" t="s">
        <v>78</v>
      </c>
      <c r="G439" t="s">
        <v>13</v>
      </c>
      <c r="H439" t="s">
        <v>28</v>
      </c>
      <c r="I439" t="str">
        <f>IF(OR(TablaRegistroVentas[[#This Row],[Prioridad]]="Alta",TablaRegistroVentas[[#This Row],[Prioridad]]="Crítica"),"Urgente","Normal")</f>
        <v>Normal</v>
      </c>
      <c r="J439" s="1">
        <v>44785</v>
      </c>
      <c r="K439">
        <v>613790118</v>
      </c>
      <c r="L439" s="1">
        <v>44822</v>
      </c>
      <c r="M439" s="5">
        <f>_xlfn.DAYS(TablaRegistroVentas[[#This Row],[Fecha envío]], TablaRegistroVentas[[#This Row],[Fecha pedido]])</f>
        <v>37</v>
      </c>
      <c r="N439" s="1" t="str">
        <f>IF(TablaRegistroVentas[[#This Row],[Dias de entrega]]&lt;=20, "OK", IF(TablaRegistroVentas[[#This Row],[Dias de entrega]]&lt;=35, "Atrasado", "Alerta"))</f>
        <v>Alerta</v>
      </c>
      <c r="O439" s="1"/>
      <c r="P439"/>
      <c r="Q439"/>
      <c r="R439"/>
    </row>
    <row r="440" spans="1:18" x14ac:dyDescent="0.3">
      <c r="A440" t="s">
        <v>481</v>
      </c>
      <c r="B440" t="s">
        <v>25</v>
      </c>
      <c r="C440" t="s">
        <v>237</v>
      </c>
      <c r="D440" t="str">
        <f t="shared" si="6"/>
        <v>CENTRAL AFRICAN REPUBLIC - ÁFRICA - C33</v>
      </c>
      <c r="E440" t="str">
        <f>LOWER(CONCATENATE(TablaRegistroVentas[[#This Row],[País]], ".", LEFT(TablaRegistroVentas[[#This Row],[Zona]],3),"@miempresa.com"))</f>
        <v>central african republic.áfr@miempresa.com</v>
      </c>
      <c r="F440" t="s">
        <v>46</v>
      </c>
      <c r="G440" t="s">
        <v>13</v>
      </c>
      <c r="H440" t="s">
        <v>28</v>
      </c>
      <c r="I440" t="str">
        <f>IF(OR(TablaRegistroVentas[[#This Row],[Prioridad]]="Alta",TablaRegistroVentas[[#This Row],[Prioridad]]="Crítica"),"Urgente","Normal")</f>
        <v>Normal</v>
      </c>
      <c r="J440" s="1">
        <v>44303</v>
      </c>
      <c r="K440">
        <v>337054812</v>
      </c>
      <c r="L440" s="1">
        <v>44340</v>
      </c>
      <c r="M440" s="5">
        <f>_xlfn.DAYS(TablaRegistroVentas[[#This Row],[Fecha envío]], TablaRegistroVentas[[#This Row],[Fecha pedido]])</f>
        <v>37</v>
      </c>
      <c r="N440" s="1" t="str">
        <f>IF(TablaRegistroVentas[[#This Row],[Dias de entrega]]&lt;=20, "OK", IF(TablaRegistroVentas[[#This Row],[Dias de entrega]]&lt;=35, "Atrasado", "Alerta"))</f>
        <v>Alerta</v>
      </c>
      <c r="O440" s="1"/>
      <c r="P440"/>
      <c r="Q440"/>
      <c r="R440"/>
    </row>
    <row r="441" spans="1:18" x14ac:dyDescent="0.3">
      <c r="A441" t="s">
        <v>599</v>
      </c>
      <c r="B441" t="s">
        <v>21</v>
      </c>
      <c r="C441" t="s">
        <v>45</v>
      </c>
      <c r="D441" t="str">
        <f t="shared" si="6"/>
        <v>AUSTRALIA - AUSTRALIA Y OCEANÍA - C99</v>
      </c>
      <c r="E441" t="str">
        <f>LOWER(CONCATENATE(TablaRegistroVentas[[#This Row],[País]], ".", LEFT(TablaRegistroVentas[[#This Row],[Zona]],3),"@miempresa.com"))</f>
        <v>australia.aus@miempresa.com</v>
      </c>
      <c r="F441" t="s">
        <v>27</v>
      </c>
      <c r="G441" t="s">
        <v>18</v>
      </c>
      <c r="H441" t="s">
        <v>33</v>
      </c>
      <c r="I441" t="str">
        <f>IF(OR(TablaRegistroVentas[[#This Row],[Prioridad]]="Alta",TablaRegistroVentas[[#This Row],[Prioridad]]="Crítica"),"Urgente","Normal")</f>
        <v>Normal</v>
      </c>
      <c r="J441" s="1">
        <v>44551</v>
      </c>
      <c r="K441">
        <v>990975224</v>
      </c>
      <c r="L441" s="1">
        <v>44588</v>
      </c>
      <c r="M441" s="5">
        <f>_xlfn.DAYS(TablaRegistroVentas[[#This Row],[Fecha envío]], TablaRegistroVentas[[#This Row],[Fecha pedido]])</f>
        <v>37</v>
      </c>
      <c r="N441" s="1" t="str">
        <f>IF(TablaRegistroVentas[[#This Row],[Dias de entrega]]&lt;=20, "OK", IF(TablaRegistroVentas[[#This Row],[Dias de entrega]]&lt;=35, "Atrasado", "Alerta"))</f>
        <v>Alerta</v>
      </c>
      <c r="O441" s="1"/>
      <c r="P441"/>
      <c r="Q441"/>
      <c r="R441"/>
    </row>
    <row r="442" spans="1:18" x14ac:dyDescent="0.3">
      <c r="A442" t="s">
        <v>735</v>
      </c>
      <c r="B442" t="s">
        <v>25</v>
      </c>
      <c r="C442" t="s">
        <v>134</v>
      </c>
      <c r="D442" t="str">
        <f t="shared" si="6"/>
        <v>RWANDA - ÁFRICA - C61</v>
      </c>
      <c r="E442" t="str">
        <f>LOWER(CONCATENATE(TablaRegistroVentas[[#This Row],[País]], ".", LEFT(TablaRegistroVentas[[#This Row],[Zona]],3),"@miempresa.com"))</f>
        <v>rwanda.áfr@miempresa.com</v>
      </c>
      <c r="F442" t="s">
        <v>41</v>
      </c>
      <c r="G442" t="s">
        <v>18</v>
      </c>
      <c r="H442" t="s">
        <v>33</v>
      </c>
      <c r="I442" t="str">
        <f>IF(OR(TablaRegistroVentas[[#This Row],[Prioridad]]="Alta",TablaRegistroVentas[[#This Row],[Prioridad]]="Crítica"),"Urgente","Normal")</f>
        <v>Normal</v>
      </c>
      <c r="J442" s="1">
        <v>44607</v>
      </c>
      <c r="K442">
        <v>617521607</v>
      </c>
      <c r="L442" s="1">
        <v>44644</v>
      </c>
      <c r="M442" s="5">
        <f>_xlfn.DAYS(TablaRegistroVentas[[#This Row],[Fecha envío]], TablaRegistroVentas[[#This Row],[Fecha pedido]])</f>
        <v>37</v>
      </c>
      <c r="N442" s="1" t="str">
        <f>IF(TablaRegistroVentas[[#This Row],[Dias de entrega]]&lt;=20, "OK", IF(TablaRegistroVentas[[#This Row],[Dias de entrega]]&lt;=35, "Atrasado", "Alerta"))</f>
        <v>Alerta</v>
      </c>
      <c r="O442" s="1"/>
      <c r="P442"/>
      <c r="Q442"/>
      <c r="R442"/>
    </row>
    <row r="443" spans="1:18" x14ac:dyDescent="0.3">
      <c r="A443" t="s">
        <v>830</v>
      </c>
      <c r="B443" t="s">
        <v>25</v>
      </c>
      <c r="C443" t="s">
        <v>451</v>
      </c>
      <c r="D443" t="str">
        <f t="shared" si="6"/>
        <v>SAUDI ARABIA - ÁFRICA - C71</v>
      </c>
      <c r="E443" t="str">
        <f>LOWER(CONCATENATE(TablaRegistroVentas[[#This Row],[País]], ".", LEFT(TablaRegistroVentas[[#This Row],[Zona]],3),"@miempresa.com"))</f>
        <v>saudi arabia.áfr@miempresa.com</v>
      </c>
      <c r="F443" t="s">
        <v>88</v>
      </c>
      <c r="G443" t="s">
        <v>13</v>
      </c>
      <c r="H443" t="s">
        <v>28</v>
      </c>
      <c r="I443" t="str">
        <f>IF(OR(TablaRegistroVentas[[#This Row],[Prioridad]]="Alta",TablaRegistroVentas[[#This Row],[Prioridad]]="Crítica"),"Urgente","Normal")</f>
        <v>Normal</v>
      </c>
      <c r="J443" s="1">
        <v>44302</v>
      </c>
      <c r="K443">
        <v>711467587</v>
      </c>
      <c r="L443" s="1">
        <v>44339</v>
      </c>
      <c r="M443" s="5">
        <f>_xlfn.DAYS(TablaRegistroVentas[[#This Row],[Fecha envío]], TablaRegistroVentas[[#This Row],[Fecha pedido]])</f>
        <v>37</v>
      </c>
      <c r="N443" s="1" t="str">
        <f>IF(TablaRegistroVentas[[#This Row],[Dias de entrega]]&lt;=20, "OK", IF(TablaRegistroVentas[[#This Row],[Dias de entrega]]&lt;=35, "Atrasado", "Alerta"))</f>
        <v>Alerta</v>
      </c>
      <c r="O443" s="1"/>
      <c r="P443"/>
      <c r="Q443"/>
      <c r="R443"/>
    </row>
    <row r="444" spans="1:18" x14ac:dyDescent="0.3">
      <c r="A444" t="s">
        <v>865</v>
      </c>
      <c r="B444" t="s">
        <v>25</v>
      </c>
      <c r="C444" t="s">
        <v>318</v>
      </c>
      <c r="D444" t="str">
        <f t="shared" si="6"/>
        <v>MAURITIUS  - ÁFRICA - C16</v>
      </c>
      <c r="E444" t="str">
        <f>LOWER(CONCATENATE(TablaRegistroVentas[[#This Row],[País]], ".", LEFT(TablaRegistroVentas[[#This Row],[Zona]],3),"@miempresa.com"))</f>
        <v>mauritius .áfr@miempresa.com</v>
      </c>
      <c r="F444" t="s">
        <v>12</v>
      </c>
      <c r="G444" t="s">
        <v>18</v>
      </c>
      <c r="H444" t="s">
        <v>33</v>
      </c>
      <c r="I444" t="str">
        <f>IF(OR(TablaRegistroVentas[[#This Row],[Prioridad]]="Alta",TablaRegistroVentas[[#This Row],[Prioridad]]="Crítica"),"Urgente","Normal")</f>
        <v>Normal</v>
      </c>
      <c r="J444" s="1">
        <v>43916</v>
      </c>
      <c r="K444">
        <v>162085092</v>
      </c>
      <c r="L444" s="1">
        <v>43953</v>
      </c>
      <c r="M444" s="5">
        <f>_xlfn.DAYS(TablaRegistroVentas[[#This Row],[Fecha envío]], TablaRegistroVentas[[#This Row],[Fecha pedido]])</f>
        <v>37</v>
      </c>
      <c r="N444" s="1" t="str">
        <f>IF(TablaRegistroVentas[[#This Row],[Dias de entrega]]&lt;=20, "OK", IF(TablaRegistroVentas[[#This Row],[Dias de entrega]]&lt;=35, "Atrasado", "Alerta"))</f>
        <v>Alerta</v>
      </c>
      <c r="O444" s="1"/>
      <c r="P444"/>
      <c r="Q444"/>
      <c r="R444"/>
    </row>
    <row r="445" spans="1:18" x14ac:dyDescent="0.3">
      <c r="A445" t="s">
        <v>1062</v>
      </c>
      <c r="B445" t="s">
        <v>25</v>
      </c>
      <c r="C445" t="s">
        <v>807</v>
      </c>
      <c r="D445" t="str">
        <f t="shared" si="6"/>
        <v>EQUATORIAL GUINEA - ÁFRICA - C19</v>
      </c>
      <c r="E445" t="str">
        <f>LOWER(CONCATENATE(TablaRegistroVentas[[#This Row],[País]], ".", LEFT(TablaRegistroVentas[[#This Row],[Zona]],3),"@miempresa.com"))</f>
        <v>equatorial guinea.áfr@miempresa.com</v>
      </c>
      <c r="F445" t="s">
        <v>46</v>
      </c>
      <c r="G445" t="s">
        <v>13</v>
      </c>
      <c r="H445" t="s">
        <v>33</v>
      </c>
      <c r="I445" t="str">
        <f>IF(OR(TablaRegistroVentas[[#This Row],[Prioridad]]="Alta",TablaRegistroVentas[[#This Row],[Prioridad]]="Crítica"),"Urgente","Normal")</f>
        <v>Normal</v>
      </c>
      <c r="J445" s="1">
        <v>44819</v>
      </c>
      <c r="K445">
        <v>194006383</v>
      </c>
      <c r="L445" s="1">
        <v>44856</v>
      </c>
      <c r="M445" s="5">
        <f>_xlfn.DAYS(TablaRegistroVentas[[#This Row],[Fecha envío]], TablaRegistroVentas[[#This Row],[Fecha pedido]])</f>
        <v>37</v>
      </c>
      <c r="N445" s="1" t="str">
        <f>IF(TablaRegistroVentas[[#This Row],[Dias de entrega]]&lt;=20, "OK", IF(TablaRegistroVentas[[#This Row],[Dias de entrega]]&lt;=35, "Atrasado", "Alerta"))</f>
        <v>Alerta</v>
      </c>
      <c r="O445" s="1"/>
      <c r="P445"/>
      <c r="Q445"/>
      <c r="R445"/>
    </row>
    <row r="446" spans="1:18" x14ac:dyDescent="0.3">
      <c r="A446" t="s">
        <v>223</v>
      </c>
      <c r="B446" t="s">
        <v>30</v>
      </c>
      <c r="C446" t="s">
        <v>132</v>
      </c>
      <c r="D446" t="str">
        <f t="shared" si="6"/>
        <v>SAINT KITTS AND NEVIS  - CENTROAMÉRICA Y CARIBE - C49</v>
      </c>
      <c r="E446" t="str">
        <f>LOWER(CONCATENATE(TablaRegistroVentas[[#This Row],[País]], ".", LEFT(TablaRegistroVentas[[#This Row],[Zona]],3),"@miempresa.com"))</f>
        <v>saint kitts and nevis .cen@miempresa.com</v>
      </c>
      <c r="F446" t="s">
        <v>88</v>
      </c>
      <c r="G446" t="s">
        <v>18</v>
      </c>
      <c r="H446" t="s">
        <v>19</v>
      </c>
      <c r="I446" t="str">
        <f>IF(OR(TablaRegistroVentas[[#This Row],[Prioridad]]="Alta",TablaRegistroVentas[[#This Row],[Prioridad]]="Crítica"),"Urgente","Normal")</f>
        <v>Urgente</v>
      </c>
      <c r="J446" s="1">
        <v>44067</v>
      </c>
      <c r="K446">
        <v>493361937</v>
      </c>
      <c r="L446" s="1">
        <v>44103</v>
      </c>
      <c r="M446" s="5">
        <f>_xlfn.DAYS(TablaRegistroVentas[[#This Row],[Fecha envío]], TablaRegistroVentas[[#This Row],[Fecha pedido]])</f>
        <v>36</v>
      </c>
      <c r="N446" s="1" t="str">
        <f>IF(TablaRegistroVentas[[#This Row],[Dias de entrega]]&lt;=20, "OK", IF(TablaRegistroVentas[[#This Row],[Dias de entrega]]&lt;=35, "Atrasado", "Alerta"))</f>
        <v>Alerta</v>
      </c>
      <c r="O446" s="1"/>
      <c r="P446"/>
      <c r="Q446"/>
      <c r="R446"/>
    </row>
    <row r="447" spans="1:18" x14ac:dyDescent="0.3">
      <c r="A447" t="s">
        <v>548</v>
      </c>
      <c r="B447" t="s">
        <v>21</v>
      </c>
      <c r="C447" t="s">
        <v>124</v>
      </c>
      <c r="D447" t="str">
        <f t="shared" si="6"/>
        <v>VANUATU - AUSTRALIA Y OCEANÍA - C78</v>
      </c>
      <c r="E447" t="str">
        <f>LOWER(CONCATENATE(TablaRegistroVentas[[#This Row],[País]], ".", LEFT(TablaRegistroVentas[[#This Row],[Zona]],3),"@miempresa.com"))</f>
        <v>vanuatu.aus@miempresa.com</v>
      </c>
      <c r="F447" t="s">
        <v>46</v>
      </c>
      <c r="G447" t="s">
        <v>18</v>
      </c>
      <c r="H447" t="s">
        <v>28</v>
      </c>
      <c r="I447" t="str">
        <f>IF(OR(TablaRegistroVentas[[#This Row],[Prioridad]]="Alta",TablaRegistroVentas[[#This Row],[Prioridad]]="Crítica"),"Urgente","Normal")</f>
        <v>Normal</v>
      </c>
      <c r="J447" s="1">
        <v>44828</v>
      </c>
      <c r="K447">
        <v>783119904</v>
      </c>
      <c r="L447" s="1">
        <v>44864</v>
      </c>
      <c r="M447" s="5">
        <f>_xlfn.DAYS(TablaRegistroVentas[[#This Row],[Fecha envío]], TablaRegistroVentas[[#This Row],[Fecha pedido]])</f>
        <v>36</v>
      </c>
      <c r="N447" s="1" t="str">
        <f>IF(TablaRegistroVentas[[#This Row],[Dias de entrega]]&lt;=20, "OK", IF(TablaRegistroVentas[[#This Row],[Dias de entrega]]&lt;=35, "Atrasado", "Alerta"))</f>
        <v>Alerta</v>
      </c>
      <c r="O447" s="1"/>
      <c r="P447"/>
      <c r="Q447"/>
      <c r="R447"/>
    </row>
    <row r="448" spans="1:18" x14ac:dyDescent="0.3">
      <c r="A448" t="s">
        <v>681</v>
      </c>
      <c r="B448" t="s">
        <v>10</v>
      </c>
      <c r="C448" t="s">
        <v>176</v>
      </c>
      <c r="D448" t="str">
        <f t="shared" si="6"/>
        <v>BOSNIA AND HERZEGOVINA - EUROPA - C52</v>
      </c>
      <c r="E448" t="str">
        <f>LOWER(CONCATENATE(TablaRegistroVentas[[#This Row],[País]], ".", LEFT(TablaRegistroVentas[[#This Row],[Zona]],3),"@miempresa.com"))</f>
        <v>bosnia and herzegovina.eur@miempresa.com</v>
      </c>
      <c r="F448" t="s">
        <v>32</v>
      </c>
      <c r="G448" t="s">
        <v>13</v>
      </c>
      <c r="H448" t="s">
        <v>28</v>
      </c>
      <c r="I448" t="str">
        <f>IF(OR(TablaRegistroVentas[[#This Row],[Prioridad]]="Alta",TablaRegistroVentas[[#This Row],[Prioridad]]="Crítica"),"Urgente","Normal")</f>
        <v>Normal</v>
      </c>
      <c r="J448" s="1">
        <v>44737</v>
      </c>
      <c r="K448">
        <v>527583491</v>
      </c>
      <c r="L448" s="1">
        <v>44773</v>
      </c>
      <c r="M448" s="5">
        <f>_xlfn.DAYS(TablaRegistroVentas[[#This Row],[Fecha envío]], TablaRegistroVentas[[#This Row],[Fecha pedido]])</f>
        <v>36</v>
      </c>
      <c r="N448" s="1" t="str">
        <f>IF(TablaRegistroVentas[[#This Row],[Dias de entrega]]&lt;=20, "OK", IF(TablaRegistroVentas[[#This Row],[Dias de entrega]]&lt;=35, "Atrasado", "Alerta"))</f>
        <v>Alerta</v>
      </c>
      <c r="O448" s="1"/>
      <c r="P448"/>
      <c r="Q448"/>
      <c r="R448"/>
    </row>
    <row r="449" spans="1:18" x14ac:dyDescent="0.3">
      <c r="A449" t="s">
        <v>717</v>
      </c>
      <c r="B449" t="s">
        <v>68</v>
      </c>
      <c r="C449" t="s">
        <v>430</v>
      </c>
      <c r="D449" t="str">
        <f t="shared" si="6"/>
        <v>NEPAL - ASIA - C78</v>
      </c>
      <c r="E449" t="str">
        <f>LOWER(CONCATENATE(TablaRegistroVentas[[#This Row],[País]], ".", LEFT(TablaRegistroVentas[[#This Row],[Zona]],3),"@miempresa.com"))</f>
        <v>nepal.asi@miempresa.com</v>
      </c>
      <c r="F449" t="s">
        <v>27</v>
      </c>
      <c r="G449" t="s">
        <v>13</v>
      </c>
      <c r="H449" t="s">
        <v>28</v>
      </c>
      <c r="I449" t="str">
        <f>IF(OR(TablaRegistroVentas[[#This Row],[Prioridad]]="Alta",TablaRegistroVentas[[#This Row],[Prioridad]]="Crítica"),"Urgente","Normal")</f>
        <v>Normal</v>
      </c>
      <c r="J449" s="1">
        <v>43961</v>
      </c>
      <c r="K449">
        <v>782261168</v>
      </c>
      <c r="L449" s="1">
        <v>43997</v>
      </c>
      <c r="M449" s="5">
        <f>_xlfn.DAYS(TablaRegistroVentas[[#This Row],[Fecha envío]], TablaRegistroVentas[[#This Row],[Fecha pedido]])</f>
        <v>36</v>
      </c>
      <c r="N449" s="1" t="str">
        <f>IF(TablaRegistroVentas[[#This Row],[Dias de entrega]]&lt;=20, "OK", IF(TablaRegistroVentas[[#This Row],[Dias de entrega]]&lt;=35, "Atrasado", "Alerta"))</f>
        <v>Alerta</v>
      </c>
      <c r="O449" s="1"/>
      <c r="P449"/>
      <c r="Q449"/>
      <c r="R449"/>
    </row>
    <row r="450" spans="1:18" x14ac:dyDescent="0.3">
      <c r="A450" t="s">
        <v>726</v>
      </c>
      <c r="B450" t="s">
        <v>10</v>
      </c>
      <c r="C450" t="s">
        <v>147</v>
      </c>
      <c r="D450" t="str">
        <f t="shared" ref="D450:D513" si="7">UPPER(C450&amp;" - "&amp;B450&amp;" - "&amp;LEFT(A450,1)&amp;MID(A450,2,2))</f>
        <v>GEORGIA - EUROPA - C91</v>
      </c>
      <c r="E450" t="str">
        <f>LOWER(CONCATENATE(TablaRegistroVentas[[#This Row],[País]], ".", LEFT(TablaRegistroVentas[[#This Row],[Zona]],3),"@miempresa.com"))</f>
        <v>georgia.eur@miempresa.com</v>
      </c>
      <c r="F450" t="s">
        <v>23</v>
      </c>
      <c r="G450" t="s">
        <v>13</v>
      </c>
      <c r="H450" t="s">
        <v>28</v>
      </c>
      <c r="I450" t="str">
        <f>IF(OR(TablaRegistroVentas[[#This Row],[Prioridad]]="Alta",TablaRegistroVentas[[#This Row],[Prioridad]]="Crítica"),"Urgente","Normal")</f>
        <v>Normal</v>
      </c>
      <c r="J450" s="1">
        <v>44787</v>
      </c>
      <c r="K450">
        <v>911573684</v>
      </c>
      <c r="L450" s="1">
        <v>44823</v>
      </c>
      <c r="M450" s="5">
        <f>_xlfn.DAYS(TablaRegistroVentas[[#This Row],[Fecha envío]], TablaRegistroVentas[[#This Row],[Fecha pedido]])</f>
        <v>36</v>
      </c>
      <c r="N450" s="1" t="str">
        <f>IF(TablaRegistroVentas[[#This Row],[Dias de entrega]]&lt;=20, "OK", IF(TablaRegistroVentas[[#This Row],[Dias de entrega]]&lt;=35, "Atrasado", "Alerta"))</f>
        <v>Alerta</v>
      </c>
      <c r="O450" s="1"/>
      <c r="P450"/>
      <c r="Q450"/>
      <c r="R450"/>
    </row>
    <row r="451" spans="1:18" x14ac:dyDescent="0.3">
      <c r="A451" t="s">
        <v>820</v>
      </c>
      <c r="B451" t="s">
        <v>30</v>
      </c>
      <c r="C451" t="s">
        <v>193</v>
      </c>
      <c r="D451" t="str">
        <f t="shared" si="7"/>
        <v>TRINIDAD AND TOBAGO - CENTROAMÉRICA Y CARIBE - C60</v>
      </c>
      <c r="E451" t="str">
        <f>LOWER(CONCATENATE(TablaRegistroVentas[[#This Row],[País]], ".", LEFT(TablaRegistroVentas[[#This Row],[Zona]],3),"@miempresa.com"))</f>
        <v>trinidad and tobago.cen@miempresa.com</v>
      </c>
      <c r="F451" t="s">
        <v>23</v>
      </c>
      <c r="G451" t="s">
        <v>13</v>
      </c>
      <c r="H451" t="s">
        <v>28</v>
      </c>
      <c r="I451" t="str">
        <f>IF(OR(TablaRegistroVentas[[#This Row],[Prioridad]]="Alta",TablaRegistroVentas[[#This Row],[Prioridad]]="Crítica"),"Urgente","Normal")</f>
        <v>Normal</v>
      </c>
      <c r="J451" s="1">
        <v>43866</v>
      </c>
      <c r="K451">
        <v>603117930</v>
      </c>
      <c r="L451" s="1">
        <v>43902</v>
      </c>
      <c r="M451" s="5">
        <f>_xlfn.DAYS(TablaRegistroVentas[[#This Row],[Fecha envío]], TablaRegistroVentas[[#This Row],[Fecha pedido]])</f>
        <v>36</v>
      </c>
      <c r="N451" s="1" t="str">
        <f>IF(TablaRegistroVentas[[#This Row],[Dias de entrega]]&lt;=20, "OK", IF(TablaRegistroVentas[[#This Row],[Dias de entrega]]&lt;=35, "Atrasado", "Alerta"))</f>
        <v>Alerta</v>
      </c>
      <c r="O451" s="1"/>
      <c r="P451"/>
      <c r="Q451"/>
      <c r="R451"/>
    </row>
    <row r="452" spans="1:18" x14ac:dyDescent="0.3">
      <c r="A452" t="s">
        <v>974</v>
      </c>
      <c r="B452" t="s">
        <v>10</v>
      </c>
      <c r="C452" t="s">
        <v>651</v>
      </c>
      <c r="D452" t="str">
        <f t="shared" si="7"/>
        <v>UKRAINE - EUROPA - C99</v>
      </c>
      <c r="E452" t="str">
        <f>LOWER(CONCATENATE(TablaRegistroVentas[[#This Row],[País]], ".", LEFT(TablaRegistroVentas[[#This Row],[Zona]],3),"@miempresa.com"))</f>
        <v>ukraine.eur@miempresa.com</v>
      </c>
      <c r="F452" t="s">
        <v>32</v>
      </c>
      <c r="G452" t="s">
        <v>13</v>
      </c>
      <c r="H452" t="s">
        <v>19</v>
      </c>
      <c r="I452" t="str">
        <f>IF(OR(TablaRegistroVentas[[#This Row],[Prioridad]]="Alta",TablaRegistroVentas[[#This Row],[Prioridad]]="Crítica"),"Urgente","Normal")</f>
        <v>Urgente</v>
      </c>
      <c r="J452" s="1">
        <v>44491</v>
      </c>
      <c r="K452">
        <v>995013129</v>
      </c>
      <c r="L452" s="1">
        <v>44527</v>
      </c>
      <c r="M452" s="5">
        <f>_xlfn.DAYS(TablaRegistroVentas[[#This Row],[Fecha envío]], TablaRegistroVentas[[#This Row],[Fecha pedido]])</f>
        <v>36</v>
      </c>
      <c r="N452" s="1" t="str">
        <f>IF(TablaRegistroVentas[[#This Row],[Dias de entrega]]&lt;=20, "OK", IF(TablaRegistroVentas[[#This Row],[Dias de entrega]]&lt;=35, "Atrasado", "Alerta"))</f>
        <v>Alerta</v>
      </c>
      <c r="O452" s="1"/>
      <c r="P452"/>
      <c r="Q452"/>
      <c r="R452"/>
    </row>
    <row r="453" spans="1:18" x14ac:dyDescent="0.3">
      <c r="A453" t="s">
        <v>985</v>
      </c>
      <c r="B453" t="s">
        <v>10</v>
      </c>
      <c r="C453" t="s">
        <v>215</v>
      </c>
      <c r="D453" t="str">
        <f t="shared" si="7"/>
        <v>LITHUANIA - EUROPA - C18</v>
      </c>
      <c r="E453" t="str">
        <f>LOWER(CONCATENATE(TablaRegistroVentas[[#This Row],[País]], ".", LEFT(TablaRegistroVentas[[#This Row],[Zona]],3),"@miempresa.com"))</f>
        <v>lithuania.eur@miempresa.com</v>
      </c>
      <c r="F453" t="s">
        <v>88</v>
      </c>
      <c r="G453" t="s">
        <v>13</v>
      </c>
      <c r="H453" t="s">
        <v>28</v>
      </c>
      <c r="I453" t="str">
        <f>IF(OR(TablaRegistroVentas[[#This Row],[Prioridad]]="Alta",TablaRegistroVentas[[#This Row],[Prioridad]]="Crítica"),"Urgente","Normal")</f>
        <v>Normal</v>
      </c>
      <c r="J453" s="1">
        <v>44423</v>
      </c>
      <c r="K453">
        <v>184062469</v>
      </c>
      <c r="L453" s="1">
        <v>44459</v>
      </c>
      <c r="M453" s="5">
        <f>_xlfn.DAYS(TablaRegistroVentas[[#This Row],[Fecha envío]], TablaRegistroVentas[[#This Row],[Fecha pedido]])</f>
        <v>36</v>
      </c>
      <c r="N453" s="1" t="str">
        <f>IF(TablaRegistroVentas[[#This Row],[Dias de entrega]]&lt;=20, "OK", IF(TablaRegistroVentas[[#This Row],[Dias de entrega]]&lt;=35, "Atrasado", "Alerta"))</f>
        <v>Alerta</v>
      </c>
      <c r="O453" s="1"/>
      <c r="P453"/>
      <c r="Q453"/>
      <c r="R453"/>
    </row>
    <row r="454" spans="1:18" x14ac:dyDescent="0.3">
      <c r="A454" t="s">
        <v>986</v>
      </c>
      <c r="B454" t="s">
        <v>25</v>
      </c>
      <c r="C454" t="s">
        <v>129</v>
      </c>
      <c r="D454" t="str">
        <f t="shared" si="7"/>
        <v>SOUTH SUDAN - ÁFRICA - C96</v>
      </c>
      <c r="E454" t="str">
        <f>LOWER(CONCATENATE(TablaRegistroVentas[[#This Row],[País]], ".", LEFT(TablaRegistroVentas[[#This Row],[Zona]],3),"@miempresa.com"))</f>
        <v>south sudan.áfr@miempresa.com</v>
      </c>
      <c r="F454" t="s">
        <v>43</v>
      </c>
      <c r="G454" t="s">
        <v>13</v>
      </c>
      <c r="H454" t="s">
        <v>28</v>
      </c>
      <c r="I454" t="str">
        <f>IF(OR(TablaRegistroVentas[[#This Row],[Prioridad]]="Alta",TablaRegistroVentas[[#This Row],[Prioridad]]="Crítica"),"Urgente","Normal")</f>
        <v>Normal</v>
      </c>
      <c r="J454" s="1">
        <v>44691</v>
      </c>
      <c r="K454">
        <v>962162721</v>
      </c>
      <c r="L454" s="1">
        <v>44727</v>
      </c>
      <c r="M454" s="5">
        <f>_xlfn.DAYS(TablaRegistroVentas[[#This Row],[Fecha envío]], TablaRegistroVentas[[#This Row],[Fecha pedido]])</f>
        <v>36</v>
      </c>
      <c r="N454" s="1" t="str">
        <f>IF(TablaRegistroVentas[[#This Row],[Dias de entrega]]&lt;=20, "OK", IF(TablaRegistroVentas[[#This Row],[Dias de entrega]]&lt;=35, "Atrasado", "Alerta"))</f>
        <v>Alerta</v>
      </c>
      <c r="O454" s="1"/>
      <c r="P454"/>
      <c r="Q454"/>
      <c r="R454"/>
    </row>
    <row r="455" spans="1:18" x14ac:dyDescent="0.3">
      <c r="A455" t="s">
        <v>1036</v>
      </c>
      <c r="B455" t="s">
        <v>25</v>
      </c>
      <c r="C455" t="s">
        <v>53</v>
      </c>
      <c r="D455" t="str">
        <f t="shared" si="7"/>
        <v>ZAMBIA - ÁFRICA - C20</v>
      </c>
      <c r="E455" t="str">
        <f>LOWER(CONCATENATE(TablaRegistroVentas[[#This Row],[País]], ".", LEFT(TablaRegistroVentas[[#This Row],[Zona]],3),"@miempresa.com"))</f>
        <v>zambia.áfr@miempresa.com</v>
      </c>
      <c r="F455" t="s">
        <v>46</v>
      </c>
      <c r="G455" t="s">
        <v>13</v>
      </c>
      <c r="H455" t="s">
        <v>19</v>
      </c>
      <c r="I455" t="str">
        <f>IF(OR(TablaRegistroVentas[[#This Row],[Prioridad]]="Alta",TablaRegistroVentas[[#This Row],[Prioridad]]="Crítica"),"Urgente","Normal")</f>
        <v>Urgente</v>
      </c>
      <c r="J455" s="1">
        <v>44635</v>
      </c>
      <c r="K455">
        <v>209464919</v>
      </c>
      <c r="L455" s="1">
        <v>44671</v>
      </c>
      <c r="M455" s="5">
        <f>_xlfn.DAYS(TablaRegistroVentas[[#This Row],[Fecha envío]], TablaRegistroVentas[[#This Row],[Fecha pedido]])</f>
        <v>36</v>
      </c>
      <c r="N455" s="1" t="str">
        <f>IF(TablaRegistroVentas[[#This Row],[Dias de entrega]]&lt;=20, "OK", IF(TablaRegistroVentas[[#This Row],[Dias de entrega]]&lt;=35, "Atrasado", "Alerta"))</f>
        <v>Alerta</v>
      </c>
      <c r="O455" s="1"/>
      <c r="P455"/>
      <c r="Q455"/>
      <c r="R455"/>
    </row>
    <row r="456" spans="1:18" x14ac:dyDescent="0.3">
      <c r="A456" t="s">
        <v>231</v>
      </c>
      <c r="B456" t="s">
        <v>68</v>
      </c>
      <c r="C456" t="s">
        <v>166</v>
      </c>
      <c r="D456" t="str">
        <f t="shared" si="7"/>
        <v>THAILAND - ASIA - C57</v>
      </c>
      <c r="E456" t="str">
        <f>LOWER(CONCATENATE(TablaRegistroVentas[[#This Row],[País]], ".", LEFT(TablaRegistroVentas[[#This Row],[Zona]],3),"@miempresa.com"))</f>
        <v>thailand.asi@miempresa.com</v>
      </c>
      <c r="F456" t="s">
        <v>17</v>
      </c>
      <c r="G456" t="s">
        <v>13</v>
      </c>
      <c r="H456" t="s">
        <v>19</v>
      </c>
      <c r="I456" t="str">
        <f>IF(OR(TablaRegistroVentas[[#This Row],[Prioridad]]="Alta",TablaRegistroVentas[[#This Row],[Prioridad]]="Crítica"),"Urgente","Normal")</f>
        <v>Urgente</v>
      </c>
      <c r="J456" s="1">
        <v>44759</v>
      </c>
      <c r="K456">
        <v>578006875</v>
      </c>
      <c r="L456" s="1">
        <v>44794</v>
      </c>
      <c r="M456" s="5">
        <f>_xlfn.DAYS(TablaRegistroVentas[[#This Row],[Fecha envío]], TablaRegistroVentas[[#This Row],[Fecha pedido]])</f>
        <v>35</v>
      </c>
      <c r="N456" s="1" t="str">
        <f>IF(TablaRegistroVentas[[#This Row],[Dias de entrega]]&lt;=20, "OK", IF(TablaRegistroVentas[[#This Row],[Dias de entrega]]&lt;=35, "Atrasado", "Alerta"))</f>
        <v>Atrasado</v>
      </c>
      <c r="O456" s="1"/>
      <c r="P456"/>
      <c r="Q456"/>
      <c r="R456"/>
    </row>
    <row r="457" spans="1:18" x14ac:dyDescent="0.3">
      <c r="A457" t="s">
        <v>261</v>
      </c>
      <c r="B457" t="s">
        <v>10</v>
      </c>
      <c r="C457" t="s">
        <v>262</v>
      </c>
      <c r="D457" t="str">
        <f t="shared" si="7"/>
        <v>SWITZERLAND - EUROPA - C30</v>
      </c>
      <c r="E457" t="str">
        <f>LOWER(CONCATENATE(TablaRegistroVentas[[#This Row],[País]], ".", LEFT(TablaRegistroVentas[[#This Row],[Zona]],3),"@miempresa.com"))</f>
        <v>switzerland.eur@miempresa.com</v>
      </c>
      <c r="F457" t="s">
        <v>46</v>
      </c>
      <c r="G457" t="s">
        <v>18</v>
      </c>
      <c r="H457" t="s">
        <v>33</v>
      </c>
      <c r="I457" t="str">
        <f>IF(OR(TablaRegistroVentas[[#This Row],[Prioridad]]="Alta",TablaRegistroVentas[[#This Row],[Prioridad]]="Crítica"),"Urgente","Normal")</f>
        <v>Normal</v>
      </c>
      <c r="J457" s="1">
        <v>44336</v>
      </c>
      <c r="K457">
        <v>300342452</v>
      </c>
      <c r="L457" s="1">
        <v>44371</v>
      </c>
      <c r="M457" s="5">
        <f>_xlfn.DAYS(TablaRegistroVentas[[#This Row],[Fecha envío]], TablaRegistroVentas[[#This Row],[Fecha pedido]])</f>
        <v>35</v>
      </c>
      <c r="N457" s="1" t="str">
        <f>IF(TablaRegistroVentas[[#This Row],[Dias de entrega]]&lt;=20, "OK", IF(TablaRegistroVentas[[#This Row],[Dias de entrega]]&lt;=35, "Atrasado", "Alerta"))</f>
        <v>Atrasado</v>
      </c>
      <c r="O457" s="1"/>
      <c r="P457"/>
      <c r="Q457"/>
      <c r="R457"/>
    </row>
    <row r="458" spans="1:18" x14ac:dyDescent="0.3">
      <c r="A458" t="s">
        <v>378</v>
      </c>
      <c r="B458" t="s">
        <v>10</v>
      </c>
      <c r="C458" t="s">
        <v>16</v>
      </c>
      <c r="D458" t="str">
        <f t="shared" si="7"/>
        <v>MALTA - EUROPA - C58</v>
      </c>
      <c r="E458" t="str">
        <f>LOWER(CONCATENATE(TablaRegistroVentas[[#This Row],[País]], ".", LEFT(TablaRegistroVentas[[#This Row],[Zona]],3),"@miempresa.com"))</f>
        <v>malta.eur@miempresa.com</v>
      </c>
      <c r="F458" t="s">
        <v>17</v>
      </c>
      <c r="G458" t="s">
        <v>18</v>
      </c>
      <c r="H458" t="s">
        <v>33</v>
      </c>
      <c r="I458" t="str">
        <f>IF(OR(TablaRegistroVentas[[#This Row],[Prioridad]]="Alta",TablaRegistroVentas[[#This Row],[Prioridad]]="Crítica"),"Urgente","Normal")</f>
        <v>Normal</v>
      </c>
      <c r="J458" s="1">
        <v>44171</v>
      </c>
      <c r="K458">
        <v>588242185</v>
      </c>
      <c r="L458" s="1">
        <v>44206</v>
      </c>
      <c r="M458" s="5">
        <f>_xlfn.DAYS(TablaRegistroVentas[[#This Row],[Fecha envío]], TablaRegistroVentas[[#This Row],[Fecha pedido]])</f>
        <v>35</v>
      </c>
      <c r="N458" s="1" t="str">
        <f>IF(TablaRegistroVentas[[#This Row],[Dias de entrega]]&lt;=20, "OK", IF(TablaRegistroVentas[[#This Row],[Dias de entrega]]&lt;=35, "Atrasado", "Alerta"))</f>
        <v>Atrasado</v>
      </c>
      <c r="O458" s="1"/>
      <c r="P458"/>
      <c r="Q458"/>
      <c r="R458"/>
    </row>
    <row r="459" spans="1:18" x14ac:dyDescent="0.3">
      <c r="A459" t="s">
        <v>458</v>
      </c>
      <c r="B459" t="s">
        <v>21</v>
      </c>
      <c r="C459" t="s">
        <v>196</v>
      </c>
      <c r="D459" t="str">
        <f t="shared" si="7"/>
        <v>SAMOA  - AUSTRALIA Y OCEANÍA - C84</v>
      </c>
      <c r="E459" t="str">
        <f>LOWER(CONCATENATE(TablaRegistroVentas[[#This Row],[País]], ".", LEFT(TablaRegistroVentas[[#This Row],[Zona]],3),"@miempresa.com"))</f>
        <v>samoa .aus@miempresa.com</v>
      </c>
      <c r="F459" t="s">
        <v>46</v>
      </c>
      <c r="G459" t="s">
        <v>18</v>
      </c>
      <c r="H459" t="s">
        <v>19</v>
      </c>
      <c r="I459" t="str">
        <f>IF(OR(TablaRegistroVentas[[#This Row],[Prioridad]]="Alta",TablaRegistroVentas[[#This Row],[Prioridad]]="Crítica"),"Urgente","Normal")</f>
        <v>Urgente</v>
      </c>
      <c r="J459" s="1">
        <v>44265</v>
      </c>
      <c r="K459">
        <v>842362391</v>
      </c>
      <c r="L459" s="1">
        <v>44300</v>
      </c>
      <c r="M459" s="5">
        <f>_xlfn.DAYS(TablaRegistroVentas[[#This Row],[Fecha envío]], TablaRegistroVentas[[#This Row],[Fecha pedido]])</f>
        <v>35</v>
      </c>
      <c r="N459" s="1" t="str">
        <f>IF(TablaRegistroVentas[[#This Row],[Dias de entrega]]&lt;=20, "OK", IF(TablaRegistroVentas[[#This Row],[Dias de entrega]]&lt;=35, "Atrasado", "Alerta"))</f>
        <v>Atrasado</v>
      </c>
      <c r="O459" s="1"/>
      <c r="P459"/>
      <c r="Q459"/>
      <c r="R459"/>
    </row>
    <row r="460" spans="1:18" x14ac:dyDescent="0.3">
      <c r="A460" t="s">
        <v>468</v>
      </c>
      <c r="B460" t="s">
        <v>10</v>
      </c>
      <c r="C460" t="s">
        <v>172</v>
      </c>
      <c r="D460" t="str">
        <f t="shared" si="7"/>
        <v>ROMANIA - EUROPA - C99</v>
      </c>
      <c r="E460" t="str">
        <f>LOWER(CONCATENATE(TablaRegistroVentas[[#This Row],[País]], ".", LEFT(TablaRegistroVentas[[#This Row],[Zona]],3),"@miempresa.com"))</f>
        <v>romania.eur@miempresa.com</v>
      </c>
      <c r="F460" t="s">
        <v>41</v>
      </c>
      <c r="G460" t="s">
        <v>13</v>
      </c>
      <c r="H460" t="s">
        <v>33</v>
      </c>
      <c r="I460" t="str">
        <f>IF(OR(TablaRegistroVentas[[#This Row],[Prioridad]]="Alta",TablaRegistroVentas[[#This Row],[Prioridad]]="Crítica"),"Urgente","Normal")</f>
        <v>Normal</v>
      </c>
      <c r="J460" s="1">
        <v>43858</v>
      </c>
      <c r="K460">
        <v>992130506</v>
      </c>
      <c r="L460" s="1">
        <v>43893</v>
      </c>
      <c r="M460" s="5">
        <f>_xlfn.DAYS(TablaRegistroVentas[[#This Row],[Fecha envío]], TablaRegistroVentas[[#This Row],[Fecha pedido]])</f>
        <v>35</v>
      </c>
      <c r="N460" s="1" t="str">
        <f>IF(TablaRegistroVentas[[#This Row],[Dias de entrega]]&lt;=20, "OK", IF(TablaRegistroVentas[[#This Row],[Dias de entrega]]&lt;=35, "Atrasado", "Alerta"))</f>
        <v>Atrasado</v>
      </c>
      <c r="O460" s="1"/>
      <c r="P460"/>
      <c r="Q460"/>
      <c r="R460"/>
    </row>
    <row r="461" spans="1:18" x14ac:dyDescent="0.3">
      <c r="A461" t="s">
        <v>474</v>
      </c>
      <c r="B461" t="s">
        <v>10</v>
      </c>
      <c r="C461" t="s">
        <v>384</v>
      </c>
      <c r="D461" t="str">
        <f t="shared" si="7"/>
        <v>LIECHTENSTEIN - EUROPA - C77</v>
      </c>
      <c r="E461" t="str">
        <f>LOWER(CONCATENATE(TablaRegistroVentas[[#This Row],[País]], ".", LEFT(TablaRegistroVentas[[#This Row],[Zona]],3),"@miempresa.com"))</f>
        <v>liechtenstein.eur@miempresa.com</v>
      </c>
      <c r="F461" t="s">
        <v>88</v>
      </c>
      <c r="G461" t="s">
        <v>18</v>
      </c>
      <c r="H461" t="s">
        <v>19</v>
      </c>
      <c r="I461" t="str">
        <f>IF(OR(TablaRegistroVentas[[#This Row],[Prioridad]]="Alta",TablaRegistroVentas[[#This Row],[Prioridad]]="Crítica"),"Urgente","Normal")</f>
        <v>Urgente</v>
      </c>
      <c r="J461" s="1">
        <v>44141</v>
      </c>
      <c r="K461">
        <v>774712789</v>
      </c>
      <c r="L461" s="1">
        <v>44176</v>
      </c>
      <c r="M461" s="5">
        <f>_xlfn.DAYS(TablaRegistroVentas[[#This Row],[Fecha envío]], TablaRegistroVentas[[#This Row],[Fecha pedido]])</f>
        <v>35</v>
      </c>
      <c r="N461" s="1" t="str">
        <f>IF(TablaRegistroVentas[[#This Row],[Dias de entrega]]&lt;=20, "OK", IF(TablaRegistroVentas[[#This Row],[Dias de entrega]]&lt;=35, "Atrasado", "Alerta"))</f>
        <v>Atrasado</v>
      </c>
      <c r="O461" s="1"/>
      <c r="P461"/>
      <c r="Q461"/>
      <c r="R461"/>
    </row>
    <row r="462" spans="1:18" x14ac:dyDescent="0.3">
      <c r="A462" t="s">
        <v>573</v>
      </c>
      <c r="B462" t="s">
        <v>68</v>
      </c>
      <c r="C462" t="s">
        <v>257</v>
      </c>
      <c r="D462" t="str">
        <f t="shared" si="7"/>
        <v>TURKMENISTAN - ASIA - C85</v>
      </c>
      <c r="E462" t="str">
        <f>LOWER(CONCATENATE(TablaRegistroVentas[[#This Row],[País]], ".", LEFT(TablaRegistroVentas[[#This Row],[Zona]],3),"@miempresa.com"))</f>
        <v>turkmenistan.asi@miempresa.com</v>
      </c>
      <c r="F462" t="s">
        <v>43</v>
      </c>
      <c r="G462" t="s">
        <v>18</v>
      </c>
      <c r="H462" t="s">
        <v>28</v>
      </c>
      <c r="I462" t="str">
        <f>IF(OR(TablaRegistroVentas[[#This Row],[Prioridad]]="Alta",TablaRegistroVentas[[#This Row],[Prioridad]]="Crítica"),"Urgente","Normal")</f>
        <v>Normal</v>
      </c>
      <c r="J462" s="1">
        <v>44431</v>
      </c>
      <c r="K462">
        <v>851025712</v>
      </c>
      <c r="L462" s="1">
        <v>44466</v>
      </c>
      <c r="M462" s="5">
        <f>_xlfn.DAYS(TablaRegistroVentas[[#This Row],[Fecha envío]], TablaRegistroVentas[[#This Row],[Fecha pedido]])</f>
        <v>35</v>
      </c>
      <c r="N462" s="1" t="str">
        <f>IF(TablaRegistroVentas[[#This Row],[Dias de entrega]]&lt;=20, "OK", IF(TablaRegistroVentas[[#This Row],[Dias de entrega]]&lt;=35, "Atrasado", "Alerta"))</f>
        <v>Atrasado</v>
      </c>
      <c r="O462" s="1"/>
      <c r="P462"/>
      <c r="Q462"/>
      <c r="R462"/>
    </row>
    <row r="463" spans="1:18" x14ac:dyDescent="0.3">
      <c r="A463" t="s">
        <v>618</v>
      </c>
      <c r="B463" t="s">
        <v>25</v>
      </c>
      <c r="C463" t="s">
        <v>619</v>
      </c>
      <c r="D463" t="str">
        <f t="shared" si="7"/>
        <v>ISRAEL - ÁFRICA - C28</v>
      </c>
      <c r="E463" t="str">
        <f>LOWER(CONCATENATE(TablaRegistroVentas[[#This Row],[País]], ".", LEFT(TablaRegistroVentas[[#This Row],[Zona]],3),"@miempresa.com"))</f>
        <v>israel.áfr@miempresa.com</v>
      </c>
      <c r="F463" t="s">
        <v>56</v>
      </c>
      <c r="G463" t="s">
        <v>18</v>
      </c>
      <c r="H463" t="s">
        <v>33</v>
      </c>
      <c r="I463" t="str">
        <f>IF(OR(TablaRegistroVentas[[#This Row],[Prioridad]]="Alta",TablaRegistroVentas[[#This Row],[Prioridad]]="Crítica"),"Urgente","Normal")</f>
        <v>Normal</v>
      </c>
      <c r="J463" s="1">
        <v>44053</v>
      </c>
      <c r="K463">
        <v>288735997</v>
      </c>
      <c r="L463" s="1">
        <v>44088</v>
      </c>
      <c r="M463" s="5">
        <f>_xlfn.DAYS(TablaRegistroVentas[[#This Row],[Fecha envío]], TablaRegistroVentas[[#This Row],[Fecha pedido]])</f>
        <v>35</v>
      </c>
      <c r="N463" s="1" t="str">
        <f>IF(TablaRegistroVentas[[#This Row],[Dias de entrega]]&lt;=20, "OK", IF(TablaRegistroVentas[[#This Row],[Dias de entrega]]&lt;=35, "Atrasado", "Alerta"))</f>
        <v>Atrasado</v>
      </c>
      <c r="O463" s="1"/>
      <c r="P463"/>
      <c r="Q463"/>
      <c r="R463"/>
    </row>
    <row r="464" spans="1:18" x14ac:dyDescent="0.3">
      <c r="A464" t="s">
        <v>769</v>
      </c>
      <c r="B464" t="s">
        <v>68</v>
      </c>
      <c r="C464" t="s">
        <v>75</v>
      </c>
      <c r="D464" t="str">
        <f t="shared" si="7"/>
        <v>MYANMAR - ASIA - C53</v>
      </c>
      <c r="E464" t="str">
        <f>LOWER(CONCATENATE(TablaRegistroVentas[[#This Row],[País]], ".", LEFT(TablaRegistroVentas[[#This Row],[Zona]],3),"@miempresa.com"))</f>
        <v>myanmar.asi@miempresa.com</v>
      </c>
      <c r="F464" t="s">
        <v>88</v>
      </c>
      <c r="G464" t="s">
        <v>13</v>
      </c>
      <c r="H464" t="s">
        <v>33</v>
      </c>
      <c r="I464" t="str">
        <f>IF(OR(TablaRegistroVentas[[#This Row],[Prioridad]]="Alta",TablaRegistroVentas[[#This Row],[Prioridad]]="Crítica"),"Urgente","Normal")</f>
        <v>Normal</v>
      </c>
      <c r="J464" s="1">
        <v>44213</v>
      </c>
      <c r="K464">
        <v>533821237</v>
      </c>
      <c r="L464" s="1">
        <v>44248</v>
      </c>
      <c r="M464" s="5">
        <f>_xlfn.DAYS(TablaRegistroVentas[[#This Row],[Fecha envío]], TablaRegistroVentas[[#This Row],[Fecha pedido]])</f>
        <v>35</v>
      </c>
      <c r="N464" s="1" t="str">
        <f>IF(TablaRegistroVentas[[#This Row],[Dias de entrega]]&lt;=20, "OK", IF(TablaRegistroVentas[[#This Row],[Dias de entrega]]&lt;=35, "Atrasado", "Alerta"))</f>
        <v>Atrasado</v>
      </c>
      <c r="O464" s="1"/>
      <c r="P464"/>
      <c r="Q464"/>
      <c r="R464"/>
    </row>
    <row r="465" spans="1:18" x14ac:dyDescent="0.3">
      <c r="A465" t="s">
        <v>881</v>
      </c>
      <c r="B465" t="s">
        <v>21</v>
      </c>
      <c r="C465" t="s">
        <v>115</v>
      </c>
      <c r="D465" t="str">
        <f t="shared" si="7"/>
        <v>PALAU - AUSTRALIA Y OCEANÍA - C16</v>
      </c>
      <c r="E465" t="str">
        <f>LOWER(CONCATENATE(TablaRegistroVentas[[#This Row],[País]], ".", LEFT(TablaRegistroVentas[[#This Row],[Zona]],3),"@miempresa.com"))</f>
        <v>palau.aus@miempresa.com</v>
      </c>
      <c r="F465" t="s">
        <v>56</v>
      </c>
      <c r="G465" t="s">
        <v>13</v>
      </c>
      <c r="H465" t="s">
        <v>19</v>
      </c>
      <c r="I465" t="str">
        <f>IF(OR(TablaRegistroVentas[[#This Row],[Prioridad]]="Alta",TablaRegistroVentas[[#This Row],[Prioridad]]="Crítica"),"Urgente","Normal")</f>
        <v>Urgente</v>
      </c>
      <c r="J465" s="1">
        <v>44088</v>
      </c>
      <c r="K465">
        <v>169844615</v>
      </c>
      <c r="L465" s="1">
        <v>44123</v>
      </c>
      <c r="M465" s="5">
        <f>_xlfn.DAYS(TablaRegistroVentas[[#This Row],[Fecha envío]], TablaRegistroVentas[[#This Row],[Fecha pedido]])</f>
        <v>35</v>
      </c>
      <c r="N465" s="1" t="str">
        <f>IF(TablaRegistroVentas[[#This Row],[Dias de entrega]]&lt;=20, "OK", IF(TablaRegistroVentas[[#This Row],[Dias de entrega]]&lt;=35, "Atrasado", "Alerta"))</f>
        <v>Atrasado</v>
      </c>
      <c r="O465" s="1"/>
      <c r="P465"/>
      <c r="Q465"/>
      <c r="R465"/>
    </row>
    <row r="466" spans="1:18" x14ac:dyDescent="0.3">
      <c r="A466" t="s">
        <v>1117</v>
      </c>
      <c r="B466" t="s">
        <v>10</v>
      </c>
      <c r="C466" t="s">
        <v>220</v>
      </c>
      <c r="D466" t="str">
        <f t="shared" si="7"/>
        <v>BULGARIA - EUROPA - C35</v>
      </c>
      <c r="E466" t="str">
        <f>LOWER(CONCATENATE(TablaRegistroVentas[[#This Row],[País]], ".", LEFT(TablaRegistroVentas[[#This Row],[Zona]],3),"@miempresa.com"))</f>
        <v>bulgaria.eur@miempresa.com</v>
      </c>
      <c r="F466" t="s">
        <v>27</v>
      </c>
      <c r="G466" t="s">
        <v>18</v>
      </c>
      <c r="H466" t="s">
        <v>28</v>
      </c>
      <c r="I466" t="str">
        <f>IF(OR(TablaRegistroVentas[[#This Row],[Prioridad]]="Alta",TablaRegistroVentas[[#This Row],[Prioridad]]="Crítica"),"Urgente","Normal")</f>
        <v>Normal</v>
      </c>
      <c r="J466" s="1">
        <v>44527</v>
      </c>
      <c r="K466">
        <v>353919684</v>
      </c>
      <c r="L466" s="1">
        <v>44562</v>
      </c>
      <c r="M466" s="5">
        <f>_xlfn.DAYS(TablaRegistroVentas[[#This Row],[Fecha envío]], TablaRegistroVentas[[#This Row],[Fecha pedido]])</f>
        <v>35</v>
      </c>
      <c r="N466" s="1" t="str">
        <f>IF(TablaRegistroVentas[[#This Row],[Dias de entrega]]&lt;=20, "OK", IF(TablaRegistroVentas[[#This Row],[Dias de entrega]]&lt;=35, "Atrasado", "Alerta"))</f>
        <v>Atrasado</v>
      </c>
      <c r="O466" s="1"/>
      <c r="P466"/>
      <c r="Q466"/>
      <c r="R466"/>
    </row>
    <row r="467" spans="1:18" x14ac:dyDescent="0.3">
      <c r="A467" t="s">
        <v>1142</v>
      </c>
      <c r="B467" t="s">
        <v>25</v>
      </c>
      <c r="C467" t="s">
        <v>55</v>
      </c>
      <c r="D467" t="str">
        <f t="shared" si="7"/>
        <v>KENYA - ÁFRICA - C70</v>
      </c>
      <c r="E467" t="str">
        <f>LOWER(CONCATENATE(TablaRegistroVentas[[#This Row],[País]], ".", LEFT(TablaRegistroVentas[[#This Row],[Zona]],3),"@miempresa.com"))</f>
        <v>kenya.áfr@miempresa.com</v>
      </c>
      <c r="F467" t="s">
        <v>88</v>
      </c>
      <c r="G467" t="s">
        <v>13</v>
      </c>
      <c r="H467" t="s">
        <v>19</v>
      </c>
      <c r="I467" t="str">
        <f>IF(OR(TablaRegistroVentas[[#This Row],[Prioridad]]="Alta",TablaRegistroVentas[[#This Row],[Prioridad]]="Crítica"),"Urgente","Normal")</f>
        <v>Urgente</v>
      </c>
      <c r="J467" s="1">
        <v>44721</v>
      </c>
      <c r="K467">
        <v>700715148</v>
      </c>
      <c r="L467" s="1">
        <v>44756</v>
      </c>
      <c r="M467" s="5">
        <f>_xlfn.DAYS(TablaRegistroVentas[[#This Row],[Fecha envío]], TablaRegistroVentas[[#This Row],[Fecha pedido]])</f>
        <v>35</v>
      </c>
      <c r="N467" s="1" t="str">
        <f>IF(TablaRegistroVentas[[#This Row],[Dias de entrega]]&lt;=20, "OK", IF(TablaRegistroVentas[[#This Row],[Dias de entrega]]&lt;=35, "Atrasado", "Alerta"))</f>
        <v>Atrasado</v>
      </c>
      <c r="O467" s="1"/>
      <c r="P467"/>
      <c r="Q467"/>
      <c r="R467"/>
    </row>
    <row r="468" spans="1:18" x14ac:dyDescent="0.3">
      <c r="A468" t="s">
        <v>1150</v>
      </c>
      <c r="B468" t="s">
        <v>10</v>
      </c>
      <c r="C468" t="s">
        <v>139</v>
      </c>
      <c r="D468" t="str">
        <f t="shared" si="7"/>
        <v>AUSTRIA - EUROPA - C52</v>
      </c>
      <c r="E468" t="str">
        <f>LOWER(CONCATENATE(TablaRegistroVentas[[#This Row],[País]], ".", LEFT(TablaRegistroVentas[[#This Row],[Zona]],3),"@miempresa.com"))</f>
        <v>austria.eur@miempresa.com</v>
      </c>
      <c r="F468" t="s">
        <v>36</v>
      </c>
      <c r="G468" t="s">
        <v>18</v>
      </c>
      <c r="H468" t="s">
        <v>33</v>
      </c>
      <c r="I468" t="str">
        <f>IF(OR(TablaRegistroVentas[[#This Row],[Prioridad]]="Alta",TablaRegistroVentas[[#This Row],[Prioridad]]="Crítica"),"Urgente","Normal")</f>
        <v>Normal</v>
      </c>
      <c r="J468" s="1">
        <v>44450</v>
      </c>
      <c r="K468">
        <v>526523911</v>
      </c>
      <c r="L468" s="1">
        <v>44485</v>
      </c>
      <c r="M468" s="5">
        <f>_xlfn.DAYS(TablaRegistroVentas[[#This Row],[Fecha envío]], TablaRegistroVentas[[#This Row],[Fecha pedido]])</f>
        <v>35</v>
      </c>
      <c r="N468" s="1" t="str">
        <f>IF(TablaRegistroVentas[[#This Row],[Dias de entrega]]&lt;=20, "OK", IF(TablaRegistroVentas[[#This Row],[Dias de entrega]]&lt;=35, "Atrasado", "Alerta"))</f>
        <v>Atrasado</v>
      </c>
      <c r="O468" s="1"/>
      <c r="P468"/>
      <c r="Q468"/>
      <c r="R468"/>
    </row>
    <row r="469" spans="1:18" x14ac:dyDescent="0.3">
      <c r="A469" t="s">
        <v>246</v>
      </c>
      <c r="B469" t="s">
        <v>25</v>
      </c>
      <c r="C469" t="s">
        <v>247</v>
      </c>
      <c r="D469" t="str">
        <f t="shared" si="7"/>
        <v>CAMEROON - ÁFRICA - C65</v>
      </c>
      <c r="E469" t="str">
        <f>LOWER(CONCATENATE(TablaRegistroVentas[[#This Row],[País]], ".", LEFT(TablaRegistroVentas[[#This Row],[Zona]],3),"@miempresa.com"))</f>
        <v>cameroon.áfr@miempresa.com</v>
      </c>
      <c r="F469" t="s">
        <v>27</v>
      </c>
      <c r="G469" t="s">
        <v>18</v>
      </c>
      <c r="H469" t="s">
        <v>28</v>
      </c>
      <c r="I469" t="str">
        <f>IF(OR(TablaRegistroVentas[[#This Row],[Prioridad]]="Alta",TablaRegistroVentas[[#This Row],[Prioridad]]="Crítica"),"Urgente","Normal")</f>
        <v>Normal</v>
      </c>
      <c r="J469" s="1">
        <v>43889</v>
      </c>
      <c r="K469">
        <v>654997861</v>
      </c>
      <c r="L469" s="1">
        <v>43923</v>
      </c>
      <c r="M469" s="5">
        <f>_xlfn.DAYS(TablaRegistroVentas[[#This Row],[Fecha envío]], TablaRegistroVentas[[#This Row],[Fecha pedido]])</f>
        <v>34</v>
      </c>
      <c r="N469" s="1" t="str">
        <f>IF(TablaRegistroVentas[[#This Row],[Dias de entrega]]&lt;=20, "OK", IF(TablaRegistroVentas[[#This Row],[Dias de entrega]]&lt;=35, "Atrasado", "Alerta"))</f>
        <v>Atrasado</v>
      </c>
      <c r="O469" s="1"/>
      <c r="P469"/>
      <c r="Q469"/>
      <c r="R469"/>
    </row>
    <row r="470" spans="1:18" x14ac:dyDescent="0.3">
      <c r="A470" t="s">
        <v>410</v>
      </c>
      <c r="B470" t="s">
        <v>68</v>
      </c>
      <c r="C470" t="s">
        <v>71</v>
      </c>
      <c r="D470" t="str">
        <f t="shared" si="7"/>
        <v>SRI LANKA - ASIA - C55</v>
      </c>
      <c r="E470" t="str">
        <f>LOWER(CONCATENATE(TablaRegistroVentas[[#This Row],[País]], ".", LEFT(TablaRegistroVentas[[#This Row],[Zona]],3),"@miempresa.com"))</f>
        <v>sri lanka.asi@miempresa.com</v>
      </c>
      <c r="F470" t="s">
        <v>56</v>
      </c>
      <c r="G470" t="s">
        <v>13</v>
      </c>
      <c r="H470" t="s">
        <v>19</v>
      </c>
      <c r="I470" t="str">
        <f>IF(OR(TablaRegistroVentas[[#This Row],[Prioridad]]="Alta",TablaRegistroVentas[[#This Row],[Prioridad]]="Crítica"),"Urgente","Normal")</f>
        <v>Urgente</v>
      </c>
      <c r="J470" s="1">
        <v>43905</v>
      </c>
      <c r="K470">
        <v>559007823</v>
      </c>
      <c r="L470" s="1">
        <v>43939</v>
      </c>
      <c r="M470" s="5">
        <f>_xlfn.DAYS(TablaRegistroVentas[[#This Row],[Fecha envío]], TablaRegistroVentas[[#This Row],[Fecha pedido]])</f>
        <v>34</v>
      </c>
      <c r="N470" s="1" t="str">
        <f>IF(TablaRegistroVentas[[#This Row],[Dias de entrega]]&lt;=20, "OK", IF(TablaRegistroVentas[[#This Row],[Dias de entrega]]&lt;=35, "Atrasado", "Alerta"))</f>
        <v>Atrasado</v>
      </c>
      <c r="O470" s="1"/>
      <c r="P470"/>
      <c r="Q470"/>
      <c r="R470"/>
    </row>
    <row r="471" spans="1:18" x14ac:dyDescent="0.3">
      <c r="A471" t="s">
        <v>480</v>
      </c>
      <c r="B471" t="s">
        <v>68</v>
      </c>
      <c r="C471" t="s">
        <v>368</v>
      </c>
      <c r="D471" t="str">
        <f t="shared" si="7"/>
        <v>LAOS - ASIA - C93</v>
      </c>
      <c r="E471" t="str">
        <f>LOWER(CONCATENATE(TablaRegistroVentas[[#This Row],[País]], ".", LEFT(TablaRegistroVentas[[#This Row],[Zona]],3),"@miempresa.com"))</f>
        <v>laos.asi@miempresa.com</v>
      </c>
      <c r="F471" t="s">
        <v>27</v>
      </c>
      <c r="G471" t="s">
        <v>13</v>
      </c>
      <c r="H471" t="s">
        <v>19</v>
      </c>
      <c r="I471" t="str">
        <f>IF(OR(TablaRegistroVentas[[#This Row],[Prioridad]]="Alta",TablaRegistroVentas[[#This Row],[Prioridad]]="Crítica"),"Urgente","Normal")</f>
        <v>Urgente</v>
      </c>
      <c r="J471" s="1">
        <v>44367</v>
      </c>
      <c r="K471">
        <v>936022126</v>
      </c>
      <c r="L471" s="1">
        <v>44401</v>
      </c>
      <c r="M471" s="5">
        <f>_xlfn.DAYS(TablaRegistroVentas[[#This Row],[Fecha envío]], TablaRegistroVentas[[#This Row],[Fecha pedido]])</f>
        <v>34</v>
      </c>
      <c r="N471" s="1" t="str">
        <f>IF(TablaRegistroVentas[[#This Row],[Dias de entrega]]&lt;=20, "OK", IF(TablaRegistroVentas[[#This Row],[Dias de entrega]]&lt;=35, "Atrasado", "Alerta"))</f>
        <v>Atrasado</v>
      </c>
      <c r="O471" s="1"/>
      <c r="P471"/>
      <c r="Q471"/>
      <c r="R471"/>
    </row>
    <row r="472" spans="1:18" x14ac:dyDescent="0.3">
      <c r="A472" t="s">
        <v>685</v>
      </c>
      <c r="B472" t="s">
        <v>25</v>
      </c>
      <c r="C472" t="s">
        <v>313</v>
      </c>
      <c r="D472" t="str">
        <f t="shared" si="7"/>
        <v>BURKINA FASO - ÁFRICA - C53</v>
      </c>
      <c r="E472" t="str">
        <f>LOWER(CONCATENATE(TablaRegistroVentas[[#This Row],[País]], ".", LEFT(TablaRegistroVentas[[#This Row],[Zona]],3),"@miempresa.com"))</f>
        <v>burkina faso.áfr@miempresa.com</v>
      </c>
      <c r="F472" t="s">
        <v>46</v>
      </c>
      <c r="G472" t="s">
        <v>13</v>
      </c>
      <c r="H472" t="s">
        <v>19</v>
      </c>
      <c r="I472" t="str">
        <f>IF(OR(TablaRegistroVentas[[#This Row],[Prioridad]]="Alta",TablaRegistroVentas[[#This Row],[Prioridad]]="Crítica"),"Urgente","Normal")</f>
        <v>Urgente</v>
      </c>
      <c r="J472" s="1">
        <v>44043</v>
      </c>
      <c r="K472">
        <v>531375491</v>
      </c>
      <c r="L472" s="1">
        <v>44077</v>
      </c>
      <c r="M472" s="5">
        <f>_xlfn.DAYS(TablaRegistroVentas[[#This Row],[Fecha envío]], TablaRegistroVentas[[#This Row],[Fecha pedido]])</f>
        <v>34</v>
      </c>
      <c r="N472" s="1" t="str">
        <f>IF(TablaRegistroVentas[[#This Row],[Dias de entrega]]&lt;=20, "OK", IF(TablaRegistroVentas[[#This Row],[Dias de entrega]]&lt;=35, "Atrasado", "Alerta"))</f>
        <v>Atrasado</v>
      </c>
      <c r="O472" s="1"/>
      <c r="P472"/>
      <c r="Q472"/>
      <c r="R472"/>
    </row>
    <row r="473" spans="1:18" x14ac:dyDescent="0.3">
      <c r="A473" t="s">
        <v>738</v>
      </c>
      <c r="B473" t="s">
        <v>10</v>
      </c>
      <c r="C473" t="s">
        <v>227</v>
      </c>
      <c r="D473" t="str">
        <f t="shared" si="7"/>
        <v>ANDORRA - EUROPA - C93</v>
      </c>
      <c r="E473" t="str">
        <f>LOWER(CONCATENATE(TablaRegistroVentas[[#This Row],[País]], ".", LEFT(TablaRegistroVentas[[#This Row],[Zona]],3),"@miempresa.com"))</f>
        <v>andorra.eur@miempresa.com</v>
      </c>
      <c r="F473" t="s">
        <v>32</v>
      </c>
      <c r="G473" t="s">
        <v>13</v>
      </c>
      <c r="H473" t="s">
        <v>33</v>
      </c>
      <c r="I473" t="str">
        <f>IF(OR(TablaRegistroVentas[[#This Row],[Prioridad]]="Alta",TablaRegistroVentas[[#This Row],[Prioridad]]="Crítica"),"Urgente","Normal")</f>
        <v>Normal</v>
      </c>
      <c r="J473" s="1">
        <v>43962</v>
      </c>
      <c r="K473">
        <v>935364234</v>
      </c>
      <c r="L473" s="1">
        <v>43996</v>
      </c>
      <c r="M473" s="5">
        <f>_xlfn.DAYS(TablaRegistroVentas[[#This Row],[Fecha envío]], TablaRegistroVentas[[#This Row],[Fecha pedido]])</f>
        <v>34</v>
      </c>
      <c r="N473" s="1" t="str">
        <f>IF(TablaRegistroVentas[[#This Row],[Dias de entrega]]&lt;=20, "OK", IF(TablaRegistroVentas[[#This Row],[Dias de entrega]]&lt;=35, "Atrasado", "Alerta"))</f>
        <v>Atrasado</v>
      </c>
      <c r="O473" s="1"/>
      <c r="P473"/>
      <c r="Q473"/>
      <c r="R473"/>
    </row>
    <row r="474" spans="1:18" x14ac:dyDescent="0.3">
      <c r="A474" t="s">
        <v>832</v>
      </c>
      <c r="B474" t="s">
        <v>30</v>
      </c>
      <c r="C474" t="s">
        <v>603</v>
      </c>
      <c r="D474" t="str">
        <f t="shared" si="7"/>
        <v>HAITI - CENTROAMÉRICA Y CARIBE - C27</v>
      </c>
      <c r="E474" t="str">
        <f>LOWER(CONCATENATE(TablaRegistroVentas[[#This Row],[País]], ".", LEFT(TablaRegistroVentas[[#This Row],[Zona]],3),"@miempresa.com"))</f>
        <v>haiti.cen@miempresa.com</v>
      </c>
      <c r="F474" t="s">
        <v>46</v>
      </c>
      <c r="G474" t="s">
        <v>18</v>
      </c>
      <c r="H474" t="s">
        <v>33</v>
      </c>
      <c r="I474" t="str">
        <f>IF(OR(TablaRegistroVentas[[#This Row],[Prioridad]]="Alta",TablaRegistroVentas[[#This Row],[Prioridad]]="Crítica"),"Urgente","Normal")</f>
        <v>Normal</v>
      </c>
      <c r="J474" s="1">
        <v>44647</v>
      </c>
      <c r="K474">
        <v>275668275</v>
      </c>
      <c r="L474" s="1">
        <v>44681</v>
      </c>
      <c r="M474" s="5">
        <f>_xlfn.DAYS(TablaRegistroVentas[[#This Row],[Fecha envío]], TablaRegistroVentas[[#This Row],[Fecha pedido]])</f>
        <v>34</v>
      </c>
      <c r="N474" s="1" t="str">
        <f>IF(TablaRegistroVentas[[#This Row],[Dias de entrega]]&lt;=20, "OK", IF(TablaRegistroVentas[[#This Row],[Dias de entrega]]&lt;=35, "Atrasado", "Alerta"))</f>
        <v>Atrasado</v>
      </c>
      <c r="O474" s="1"/>
      <c r="P474"/>
      <c r="Q474"/>
      <c r="R474"/>
    </row>
    <row r="475" spans="1:18" x14ac:dyDescent="0.3">
      <c r="A475" t="s">
        <v>850</v>
      </c>
      <c r="B475" t="s">
        <v>10</v>
      </c>
      <c r="C475" t="s">
        <v>242</v>
      </c>
      <c r="D475" t="str">
        <f t="shared" si="7"/>
        <v>PORTUGAL - EUROPA - C38</v>
      </c>
      <c r="E475" t="str">
        <f>LOWER(CONCATENATE(TablaRegistroVentas[[#This Row],[País]], ".", LEFT(TablaRegistroVentas[[#This Row],[Zona]],3),"@miempresa.com"))</f>
        <v>portugal.eur@miempresa.com</v>
      </c>
      <c r="F475" t="s">
        <v>41</v>
      </c>
      <c r="G475" t="s">
        <v>18</v>
      </c>
      <c r="H475" t="s">
        <v>19</v>
      </c>
      <c r="I475" t="str">
        <f>IF(OR(TablaRegistroVentas[[#This Row],[Prioridad]]="Alta",TablaRegistroVentas[[#This Row],[Prioridad]]="Crítica"),"Urgente","Normal")</f>
        <v>Urgente</v>
      </c>
      <c r="J475" s="1">
        <v>43920</v>
      </c>
      <c r="K475">
        <v>388512885</v>
      </c>
      <c r="L475" s="1">
        <v>43954</v>
      </c>
      <c r="M475" s="5">
        <f>_xlfn.DAYS(TablaRegistroVentas[[#This Row],[Fecha envío]], TablaRegistroVentas[[#This Row],[Fecha pedido]])</f>
        <v>34</v>
      </c>
      <c r="N475" s="1" t="str">
        <f>IF(TablaRegistroVentas[[#This Row],[Dias de entrega]]&lt;=20, "OK", IF(TablaRegistroVentas[[#This Row],[Dias de entrega]]&lt;=35, "Atrasado", "Alerta"))</f>
        <v>Atrasado</v>
      </c>
      <c r="O475" s="1"/>
      <c r="P475"/>
      <c r="Q475"/>
      <c r="R475"/>
    </row>
    <row r="476" spans="1:18" x14ac:dyDescent="0.3">
      <c r="A476" t="s">
        <v>896</v>
      </c>
      <c r="B476" t="s">
        <v>21</v>
      </c>
      <c r="C476" t="s">
        <v>174</v>
      </c>
      <c r="D476" t="str">
        <f t="shared" si="7"/>
        <v>EAST TIMOR - AUSTRALIA Y OCEANÍA - C85</v>
      </c>
      <c r="E476" t="str">
        <f>LOWER(CONCATENATE(TablaRegistroVentas[[#This Row],[País]], ".", LEFT(TablaRegistroVentas[[#This Row],[Zona]],3),"@miempresa.com"))</f>
        <v>east timor.aus@miempresa.com</v>
      </c>
      <c r="F476" t="s">
        <v>12</v>
      </c>
      <c r="G476" t="s">
        <v>18</v>
      </c>
      <c r="H476" t="s">
        <v>33</v>
      </c>
      <c r="I476" t="str">
        <f>IF(OR(TablaRegistroVentas[[#This Row],[Prioridad]]="Alta",TablaRegistroVentas[[#This Row],[Prioridad]]="Crítica"),"Urgente","Normal")</f>
        <v>Normal</v>
      </c>
      <c r="J476" s="1">
        <v>44198</v>
      </c>
      <c r="K476">
        <v>853798043</v>
      </c>
      <c r="L476" s="1">
        <v>44232</v>
      </c>
      <c r="M476" s="5">
        <f>_xlfn.DAYS(TablaRegistroVentas[[#This Row],[Fecha envío]], TablaRegistroVentas[[#This Row],[Fecha pedido]])</f>
        <v>34</v>
      </c>
      <c r="N476" s="1" t="str">
        <f>IF(TablaRegistroVentas[[#This Row],[Dias de entrega]]&lt;=20, "OK", IF(TablaRegistroVentas[[#This Row],[Dias de entrega]]&lt;=35, "Atrasado", "Alerta"))</f>
        <v>Atrasado</v>
      </c>
      <c r="O476" s="1"/>
      <c r="P476"/>
      <c r="Q476"/>
      <c r="R476"/>
    </row>
    <row r="477" spans="1:18" x14ac:dyDescent="0.3">
      <c r="A477" t="s">
        <v>1071</v>
      </c>
      <c r="B477" t="s">
        <v>25</v>
      </c>
      <c r="C477" t="s">
        <v>122</v>
      </c>
      <c r="D477" t="str">
        <f t="shared" si="7"/>
        <v>REPUBLIC OF THE CONGO - ÁFRICA - C86</v>
      </c>
      <c r="E477" t="str">
        <f>LOWER(CONCATENATE(TablaRegistroVentas[[#This Row],[País]], ".", LEFT(TablaRegistroVentas[[#This Row],[Zona]],3),"@miempresa.com"))</f>
        <v>republic of the congo.áfr@miempresa.com</v>
      </c>
      <c r="F477" t="s">
        <v>12</v>
      </c>
      <c r="G477" t="s">
        <v>18</v>
      </c>
      <c r="H477" t="s">
        <v>33</v>
      </c>
      <c r="I477" t="str">
        <f>IF(OR(TablaRegistroVentas[[#This Row],[Prioridad]]="Alta",TablaRegistroVentas[[#This Row],[Prioridad]]="Crítica"),"Urgente","Normal")</f>
        <v>Normal</v>
      </c>
      <c r="J477" s="1">
        <v>44308</v>
      </c>
      <c r="K477">
        <v>862446343</v>
      </c>
      <c r="L477" s="1">
        <v>44342</v>
      </c>
      <c r="M477" s="5">
        <f>_xlfn.DAYS(TablaRegistroVentas[[#This Row],[Fecha envío]], TablaRegistroVentas[[#This Row],[Fecha pedido]])</f>
        <v>34</v>
      </c>
      <c r="N477" s="1" t="str">
        <f>IF(TablaRegistroVentas[[#This Row],[Dias de entrega]]&lt;=20, "OK", IF(TablaRegistroVentas[[#This Row],[Dias de entrega]]&lt;=35, "Atrasado", "Alerta"))</f>
        <v>Atrasado</v>
      </c>
      <c r="O477" s="1"/>
      <c r="P477"/>
      <c r="Q477"/>
      <c r="R477"/>
    </row>
    <row r="478" spans="1:18" x14ac:dyDescent="0.3">
      <c r="A478" t="s">
        <v>1130</v>
      </c>
      <c r="B478" t="s">
        <v>21</v>
      </c>
      <c r="C478" t="s">
        <v>348</v>
      </c>
      <c r="D478" t="str">
        <f t="shared" si="7"/>
        <v>SOLOMON ISLANDS - AUSTRALIA Y OCEANÍA - C56</v>
      </c>
      <c r="E478" t="str">
        <f>LOWER(CONCATENATE(TablaRegistroVentas[[#This Row],[País]], ".", LEFT(TablaRegistroVentas[[#This Row],[Zona]],3),"@miempresa.com"))</f>
        <v>solomon islands.aus@miempresa.com</v>
      </c>
      <c r="F478" t="s">
        <v>56</v>
      </c>
      <c r="G478" t="s">
        <v>18</v>
      </c>
      <c r="H478" t="s">
        <v>19</v>
      </c>
      <c r="I478" t="str">
        <f>IF(OR(TablaRegistroVentas[[#This Row],[Prioridad]]="Alta",TablaRegistroVentas[[#This Row],[Prioridad]]="Crítica"),"Urgente","Normal")</f>
        <v>Urgente</v>
      </c>
      <c r="J478" s="1">
        <v>43903</v>
      </c>
      <c r="K478">
        <v>562116611</v>
      </c>
      <c r="L478" s="1">
        <v>43937</v>
      </c>
      <c r="M478" s="5">
        <f>_xlfn.DAYS(TablaRegistroVentas[[#This Row],[Fecha envío]], TablaRegistroVentas[[#This Row],[Fecha pedido]])</f>
        <v>34</v>
      </c>
      <c r="N478" s="1" t="str">
        <f>IF(TablaRegistroVentas[[#This Row],[Dias de entrega]]&lt;=20, "OK", IF(TablaRegistroVentas[[#This Row],[Dias de entrega]]&lt;=35, "Atrasado", "Alerta"))</f>
        <v>Atrasado</v>
      </c>
      <c r="O478" s="1"/>
      <c r="P478"/>
      <c r="Q478"/>
      <c r="R478"/>
    </row>
    <row r="479" spans="1:18" x14ac:dyDescent="0.3">
      <c r="A479" t="s">
        <v>44</v>
      </c>
      <c r="B479" t="s">
        <v>30</v>
      </c>
      <c r="C479" t="s">
        <v>539</v>
      </c>
      <c r="D479" t="str">
        <f t="shared" si="7"/>
        <v>BELIZE - CENTROAMÉRICA Y CARIBE - C81</v>
      </c>
      <c r="E479" t="str">
        <f>LOWER(CONCATENATE(TablaRegistroVentas[[#This Row],[País]], ".", LEFT(TablaRegistroVentas[[#This Row],[Zona]],3),"@miempresa.com"))</f>
        <v>belize.cen@miempresa.com</v>
      </c>
      <c r="F479" t="s">
        <v>36</v>
      </c>
      <c r="G479" t="s">
        <v>18</v>
      </c>
      <c r="H479" t="s">
        <v>33</v>
      </c>
      <c r="I479" t="str">
        <f>IF(OR(TablaRegistroVentas[[#This Row],[Prioridad]]="Alta",TablaRegistroVentas[[#This Row],[Prioridad]]="Crítica"),"Urgente","Normal")</f>
        <v>Normal</v>
      </c>
      <c r="J479" s="1">
        <v>44115</v>
      </c>
      <c r="K479">
        <v>814142549</v>
      </c>
      <c r="L479" s="1">
        <v>44149</v>
      </c>
      <c r="M479" s="5">
        <f>_xlfn.DAYS(TablaRegistroVentas[[#This Row],[Fecha envío]], TablaRegistroVentas[[#This Row],[Fecha pedido]])</f>
        <v>34</v>
      </c>
      <c r="N479" s="1" t="str">
        <f>IF(TablaRegistroVentas[[#This Row],[Dias de entrega]]&lt;=20, "OK", IF(TablaRegistroVentas[[#This Row],[Dias de entrega]]&lt;=35, "Atrasado", "Alerta"))</f>
        <v>Atrasado</v>
      </c>
      <c r="O479" s="1"/>
      <c r="P479"/>
      <c r="Q479"/>
      <c r="R479"/>
    </row>
    <row r="480" spans="1:18" x14ac:dyDescent="0.3">
      <c r="A480" t="s">
        <v>114</v>
      </c>
      <c r="B480" t="s">
        <v>21</v>
      </c>
      <c r="C480" t="s">
        <v>115</v>
      </c>
      <c r="D480" t="str">
        <f t="shared" si="7"/>
        <v>PALAU - AUSTRALIA Y OCEANÍA - C90</v>
      </c>
      <c r="E480" t="str">
        <f>LOWER(CONCATENATE(TablaRegistroVentas[[#This Row],[País]], ".", LEFT(TablaRegistroVentas[[#This Row],[Zona]],3),"@miempresa.com"))</f>
        <v>palau.aus@miempresa.com</v>
      </c>
      <c r="F480" t="s">
        <v>46</v>
      </c>
      <c r="G480" t="s">
        <v>13</v>
      </c>
      <c r="H480" t="s">
        <v>28</v>
      </c>
      <c r="I480" t="str">
        <f>IF(OR(TablaRegistroVentas[[#This Row],[Prioridad]]="Alta",TablaRegistroVentas[[#This Row],[Prioridad]]="Crítica"),"Urgente","Normal")</f>
        <v>Normal</v>
      </c>
      <c r="J480" s="1">
        <v>44854</v>
      </c>
      <c r="K480">
        <v>908088529</v>
      </c>
      <c r="L480" s="1">
        <v>44887</v>
      </c>
      <c r="M480" s="5">
        <f>_xlfn.DAYS(TablaRegistroVentas[[#This Row],[Fecha envío]], TablaRegistroVentas[[#This Row],[Fecha pedido]])</f>
        <v>33</v>
      </c>
      <c r="N480" s="1" t="str">
        <f>IF(TablaRegistroVentas[[#This Row],[Dias de entrega]]&lt;=20, "OK", IF(TablaRegistroVentas[[#This Row],[Dias de entrega]]&lt;=35, "Atrasado", "Alerta"))</f>
        <v>Atrasado</v>
      </c>
      <c r="O480" s="1"/>
      <c r="P480"/>
      <c r="Q480"/>
      <c r="R480"/>
    </row>
    <row r="481" spans="1:18" x14ac:dyDescent="0.3">
      <c r="A481" t="s">
        <v>140</v>
      </c>
      <c r="B481" t="s">
        <v>10</v>
      </c>
      <c r="C481" t="s">
        <v>141</v>
      </c>
      <c r="D481" t="str">
        <f t="shared" si="7"/>
        <v>SPAIN - EUROPA - C44</v>
      </c>
      <c r="E481" t="str">
        <f>LOWER(CONCATENATE(TablaRegistroVentas[[#This Row],[País]], ".", LEFT(TablaRegistroVentas[[#This Row],[Zona]],3),"@miempresa.com"))</f>
        <v>spain.eur@miempresa.com</v>
      </c>
      <c r="F481" t="s">
        <v>78</v>
      </c>
      <c r="G481" t="s">
        <v>13</v>
      </c>
      <c r="H481" t="s">
        <v>28</v>
      </c>
      <c r="I481" t="str">
        <f>IF(OR(TablaRegistroVentas[[#This Row],[Prioridad]]="Alta",TablaRegistroVentas[[#This Row],[Prioridad]]="Crítica"),"Urgente","Normal")</f>
        <v>Normal</v>
      </c>
      <c r="J481" s="1">
        <v>44577</v>
      </c>
      <c r="K481">
        <v>442803370</v>
      </c>
      <c r="L481" s="1">
        <v>44610</v>
      </c>
      <c r="M481" s="5">
        <f>_xlfn.DAYS(TablaRegistroVentas[[#This Row],[Fecha envío]], TablaRegistroVentas[[#This Row],[Fecha pedido]])</f>
        <v>33</v>
      </c>
      <c r="N481" s="1" t="str">
        <f>IF(TablaRegistroVentas[[#This Row],[Dias de entrega]]&lt;=20, "OK", IF(TablaRegistroVentas[[#This Row],[Dias de entrega]]&lt;=35, "Atrasado", "Alerta"))</f>
        <v>Atrasado</v>
      </c>
      <c r="O481" s="1"/>
      <c r="P481"/>
      <c r="Q481"/>
      <c r="R481"/>
    </row>
    <row r="482" spans="1:18" x14ac:dyDescent="0.3">
      <c r="A482" t="s">
        <v>177</v>
      </c>
      <c r="B482" t="s">
        <v>10</v>
      </c>
      <c r="C482" t="s">
        <v>178</v>
      </c>
      <c r="D482" t="str">
        <f t="shared" si="7"/>
        <v>IRELAND - EUROPA - C92</v>
      </c>
      <c r="E482" t="str">
        <f>LOWER(CONCATENATE(TablaRegistroVentas[[#This Row],[País]], ".", LEFT(TablaRegistroVentas[[#This Row],[Zona]],3),"@miempresa.com"))</f>
        <v>ireland.eur@miempresa.com</v>
      </c>
      <c r="F482" t="s">
        <v>43</v>
      </c>
      <c r="G482" t="s">
        <v>13</v>
      </c>
      <c r="H482" t="s">
        <v>28</v>
      </c>
      <c r="I482" t="str">
        <f>IF(OR(TablaRegistroVentas[[#This Row],[Prioridad]]="Alta",TablaRegistroVentas[[#This Row],[Prioridad]]="Crítica"),"Urgente","Normal")</f>
        <v>Normal</v>
      </c>
      <c r="J482" s="1">
        <v>44726</v>
      </c>
      <c r="K482">
        <v>926670873</v>
      </c>
      <c r="L482" s="1">
        <v>44759</v>
      </c>
      <c r="M482" s="5">
        <f>_xlfn.DAYS(TablaRegistroVentas[[#This Row],[Fecha envío]], TablaRegistroVentas[[#This Row],[Fecha pedido]])</f>
        <v>33</v>
      </c>
      <c r="N482" s="1" t="str">
        <f>IF(TablaRegistroVentas[[#This Row],[Dias de entrega]]&lt;=20, "OK", IF(TablaRegistroVentas[[#This Row],[Dias de entrega]]&lt;=35, "Atrasado", "Alerta"))</f>
        <v>Atrasado</v>
      </c>
      <c r="O482" s="1"/>
      <c r="P482"/>
      <c r="Q482"/>
      <c r="R482"/>
    </row>
    <row r="483" spans="1:18" x14ac:dyDescent="0.3">
      <c r="A483" t="s">
        <v>299</v>
      </c>
      <c r="B483" t="s">
        <v>25</v>
      </c>
      <c r="C483" t="s">
        <v>222</v>
      </c>
      <c r="D483" t="str">
        <f t="shared" si="7"/>
        <v>SEYCHELLES  - ÁFRICA - C82</v>
      </c>
      <c r="E483" t="str">
        <f>LOWER(CONCATENATE(TablaRegistroVentas[[#This Row],[País]], ".", LEFT(TablaRegistroVentas[[#This Row],[Zona]],3),"@miempresa.com"))</f>
        <v>seychelles .áfr@miempresa.com</v>
      </c>
      <c r="F483" t="s">
        <v>88</v>
      </c>
      <c r="G483" t="s">
        <v>13</v>
      </c>
      <c r="H483" t="s">
        <v>33</v>
      </c>
      <c r="I483" t="str">
        <f>IF(OR(TablaRegistroVentas[[#This Row],[Prioridad]]="Alta",TablaRegistroVentas[[#This Row],[Prioridad]]="Crítica"),"Urgente","Normal")</f>
        <v>Normal</v>
      </c>
      <c r="J483" s="1">
        <v>44166</v>
      </c>
      <c r="K483">
        <v>825884616</v>
      </c>
      <c r="L483" s="1">
        <v>44199</v>
      </c>
      <c r="M483" s="5">
        <f>_xlfn.DAYS(TablaRegistroVentas[[#This Row],[Fecha envío]], TablaRegistroVentas[[#This Row],[Fecha pedido]])</f>
        <v>33</v>
      </c>
      <c r="N483" s="1" t="str">
        <f>IF(TablaRegistroVentas[[#This Row],[Dias de entrega]]&lt;=20, "OK", IF(TablaRegistroVentas[[#This Row],[Dias de entrega]]&lt;=35, "Atrasado", "Alerta"))</f>
        <v>Atrasado</v>
      </c>
      <c r="O483" s="1"/>
      <c r="P483"/>
      <c r="Q483"/>
      <c r="R483"/>
    </row>
    <row r="484" spans="1:18" x14ac:dyDescent="0.3">
      <c r="A484" t="s">
        <v>65</v>
      </c>
      <c r="B484" t="s">
        <v>25</v>
      </c>
      <c r="C484" t="s">
        <v>313</v>
      </c>
      <c r="D484" t="str">
        <f t="shared" si="7"/>
        <v>BURKINA FASO - ÁFRICA - C57</v>
      </c>
      <c r="E484" t="str">
        <f>LOWER(CONCATENATE(TablaRegistroVentas[[#This Row],[País]], ".", LEFT(TablaRegistroVentas[[#This Row],[Zona]],3),"@miempresa.com"))</f>
        <v>burkina faso.áfr@miempresa.com</v>
      </c>
      <c r="F484" t="s">
        <v>23</v>
      </c>
      <c r="G484" t="s">
        <v>18</v>
      </c>
      <c r="H484" t="s">
        <v>19</v>
      </c>
      <c r="I484" t="str">
        <f>IF(OR(TablaRegistroVentas[[#This Row],[Prioridad]]="Alta",TablaRegistroVentas[[#This Row],[Prioridad]]="Crítica"),"Urgente","Normal")</f>
        <v>Urgente</v>
      </c>
      <c r="J484" s="1">
        <v>44763</v>
      </c>
      <c r="K484">
        <v>577811181</v>
      </c>
      <c r="L484" s="1">
        <v>44796</v>
      </c>
      <c r="M484" s="5">
        <f>_xlfn.DAYS(TablaRegistroVentas[[#This Row],[Fecha envío]], TablaRegistroVentas[[#This Row],[Fecha pedido]])</f>
        <v>33</v>
      </c>
      <c r="N484" s="1" t="str">
        <f>IF(TablaRegistroVentas[[#This Row],[Dias de entrega]]&lt;=20, "OK", IF(TablaRegistroVentas[[#This Row],[Dias de entrega]]&lt;=35, "Atrasado", "Alerta"))</f>
        <v>Atrasado</v>
      </c>
      <c r="O484" s="1"/>
      <c r="P484"/>
      <c r="Q484"/>
      <c r="R484"/>
    </row>
    <row r="485" spans="1:18" x14ac:dyDescent="0.3">
      <c r="A485" t="s">
        <v>594</v>
      </c>
      <c r="B485" t="s">
        <v>25</v>
      </c>
      <c r="C485" t="s">
        <v>451</v>
      </c>
      <c r="D485" t="str">
        <f t="shared" si="7"/>
        <v>SAUDI ARABIA - ÁFRICA - C27</v>
      </c>
      <c r="E485" t="str">
        <f>LOWER(CONCATENATE(TablaRegistroVentas[[#This Row],[País]], ".", LEFT(TablaRegistroVentas[[#This Row],[Zona]],3),"@miempresa.com"))</f>
        <v>saudi arabia.áfr@miempresa.com</v>
      </c>
      <c r="F485" t="s">
        <v>36</v>
      </c>
      <c r="G485" t="s">
        <v>13</v>
      </c>
      <c r="H485" t="s">
        <v>28</v>
      </c>
      <c r="I485" t="str">
        <f>IF(OR(TablaRegistroVentas[[#This Row],[Prioridad]]="Alta",TablaRegistroVentas[[#This Row],[Prioridad]]="Crítica"),"Urgente","Normal")</f>
        <v>Normal</v>
      </c>
      <c r="J485" s="1">
        <v>44594</v>
      </c>
      <c r="K485">
        <v>271128261</v>
      </c>
      <c r="L485" s="1">
        <v>44627</v>
      </c>
      <c r="M485" s="5">
        <f>_xlfn.DAYS(TablaRegistroVentas[[#This Row],[Fecha envío]], TablaRegistroVentas[[#This Row],[Fecha pedido]])</f>
        <v>33</v>
      </c>
      <c r="N485" s="1" t="str">
        <f>IF(TablaRegistroVentas[[#This Row],[Dias de entrega]]&lt;=20, "OK", IF(TablaRegistroVentas[[#This Row],[Dias de entrega]]&lt;=35, "Atrasado", "Alerta"))</f>
        <v>Atrasado</v>
      </c>
      <c r="O485" s="1"/>
      <c r="P485"/>
      <c r="Q485"/>
      <c r="R485"/>
    </row>
    <row r="486" spans="1:18" x14ac:dyDescent="0.3">
      <c r="A486" t="s">
        <v>89</v>
      </c>
      <c r="B486" t="s">
        <v>25</v>
      </c>
      <c r="C486" t="s">
        <v>73</v>
      </c>
      <c r="D486" t="str">
        <f t="shared" si="7"/>
        <v>THE GAMBIA - ÁFRICA - C82</v>
      </c>
      <c r="E486" t="str">
        <f>LOWER(CONCATENATE(TablaRegistroVentas[[#This Row],[País]], ".", LEFT(TablaRegistroVentas[[#This Row],[Zona]],3),"@miempresa.com"))</f>
        <v>the gambia.áfr@miempresa.com</v>
      </c>
      <c r="F486" t="s">
        <v>43</v>
      </c>
      <c r="G486" t="s">
        <v>18</v>
      </c>
      <c r="H486" t="s">
        <v>19</v>
      </c>
      <c r="I486" t="str">
        <f>IF(OR(TablaRegistroVentas[[#This Row],[Prioridad]]="Alta",TablaRegistroVentas[[#This Row],[Prioridad]]="Crítica"),"Urgente","Normal")</f>
        <v>Urgente</v>
      </c>
      <c r="J486" s="1">
        <v>44628</v>
      </c>
      <c r="K486">
        <v>828250110</v>
      </c>
      <c r="L486" s="1">
        <v>44661</v>
      </c>
      <c r="M486" s="5">
        <f>_xlfn.DAYS(TablaRegistroVentas[[#This Row],[Fecha envío]], TablaRegistroVentas[[#This Row],[Fecha pedido]])</f>
        <v>33</v>
      </c>
      <c r="N486" s="1" t="str">
        <f>IF(TablaRegistroVentas[[#This Row],[Dias de entrega]]&lt;=20, "OK", IF(TablaRegistroVentas[[#This Row],[Dias de entrega]]&lt;=35, "Atrasado", "Alerta"))</f>
        <v>Atrasado</v>
      </c>
      <c r="O486" s="1"/>
      <c r="P486"/>
      <c r="Q486"/>
      <c r="R486"/>
    </row>
    <row r="487" spans="1:18" x14ac:dyDescent="0.3">
      <c r="A487" t="s">
        <v>1134</v>
      </c>
      <c r="B487" t="s">
        <v>21</v>
      </c>
      <c r="C487" t="s">
        <v>196</v>
      </c>
      <c r="D487" t="str">
        <f t="shared" si="7"/>
        <v>SAMOA  - AUSTRALIA Y OCEANÍA - C27</v>
      </c>
      <c r="E487" t="str">
        <f>LOWER(CONCATENATE(TablaRegistroVentas[[#This Row],[País]], ".", LEFT(TablaRegistroVentas[[#This Row],[Zona]],3),"@miempresa.com"))</f>
        <v>samoa .aus@miempresa.com</v>
      </c>
      <c r="F487" t="s">
        <v>12</v>
      </c>
      <c r="G487" t="s">
        <v>13</v>
      </c>
      <c r="H487" t="s">
        <v>28</v>
      </c>
      <c r="I487" t="str">
        <f>IF(OR(TablaRegistroVentas[[#This Row],[Prioridad]]="Alta",TablaRegistroVentas[[#This Row],[Prioridad]]="Crítica"),"Urgente","Normal")</f>
        <v>Normal</v>
      </c>
      <c r="J487" s="1">
        <v>44184</v>
      </c>
      <c r="K487">
        <v>275231397</v>
      </c>
      <c r="L487" s="1">
        <v>44217</v>
      </c>
      <c r="M487" s="5">
        <f>_xlfn.DAYS(TablaRegistroVentas[[#This Row],[Fecha envío]], TablaRegistroVentas[[#This Row],[Fecha pedido]])</f>
        <v>33</v>
      </c>
      <c r="N487" s="1" t="str">
        <f>IF(TablaRegistroVentas[[#This Row],[Dias de entrega]]&lt;=20, "OK", IF(TablaRegistroVentas[[#This Row],[Dias de entrega]]&lt;=35, "Atrasado", "Alerta"))</f>
        <v>Atrasado</v>
      </c>
      <c r="O487" s="1"/>
      <c r="P487"/>
      <c r="Q487"/>
      <c r="R487"/>
    </row>
    <row r="488" spans="1:18" x14ac:dyDescent="0.3">
      <c r="A488" t="s">
        <v>1140</v>
      </c>
      <c r="B488" t="s">
        <v>25</v>
      </c>
      <c r="C488" t="s">
        <v>134</v>
      </c>
      <c r="D488" t="str">
        <f t="shared" si="7"/>
        <v>RWANDA - ÁFRICA - C69</v>
      </c>
      <c r="E488" t="str">
        <f>LOWER(CONCATENATE(TablaRegistroVentas[[#This Row],[País]], ".", LEFT(TablaRegistroVentas[[#This Row],[Zona]],3),"@miempresa.com"))</f>
        <v>rwanda.áfr@miempresa.com</v>
      </c>
      <c r="F488" t="s">
        <v>27</v>
      </c>
      <c r="G488" t="s">
        <v>18</v>
      </c>
      <c r="H488" t="s">
        <v>33</v>
      </c>
      <c r="I488" t="str">
        <f>IF(OR(TablaRegistroVentas[[#This Row],[Prioridad]]="Alta",TablaRegistroVentas[[#This Row],[Prioridad]]="Crítica"),"Urgente","Normal")</f>
        <v>Normal</v>
      </c>
      <c r="J488" s="1">
        <v>44733</v>
      </c>
      <c r="K488">
        <v>691705501</v>
      </c>
      <c r="L488" s="1">
        <v>44766</v>
      </c>
      <c r="M488" s="5">
        <f>_xlfn.DAYS(TablaRegistroVentas[[#This Row],[Fecha envío]], TablaRegistroVentas[[#This Row],[Fecha pedido]])</f>
        <v>33</v>
      </c>
      <c r="N488" s="1" t="str">
        <f>IF(TablaRegistroVentas[[#This Row],[Dias de entrega]]&lt;=20, "OK", IF(TablaRegistroVentas[[#This Row],[Dias de entrega]]&lt;=35, "Atrasado", "Alerta"))</f>
        <v>Atrasado</v>
      </c>
      <c r="O488" s="1"/>
      <c r="P488"/>
      <c r="Q488"/>
      <c r="R488"/>
    </row>
    <row r="489" spans="1:18" x14ac:dyDescent="0.3">
      <c r="A489" t="s">
        <v>1161</v>
      </c>
      <c r="B489" t="s">
        <v>10</v>
      </c>
      <c r="C489" t="s">
        <v>621</v>
      </c>
      <c r="D489" t="str">
        <f t="shared" si="7"/>
        <v>FRANCE - EUROPA - C68</v>
      </c>
      <c r="E489" t="str">
        <f>LOWER(CONCATENATE(TablaRegistroVentas[[#This Row],[País]], ".", LEFT(TablaRegistroVentas[[#This Row],[Zona]],3),"@miempresa.com"))</f>
        <v>france.eur@miempresa.com</v>
      </c>
      <c r="F489" t="s">
        <v>41</v>
      </c>
      <c r="G489" t="s">
        <v>13</v>
      </c>
      <c r="H489" t="s">
        <v>28</v>
      </c>
      <c r="I489" t="str">
        <f>IF(OR(TablaRegistroVentas[[#This Row],[Prioridad]]="Alta",TablaRegistroVentas[[#This Row],[Prioridad]]="Crítica"),"Urgente","Normal")</f>
        <v>Normal</v>
      </c>
      <c r="J489" s="1">
        <v>44336</v>
      </c>
      <c r="K489">
        <v>680777108</v>
      </c>
      <c r="L489" s="1">
        <v>44369</v>
      </c>
      <c r="M489" s="5">
        <f>_xlfn.DAYS(TablaRegistroVentas[[#This Row],[Fecha envío]], TablaRegistroVentas[[#This Row],[Fecha pedido]])</f>
        <v>33</v>
      </c>
      <c r="N489" s="1" t="str">
        <f>IF(TablaRegistroVentas[[#This Row],[Dias de entrega]]&lt;=20, "OK", IF(TablaRegistroVentas[[#This Row],[Dias de entrega]]&lt;=35, "Atrasado", "Alerta"))</f>
        <v>Atrasado</v>
      </c>
      <c r="O489" s="1"/>
      <c r="P489"/>
      <c r="Q489"/>
      <c r="R489"/>
    </row>
    <row r="490" spans="1:18" x14ac:dyDescent="0.3">
      <c r="A490" t="s">
        <v>133</v>
      </c>
      <c r="B490" t="s">
        <v>25</v>
      </c>
      <c r="C490" t="s">
        <v>134</v>
      </c>
      <c r="D490" t="str">
        <f t="shared" si="7"/>
        <v>RWANDA - ÁFRICA - C23</v>
      </c>
      <c r="E490" t="str">
        <f>LOWER(CONCATENATE(TablaRegistroVentas[[#This Row],[País]], ".", LEFT(TablaRegistroVentas[[#This Row],[Zona]],3),"@miempresa.com"))</f>
        <v>rwanda.áfr@miempresa.com</v>
      </c>
      <c r="F490" t="s">
        <v>56</v>
      </c>
      <c r="G490" t="s">
        <v>13</v>
      </c>
      <c r="H490" t="s">
        <v>33</v>
      </c>
      <c r="I490" t="str">
        <f>IF(OR(TablaRegistroVentas[[#This Row],[Prioridad]]="Alta",TablaRegistroVentas[[#This Row],[Prioridad]]="Crítica"),"Urgente","Normal")</f>
        <v>Normal</v>
      </c>
      <c r="J490" s="1">
        <v>44393</v>
      </c>
      <c r="K490">
        <v>233567035</v>
      </c>
      <c r="L490" s="1">
        <v>44425</v>
      </c>
      <c r="M490" s="5">
        <f>_xlfn.DAYS(TablaRegistroVentas[[#This Row],[Fecha envío]], TablaRegistroVentas[[#This Row],[Fecha pedido]])</f>
        <v>32</v>
      </c>
      <c r="N490" s="1" t="str">
        <f>IF(TablaRegistroVentas[[#This Row],[Dias de entrega]]&lt;=20, "OK", IF(TablaRegistroVentas[[#This Row],[Dias de entrega]]&lt;=35, "Atrasado", "Alerta"))</f>
        <v>Atrasado</v>
      </c>
      <c r="O490" s="1"/>
      <c r="P490"/>
      <c r="Q490"/>
      <c r="R490"/>
    </row>
    <row r="491" spans="1:18" x14ac:dyDescent="0.3">
      <c r="A491" t="s">
        <v>351</v>
      </c>
      <c r="B491" t="s">
        <v>68</v>
      </c>
      <c r="C491" t="s">
        <v>75</v>
      </c>
      <c r="D491" t="str">
        <f t="shared" si="7"/>
        <v>MYANMAR - ASIA - C99</v>
      </c>
      <c r="E491" t="str">
        <f>LOWER(CONCATENATE(TablaRegistroVentas[[#This Row],[País]], ".", LEFT(TablaRegistroVentas[[#This Row],[Zona]],3),"@miempresa.com"))</f>
        <v>myanmar.asi@miempresa.com</v>
      </c>
      <c r="F491" t="s">
        <v>46</v>
      </c>
      <c r="G491" t="s">
        <v>18</v>
      </c>
      <c r="H491" t="s">
        <v>28</v>
      </c>
      <c r="I491" t="str">
        <f>IF(OR(TablaRegistroVentas[[#This Row],[Prioridad]]="Alta",TablaRegistroVentas[[#This Row],[Prioridad]]="Crítica"),"Urgente","Normal")</f>
        <v>Normal</v>
      </c>
      <c r="J491" s="1">
        <v>44213</v>
      </c>
      <c r="K491">
        <v>993326127</v>
      </c>
      <c r="L491" s="1">
        <v>44245</v>
      </c>
      <c r="M491" s="5">
        <f>_xlfn.DAYS(TablaRegistroVentas[[#This Row],[Fecha envío]], TablaRegistroVentas[[#This Row],[Fecha pedido]])</f>
        <v>32</v>
      </c>
      <c r="N491" s="1" t="str">
        <f>IF(TablaRegistroVentas[[#This Row],[Dias de entrega]]&lt;=20, "OK", IF(TablaRegistroVentas[[#This Row],[Dias de entrega]]&lt;=35, "Atrasado", "Alerta"))</f>
        <v>Atrasado</v>
      </c>
      <c r="O491" s="1"/>
      <c r="P491"/>
      <c r="Q491"/>
      <c r="R491"/>
    </row>
    <row r="492" spans="1:18" x14ac:dyDescent="0.3">
      <c r="A492" t="s">
        <v>383</v>
      </c>
      <c r="B492" t="s">
        <v>10</v>
      </c>
      <c r="C492" t="s">
        <v>384</v>
      </c>
      <c r="D492" t="str">
        <f t="shared" si="7"/>
        <v>LIECHTENSTEIN - EUROPA - C38</v>
      </c>
      <c r="E492" t="str">
        <f>LOWER(CONCATENATE(TablaRegistroVentas[[#This Row],[País]], ".", LEFT(TablaRegistroVentas[[#This Row],[Zona]],3),"@miempresa.com"))</f>
        <v>liechtenstein.eur@miempresa.com</v>
      </c>
      <c r="F492" t="s">
        <v>88</v>
      </c>
      <c r="G492" t="s">
        <v>13</v>
      </c>
      <c r="H492" t="s">
        <v>28</v>
      </c>
      <c r="I492" t="str">
        <f>IF(OR(TablaRegistroVentas[[#This Row],[Prioridad]]="Alta",TablaRegistroVentas[[#This Row],[Prioridad]]="Crítica"),"Urgente","Normal")</f>
        <v>Normal</v>
      </c>
      <c r="J492" s="1">
        <v>44041</v>
      </c>
      <c r="K492">
        <v>389095675</v>
      </c>
      <c r="L492" s="1">
        <v>44073</v>
      </c>
      <c r="M492" s="5">
        <f>_xlfn.DAYS(TablaRegistroVentas[[#This Row],[Fecha envío]], TablaRegistroVentas[[#This Row],[Fecha pedido]])</f>
        <v>32</v>
      </c>
      <c r="N492" s="1" t="str">
        <f>IF(TablaRegistroVentas[[#This Row],[Dias de entrega]]&lt;=20, "OK", IF(TablaRegistroVentas[[#This Row],[Dias de entrega]]&lt;=35, "Atrasado", "Alerta"))</f>
        <v>Atrasado</v>
      </c>
      <c r="O492" s="1"/>
      <c r="P492"/>
      <c r="Q492"/>
      <c r="R492"/>
    </row>
    <row r="493" spans="1:18" x14ac:dyDescent="0.3">
      <c r="A493" t="s">
        <v>518</v>
      </c>
      <c r="B493" t="s">
        <v>25</v>
      </c>
      <c r="C493" t="s">
        <v>145</v>
      </c>
      <c r="D493" t="str">
        <f t="shared" si="7"/>
        <v>QATAR - ÁFRICA - C96</v>
      </c>
      <c r="E493" t="str">
        <f>LOWER(CONCATENATE(TablaRegistroVentas[[#This Row],[País]], ".", LEFT(TablaRegistroVentas[[#This Row],[Zona]],3),"@miempresa.com"))</f>
        <v>qatar.áfr@miempresa.com</v>
      </c>
      <c r="F493" t="s">
        <v>17</v>
      </c>
      <c r="G493" t="s">
        <v>13</v>
      </c>
      <c r="H493" t="s">
        <v>33</v>
      </c>
      <c r="I493" t="str">
        <f>IF(OR(TablaRegistroVentas[[#This Row],[Prioridad]]="Alta",TablaRegistroVentas[[#This Row],[Prioridad]]="Crítica"),"Urgente","Normal")</f>
        <v>Normal</v>
      </c>
      <c r="J493" s="1">
        <v>44231</v>
      </c>
      <c r="K493">
        <v>968968236</v>
      </c>
      <c r="L493" s="1">
        <v>44263</v>
      </c>
      <c r="M493" s="5">
        <f>_xlfn.DAYS(TablaRegistroVentas[[#This Row],[Fecha envío]], TablaRegistroVentas[[#This Row],[Fecha pedido]])</f>
        <v>32</v>
      </c>
      <c r="N493" s="1" t="str">
        <f>IF(TablaRegistroVentas[[#This Row],[Dias de entrega]]&lt;=20, "OK", IF(TablaRegistroVentas[[#This Row],[Dias de entrega]]&lt;=35, "Atrasado", "Alerta"))</f>
        <v>Atrasado</v>
      </c>
      <c r="O493" s="1"/>
      <c r="P493"/>
      <c r="Q493"/>
      <c r="R493"/>
    </row>
    <row r="494" spans="1:18" x14ac:dyDescent="0.3">
      <c r="A494" t="s">
        <v>610</v>
      </c>
      <c r="B494" t="s">
        <v>30</v>
      </c>
      <c r="C494" t="s">
        <v>611</v>
      </c>
      <c r="D494" t="str">
        <f t="shared" si="7"/>
        <v>PANAMA - CENTROAMÉRICA Y CARIBE - C31</v>
      </c>
      <c r="E494" t="str">
        <f>LOWER(CONCATENATE(TablaRegistroVentas[[#This Row],[País]], ".", LEFT(TablaRegistroVentas[[#This Row],[Zona]],3),"@miempresa.com"))</f>
        <v>panama.cen@miempresa.com</v>
      </c>
      <c r="F494" t="s">
        <v>36</v>
      </c>
      <c r="G494" t="s">
        <v>18</v>
      </c>
      <c r="H494" t="s">
        <v>28</v>
      </c>
      <c r="I494" t="str">
        <f>IF(OR(TablaRegistroVentas[[#This Row],[Prioridad]]="Alta",TablaRegistroVentas[[#This Row],[Prioridad]]="Crítica"),"Urgente","Normal")</f>
        <v>Normal</v>
      </c>
      <c r="J494" s="1">
        <v>44449</v>
      </c>
      <c r="K494">
        <v>310959708</v>
      </c>
      <c r="L494" s="1">
        <v>44481</v>
      </c>
      <c r="M494" s="5">
        <f>_xlfn.DAYS(TablaRegistroVentas[[#This Row],[Fecha envío]], TablaRegistroVentas[[#This Row],[Fecha pedido]])</f>
        <v>32</v>
      </c>
      <c r="N494" s="1" t="str">
        <f>IF(TablaRegistroVentas[[#This Row],[Dias de entrega]]&lt;=20, "OK", IF(TablaRegistroVentas[[#This Row],[Dias de entrega]]&lt;=35, "Atrasado", "Alerta"))</f>
        <v>Atrasado</v>
      </c>
      <c r="O494" s="1"/>
      <c r="P494"/>
      <c r="Q494"/>
      <c r="R494"/>
    </row>
    <row r="495" spans="1:18" x14ac:dyDescent="0.3">
      <c r="A495" t="s">
        <v>673</v>
      </c>
      <c r="B495" t="s">
        <v>10</v>
      </c>
      <c r="C495" t="s">
        <v>172</v>
      </c>
      <c r="D495" t="str">
        <f t="shared" si="7"/>
        <v>ROMANIA - EUROPA - C79</v>
      </c>
      <c r="E495" t="str">
        <f>LOWER(CONCATENATE(TablaRegistroVentas[[#This Row],[País]], ".", LEFT(TablaRegistroVentas[[#This Row],[Zona]],3),"@miempresa.com"))</f>
        <v>romania.eur@miempresa.com</v>
      </c>
      <c r="F495" t="s">
        <v>27</v>
      </c>
      <c r="G495" t="s">
        <v>13</v>
      </c>
      <c r="H495" t="s">
        <v>19</v>
      </c>
      <c r="I495" t="str">
        <f>IF(OR(TablaRegistroVentas[[#This Row],[Prioridad]]="Alta",TablaRegistroVentas[[#This Row],[Prioridad]]="Crítica"),"Urgente","Normal")</f>
        <v>Urgente</v>
      </c>
      <c r="J495" s="1">
        <v>44193</v>
      </c>
      <c r="K495">
        <v>792240703</v>
      </c>
      <c r="L495" s="1">
        <v>44225</v>
      </c>
      <c r="M495" s="5">
        <f>_xlfn.DAYS(TablaRegistroVentas[[#This Row],[Fecha envío]], TablaRegistroVentas[[#This Row],[Fecha pedido]])</f>
        <v>32</v>
      </c>
      <c r="N495" s="1" t="str">
        <f>IF(TablaRegistroVentas[[#This Row],[Dias de entrega]]&lt;=20, "OK", IF(TablaRegistroVentas[[#This Row],[Dias de entrega]]&lt;=35, "Atrasado", "Alerta"))</f>
        <v>Atrasado</v>
      </c>
      <c r="O495" s="1"/>
      <c r="P495"/>
      <c r="Q495"/>
      <c r="R495"/>
    </row>
    <row r="496" spans="1:18" x14ac:dyDescent="0.3">
      <c r="A496" t="s">
        <v>676</v>
      </c>
      <c r="B496" t="s">
        <v>10</v>
      </c>
      <c r="C496" t="s">
        <v>669</v>
      </c>
      <c r="D496" t="str">
        <f t="shared" si="7"/>
        <v>SLOVENIA - EUROPA - C21</v>
      </c>
      <c r="E496" t="str">
        <f>LOWER(CONCATENATE(TablaRegistroVentas[[#This Row],[País]], ".", LEFT(TablaRegistroVentas[[#This Row],[Zona]],3),"@miempresa.com"))</f>
        <v>slovenia.eur@miempresa.com</v>
      </c>
      <c r="F496" t="s">
        <v>88</v>
      </c>
      <c r="G496" t="s">
        <v>18</v>
      </c>
      <c r="H496" t="s">
        <v>33</v>
      </c>
      <c r="I496" t="str">
        <f>IF(OR(TablaRegistroVentas[[#This Row],[Prioridad]]="Alta",TablaRegistroVentas[[#This Row],[Prioridad]]="Crítica"),"Urgente","Normal")</f>
        <v>Normal</v>
      </c>
      <c r="J496" s="1">
        <v>44238</v>
      </c>
      <c r="K496">
        <v>210344254</v>
      </c>
      <c r="L496" s="1">
        <v>44270</v>
      </c>
      <c r="M496" s="5">
        <f>_xlfn.DAYS(TablaRegistroVentas[[#This Row],[Fecha envío]], TablaRegistroVentas[[#This Row],[Fecha pedido]])</f>
        <v>32</v>
      </c>
      <c r="N496" s="1" t="str">
        <f>IF(TablaRegistroVentas[[#This Row],[Dias de entrega]]&lt;=20, "OK", IF(TablaRegistroVentas[[#This Row],[Dias de entrega]]&lt;=35, "Atrasado", "Alerta"))</f>
        <v>Atrasado</v>
      </c>
      <c r="O496" s="1"/>
      <c r="P496"/>
      <c r="Q496"/>
      <c r="R496"/>
    </row>
    <row r="497" spans="1:18" x14ac:dyDescent="0.3">
      <c r="A497" t="s">
        <v>716</v>
      </c>
      <c r="B497" t="s">
        <v>10</v>
      </c>
      <c r="C497" t="s">
        <v>506</v>
      </c>
      <c r="D497" t="str">
        <f t="shared" si="7"/>
        <v>ESTONIA - EUROPA - C60</v>
      </c>
      <c r="E497" t="str">
        <f>LOWER(CONCATENATE(TablaRegistroVentas[[#This Row],[País]], ".", LEFT(TablaRegistroVentas[[#This Row],[Zona]],3),"@miempresa.com"))</f>
        <v>estonia.eur@miempresa.com</v>
      </c>
      <c r="F497" t="s">
        <v>88</v>
      </c>
      <c r="G497" t="s">
        <v>13</v>
      </c>
      <c r="H497" t="s">
        <v>33</v>
      </c>
      <c r="I497" t="str">
        <f>IF(OR(TablaRegistroVentas[[#This Row],[Prioridad]]="Alta",TablaRegistroVentas[[#This Row],[Prioridad]]="Crítica"),"Urgente","Normal")</f>
        <v>Normal</v>
      </c>
      <c r="J497" s="1">
        <v>44508</v>
      </c>
      <c r="K497">
        <v>609466397</v>
      </c>
      <c r="L497" s="1">
        <v>44540</v>
      </c>
      <c r="M497" s="5">
        <f>_xlfn.DAYS(TablaRegistroVentas[[#This Row],[Fecha envío]], TablaRegistroVentas[[#This Row],[Fecha pedido]])</f>
        <v>32</v>
      </c>
      <c r="N497" s="1" t="str">
        <f>IF(TablaRegistroVentas[[#This Row],[Dias de entrega]]&lt;=20, "OK", IF(TablaRegistroVentas[[#This Row],[Dias de entrega]]&lt;=35, "Atrasado", "Alerta"))</f>
        <v>Atrasado</v>
      </c>
      <c r="O497" s="1"/>
      <c r="P497"/>
      <c r="Q497"/>
      <c r="R497"/>
    </row>
    <row r="498" spans="1:18" x14ac:dyDescent="0.3">
      <c r="A498" t="s">
        <v>949</v>
      </c>
      <c r="B498" t="s">
        <v>25</v>
      </c>
      <c r="C498" t="s">
        <v>950</v>
      </c>
      <c r="D498" t="str">
        <f t="shared" si="7"/>
        <v>DJIBOUTI - ÁFRICA - C18</v>
      </c>
      <c r="E498" t="str">
        <f>LOWER(CONCATENATE(TablaRegistroVentas[[#This Row],[País]], ".", LEFT(TablaRegistroVentas[[#This Row],[Zona]],3),"@miempresa.com"))</f>
        <v>djibouti.áfr@miempresa.com</v>
      </c>
      <c r="F498" t="s">
        <v>78</v>
      </c>
      <c r="G498" t="s">
        <v>18</v>
      </c>
      <c r="H498" t="s">
        <v>19</v>
      </c>
      <c r="I498" t="str">
        <f>IF(OR(TablaRegistroVentas[[#This Row],[Prioridad]]="Alta",TablaRegistroVentas[[#This Row],[Prioridad]]="Crítica"),"Urgente","Normal")</f>
        <v>Urgente</v>
      </c>
      <c r="J498" s="1">
        <v>44661</v>
      </c>
      <c r="K498">
        <v>189044940</v>
      </c>
      <c r="L498" s="1">
        <v>44693</v>
      </c>
      <c r="M498" s="5">
        <f>_xlfn.DAYS(TablaRegistroVentas[[#This Row],[Fecha envío]], TablaRegistroVentas[[#This Row],[Fecha pedido]])</f>
        <v>32</v>
      </c>
      <c r="N498" s="1" t="str">
        <f>IF(TablaRegistroVentas[[#This Row],[Dias de entrega]]&lt;=20, "OK", IF(TablaRegistroVentas[[#This Row],[Dias de entrega]]&lt;=35, "Atrasado", "Alerta"))</f>
        <v>Atrasado</v>
      </c>
      <c r="O498" s="1"/>
      <c r="P498"/>
      <c r="Q498"/>
      <c r="R498"/>
    </row>
    <row r="499" spans="1:18" x14ac:dyDescent="0.3">
      <c r="A499" t="s">
        <v>1105</v>
      </c>
      <c r="B499" t="s">
        <v>68</v>
      </c>
      <c r="C499" t="s">
        <v>170</v>
      </c>
      <c r="D499" t="str">
        <f t="shared" si="7"/>
        <v>INDIA - ASIA - C70</v>
      </c>
      <c r="E499" t="str">
        <f>LOWER(CONCATENATE(TablaRegistroVentas[[#This Row],[País]], ".", LEFT(TablaRegistroVentas[[#This Row],[Zona]],3),"@miempresa.com"))</f>
        <v>india.asi@miempresa.com</v>
      </c>
      <c r="F499" t="s">
        <v>56</v>
      </c>
      <c r="G499" t="s">
        <v>18</v>
      </c>
      <c r="H499" t="s">
        <v>33</v>
      </c>
      <c r="I499" t="str">
        <f>IF(OR(TablaRegistroVentas[[#This Row],[Prioridad]]="Alta",TablaRegistroVentas[[#This Row],[Prioridad]]="Crítica"),"Urgente","Normal")</f>
        <v>Normal</v>
      </c>
      <c r="J499" s="1">
        <v>44726</v>
      </c>
      <c r="K499">
        <v>701739966</v>
      </c>
      <c r="L499" s="1">
        <v>44758</v>
      </c>
      <c r="M499" s="5">
        <f>_xlfn.DAYS(TablaRegistroVentas[[#This Row],[Fecha envío]], TablaRegistroVentas[[#This Row],[Fecha pedido]])</f>
        <v>32</v>
      </c>
      <c r="N499" s="1" t="str">
        <f>IF(TablaRegistroVentas[[#This Row],[Dias de entrega]]&lt;=20, "OK", IF(TablaRegistroVentas[[#This Row],[Dias de entrega]]&lt;=35, "Atrasado", "Alerta"))</f>
        <v>Atrasado</v>
      </c>
      <c r="O499" s="1"/>
      <c r="P499"/>
      <c r="Q499"/>
      <c r="R499"/>
    </row>
    <row r="500" spans="1:18" x14ac:dyDescent="0.3">
      <c r="A500" t="s">
        <v>1125</v>
      </c>
      <c r="B500" t="s">
        <v>68</v>
      </c>
      <c r="C500" t="s">
        <v>100</v>
      </c>
      <c r="D500" t="str">
        <f t="shared" si="7"/>
        <v>INDONESIA - ASIA - C73</v>
      </c>
      <c r="E500" t="str">
        <f>LOWER(CONCATENATE(TablaRegistroVentas[[#This Row],[País]], ".", LEFT(TablaRegistroVentas[[#This Row],[Zona]],3),"@miempresa.com"))</f>
        <v>indonesia.asi@miempresa.com</v>
      </c>
      <c r="F500" t="s">
        <v>23</v>
      </c>
      <c r="G500" t="s">
        <v>18</v>
      </c>
      <c r="H500" t="s">
        <v>28</v>
      </c>
      <c r="I500" t="str">
        <f>IF(OR(TablaRegistroVentas[[#This Row],[Prioridad]]="Alta",TablaRegistroVentas[[#This Row],[Prioridad]]="Crítica"),"Urgente","Normal")</f>
        <v>Normal</v>
      </c>
      <c r="J500" s="1">
        <v>44064</v>
      </c>
      <c r="K500">
        <v>734153497</v>
      </c>
      <c r="L500" s="1">
        <v>44096</v>
      </c>
      <c r="M500" s="5">
        <f>_xlfn.DAYS(TablaRegistroVentas[[#This Row],[Fecha envío]], TablaRegistroVentas[[#This Row],[Fecha pedido]])</f>
        <v>32</v>
      </c>
      <c r="N500" s="1" t="str">
        <f>IF(TablaRegistroVentas[[#This Row],[Dias de entrega]]&lt;=20, "OK", IF(TablaRegistroVentas[[#This Row],[Dias de entrega]]&lt;=35, "Atrasado", "Alerta"))</f>
        <v>Atrasado</v>
      </c>
      <c r="O500" s="1"/>
      <c r="P500"/>
      <c r="Q500"/>
      <c r="R500"/>
    </row>
    <row r="501" spans="1:18" x14ac:dyDescent="0.3">
      <c r="A501" t="s">
        <v>1165</v>
      </c>
      <c r="B501" t="s">
        <v>68</v>
      </c>
      <c r="C501" t="s">
        <v>432</v>
      </c>
      <c r="D501" t="str">
        <f t="shared" si="7"/>
        <v>TAJIKISTAN - ASIA - C28</v>
      </c>
      <c r="E501" t="str">
        <f>LOWER(CONCATENATE(TablaRegistroVentas[[#This Row],[País]], ".", LEFT(TablaRegistroVentas[[#This Row],[Zona]],3),"@miempresa.com"))</f>
        <v>tajikistan.asi@miempresa.com</v>
      </c>
      <c r="F501" t="s">
        <v>27</v>
      </c>
      <c r="G501" t="s">
        <v>18</v>
      </c>
      <c r="H501" t="s">
        <v>33</v>
      </c>
      <c r="I501" t="str">
        <f>IF(OR(TablaRegistroVentas[[#This Row],[Prioridad]]="Alta",TablaRegistroVentas[[#This Row],[Prioridad]]="Crítica"),"Urgente","Normal")</f>
        <v>Normal</v>
      </c>
      <c r="J501" s="1">
        <v>43950</v>
      </c>
      <c r="K501">
        <v>280876481</v>
      </c>
      <c r="L501" s="1">
        <v>43982</v>
      </c>
      <c r="M501" s="5">
        <f>_xlfn.DAYS(TablaRegistroVentas[[#This Row],[Fecha envío]], TablaRegistroVentas[[#This Row],[Fecha pedido]])</f>
        <v>32</v>
      </c>
      <c r="N501" s="1" t="str">
        <f>IF(TablaRegistroVentas[[#This Row],[Dias de entrega]]&lt;=20, "OK", IF(TablaRegistroVentas[[#This Row],[Dias de entrega]]&lt;=35, "Atrasado", "Alerta"))</f>
        <v>Atrasado</v>
      </c>
      <c r="O501" s="1"/>
      <c r="P501"/>
      <c r="Q501"/>
      <c r="R501"/>
    </row>
    <row r="502" spans="1:18" x14ac:dyDescent="0.3">
      <c r="A502" t="s">
        <v>34</v>
      </c>
      <c r="B502" t="s">
        <v>30</v>
      </c>
      <c r="C502" t="s">
        <v>35</v>
      </c>
      <c r="D502" t="str">
        <f t="shared" si="7"/>
        <v>GRENADA - CENTROAMÉRICA Y CARIBE - C51</v>
      </c>
      <c r="E502" t="str">
        <f>LOWER(CONCATENATE(TablaRegistroVentas[[#This Row],[País]], ".", LEFT(TablaRegistroVentas[[#This Row],[Zona]],3),"@miempresa.com"))</f>
        <v>grenada.cen@miempresa.com</v>
      </c>
      <c r="F502" t="s">
        <v>36</v>
      </c>
      <c r="G502" t="s">
        <v>13</v>
      </c>
      <c r="H502" t="s">
        <v>28</v>
      </c>
      <c r="I502" t="str">
        <f>IF(OR(TablaRegistroVentas[[#This Row],[Prioridad]]="Alta",TablaRegistroVentas[[#This Row],[Prioridad]]="Crítica"),"Urgente","Normal")</f>
        <v>Normal</v>
      </c>
      <c r="J502" s="1">
        <v>44582</v>
      </c>
      <c r="K502">
        <v>516876542</v>
      </c>
      <c r="L502" s="1">
        <v>44613</v>
      </c>
      <c r="M502" s="5">
        <f>_xlfn.DAYS(TablaRegistroVentas[[#This Row],[Fecha envío]], TablaRegistroVentas[[#This Row],[Fecha pedido]])</f>
        <v>31</v>
      </c>
      <c r="N502" s="1" t="str">
        <f>IF(TablaRegistroVentas[[#This Row],[Dias de entrega]]&lt;=20, "OK", IF(TablaRegistroVentas[[#This Row],[Dias de entrega]]&lt;=35, "Atrasado", "Alerta"))</f>
        <v>Atrasado</v>
      </c>
      <c r="O502" s="1"/>
      <c r="P502"/>
      <c r="Q502"/>
      <c r="R502"/>
    </row>
    <row r="503" spans="1:18" x14ac:dyDescent="0.3">
      <c r="A503" t="s">
        <v>195</v>
      </c>
      <c r="B503" t="s">
        <v>21</v>
      </c>
      <c r="C503" t="s">
        <v>196</v>
      </c>
      <c r="D503" t="str">
        <f t="shared" si="7"/>
        <v>SAMOA  - AUSTRALIA Y OCEANÍA - C29</v>
      </c>
      <c r="E503" t="str">
        <f>LOWER(CONCATENATE(TablaRegistroVentas[[#This Row],[País]], ".", LEFT(TablaRegistroVentas[[#This Row],[Zona]],3),"@miempresa.com"))</f>
        <v>samoa .aus@miempresa.com</v>
      </c>
      <c r="F503" t="s">
        <v>17</v>
      </c>
      <c r="G503" t="s">
        <v>13</v>
      </c>
      <c r="H503" t="s">
        <v>19</v>
      </c>
      <c r="I503" t="str">
        <f>IF(OR(TablaRegistroVentas[[#This Row],[Prioridad]]="Alta",TablaRegistroVentas[[#This Row],[Prioridad]]="Crítica"),"Urgente","Normal")</f>
        <v>Urgente</v>
      </c>
      <c r="J503" s="1">
        <v>44524</v>
      </c>
      <c r="K503">
        <v>292874753</v>
      </c>
      <c r="L503" s="1">
        <v>44555</v>
      </c>
      <c r="M503" s="5">
        <f>_xlfn.DAYS(TablaRegistroVentas[[#This Row],[Fecha envío]], TablaRegistroVentas[[#This Row],[Fecha pedido]])</f>
        <v>31</v>
      </c>
      <c r="N503" s="1" t="str">
        <f>IF(TablaRegistroVentas[[#This Row],[Dias de entrega]]&lt;=20, "OK", IF(TablaRegistroVentas[[#This Row],[Dias de entrega]]&lt;=35, "Atrasado", "Alerta"))</f>
        <v>Atrasado</v>
      </c>
      <c r="O503" s="1"/>
      <c r="P503"/>
      <c r="Q503"/>
      <c r="R503"/>
    </row>
    <row r="504" spans="1:18" x14ac:dyDescent="0.3">
      <c r="A504" t="s">
        <v>252</v>
      </c>
      <c r="B504" t="s">
        <v>21</v>
      </c>
      <c r="C504" t="s">
        <v>253</v>
      </c>
      <c r="D504" t="str">
        <f t="shared" si="7"/>
        <v>TUVALU - AUSTRALIA Y OCEANÍA - C30</v>
      </c>
      <c r="E504" t="str">
        <f>LOWER(CONCATENATE(TablaRegistroVentas[[#This Row],[País]], ".", LEFT(TablaRegistroVentas[[#This Row],[Zona]],3),"@miempresa.com"))</f>
        <v>tuvalu.aus@miempresa.com</v>
      </c>
      <c r="F504" t="s">
        <v>36</v>
      </c>
      <c r="G504" t="s">
        <v>13</v>
      </c>
      <c r="H504" t="s">
        <v>28</v>
      </c>
      <c r="I504" t="str">
        <f>IF(OR(TablaRegistroVentas[[#This Row],[Prioridad]]="Alta",TablaRegistroVentas[[#This Row],[Prioridad]]="Crítica"),"Urgente","Normal")</f>
        <v>Normal</v>
      </c>
      <c r="J504" s="1">
        <v>43991</v>
      </c>
      <c r="K504">
        <v>305997836</v>
      </c>
      <c r="L504" s="1">
        <v>44022</v>
      </c>
      <c r="M504" s="5">
        <f>_xlfn.DAYS(TablaRegistroVentas[[#This Row],[Fecha envío]], TablaRegistroVentas[[#This Row],[Fecha pedido]])</f>
        <v>31</v>
      </c>
      <c r="N504" s="1" t="str">
        <f>IF(TablaRegistroVentas[[#This Row],[Dias de entrega]]&lt;=20, "OK", IF(TablaRegistroVentas[[#This Row],[Dias de entrega]]&lt;=35, "Atrasado", "Alerta"))</f>
        <v>Atrasado</v>
      </c>
      <c r="O504" s="1"/>
      <c r="P504"/>
      <c r="Q504"/>
      <c r="R504"/>
    </row>
    <row r="505" spans="1:18" x14ac:dyDescent="0.3">
      <c r="A505" t="s">
        <v>365</v>
      </c>
      <c r="B505" t="s">
        <v>48</v>
      </c>
      <c r="C505" t="s">
        <v>285</v>
      </c>
      <c r="D505" t="str">
        <f t="shared" si="7"/>
        <v>UNITED STATES OF AMERICA - NORTEAMÉRICA - C24</v>
      </c>
      <c r="E505" t="str">
        <f>LOWER(CONCATENATE(TablaRegistroVentas[[#This Row],[País]], ".", LEFT(TablaRegistroVentas[[#This Row],[Zona]],3),"@miempresa.com"))</f>
        <v>united states of america.nor@miempresa.com</v>
      </c>
      <c r="F505" t="s">
        <v>78</v>
      </c>
      <c r="G505" t="s">
        <v>13</v>
      </c>
      <c r="H505" t="s">
        <v>19</v>
      </c>
      <c r="I505" t="str">
        <f>IF(OR(TablaRegistroVentas[[#This Row],[Prioridad]]="Alta",TablaRegistroVentas[[#This Row],[Prioridad]]="Crítica"),"Urgente","Normal")</f>
        <v>Urgente</v>
      </c>
      <c r="J505" s="1">
        <v>44797</v>
      </c>
      <c r="K505">
        <v>241426980</v>
      </c>
      <c r="L505" s="1">
        <v>44828</v>
      </c>
      <c r="M505" s="5">
        <f>_xlfn.DAYS(TablaRegistroVentas[[#This Row],[Fecha envío]], TablaRegistroVentas[[#This Row],[Fecha pedido]])</f>
        <v>31</v>
      </c>
      <c r="N505" s="1" t="str">
        <f>IF(TablaRegistroVentas[[#This Row],[Dias de entrega]]&lt;=20, "OK", IF(TablaRegistroVentas[[#This Row],[Dias de entrega]]&lt;=35, "Atrasado", "Alerta"))</f>
        <v>Atrasado</v>
      </c>
      <c r="O505" s="1"/>
      <c r="P505"/>
      <c r="Q505"/>
      <c r="R505"/>
    </row>
    <row r="506" spans="1:18" x14ac:dyDescent="0.3">
      <c r="A506" t="s">
        <v>373</v>
      </c>
      <c r="B506" t="s">
        <v>10</v>
      </c>
      <c r="C506" t="s">
        <v>374</v>
      </c>
      <c r="D506" t="str">
        <f t="shared" si="7"/>
        <v>SWEDEN - EUROPA - C17</v>
      </c>
      <c r="E506" t="str">
        <f>LOWER(CONCATENATE(TablaRegistroVentas[[#This Row],[País]], ".", LEFT(TablaRegistroVentas[[#This Row],[Zona]],3),"@miempresa.com"))</f>
        <v>sweden.eur@miempresa.com</v>
      </c>
      <c r="F506" t="s">
        <v>46</v>
      </c>
      <c r="G506" t="s">
        <v>18</v>
      </c>
      <c r="H506" t="s">
        <v>33</v>
      </c>
      <c r="I506" t="str">
        <f>IF(OR(TablaRegistroVentas[[#This Row],[Prioridad]]="Alta",TablaRegistroVentas[[#This Row],[Prioridad]]="Crítica"),"Urgente","Normal")</f>
        <v>Normal</v>
      </c>
      <c r="J506" s="1">
        <v>44326</v>
      </c>
      <c r="K506">
        <v>172662436</v>
      </c>
      <c r="L506" s="1">
        <v>44357</v>
      </c>
      <c r="M506" s="5">
        <f>_xlfn.DAYS(TablaRegistroVentas[[#This Row],[Fecha envío]], TablaRegistroVentas[[#This Row],[Fecha pedido]])</f>
        <v>31</v>
      </c>
      <c r="N506" s="1" t="str">
        <f>IF(TablaRegistroVentas[[#This Row],[Dias de entrega]]&lt;=20, "OK", IF(TablaRegistroVentas[[#This Row],[Dias de entrega]]&lt;=35, "Atrasado", "Alerta"))</f>
        <v>Atrasado</v>
      </c>
      <c r="O506" s="1"/>
      <c r="P506"/>
      <c r="Q506"/>
      <c r="R506"/>
    </row>
    <row r="507" spans="1:18" x14ac:dyDescent="0.3">
      <c r="A507" t="s">
        <v>393</v>
      </c>
      <c r="B507" t="s">
        <v>25</v>
      </c>
      <c r="C507" t="s">
        <v>102</v>
      </c>
      <c r="D507" t="str">
        <f t="shared" si="7"/>
        <v>IRAQ - ÁFRICA - C17</v>
      </c>
      <c r="E507" t="str">
        <f>LOWER(CONCATENATE(TablaRegistroVentas[[#This Row],[País]], ".", LEFT(TablaRegistroVentas[[#This Row],[Zona]],3),"@miempresa.com"))</f>
        <v>iraq.áfr@miempresa.com</v>
      </c>
      <c r="F507" t="s">
        <v>56</v>
      </c>
      <c r="G507" t="s">
        <v>18</v>
      </c>
      <c r="H507" t="s">
        <v>19</v>
      </c>
      <c r="I507" t="str">
        <f>IF(OR(TablaRegistroVentas[[#This Row],[Prioridad]]="Alta",TablaRegistroVentas[[#This Row],[Prioridad]]="Crítica"),"Urgente","Normal")</f>
        <v>Urgente</v>
      </c>
      <c r="J507" s="1">
        <v>44382</v>
      </c>
      <c r="K507">
        <v>175078141</v>
      </c>
      <c r="L507" s="1">
        <v>44413</v>
      </c>
      <c r="M507" s="5">
        <f>_xlfn.DAYS(TablaRegistroVentas[[#This Row],[Fecha envío]], TablaRegistroVentas[[#This Row],[Fecha pedido]])</f>
        <v>31</v>
      </c>
      <c r="N507" s="1" t="str">
        <f>IF(TablaRegistroVentas[[#This Row],[Dias de entrega]]&lt;=20, "OK", IF(TablaRegistroVentas[[#This Row],[Dias de entrega]]&lt;=35, "Atrasado", "Alerta"))</f>
        <v>Atrasado</v>
      </c>
      <c r="O507" s="1"/>
      <c r="P507"/>
      <c r="Q507"/>
      <c r="R507"/>
    </row>
    <row r="508" spans="1:18" x14ac:dyDescent="0.3">
      <c r="A508" t="s">
        <v>452</v>
      </c>
      <c r="B508" t="s">
        <v>25</v>
      </c>
      <c r="C508" t="s">
        <v>453</v>
      </c>
      <c r="D508" t="str">
        <f t="shared" si="7"/>
        <v>TURKEY - ÁFRICA - C89</v>
      </c>
      <c r="E508" t="str">
        <f>LOWER(CONCATENATE(TablaRegistroVentas[[#This Row],[País]], ".", LEFT(TablaRegistroVentas[[#This Row],[Zona]],3),"@miempresa.com"))</f>
        <v>turkey.áfr@miempresa.com</v>
      </c>
      <c r="F508" t="s">
        <v>23</v>
      </c>
      <c r="G508" t="s">
        <v>18</v>
      </c>
      <c r="H508" t="s">
        <v>33</v>
      </c>
      <c r="I508" t="str">
        <f>IF(OR(TablaRegistroVentas[[#This Row],[Prioridad]]="Alta",TablaRegistroVentas[[#This Row],[Prioridad]]="Crítica"),"Urgente","Normal")</f>
        <v>Normal</v>
      </c>
      <c r="J508" s="1">
        <v>44406</v>
      </c>
      <c r="K508">
        <v>893604600</v>
      </c>
      <c r="L508" s="1">
        <v>44437</v>
      </c>
      <c r="M508" s="5">
        <f>_xlfn.DAYS(TablaRegistroVentas[[#This Row],[Fecha envío]], TablaRegistroVentas[[#This Row],[Fecha pedido]])</f>
        <v>31</v>
      </c>
      <c r="N508" s="1" t="str">
        <f>IF(TablaRegistroVentas[[#This Row],[Dias de entrega]]&lt;=20, "OK", IF(TablaRegistroVentas[[#This Row],[Dias de entrega]]&lt;=35, "Atrasado", "Alerta"))</f>
        <v>Atrasado</v>
      </c>
      <c r="O508" s="1"/>
      <c r="P508"/>
      <c r="Q508"/>
      <c r="R508"/>
    </row>
    <row r="509" spans="1:18" x14ac:dyDescent="0.3">
      <c r="A509" t="s">
        <v>785</v>
      </c>
      <c r="B509" t="s">
        <v>68</v>
      </c>
      <c r="C509" t="s">
        <v>274</v>
      </c>
      <c r="D509" t="str">
        <f t="shared" si="7"/>
        <v>MONGOLIA - ASIA - C11</v>
      </c>
      <c r="E509" t="str">
        <f>LOWER(CONCATENATE(TablaRegistroVentas[[#This Row],[País]], ".", LEFT(TablaRegistroVentas[[#This Row],[Zona]],3),"@miempresa.com"))</f>
        <v>mongolia.asi@miempresa.com</v>
      </c>
      <c r="F509" t="s">
        <v>46</v>
      </c>
      <c r="G509" t="s">
        <v>13</v>
      </c>
      <c r="H509" t="s">
        <v>33</v>
      </c>
      <c r="I509" t="str">
        <f>IF(OR(TablaRegistroVentas[[#This Row],[Prioridad]]="Alta",TablaRegistroVentas[[#This Row],[Prioridad]]="Crítica"),"Urgente","Normal")</f>
        <v>Normal</v>
      </c>
      <c r="J509" s="1">
        <v>44780</v>
      </c>
      <c r="K509">
        <v>111265599</v>
      </c>
      <c r="L509" s="1">
        <v>44811</v>
      </c>
      <c r="M509" s="5">
        <f>_xlfn.DAYS(TablaRegistroVentas[[#This Row],[Fecha envío]], TablaRegistroVentas[[#This Row],[Fecha pedido]])</f>
        <v>31</v>
      </c>
      <c r="N509" s="1" t="str">
        <f>IF(TablaRegistroVentas[[#This Row],[Dias de entrega]]&lt;=20, "OK", IF(TablaRegistroVentas[[#This Row],[Dias de entrega]]&lt;=35, "Atrasado", "Alerta"))</f>
        <v>Atrasado</v>
      </c>
      <c r="O509" s="1"/>
      <c r="P509"/>
      <c r="Q509"/>
      <c r="R509"/>
    </row>
    <row r="510" spans="1:18" x14ac:dyDescent="0.3">
      <c r="A510" t="s">
        <v>802</v>
      </c>
      <c r="B510" t="s">
        <v>10</v>
      </c>
      <c r="C510" t="s">
        <v>161</v>
      </c>
      <c r="D510" t="str">
        <f t="shared" si="7"/>
        <v>HUNGARY - EUROPA - C51</v>
      </c>
      <c r="E510" t="str">
        <f>LOWER(CONCATENATE(TablaRegistroVentas[[#This Row],[País]], ".", LEFT(TablaRegistroVentas[[#This Row],[Zona]],3),"@miempresa.com"))</f>
        <v>hungary.eur@miempresa.com</v>
      </c>
      <c r="F510" t="s">
        <v>43</v>
      </c>
      <c r="G510" t="s">
        <v>13</v>
      </c>
      <c r="H510" t="s">
        <v>19</v>
      </c>
      <c r="I510" t="str">
        <f>IF(OR(TablaRegistroVentas[[#This Row],[Prioridad]]="Alta",TablaRegistroVentas[[#This Row],[Prioridad]]="Crítica"),"Urgente","Normal")</f>
        <v>Urgente</v>
      </c>
      <c r="J510" s="1">
        <v>44408</v>
      </c>
      <c r="K510">
        <v>516319072</v>
      </c>
      <c r="L510" s="1">
        <v>44439</v>
      </c>
      <c r="M510" s="5">
        <f>_xlfn.DAYS(TablaRegistroVentas[[#This Row],[Fecha envío]], TablaRegistroVentas[[#This Row],[Fecha pedido]])</f>
        <v>31</v>
      </c>
      <c r="N510" s="1" t="str">
        <f>IF(TablaRegistroVentas[[#This Row],[Dias de entrega]]&lt;=20, "OK", IF(TablaRegistroVentas[[#This Row],[Dias de entrega]]&lt;=35, "Atrasado", "Alerta"))</f>
        <v>Atrasado</v>
      </c>
      <c r="O510" s="1"/>
      <c r="P510"/>
      <c r="Q510"/>
      <c r="R510"/>
    </row>
    <row r="511" spans="1:18" x14ac:dyDescent="0.3">
      <c r="A511" t="s">
        <v>886</v>
      </c>
      <c r="B511" t="s">
        <v>10</v>
      </c>
      <c r="C511" t="s">
        <v>470</v>
      </c>
      <c r="D511" t="str">
        <f t="shared" si="7"/>
        <v>GREECE - EUROPA - C14</v>
      </c>
      <c r="E511" t="str">
        <f>LOWER(CONCATENATE(TablaRegistroVentas[[#This Row],[País]], ".", LEFT(TablaRegistroVentas[[#This Row],[Zona]],3),"@miempresa.com"))</f>
        <v>greece.eur@miempresa.com</v>
      </c>
      <c r="F511" t="s">
        <v>36</v>
      </c>
      <c r="G511" t="s">
        <v>18</v>
      </c>
      <c r="H511" t="s">
        <v>33</v>
      </c>
      <c r="I511" t="str">
        <f>IF(OR(TablaRegistroVentas[[#This Row],[Prioridad]]="Alta",TablaRegistroVentas[[#This Row],[Prioridad]]="Crítica"),"Urgente","Normal")</f>
        <v>Normal</v>
      </c>
      <c r="J511" s="1">
        <v>44290</v>
      </c>
      <c r="K511">
        <v>144708669</v>
      </c>
      <c r="L511" s="1">
        <v>44321</v>
      </c>
      <c r="M511" s="5">
        <f>_xlfn.DAYS(TablaRegistroVentas[[#This Row],[Fecha envío]], TablaRegistroVentas[[#This Row],[Fecha pedido]])</f>
        <v>31</v>
      </c>
      <c r="N511" s="1" t="str">
        <f>IF(TablaRegistroVentas[[#This Row],[Dias de entrega]]&lt;=20, "OK", IF(TablaRegistroVentas[[#This Row],[Dias de entrega]]&lt;=35, "Atrasado", "Alerta"))</f>
        <v>Atrasado</v>
      </c>
      <c r="O511" s="1"/>
      <c r="P511"/>
      <c r="Q511"/>
      <c r="R511"/>
    </row>
    <row r="512" spans="1:18" x14ac:dyDescent="0.3">
      <c r="A512" t="s">
        <v>1002</v>
      </c>
      <c r="B512" t="s">
        <v>25</v>
      </c>
      <c r="C512" t="s">
        <v>230</v>
      </c>
      <c r="D512" t="str">
        <f t="shared" si="7"/>
        <v>TOGO - ÁFRICA - C97</v>
      </c>
      <c r="E512" t="str">
        <f>LOWER(CONCATENATE(TablaRegistroVentas[[#This Row],[País]], ".", LEFT(TablaRegistroVentas[[#This Row],[Zona]],3),"@miempresa.com"))</f>
        <v>togo.áfr@miempresa.com</v>
      </c>
      <c r="F512" t="s">
        <v>43</v>
      </c>
      <c r="G512" t="s">
        <v>18</v>
      </c>
      <c r="H512" t="s">
        <v>33</v>
      </c>
      <c r="I512" t="str">
        <f>IF(OR(TablaRegistroVentas[[#This Row],[Prioridad]]="Alta",TablaRegistroVentas[[#This Row],[Prioridad]]="Crítica"),"Urgente","Normal")</f>
        <v>Normal</v>
      </c>
      <c r="J512" s="1">
        <v>44812</v>
      </c>
      <c r="K512">
        <v>970932042</v>
      </c>
      <c r="L512" s="1">
        <v>44843</v>
      </c>
      <c r="M512" s="5">
        <f>_xlfn.DAYS(TablaRegistroVentas[[#This Row],[Fecha envío]], TablaRegistroVentas[[#This Row],[Fecha pedido]])</f>
        <v>31</v>
      </c>
      <c r="N512" s="1" t="str">
        <f>IF(TablaRegistroVentas[[#This Row],[Dias de entrega]]&lt;=20, "OK", IF(TablaRegistroVentas[[#This Row],[Dias de entrega]]&lt;=35, "Atrasado", "Alerta"))</f>
        <v>Atrasado</v>
      </c>
      <c r="O512" s="1"/>
      <c r="P512"/>
      <c r="Q512"/>
      <c r="R512"/>
    </row>
    <row r="513" spans="1:18" x14ac:dyDescent="0.3">
      <c r="A513" t="s">
        <v>1024</v>
      </c>
      <c r="B513" t="s">
        <v>30</v>
      </c>
      <c r="C513" t="s">
        <v>587</v>
      </c>
      <c r="D513" t="str">
        <f t="shared" si="7"/>
        <v>BARBADOS - CENTROAMÉRICA Y CARIBE - C30</v>
      </c>
      <c r="E513" t="str">
        <f>LOWER(CONCATENATE(TablaRegistroVentas[[#This Row],[País]], ".", LEFT(TablaRegistroVentas[[#This Row],[Zona]],3),"@miempresa.com"))</f>
        <v>barbados.cen@miempresa.com</v>
      </c>
      <c r="F513" t="s">
        <v>32</v>
      </c>
      <c r="G513" t="s">
        <v>18</v>
      </c>
      <c r="H513" t="s">
        <v>33</v>
      </c>
      <c r="I513" t="str">
        <f>IF(OR(TablaRegistroVentas[[#This Row],[Prioridad]]="Alta",TablaRegistroVentas[[#This Row],[Prioridad]]="Crítica"),"Urgente","Normal")</f>
        <v>Normal</v>
      </c>
      <c r="J513" s="1">
        <v>44806</v>
      </c>
      <c r="K513">
        <v>302788627</v>
      </c>
      <c r="L513" s="1">
        <v>44837</v>
      </c>
      <c r="M513" s="5">
        <f>_xlfn.DAYS(TablaRegistroVentas[[#This Row],[Fecha envío]], TablaRegistroVentas[[#This Row],[Fecha pedido]])</f>
        <v>31</v>
      </c>
      <c r="N513" s="1" t="str">
        <f>IF(TablaRegistroVentas[[#This Row],[Dias de entrega]]&lt;=20, "OK", IF(TablaRegistroVentas[[#This Row],[Dias de entrega]]&lt;=35, "Atrasado", "Alerta"))</f>
        <v>Atrasado</v>
      </c>
      <c r="O513" s="1"/>
      <c r="P513"/>
      <c r="Q513"/>
      <c r="R513"/>
    </row>
    <row r="514" spans="1:18" x14ac:dyDescent="0.3">
      <c r="A514" t="s">
        <v>1103</v>
      </c>
      <c r="B514" t="s">
        <v>10</v>
      </c>
      <c r="C514" t="s">
        <v>358</v>
      </c>
      <c r="D514" t="str">
        <f t="shared" ref="D514:D577" si="8">UPPER(C514&amp;" - "&amp;B514&amp;" - "&amp;LEFT(A514,1)&amp;MID(A514,2,2))</f>
        <v>RUSSIA - EUROPA - C64</v>
      </c>
      <c r="E514" t="str">
        <f>LOWER(CONCATENATE(TablaRegistroVentas[[#This Row],[País]], ".", LEFT(TablaRegistroVentas[[#This Row],[Zona]],3),"@miempresa.com"))</f>
        <v>russia.eur@miempresa.com</v>
      </c>
      <c r="F514" t="s">
        <v>43</v>
      </c>
      <c r="G514" t="s">
        <v>13</v>
      </c>
      <c r="H514" t="s">
        <v>28</v>
      </c>
      <c r="I514" t="str">
        <f>IF(OR(TablaRegistroVentas[[#This Row],[Prioridad]]="Alta",TablaRegistroVentas[[#This Row],[Prioridad]]="Crítica"),"Urgente","Normal")</f>
        <v>Normal</v>
      </c>
      <c r="J514" s="1">
        <v>43843</v>
      </c>
      <c r="K514">
        <v>646917331</v>
      </c>
      <c r="L514" s="1">
        <v>43874</v>
      </c>
      <c r="M514" s="5">
        <f>_xlfn.DAYS(TablaRegistroVentas[[#This Row],[Fecha envío]], TablaRegistroVentas[[#This Row],[Fecha pedido]])</f>
        <v>31</v>
      </c>
      <c r="N514" s="1" t="str">
        <f>IF(TablaRegistroVentas[[#This Row],[Dias de entrega]]&lt;=20, "OK", IF(TablaRegistroVentas[[#This Row],[Dias de entrega]]&lt;=35, "Atrasado", "Alerta"))</f>
        <v>Atrasado</v>
      </c>
      <c r="O514" s="1"/>
      <c r="P514"/>
      <c r="Q514"/>
      <c r="R514"/>
    </row>
    <row r="515" spans="1:18" x14ac:dyDescent="0.3">
      <c r="A515" t="s">
        <v>101</v>
      </c>
      <c r="B515" t="s">
        <v>25</v>
      </c>
      <c r="C515" t="s">
        <v>102</v>
      </c>
      <c r="D515" t="str">
        <f t="shared" si="8"/>
        <v>IRAQ - ÁFRICA - C53</v>
      </c>
      <c r="E515" t="str">
        <f>LOWER(CONCATENATE(TablaRegistroVentas[[#This Row],[País]], ".", LEFT(TablaRegistroVentas[[#This Row],[Zona]],3),"@miempresa.com"))</f>
        <v>iraq.áfr@miempresa.com</v>
      </c>
      <c r="F515" t="s">
        <v>36</v>
      </c>
      <c r="G515" t="s">
        <v>18</v>
      </c>
      <c r="H515" t="s">
        <v>19</v>
      </c>
      <c r="I515" t="str">
        <f>IF(OR(TablaRegistroVentas[[#This Row],[Prioridad]]="Alta",TablaRegistroVentas[[#This Row],[Prioridad]]="Crítica"),"Urgente","Normal")</f>
        <v>Urgente</v>
      </c>
      <c r="J515" s="1">
        <v>44163</v>
      </c>
      <c r="K515">
        <v>536287581</v>
      </c>
      <c r="L515" s="1">
        <v>44193</v>
      </c>
      <c r="M515" s="5">
        <f>_xlfn.DAYS(TablaRegistroVentas[[#This Row],[Fecha envío]], TablaRegistroVentas[[#This Row],[Fecha pedido]])</f>
        <v>30</v>
      </c>
      <c r="N515" s="1" t="str">
        <f>IF(TablaRegistroVentas[[#This Row],[Dias de entrega]]&lt;=20, "OK", IF(TablaRegistroVentas[[#This Row],[Dias de entrega]]&lt;=35, "Atrasado", "Alerta"))</f>
        <v>Atrasado</v>
      </c>
      <c r="O515" s="1"/>
      <c r="P515"/>
      <c r="Q515"/>
      <c r="R515"/>
    </row>
    <row r="516" spans="1:18" x14ac:dyDescent="0.3">
      <c r="A516" t="s">
        <v>352</v>
      </c>
      <c r="B516" t="s">
        <v>25</v>
      </c>
      <c r="C516" t="s">
        <v>298</v>
      </c>
      <c r="D516" t="str">
        <f t="shared" si="8"/>
        <v>BOTSWANA - ÁFRICA - C98</v>
      </c>
      <c r="E516" t="str">
        <f>LOWER(CONCATENATE(TablaRegistroVentas[[#This Row],[País]], ".", LEFT(TablaRegistroVentas[[#This Row],[Zona]],3),"@miempresa.com"))</f>
        <v>botswana.áfr@miempresa.com</v>
      </c>
      <c r="F516" t="s">
        <v>23</v>
      </c>
      <c r="G516" t="s">
        <v>13</v>
      </c>
      <c r="H516" t="s">
        <v>28</v>
      </c>
      <c r="I516" t="str">
        <f>IF(OR(TablaRegistroVentas[[#This Row],[Prioridad]]="Alta",TablaRegistroVentas[[#This Row],[Prioridad]]="Crítica"),"Urgente","Normal")</f>
        <v>Normal</v>
      </c>
      <c r="J516" s="1">
        <v>44749</v>
      </c>
      <c r="K516">
        <v>980479419</v>
      </c>
      <c r="L516" s="1">
        <v>44779</v>
      </c>
      <c r="M516" s="5">
        <f>_xlfn.DAYS(TablaRegistroVentas[[#This Row],[Fecha envío]], TablaRegistroVentas[[#This Row],[Fecha pedido]])</f>
        <v>30</v>
      </c>
      <c r="N516" s="1" t="str">
        <f>IF(TablaRegistroVentas[[#This Row],[Dias de entrega]]&lt;=20, "OK", IF(TablaRegistroVentas[[#This Row],[Dias de entrega]]&lt;=35, "Atrasado", "Alerta"))</f>
        <v>Atrasado</v>
      </c>
      <c r="O516" s="1"/>
      <c r="P516"/>
      <c r="Q516"/>
      <c r="R516"/>
    </row>
    <row r="517" spans="1:18" x14ac:dyDescent="0.3">
      <c r="A517" t="s">
        <v>586</v>
      </c>
      <c r="B517" t="s">
        <v>30</v>
      </c>
      <c r="C517" t="s">
        <v>587</v>
      </c>
      <c r="D517" t="str">
        <f t="shared" si="8"/>
        <v>BARBADOS - CENTROAMÉRICA Y CARIBE - C25</v>
      </c>
      <c r="E517" t="str">
        <f>LOWER(CONCATENATE(TablaRegistroVentas[[#This Row],[País]], ".", LEFT(TablaRegistroVentas[[#This Row],[Zona]],3),"@miempresa.com"))</f>
        <v>barbados.cen@miempresa.com</v>
      </c>
      <c r="F517" t="s">
        <v>12</v>
      </c>
      <c r="G517" t="s">
        <v>13</v>
      </c>
      <c r="H517" t="s">
        <v>33</v>
      </c>
      <c r="I517" t="str">
        <f>IF(OR(TablaRegistroVentas[[#This Row],[Prioridad]]="Alta",TablaRegistroVentas[[#This Row],[Prioridad]]="Crítica"),"Urgente","Normal")</f>
        <v>Normal</v>
      </c>
      <c r="J517" s="1">
        <v>44674</v>
      </c>
      <c r="K517">
        <v>252139508</v>
      </c>
      <c r="L517" s="1">
        <v>44704</v>
      </c>
      <c r="M517" s="5">
        <f>_xlfn.DAYS(TablaRegistroVentas[[#This Row],[Fecha envío]], TablaRegistroVentas[[#This Row],[Fecha pedido]])</f>
        <v>30</v>
      </c>
      <c r="N517" s="1" t="str">
        <f>IF(TablaRegistroVentas[[#This Row],[Dias de entrega]]&lt;=20, "OK", IF(TablaRegistroVentas[[#This Row],[Dias de entrega]]&lt;=35, "Atrasado", "Alerta"))</f>
        <v>Atrasado</v>
      </c>
      <c r="O517" s="1"/>
      <c r="P517"/>
      <c r="Q517"/>
      <c r="R517"/>
    </row>
    <row r="518" spans="1:18" x14ac:dyDescent="0.3">
      <c r="A518" t="s">
        <v>641</v>
      </c>
      <c r="B518" t="s">
        <v>25</v>
      </c>
      <c r="C518" t="s">
        <v>188</v>
      </c>
      <c r="D518" t="str">
        <f t="shared" si="8"/>
        <v>SIERRA LEONE - ÁFRICA - C82</v>
      </c>
      <c r="E518" t="str">
        <f>LOWER(CONCATENATE(TablaRegistroVentas[[#This Row],[País]], ".", LEFT(TablaRegistroVentas[[#This Row],[Zona]],3),"@miempresa.com"))</f>
        <v>sierra leone.áfr@miempresa.com</v>
      </c>
      <c r="F518" t="s">
        <v>41</v>
      </c>
      <c r="G518" t="s">
        <v>13</v>
      </c>
      <c r="H518" t="s">
        <v>33</v>
      </c>
      <c r="I518" t="str">
        <f>IF(OR(TablaRegistroVentas[[#This Row],[Prioridad]]="Alta",TablaRegistroVentas[[#This Row],[Prioridad]]="Crítica"),"Urgente","Normal")</f>
        <v>Normal</v>
      </c>
      <c r="J518" s="1">
        <v>44754</v>
      </c>
      <c r="K518">
        <v>821671187</v>
      </c>
      <c r="L518" s="1">
        <v>44784</v>
      </c>
      <c r="M518" s="5">
        <f>_xlfn.DAYS(TablaRegistroVentas[[#This Row],[Fecha envío]], TablaRegistroVentas[[#This Row],[Fecha pedido]])</f>
        <v>30</v>
      </c>
      <c r="N518" s="1" t="str">
        <f>IF(TablaRegistroVentas[[#This Row],[Dias de entrega]]&lt;=20, "OK", IF(TablaRegistroVentas[[#This Row],[Dias de entrega]]&lt;=35, "Atrasado", "Alerta"))</f>
        <v>Atrasado</v>
      </c>
      <c r="O518" s="1"/>
      <c r="P518"/>
      <c r="Q518"/>
      <c r="R518"/>
    </row>
    <row r="519" spans="1:18" x14ac:dyDescent="0.3">
      <c r="A519" t="s">
        <v>679</v>
      </c>
      <c r="B519" t="s">
        <v>25</v>
      </c>
      <c r="C519" t="s">
        <v>55</v>
      </c>
      <c r="D519" t="str">
        <f t="shared" si="8"/>
        <v>KENYA - ÁFRICA - C18</v>
      </c>
      <c r="E519" t="str">
        <f>LOWER(CONCATENATE(TablaRegistroVentas[[#This Row],[País]], ".", LEFT(TablaRegistroVentas[[#This Row],[Zona]],3),"@miempresa.com"))</f>
        <v>kenya.áfr@miempresa.com</v>
      </c>
      <c r="F519" t="s">
        <v>78</v>
      </c>
      <c r="G519" t="s">
        <v>13</v>
      </c>
      <c r="H519" t="s">
        <v>28</v>
      </c>
      <c r="I519" t="str">
        <f>IF(OR(TablaRegistroVentas[[#This Row],[Prioridad]]="Alta",TablaRegistroVentas[[#This Row],[Prioridad]]="Crítica"),"Urgente","Normal")</f>
        <v>Normal</v>
      </c>
      <c r="J519" s="1">
        <v>44204</v>
      </c>
      <c r="K519">
        <v>185303580</v>
      </c>
      <c r="L519" s="1">
        <v>44234</v>
      </c>
      <c r="M519" s="5">
        <f>_xlfn.DAYS(TablaRegistroVentas[[#This Row],[Fecha envío]], TablaRegistroVentas[[#This Row],[Fecha pedido]])</f>
        <v>30</v>
      </c>
      <c r="N519" s="1" t="str">
        <f>IF(TablaRegistroVentas[[#This Row],[Dias de entrega]]&lt;=20, "OK", IF(TablaRegistroVentas[[#This Row],[Dias de entrega]]&lt;=35, "Atrasado", "Alerta"))</f>
        <v>Atrasado</v>
      </c>
      <c r="O519" s="1"/>
      <c r="P519"/>
      <c r="Q519"/>
      <c r="R519"/>
    </row>
    <row r="520" spans="1:18" x14ac:dyDescent="0.3">
      <c r="A520" t="s">
        <v>804</v>
      </c>
      <c r="B520" t="s">
        <v>68</v>
      </c>
      <c r="C520" t="s">
        <v>126</v>
      </c>
      <c r="D520" t="str">
        <f t="shared" si="8"/>
        <v>BANGLADESH - ASIA - C17</v>
      </c>
      <c r="E520" t="str">
        <f>LOWER(CONCATENATE(TablaRegistroVentas[[#This Row],[País]], ".", LEFT(TablaRegistroVentas[[#This Row],[Zona]],3),"@miempresa.com"))</f>
        <v>bangladesh.asi@miempresa.com</v>
      </c>
      <c r="F520" t="s">
        <v>46</v>
      </c>
      <c r="G520" t="s">
        <v>13</v>
      </c>
      <c r="H520" t="s">
        <v>33</v>
      </c>
      <c r="I520" t="str">
        <f>IF(OR(TablaRegistroVentas[[#This Row],[Prioridad]]="Alta",TablaRegistroVentas[[#This Row],[Prioridad]]="Crítica"),"Urgente","Normal")</f>
        <v>Normal</v>
      </c>
      <c r="J520" s="1">
        <v>44792</v>
      </c>
      <c r="K520">
        <v>175304305</v>
      </c>
      <c r="L520" s="1">
        <v>44822</v>
      </c>
      <c r="M520" s="5">
        <f>_xlfn.DAYS(TablaRegistroVentas[[#This Row],[Fecha envío]], TablaRegistroVentas[[#This Row],[Fecha pedido]])</f>
        <v>30</v>
      </c>
      <c r="N520" s="1" t="str">
        <f>IF(TablaRegistroVentas[[#This Row],[Dias de entrega]]&lt;=20, "OK", IF(TablaRegistroVentas[[#This Row],[Dias de entrega]]&lt;=35, "Atrasado", "Alerta"))</f>
        <v>Atrasado</v>
      </c>
      <c r="O520" s="1"/>
      <c r="P520"/>
      <c r="Q520"/>
      <c r="R520"/>
    </row>
    <row r="521" spans="1:18" x14ac:dyDescent="0.3">
      <c r="A521" t="s">
        <v>898</v>
      </c>
      <c r="B521" t="s">
        <v>21</v>
      </c>
      <c r="C521" t="s">
        <v>45</v>
      </c>
      <c r="D521" t="str">
        <f t="shared" si="8"/>
        <v>AUSTRALIA - AUSTRALIA Y OCEANÍA - C55</v>
      </c>
      <c r="E521" t="str">
        <f>LOWER(CONCATENATE(TablaRegistroVentas[[#This Row],[País]], ".", LEFT(TablaRegistroVentas[[#This Row],[Zona]],3),"@miempresa.com"))</f>
        <v>australia.aus@miempresa.com</v>
      </c>
      <c r="F521" t="s">
        <v>27</v>
      </c>
      <c r="G521" t="s">
        <v>18</v>
      </c>
      <c r="H521" t="s">
        <v>33</v>
      </c>
      <c r="I521" t="str">
        <f>IF(OR(TablaRegistroVentas[[#This Row],[Prioridad]]="Alta",TablaRegistroVentas[[#This Row],[Prioridad]]="Crítica"),"Urgente","Normal")</f>
        <v>Normal</v>
      </c>
      <c r="J521" s="1">
        <v>44206</v>
      </c>
      <c r="K521">
        <v>556371533</v>
      </c>
      <c r="L521" s="1">
        <v>44236</v>
      </c>
      <c r="M521" s="5">
        <f>_xlfn.DAYS(TablaRegistroVentas[[#This Row],[Fecha envío]], TablaRegistroVentas[[#This Row],[Fecha pedido]])</f>
        <v>30</v>
      </c>
      <c r="N521" s="1" t="str">
        <f>IF(TablaRegistroVentas[[#This Row],[Dias de entrega]]&lt;=20, "OK", IF(TablaRegistroVentas[[#This Row],[Dias de entrega]]&lt;=35, "Atrasado", "Alerta"))</f>
        <v>Atrasado</v>
      </c>
      <c r="O521" s="1"/>
      <c r="P521"/>
      <c r="Q521"/>
      <c r="R521"/>
    </row>
    <row r="522" spans="1:18" x14ac:dyDescent="0.3">
      <c r="A522" t="s">
        <v>1028</v>
      </c>
      <c r="B522" t="s">
        <v>21</v>
      </c>
      <c r="C522" t="s">
        <v>419</v>
      </c>
      <c r="D522" t="str">
        <f t="shared" si="8"/>
        <v>TONGA - AUSTRALIA Y OCEANÍA - C41</v>
      </c>
      <c r="E522" t="str">
        <f>LOWER(CONCATENATE(TablaRegistroVentas[[#This Row],[País]], ".", LEFT(TablaRegistroVentas[[#This Row],[Zona]],3),"@miempresa.com"))</f>
        <v>tonga.aus@miempresa.com</v>
      </c>
      <c r="F522" t="s">
        <v>88</v>
      </c>
      <c r="G522" t="s">
        <v>18</v>
      </c>
      <c r="H522" t="s">
        <v>19</v>
      </c>
      <c r="I522" t="str">
        <f>IF(OR(TablaRegistroVentas[[#This Row],[Prioridad]]="Alta",TablaRegistroVentas[[#This Row],[Prioridad]]="Crítica"),"Urgente","Normal")</f>
        <v>Urgente</v>
      </c>
      <c r="J522" s="1">
        <v>44028</v>
      </c>
      <c r="K522">
        <v>410621154</v>
      </c>
      <c r="L522" s="1">
        <v>44058</v>
      </c>
      <c r="M522" s="5">
        <f>_xlfn.DAYS(TablaRegistroVentas[[#This Row],[Fecha envío]], TablaRegistroVentas[[#This Row],[Fecha pedido]])</f>
        <v>30</v>
      </c>
      <c r="N522" s="1" t="str">
        <f>IF(TablaRegistroVentas[[#This Row],[Dias de entrega]]&lt;=20, "OK", IF(TablaRegistroVentas[[#This Row],[Dias de entrega]]&lt;=35, "Atrasado", "Alerta"))</f>
        <v>Atrasado</v>
      </c>
      <c r="O522" s="1"/>
      <c r="P522"/>
      <c r="Q522"/>
      <c r="R522"/>
    </row>
    <row r="523" spans="1:18" x14ac:dyDescent="0.3">
      <c r="A523" t="s">
        <v>1031</v>
      </c>
      <c r="B523" t="s">
        <v>21</v>
      </c>
      <c r="C523" t="s">
        <v>377</v>
      </c>
      <c r="D523" t="str">
        <f t="shared" si="8"/>
        <v>KIRIBATI - AUSTRALIA Y OCEANÍA - C15</v>
      </c>
      <c r="E523" t="str">
        <f>LOWER(CONCATENATE(TablaRegistroVentas[[#This Row],[País]], ".", LEFT(TablaRegistroVentas[[#This Row],[Zona]],3),"@miempresa.com"))</f>
        <v>kiribati.aus@miempresa.com</v>
      </c>
      <c r="F523" t="s">
        <v>56</v>
      </c>
      <c r="G523" t="s">
        <v>13</v>
      </c>
      <c r="H523" t="s">
        <v>19</v>
      </c>
      <c r="I523" t="str">
        <f>IF(OR(TablaRegistroVentas[[#This Row],[Prioridad]]="Alta",TablaRegistroVentas[[#This Row],[Prioridad]]="Crítica"),"Urgente","Normal")</f>
        <v>Urgente</v>
      </c>
      <c r="J523" s="1">
        <v>44285</v>
      </c>
      <c r="K523">
        <v>153562963</v>
      </c>
      <c r="L523" s="1">
        <v>44315</v>
      </c>
      <c r="M523" s="5">
        <f>_xlfn.DAYS(TablaRegistroVentas[[#This Row],[Fecha envío]], TablaRegistroVentas[[#This Row],[Fecha pedido]])</f>
        <v>30</v>
      </c>
      <c r="N523" s="1" t="str">
        <f>IF(TablaRegistroVentas[[#This Row],[Dias de entrega]]&lt;=20, "OK", IF(TablaRegistroVentas[[#This Row],[Dias de entrega]]&lt;=35, "Atrasado", "Alerta"))</f>
        <v>Atrasado</v>
      </c>
      <c r="O523" s="1"/>
      <c r="P523"/>
      <c r="Q523"/>
      <c r="R523"/>
    </row>
    <row r="524" spans="1:18" x14ac:dyDescent="0.3">
      <c r="A524" t="s">
        <v>1039</v>
      </c>
      <c r="B524" t="s">
        <v>30</v>
      </c>
      <c r="C524" t="s">
        <v>120</v>
      </c>
      <c r="D524" t="str">
        <f t="shared" si="8"/>
        <v>EL SALVADOR - CENTROAMÉRICA Y CARIBE - C25</v>
      </c>
      <c r="E524" t="str">
        <f>LOWER(CONCATENATE(TablaRegistroVentas[[#This Row],[País]], ".", LEFT(TablaRegistroVentas[[#This Row],[Zona]],3),"@miempresa.com"))</f>
        <v>el salvador.cen@miempresa.com</v>
      </c>
      <c r="F524" t="s">
        <v>32</v>
      </c>
      <c r="G524" t="s">
        <v>13</v>
      </c>
      <c r="H524" t="s">
        <v>33</v>
      </c>
      <c r="I524" t="str">
        <f>IF(OR(TablaRegistroVentas[[#This Row],[Prioridad]]="Alta",TablaRegistroVentas[[#This Row],[Prioridad]]="Crítica"),"Urgente","Normal")</f>
        <v>Normal</v>
      </c>
      <c r="J524" s="1">
        <v>43862</v>
      </c>
      <c r="K524">
        <v>252003896</v>
      </c>
      <c r="L524" s="1">
        <v>43892</v>
      </c>
      <c r="M524" s="5">
        <f>_xlfn.DAYS(TablaRegistroVentas[[#This Row],[Fecha envío]], TablaRegistroVentas[[#This Row],[Fecha pedido]])</f>
        <v>30</v>
      </c>
      <c r="N524" s="1" t="str">
        <f>IF(TablaRegistroVentas[[#This Row],[Dias de entrega]]&lt;=20, "OK", IF(TablaRegistroVentas[[#This Row],[Dias de entrega]]&lt;=35, "Atrasado", "Alerta"))</f>
        <v>Atrasado</v>
      </c>
      <c r="O524" s="1"/>
      <c r="P524"/>
      <c r="Q524"/>
      <c r="R524"/>
    </row>
    <row r="525" spans="1:18" x14ac:dyDescent="0.3">
      <c r="A525" t="s">
        <v>1107</v>
      </c>
      <c r="B525" t="s">
        <v>25</v>
      </c>
      <c r="C525" t="s">
        <v>108</v>
      </c>
      <c r="D525" t="str">
        <f t="shared" si="8"/>
        <v>LEBANON - ÁFRICA - C66</v>
      </c>
      <c r="E525" t="str">
        <f>LOWER(CONCATENATE(TablaRegistroVentas[[#This Row],[País]], ".", LEFT(TablaRegistroVentas[[#This Row],[Zona]],3),"@miempresa.com"))</f>
        <v>lebanon.áfr@miempresa.com</v>
      </c>
      <c r="F525" t="s">
        <v>78</v>
      </c>
      <c r="G525" t="s">
        <v>18</v>
      </c>
      <c r="H525" t="s">
        <v>28</v>
      </c>
      <c r="I525" t="str">
        <f>IF(OR(TablaRegistroVentas[[#This Row],[Prioridad]]="Alta",TablaRegistroVentas[[#This Row],[Prioridad]]="Crítica"),"Urgente","Normal")</f>
        <v>Normal</v>
      </c>
      <c r="J525" s="1">
        <v>44525</v>
      </c>
      <c r="K525">
        <v>668508040</v>
      </c>
      <c r="L525" s="1">
        <v>44555</v>
      </c>
      <c r="M525" s="5">
        <f>_xlfn.DAYS(TablaRegistroVentas[[#This Row],[Fecha envío]], TablaRegistroVentas[[#This Row],[Fecha pedido]])</f>
        <v>30</v>
      </c>
      <c r="N525" s="1" t="str">
        <f>IF(TablaRegistroVentas[[#This Row],[Dias de entrega]]&lt;=20, "OK", IF(TablaRegistroVentas[[#This Row],[Dias de entrega]]&lt;=35, "Atrasado", "Alerta"))</f>
        <v>Atrasado</v>
      </c>
      <c r="O525" s="1"/>
      <c r="P525"/>
      <c r="Q525"/>
      <c r="R525"/>
    </row>
    <row r="526" spans="1:18" x14ac:dyDescent="0.3">
      <c r="A526" t="s">
        <v>375</v>
      </c>
      <c r="B526" t="s">
        <v>25</v>
      </c>
      <c r="C526" t="s">
        <v>244</v>
      </c>
      <c r="D526" t="str">
        <f t="shared" si="8"/>
        <v>LIBERIA - ÁFRICA - C12</v>
      </c>
      <c r="E526" t="str">
        <f>LOWER(CONCATENATE(TablaRegistroVentas[[#This Row],[País]], ".", LEFT(TablaRegistroVentas[[#This Row],[Zona]],3),"@miempresa.com"))</f>
        <v>liberia.áfr@miempresa.com</v>
      </c>
      <c r="F526" t="s">
        <v>36</v>
      </c>
      <c r="G526" t="s">
        <v>18</v>
      </c>
      <c r="H526" t="s">
        <v>33</v>
      </c>
      <c r="I526" t="str">
        <f>IF(OR(TablaRegistroVentas[[#This Row],[Prioridad]]="Alta",TablaRegistroVentas[[#This Row],[Prioridad]]="Crítica"),"Urgente","Normal")</f>
        <v>Normal</v>
      </c>
      <c r="J526" s="1">
        <v>44545</v>
      </c>
      <c r="K526">
        <v>121239984</v>
      </c>
      <c r="L526" s="1">
        <v>44574</v>
      </c>
      <c r="M526" s="5">
        <f>_xlfn.DAYS(TablaRegistroVentas[[#This Row],[Fecha envío]], TablaRegistroVentas[[#This Row],[Fecha pedido]])</f>
        <v>29</v>
      </c>
      <c r="N526" s="1" t="str">
        <f>IF(TablaRegistroVentas[[#This Row],[Dias de entrega]]&lt;=20, "OK", IF(TablaRegistroVentas[[#This Row],[Dias de entrega]]&lt;=35, "Atrasado", "Alerta"))</f>
        <v>Atrasado</v>
      </c>
      <c r="O526" s="1"/>
      <c r="P526"/>
      <c r="Q526"/>
      <c r="R526"/>
    </row>
    <row r="527" spans="1:18" x14ac:dyDescent="0.3">
      <c r="A527" t="s">
        <v>431</v>
      </c>
      <c r="B527" t="s">
        <v>68</v>
      </c>
      <c r="C527" t="s">
        <v>432</v>
      </c>
      <c r="D527" t="str">
        <f t="shared" si="8"/>
        <v>TAJIKISTAN - ASIA - C10</v>
      </c>
      <c r="E527" t="str">
        <f>LOWER(CONCATENATE(TablaRegistroVentas[[#This Row],[País]], ".", LEFT(TablaRegistroVentas[[#This Row],[Zona]],3),"@miempresa.com"))</f>
        <v>tajikistan.asi@miempresa.com</v>
      </c>
      <c r="F527" t="s">
        <v>32</v>
      </c>
      <c r="G527" t="s">
        <v>18</v>
      </c>
      <c r="H527" t="s">
        <v>19</v>
      </c>
      <c r="I527" t="str">
        <f>IF(OR(TablaRegistroVentas[[#This Row],[Prioridad]]="Alta",TablaRegistroVentas[[#This Row],[Prioridad]]="Crítica"),"Urgente","Normal")</f>
        <v>Urgente</v>
      </c>
      <c r="J527" s="1">
        <v>43922</v>
      </c>
      <c r="K527">
        <v>100884807</v>
      </c>
      <c r="L527" s="1">
        <v>43951</v>
      </c>
      <c r="M527" s="5">
        <f>_xlfn.DAYS(TablaRegistroVentas[[#This Row],[Fecha envío]], TablaRegistroVentas[[#This Row],[Fecha pedido]])</f>
        <v>29</v>
      </c>
      <c r="N527" s="1" t="str">
        <f>IF(TablaRegistroVentas[[#This Row],[Dias de entrega]]&lt;=20, "OK", IF(TablaRegistroVentas[[#This Row],[Dias de entrega]]&lt;=35, "Atrasado", "Alerta"))</f>
        <v>Atrasado</v>
      </c>
      <c r="O527" s="1"/>
      <c r="P527"/>
      <c r="Q527"/>
      <c r="R527"/>
    </row>
    <row r="528" spans="1:18" x14ac:dyDescent="0.3">
      <c r="A528" t="s">
        <v>661</v>
      </c>
      <c r="B528" t="s">
        <v>10</v>
      </c>
      <c r="C528" t="s">
        <v>212</v>
      </c>
      <c r="D528" t="str">
        <f t="shared" si="8"/>
        <v>LATVIA - EUROPA - C20</v>
      </c>
      <c r="E528" t="str">
        <f>LOWER(CONCATENATE(TablaRegistroVentas[[#This Row],[País]], ".", LEFT(TablaRegistroVentas[[#This Row],[Zona]],3),"@miempresa.com"))</f>
        <v>latvia.eur@miempresa.com</v>
      </c>
      <c r="F528" t="s">
        <v>56</v>
      </c>
      <c r="G528" t="s">
        <v>18</v>
      </c>
      <c r="H528" t="s">
        <v>33</v>
      </c>
      <c r="I528" t="str">
        <f>IF(OR(TablaRegistroVentas[[#This Row],[Prioridad]]="Alta",TablaRegistroVentas[[#This Row],[Prioridad]]="Crítica"),"Urgente","Normal")</f>
        <v>Normal</v>
      </c>
      <c r="J528" s="1">
        <v>43903</v>
      </c>
      <c r="K528">
        <v>202620351</v>
      </c>
      <c r="L528" s="1">
        <v>43932</v>
      </c>
      <c r="M528" s="5">
        <f>_xlfn.DAYS(TablaRegistroVentas[[#This Row],[Fecha envío]], TablaRegistroVentas[[#This Row],[Fecha pedido]])</f>
        <v>29</v>
      </c>
      <c r="N528" s="1" t="str">
        <f>IF(TablaRegistroVentas[[#This Row],[Dias de entrega]]&lt;=20, "OK", IF(TablaRegistroVentas[[#This Row],[Dias de entrega]]&lt;=35, "Atrasado", "Alerta"))</f>
        <v>Atrasado</v>
      </c>
      <c r="O528" s="1"/>
      <c r="P528"/>
      <c r="Q528"/>
      <c r="R528"/>
    </row>
    <row r="529" spans="1:18" x14ac:dyDescent="0.3">
      <c r="A529" t="s">
        <v>808</v>
      </c>
      <c r="B529" t="s">
        <v>10</v>
      </c>
      <c r="C529" t="s">
        <v>809</v>
      </c>
      <c r="D529" t="str">
        <f t="shared" si="8"/>
        <v>BELGIUM - EUROPA - C70</v>
      </c>
      <c r="E529" t="str">
        <f>LOWER(CONCATENATE(TablaRegistroVentas[[#This Row],[País]], ".", LEFT(TablaRegistroVentas[[#This Row],[Zona]],3),"@miempresa.com"))</f>
        <v>belgium.eur@miempresa.com</v>
      </c>
      <c r="F529" t="s">
        <v>23</v>
      </c>
      <c r="G529" t="s">
        <v>13</v>
      </c>
      <c r="H529" t="s">
        <v>33</v>
      </c>
      <c r="I529" t="str">
        <f>IF(OR(TablaRegistroVentas[[#This Row],[Prioridad]]="Alta",TablaRegistroVentas[[#This Row],[Prioridad]]="Crítica"),"Urgente","Normal")</f>
        <v>Normal</v>
      </c>
      <c r="J529" s="1">
        <v>44787</v>
      </c>
      <c r="K529">
        <v>708053243</v>
      </c>
      <c r="L529" s="1">
        <v>44816</v>
      </c>
      <c r="M529" s="5">
        <f>_xlfn.DAYS(TablaRegistroVentas[[#This Row],[Fecha envío]], TablaRegistroVentas[[#This Row],[Fecha pedido]])</f>
        <v>29</v>
      </c>
      <c r="N529" s="1" t="str">
        <f>IF(TablaRegistroVentas[[#This Row],[Dias de entrega]]&lt;=20, "OK", IF(TablaRegistroVentas[[#This Row],[Dias de entrega]]&lt;=35, "Atrasado", "Alerta"))</f>
        <v>Atrasado</v>
      </c>
      <c r="O529" s="1"/>
      <c r="P529"/>
      <c r="Q529"/>
      <c r="R529"/>
    </row>
    <row r="530" spans="1:18" x14ac:dyDescent="0.3">
      <c r="A530" t="s">
        <v>902</v>
      </c>
      <c r="B530" t="s">
        <v>68</v>
      </c>
      <c r="C530" t="s">
        <v>380</v>
      </c>
      <c r="D530" t="str">
        <f t="shared" si="8"/>
        <v>PHILIPPINES - ASIA - C94</v>
      </c>
      <c r="E530" t="str">
        <f>LOWER(CONCATENATE(TablaRegistroVentas[[#This Row],[País]], ".", LEFT(TablaRegistroVentas[[#This Row],[Zona]],3),"@miempresa.com"))</f>
        <v>philippines.asi@miempresa.com</v>
      </c>
      <c r="F530" t="s">
        <v>17</v>
      </c>
      <c r="G530" t="s">
        <v>13</v>
      </c>
      <c r="H530" t="s">
        <v>33</v>
      </c>
      <c r="I530" t="str">
        <f>IF(OR(TablaRegistroVentas[[#This Row],[Prioridad]]="Alta",TablaRegistroVentas[[#This Row],[Prioridad]]="Crítica"),"Urgente","Normal")</f>
        <v>Normal</v>
      </c>
      <c r="J530" s="1">
        <v>44255</v>
      </c>
      <c r="K530">
        <v>945399129</v>
      </c>
      <c r="L530" s="1">
        <v>44284</v>
      </c>
      <c r="M530" s="5">
        <f>_xlfn.DAYS(TablaRegistroVentas[[#This Row],[Fecha envío]], TablaRegistroVentas[[#This Row],[Fecha pedido]])</f>
        <v>29</v>
      </c>
      <c r="N530" s="1" t="str">
        <f>IF(TablaRegistroVentas[[#This Row],[Dias de entrega]]&lt;=20, "OK", IF(TablaRegistroVentas[[#This Row],[Dias de entrega]]&lt;=35, "Atrasado", "Alerta"))</f>
        <v>Atrasado</v>
      </c>
      <c r="O530" s="1"/>
      <c r="P530"/>
      <c r="Q530"/>
      <c r="R530"/>
    </row>
    <row r="531" spans="1:18" x14ac:dyDescent="0.3">
      <c r="A531" t="s">
        <v>963</v>
      </c>
      <c r="B531" t="s">
        <v>25</v>
      </c>
      <c r="C531" t="s">
        <v>55</v>
      </c>
      <c r="D531" t="str">
        <f t="shared" si="8"/>
        <v>KENYA - ÁFRICA - C72</v>
      </c>
      <c r="E531" t="str">
        <f>LOWER(CONCATENATE(TablaRegistroVentas[[#This Row],[País]], ".", LEFT(TablaRegistroVentas[[#This Row],[Zona]],3),"@miempresa.com"))</f>
        <v>kenya.áfr@miempresa.com</v>
      </c>
      <c r="F531" t="s">
        <v>88</v>
      </c>
      <c r="G531" t="s">
        <v>18</v>
      </c>
      <c r="H531" t="s">
        <v>19</v>
      </c>
      <c r="I531" t="str">
        <f>IF(OR(TablaRegistroVentas[[#This Row],[Prioridad]]="Alta",TablaRegistroVentas[[#This Row],[Prioridad]]="Crítica"),"Urgente","Normal")</f>
        <v>Urgente</v>
      </c>
      <c r="J531" s="1">
        <v>44716</v>
      </c>
      <c r="K531">
        <v>724249923</v>
      </c>
      <c r="L531" s="1">
        <v>44745</v>
      </c>
      <c r="M531" s="5">
        <f>_xlfn.DAYS(TablaRegistroVentas[[#This Row],[Fecha envío]], TablaRegistroVentas[[#This Row],[Fecha pedido]])</f>
        <v>29</v>
      </c>
      <c r="N531" s="1" t="str">
        <f>IF(TablaRegistroVentas[[#This Row],[Dias de entrega]]&lt;=20, "OK", IF(TablaRegistroVentas[[#This Row],[Dias de entrega]]&lt;=35, "Atrasado", "Alerta"))</f>
        <v>Atrasado</v>
      </c>
      <c r="O531" s="1"/>
      <c r="P531"/>
      <c r="Q531"/>
      <c r="R531"/>
    </row>
    <row r="532" spans="1:18" x14ac:dyDescent="0.3">
      <c r="A532" t="s">
        <v>967</v>
      </c>
      <c r="B532" t="s">
        <v>30</v>
      </c>
      <c r="C532" t="s">
        <v>427</v>
      </c>
      <c r="D532" t="str">
        <f t="shared" si="8"/>
        <v>COSTA RICA - CENTROAMÉRICA Y CARIBE - C45</v>
      </c>
      <c r="E532" t="str">
        <f>LOWER(CONCATENATE(TablaRegistroVentas[[#This Row],[País]], ".", LEFT(TablaRegistroVentas[[#This Row],[Zona]],3),"@miempresa.com"))</f>
        <v>costa rica.cen@miempresa.com</v>
      </c>
      <c r="F532" t="s">
        <v>88</v>
      </c>
      <c r="G532" t="s">
        <v>18</v>
      </c>
      <c r="H532" t="s">
        <v>33</v>
      </c>
      <c r="I532" t="str">
        <f>IF(OR(TablaRegistroVentas[[#This Row],[Prioridad]]="Alta",TablaRegistroVentas[[#This Row],[Prioridad]]="Crítica"),"Urgente","Normal")</f>
        <v>Normal</v>
      </c>
      <c r="J532" s="1">
        <v>44692</v>
      </c>
      <c r="K532">
        <v>456569755</v>
      </c>
      <c r="L532" s="1">
        <v>44721</v>
      </c>
      <c r="M532" s="5">
        <f>_xlfn.DAYS(TablaRegistroVentas[[#This Row],[Fecha envío]], TablaRegistroVentas[[#This Row],[Fecha pedido]])</f>
        <v>29</v>
      </c>
      <c r="N532" s="1" t="str">
        <f>IF(TablaRegistroVentas[[#This Row],[Dias de entrega]]&lt;=20, "OK", IF(TablaRegistroVentas[[#This Row],[Dias de entrega]]&lt;=35, "Atrasado", "Alerta"))</f>
        <v>Atrasado</v>
      </c>
      <c r="O532" s="1"/>
      <c r="P532"/>
      <c r="Q532"/>
      <c r="R532"/>
    </row>
    <row r="533" spans="1:18" x14ac:dyDescent="0.3">
      <c r="A533" t="s">
        <v>1011</v>
      </c>
      <c r="B533" t="s">
        <v>25</v>
      </c>
      <c r="C533" t="s">
        <v>102</v>
      </c>
      <c r="D533" t="str">
        <f t="shared" si="8"/>
        <v>IRAQ - ÁFRICA - C27</v>
      </c>
      <c r="E533" t="str">
        <f>LOWER(CONCATENATE(TablaRegistroVentas[[#This Row],[País]], ".", LEFT(TablaRegistroVentas[[#This Row],[Zona]],3),"@miempresa.com"))</f>
        <v>iraq.áfr@miempresa.com</v>
      </c>
      <c r="F533" t="s">
        <v>32</v>
      </c>
      <c r="G533" t="s">
        <v>13</v>
      </c>
      <c r="H533" t="s">
        <v>28</v>
      </c>
      <c r="I533" t="str">
        <f>IF(OR(TablaRegistroVentas[[#This Row],[Prioridad]]="Alta",TablaRegistroVentas[[#This Row],[Prioridad]]="Crítica"),"Urgente","Normal")</f>
        <v>Normal</v>
      </c>
      <c r="J533" s="1">
        <v>44597</v>
      </c>
      <c r="K533">
        <v>277898585</v>
      </c>
      <c r="L533" s="1">
        <v>44626</v>
      </c>
      <c r="M533" s="5">
        <f>_xlfn.DAYS(TablaRegistroVentas[[#This Row],[Fecha envío]], TablaRegistroVentas[[#This Row],[Fecha pedido]])</f>
        <v>29</v>
      </c>
      <c r="N533" s="1" t="str">
        <f>IF(TablaRegistroVentas[[#This Row],[Dias de entrega]]&lt;=20, "OK", IF(TablaRegistroVentas[[#This Row],[Dias de entrega]]&lt;=35, "Atrasado", "Alerta"))</f>
        <v>Atrasado</v>
      </c>
      <c r="O533" s="1"/>
      <c r="P533"/>
      <c r="Q533"/>
      <c r="R533"/>
    </row>
    <row r="534" spans="1:18" x14ac:dyDescent="0.3">
      <c r="A534" t="s">
        <v>1032</v>
      </c>
      <c r="B534" t="s">
        <v>30</v>
      </c>
      <c r="C534" t="s">
        <v>611</v>
      </c>
      <c r="D534" t="str">
        <f t="shared" si="8"/>
        <v>PANAMA - CENTROAMÉRICA Y CARIBE - C59</v>
      </c>
      <c r="E534" t="str">
        <f>LOWER(CONCATENATE(TablaRegistroVentas[[#This Row],[País]], ".", LEFT(TablaRegistroVentas[[#This Row],[Zona]],3),"@miempresa.com"))</f>
        <v>panama.cen@miempresa.com</v>
      </c>
      <c r="F534" t="s">
        <v>78</v>
      </c>
      <c r="G534" t="s">
        <v>13</v>
      </c>
      <c r="H534" t="s">
        <v>28</v>
      </c>
      <c r="I534" t="str">
        <f>IF(OR(TablaRegistroVentas[[#This Row],[Prioridad]]="Alta",TablaRegistroVentas[[#This Row],[Prioridad]]="Crítica"),"Urgente","Normal")</f>
        <v>Normal</v>
      </c>
      <c r="J534" s="1">
        <v>44352</v>
      </c>
      <c r="K534">
        <v>595138251</v>
      </c>
      <c r="L534" s="1">
        <v>44381</v>
      </c>
      <c r="M534" s="5">
        <f>_xlfn.DAYS(TablaRegistroVentas[[#This Row],[Fecha envío]], TablaRegistroVentas[[#This Row],[Fecha pedido]])</f>
        <v>29</v>
      </c>
      <c r="N534" s="1" t="str">
        <f>IF(TablaRegistroVentas[[#This Row],[Dias de entrega]]&lt;=20, "OK", IF(TablaRegistroVentas[[#This Row],[Dias de entrega]]&lt;=35, "Atrasado", "Alerta"))</f>
        <v>Atrasado</v>
      </c>
      <c r="O534" s="1"/>
      <c r="P534"/>
      <c r="Q534"/>
      <c r="R534"/>
    </row>
    <row r="535" spans="1:18" x14ac:dyDescent="0.3">
      <c r="A535" t="s">
        <v>1050</v>
      </c>
      <c r="B535" t="s">
        <v>68</v>
      </c>
      <c r="C535" t="s">
        <v>75</v>
      </c>
      <c r="D535" t="str">
        <f t="shared" si="8"/>
        <v>MYANMAR - ASIA - C35</v>
      </c>
      <c r="E535" t="str">
        <f>LOWER(CONCATENATE(TablaRegistroVentas[[#This Row],[País]], ".", LEFT(TablaRegistroVentas[[#This Row],[Zona]],3),"@miempresa.com"))</f>
        <v>myanmar.asi@miempresa.com</v>
      </c>
      <c r="F535" t="s">
        <v>23</v>
      </c>
      <c r="G535" t="s">
        <v>13</v>
      </c>
      <c r="H535" t="s">
        <v>19</v>
      </c>
      <c r="I535" t="str">
        <f>IF(OR(TablaRegistroVentas[[#This Row],[Prioridad]]="Alta",TablaRegistroVentas[[#This Row],[Prioridad]]="Crítica"),"Urgente","Normal")</f>
        <v>Urgente</v>
      </c>
      <c r="J535" s="1">
        <v>44592</v>
      </c>
      <c r="K535">
        <v>359565198</v>
      </c>
      <c r="L535" s="1">
        <v>44621</v>
      </c>
      <c r="M535" s="5">
        <f>_xlfn.DAYS(TablaRegistroVentas[[#This Row],[Fecha envío]], TablaRegistroVentas[[#This Row],[Fecha pedido]])</f>
        <v>29</v>
      </c>
      <c r="N535" s="1" t="str">
        <f>IF(TablaRegistroVentas[[#This Row],[Dias de entrega]]&lt;=20, "OK", IF(TablaRegistroVentas[[#This Row],[Dias de entrega]]&lt;=35, "Atrasado", "Alerta"))</f>
        <v>Atrasado</v>
      </c>
      <c r="O535" s="1"/>
      <c r="P535"/>
      <c r="Q535"/>
      <c r="R535"/>
    </row>
    <row r="536" spans="1:18" x14ac:dyDescent="0.3">
      <c r="A536" t="s">
        <v>1053</v>
      </c>
      <c r="B536" t="s">
        <v>30</v>
      </c>
      <c r="C536" t="s">
        <v>335</v>
      </c>
      <c r="D536" t="str">
        <f t="shared" si="8"/>
        <v>THE BAHAMAS - CENTROAMÉRICA Y CARIBE - C70</v>
      </c>
      <c r="E536" t="str">
        <f>LOWER(CONCATENATE(TablaRegistroVentas[[#This Row],[País]], ".", LEFT(TablaRegistroVentas[[#This Row],[Zona]],3),"@miempresa.com"))</f>
        <v>the bahamas.cen@miempresa.com</v>
      </c>
      <c r="F536" t="s">
        <v>56</v>
      </c>
      <c r="G536" t="s">
        <v>18</v>
      </c>
      <c r="H536" t="s">
        <v>19</v>
      </c>
      <c r="I536" t="str">
        <f>IF(OR(TablaRegistroVentas[[#This Row],[Prioridad]]="Alta",TablaRegistroVentas[[#This Row],[Prioridad]]="Crítica"),"Urgente","Normal")</f>
        <v>Urgente</v>
      </c>
      <c r="J536" s="1">
        <v>44381</v>
      </c>
      <c r="K536">
        <v>707867419</v>
      </c>
      <c r="L536" s="1">
        <v>44410</v>
      </c>
      <c r="M536" s="5">
        <f>_xlfn.DAYS(TablaRegistroVentas[[#This Row],[Fecha envío]], TablaRegistroVentas[[#This Row],[Fecha pedido]])</f>
        <v>29</v>
      </c>
      <c r="N536" s="1" t="str">
        <f>IF(TablaRegistroVentas[[#This Row],[Dias de entrega]]&lt;=20, "OK", IF(TablaRegistroVentas[[#This Row],[Dias de entrega]]&lt;=35, "Atrasado", "Alerta"))</f>
        <v>Atrasado</v>
      </c>
      <c r="O536" s="1"/>
      <c r="P536"/>
      <c r="Q536"/>
      <c r="R536"/>
    </row>
    <row r="537" spans="1:18" x14ac:dyDescent="0.3">
      <c r="A537" t="s">
        <v>184</v>
      </c>
      <c r="B537" t="s">
        <v>25</v>
      </c>
      <c r="C537" t="s">
        <v>185</v>
      </c>
      <c r="D537" t="str">
        <f t="shared" si="8"/>
        <v>MADAGASCAR - ÁFRICA - C74</v>
      </c>
      <c r="E537" t="str">
        <f>LOWER(CONCATENATE(TablaRegistroVentas[[#This Row],[País]], ".", LEFT(TablaRegistroVentas[[#This Row],[Zona]],3),"@miempresa.com"))</f>
        <v>madagascar.áfr@miempresa.com</v>
      </c>
      <c r="F537" t="s">
        <v>32</v>
      </c>
      <c r="G537" t="s">
        <v>18</v>
      </c>
      <c r="H537" t="s">
        <v>28</v>
      </c>
      <c r="I537" t="str">
        <f>IF(OR(TablaRegistroVentas[[#This Row],[Prioridad]]="Alta",TablaRegistroVentas[[#This Row],[Prioridad]]="Crítica"),"Urgente","Normal")</f>
        <v>Normal</v>
      </c>
      <c r="J537" s="1">
        <v>44818</v>
      </c>
      <c r="K537">
        <v>747025954</v>
      </c>
      <c r="L537" s="1">
        <v>44846</v>
      </c>
      <c r="M537" s="5">
        <f>_xlfn.DAYS(TablaRegistroVentas[[#This Row],[Fecha envío]], TablaRegistroVentas[[#This Row],[Fecha pedido]])</f>
        <v>28</v>
      </c>
      <c r="N537" s="1" t="str">
        <f>IF(TablaRegistroVentas[[#This Row],[Dias de entrega]]&lt;=20, "OK", IF(TablaRegistroVentas[[#This Row],[Dias de entrega]]&lt;=35, "Atrasado", "Alerta"))</f>
        <v>Atrasado</v>
      </c>
      <c r="O537" s="1"/>
      <c r="P537"/>
      <c r="Q537"/>
      <c r="R537"/>
    </row>
    <row r="538" spans="1:18" x14ac:dyDescent="0.3">
      <c r="A538" t="s">
        <v>265</v>
      </c>
      <c r="B538" t="s">
        <v>68</v>
      </c>
      <c r="C538" t="s">
        <v>170</v>
      </c>
      <c r="D538" t="str">
        <f t="shared" si="8"/>
        <v>INDIA - ASIA - C22</v>
      </c>
      <c r="E538" t="str">
        <f>LOWER(CONCATENATE(TablaRegistroVentas[[#This Row],[País]], ".", LEFT(TablaRegistroVentas[[#This Row],[Zona]],3),"@miempresa.com"))</f>
        <v>india.asi@miempresa.com</v>
      </c>
      <c r="F538" t="s">
        <v>78</v>
      </c>
      <c r="G538" t="s">
        <v>13</v>
      </c>
      <c r="H538" t="s">
        <v>19</v>
      </c>
      <c r="I538" t="str">
        <f>IF(OR(TablaRegistroVentas[[#This Row],[Prioridad]]="Alta",TablaRegistroVentas[[#This Row],[Prioridad]]="Crítica"),"Urgente","Normal")</f>
        <v>Urgente</v>
      </c>
      <c r="J538" s="1">
        <v>44637</v>
      </c>
      <c r="K538">
        <v>228987109</v>
      </c>
      <c r="L538" s="1">
        <v>44665</v>
      </c>
      <c r="M538" s="5">
        <f>_xlfn.DAYS(TablaRegistroVentas[[#This Row],[Fecha envío]], TablaRegistroVentas[[#This Row],[Fecha pedido]])</f>
        <v>28</v>
      </c>
      <c r="N538" s="1" t="str">
        <f>IF(TablaRegistroVentas[[#This Row],[Dias de entrega]]&lt;=20, "OK", IF(TablaRegistroVentas[[#This Row],[Dias de entrega]]&lt;=35, "Atrasado", "Alerta"))</f>
        <v>Atrasado</v>
      </c>
      <c r="O538" s="1"/>
      <c r="P538"/>
      <c r="Q538"/>
      <c r="R538"/>
    </row>
    <row r="539" spans="1:18" x14ac:dyDescent="0.3">
      <c r="A539" t="s">
        <v>276</v>
      </c>
      <c r="B539" t="s">
        <v>10</v>
      </c>
      <c r="C539" t="s">
        <v>11</v>
      </c>
      <c r="D539" t="str">
        <f t="shared" si="8"/>
        <v>UNITED KINGDOM - EUROPA - C73</v>
      </c>
      <c r="E539" t="str">
        <f>LOWER(CONCATENATE(TablaRegistroVentas[[#This Row],[País]], ".", LEFT(TablaRegistroVentas[[#This Row],[Zona]],3),"@miempresa.com"))</f>
        <v>united kingdom.eur@miempresa.com</v>
      </c>
      <c r="F539" t="s">
        <v>23</v>
      </c>
      <c r="G539" t="s">
        <v>18</v>
      </c>
      <c r="H539" t="s">
        <v>28</v>
      </c>
      <c r="I539" t="str">
        <f>IF(OR(TablaRegistroVentas[[#This Row],[Prioridad]]="Alta",TablaRegistroVentas[[#This Row],[Prioridad]]="Crítica"),"Urgente","Normal")</f>
        <v>Normal</v>
      </c>
      <c r="J539" s="1">
        <v>44011</v>
      </c>
      <c r="K539">
        <v>739964663</v>
      </c>
      <c r="L539" s="1">
        <v>44039</v>
      </c>
      <c r="M539" s="5">
        <f>_xlfn.DAYS(TablaRegistroVentas[[#This Row],[Fecha envío]], TablaRegistroVentas[[#This Row],[Fecha pedido]])</f>
        <v>28</v>
      </c>
      <c r="N539" s="1" t="str">
        <f>IF(TablaRegistroVentas[[#This Row],[Dias de entrega]]&lt;=20, "OK", IF(TablaRegistroVentas[[#This Row],[Dias de entrega]]&lt;=35, "Atrasado", "Alerta"))</f>
        <v>Atrasado</v>
      </c>
      <c r="O539" s="1"/>
      <c r="P539"/>
      <c r="Q539"/>
      <c r="R539"/>
    </row>
    <row r="540" spans="1:18" x14ac:dyDescent="0.3">
      <c r="A540" t="s">
        <v>290</v>
      </c>
      <c r="B540" t="s">
        <v>25</v>
      </c>
      <c r="C540" t="s">
        <v>129</v>
      </c>
      <c r="D540" t="str">
        <f t="shared" si="8"/>
        <v>SOUTH SUDAN - ÁFRICA - C93</v>
      </c>
      <c r="E540" t="str">
        <f>LOWER(CONCATENATE(TablaRegistroVentas[[#This Row],[País]], ".", LEFT(TablaRegistroVentas[[#This Row],[Zona]],3),"@miempresa.com"))</f>
        <v>south sudan.áfr@miempresa.com</v>
      </c>
      <c r="F540" t="s">
        <v>27</v>
      </c>
      <c r="G540" t="s">
        <v>13</v>
      </c>
      <c r="H540" t="s">
        <v>28</v>
      </c>
      <c r="I540" t="str">
        <f>IF(OR(TablaRegistroVentas[[#This Row],[Prioridad]]="Alta",TablaRegistroVentas[[#This Row],[Prioridad]]="Crítica"),"Urgente","Normal")</f>
        <v>Normal</v>
      </c>
      <c r="J540" s="1">
        <v>44326</v>
      </c>
      <c r="K540">
        <v>931131064</v>
      </c>
      <c r="L540" s="1">
        <v>44354</v>
      </c>
      <c r="M540" s="5">
        <f>_xlfn.DAYS(TablaRegistroVentas[[#This Row],[Fecha envío]], TablaRegistroVentas[[#This Row],[Fecha pedido]])</f>
        <v>28</v>
      </c>
      <c r="N540" s="1" t="str">
        <f>IF(TablaRegistroVentas[[#This Row],[Dias de entrega]]&lt;=20, "OK", IF(TablaRegistroVentas[[#This Row],[Dias de entrega]]&lt;=35, "Atrasado", "Alerta"))</f>
        <v>Atrasado</v>
      </c>
      <c r="O540" s="1"/>
      <c r="P540"/>
      <c r="Q540"/>
      <c r="R540"/>
    </row>
    <row r="541" spans="1:18" x14ac:dyDescent="0.3">
      <c r="A541" t="s">
        <v>394</v>
      </c>
      <c r="B541" t="s">
        <v>10</v>
      </c>
      <c r="C541" t="s">
        <v>395</v>
      </c>
      <c r="D541" t="str">
        <f t="shared" si="8"/>
        <v>KOSOVO - EUROPA - C61</v>
      </c>
      <c r="E541" t="str">
        <f>LOWER(CONCATENATE(TablaRegistroVentas[[#This Row],[País]], ".", LEFT(TablaRegistroVentas[[#This Row],[Zona]],3),"@miempresa.com"))</f>
        <v>kosovo.eur@miempresa.com</v>
      </c>
      <c r="F541" t="s">
        <v>46</v>
      </c>
      <c r="G541" t="s">
        <v>18</v>
      </c>
      <c r="H541" t="s">
        <v>28</v>
      </c>
      <c r="I541" t="str">
        <f>IF(OR(TablaRegistroVentas[[#This Row],[Prioridad]]="Alta",TablaRegistroVentas[[#This Row],[Prioridad]]="Crítica"),"Urgente","Normal")</f>
        <v>Normal</v>
      </c>
      <c r="J541" s="1">
        <v>44568</v>
      </c>
      <c r="K541">
        <v>617944324</v>
      </c>
      <c r="L541" s="1">
        <v>44596</v>
      </c>
      <c r="M541" s="5">
        <f>_xlfn.DAYS(TablaRegistroVentas[[#This Row],[Fecha envío]], TablaRegistroVentas[[#This Row],[Fecha pedido]])</f>
        <v>28</v>
      </c>
      <c r="N541" s="1" t="str">
        <f>IF(TablaRegistroVentas[[#This Row],[Dias de entrega]]&lt;=20, "OK", IF(TablaRegistroVentas[[#This Row],[Dias de entrega]]&lt;=35, "Atrasado", "Alerta"))</f>
        <v>Atrasado</v>
      </c>
      <c r="O541" s="1"/>
      <c r="P541"/>
      <c r="Q541"/>
      <c r="R541"/>
    </row>
    <row r="542" spans="1:18" x14ac:dyDescent="0.3">
      <c r="A542" t="s">
        <v>612</v>
      </c>
      <c r="B542" t="s">
        <v>10</v>
      </c>
      <c r="C542" t="s">
        <v>262</v>
      </c>
      <c r="D542" t="str">
        <f t="shared" si="8"/>
        <v>SWITZERLAND - EUROPA - C34</v>
      </c>
      <c r="E542" t="str">
        <f>LOWER(CONCATENATE(TablaRegistroVentas[[#This Row],[País]], ".", LEFT(TablaRegistroVentas[[#This Row],[Zona]],3),"@miempresa.com"))</f>
        <v>switzerland.eur@miempresa.com</v>
      </c>
      <c r="F542" t="s">
        <v>36</v>
      </c>
      <c r="G542" t="s">
        <v>13</v>
      </c>
      <c r="H542" t="s">
        <v>28</v>
      </c>
      <c r="I542" t="str">
        <f>IF(OR(TablaRegistroVentas[[#This Row],[Prioridad]]="Alta",TablaRegistroVentas[[#This Row],[Prioridad]]="Crítica"),"Urgente","Normal")</f>
        <v>Normal</v>
      </c>
      <c r="J542" s="1">
        <v>44374</v>
      </c>
      <c r="K542">
        <v>345889794</v>
      </c>
      <c r="L542" s="1">
        <v>44402</v>
      </c>
      <c r="M542" s="5">
        <f>_xlfn.DAYS(TablaRegistroVentas[[#This Row],[Fecha envío]], TablaRegistroVentas[[#This Row],[Fecha pedido]])</f>
        <v>28</v>
      </c>
      <c r="N542" s="1" t="str">
        <f>IF(TablaRegistroVentas[[#This Row],[Dias de entrega]]&lt;=20, "OK", IF(TablaRegistroVentas[[#This Row],[Dias de entrega]]&lt;=35, "Atrasado", "Alerta"))</f>
        <v>Atrasado</v>
      </c>
      <c r="O542" s="1"/>
      <c r="P542"/>
      <c r="Q542"/>
      <c r="R542"/>
    </row>
    <row r="543" spans="1:18" x14ac:dyDescent="0.3">
      <c r="A543" t="s">
        <v>775</v>
      </c>
      <c r="B543" t="s">
        <v>25</v>
      </c>
      <c r="C543" t="s">
        <v>281</v>
      </c>
      <c r="D543" t="str">
        <f t="shared" si="8"/>
        <v>NIGER - ÁFRICA - C14</v>
      </c>
      <c r="E543" t="str">
        <f>LOWER(CONCATENATE(TablaRegistroVentas[[#This Row],[País]], ".", LEFT(TablaRegistroVentas[[#This Row],[Zona]],3),"@miempresa.com"))</f>
        <v>niger.áfr@miempresa.com</v>
      </c>
      <c r="F543" t="s">
        <v>43</v>
      </c>
      <c r="G543" t="s">
        <v>13</v>
      </c>
      <c r="H543" t="s">
        <v>28</v>
      </c>
      <c r="I543" t="str">
        <f>IF(OR(TablaRegistroVentas[[#This Row],[Prioridad]]="Alta",TablaRegistroVentas[[#This Row],[Prioridad]]="Crítica"),"Urgente","Normal")</f>
        <v>Normal</v>
      </c>
      <c r="J543" s="1">
        <v>44702</v>
      </c>
      <c r="K543">
        <v>145683276</v>
      </c>
      <c r="L543" s="1">
        <v>44730</v>
      </c>
      <c r="M543" s="5">
        <f>_xlfn.DAYS(TablaRegistroVentas[[#This Row],[Fecha envío]], TablaRegistroVentas[[#This Row],[Fecha pedido]])</f>
        <v>28</v>
      </c>
      <c r="N543" s="1" t="str">
        <f>IF(TablaRegistroVentas[[#This Row],[Dias de entrega]]&lt;=20, "OK", IF(TablaRegistroVentas[[#This Row],[Dias de entrega]]&lt;=35, "Atrasado", "Alerta"))</f>
        <v>Atrasado</v>
      </c>
      <c r="O543" s="1"/>
      <c r="P543"/>
      <c r="Q543"/>
      <c r="R543"/>
    </row>
    <row r="544" spans="1:18" x14ac:dyDescent="0.3">
      <c r="A544" t="s">
        <v>948</v>
      </c>
      <c r="B544" t="s">
        <v>25</v>
      </c>
      <c r="C544" t="s">
        <v>270</v>
      </c>
      <c r="D544" t="str">
        <f t="shared" si="8"/>
        <v>GHANA - ÁFRICA - C60</v>
      </c>
      <c r="E544" t="str">
        <f>LOWER(CONCATENATE(TablaRegistroVentas[[#This Row],[País]], ".", LEFT(TablaRegistroVentas[[#This Row],[Zona]],3),"@miempresa.com"))</f>
        <v>ghana.áfr@miempresa.com</v>
      </c>
      <c r="F544" t="s">
        <v>88</v>
      </c>
      <c r="G544" t="s">
        <v>18</v>
      </c>
      <c r="H544" t="s">
        <v>33</v>
      </c>
      <c r="I544" t="str">
        <f>IF(OR(TablaRegistroVentas[[#This Row],[Prioridad]]="Alta",TablaRegistroVentas[[#This Row],[Prioridad]]="Crítica"),"Urgente","Normal")</f>
        <v>Normal</v>
      </c>
      <c r="J544" s="1">
        <v>44055</v>
      </c>
      <c r="K544">
        <v>608166062</v>
      </c>
      <c r="L544" s="1">
        <v>44083</v>
      </c>
      <c r="M544" s="5">
        <f>_xlfn.DAYS(TablaRegistroVentas[[#This Row],[Fecha envío]], TablaRegistroVentas[[#This Row],[Fecha pedido]])</f>
        <v>28</v>
      </c>
      <c r="N544" s="1" t="str">
        <f>IF(TablaRegistroVentas[[#This Row],[Dias de entrega]]&lt;=20, "OK", IF(TablaRegistroVentas[[#This Row],[Dias de entrega]]&lt;=35, "Atrasado", "Alerta"))</f>
        <v>Atrasado</v>
      </c>
      <c r="O544" s="1"/>
      <c r="P544"/>
      <c r="Q544"/>
      <c r="R544"/>
    </row>
    <row r="545" spans="1:18" x14ac:dyDescent="0.3">
      <c r="A545" t="s">
        <v>1023</v>
      </c>
      <c r="B545" t="s">
        <v>25</v>
      </c>
      <c r="C545" t="s">
        <v>408</v>
      </c>
      <c r="D545" t="str">
        <f t="shared" si="8"/>
        <v>SWAZILAND - ÁFRICA - C67</v>
      </c>
      <c r="E545" t="str">
        <f>LOWER(CONCATENATE(TablaRegistroVentas[[#This Row],[País]], ".", LEFT(TablaRegistroVentas[[#This Row],[Zona]],3),"@miempresa.com"))</f>
        <v>swaziland.áfr@miempresa.com</v>
      </c>
      <c r="F545" t="s">
        <v>43</v>
      </c>
      <c r="G545" t="s">
        <v>18</v>
      </c>
      <c r="H545" t="s">
        <v>28</v>
      </c>
      <c r="I545" t="str">
        <f>IF(OR(TablaRegistroVentas[[#This Row],[Prioridad]]="Alta",TablaRegistroVentas[[#This Row],[Prioridad]]="Crítica"),"Urgente","Normal")</f>
        <v>Normal</v>
      </c>
      <c r="J545" s="1">
        <v>44122</v>
      </c>
      <c r="K545">
        <v>671235311</v>
      </c>
      <c r="L545" s="1">
        <v>44150</v>
      </c>
      <c r="M545" s="5">
        <f>_xlfn.DAYS(TablaRegistroVentas[[#This Row],[Fecha envío]], TablaRegistroVentas[[#This Row],[Fecha pedido]])</f>
        <v>28</v>
      </c>
      <c r="N545" s="1" t="str">
        <f>IF(TablaRegistroVentas[[#This Row],[Dias de entrega]]&lt;=20, "OK", IF(TablaRegistroVentas[[#This Row],[Dias de entrega]]&lt;=35, "Atrasado", "Alerta"))</f>
        <v>Atrasado</v>
      </c>
      <c r="O545" s="1"/>
      <c r="P545"/>
      <c r="Q545"/>
      <c r="R545"/>
    </row>
    <row r="546" spans="1:18" x14ac:dyDescent="0.3">
      <c r="A546" t="s">
        <v>1065</v>
      </c>
      <c r="B546" t="s">
        <v>25</v>
      </c>
      <c r="C546" t="s">
        <v>287</v>
      </c>
      <c r="D546" t="str">
        <f t="shared" si="8"/>
        <v>SUDAN - ÁFRICA - C25</v>
      </c>
      <c r="E546" t="str">
        <f>LOWER(CONCATENATE(TablaRegistroVentas[[#This Row],[País]], ".", LEFT(TablaRegistroVentas[[#This Row],[Zona]],3),"@miempresa.com"))</f>
        <v>sudan.áfr@miempresa.com</v>
      </c>
      <c r="F546" t="s">
        <v>12</v>
      </c>
      <c r="G546" t="s">
        <v>13</v>
      </c>
      <c r="H546" t="s">
        <v>28</v>
      </c>
      <c r="I546" t="str">
        <f>IF(OR(TablaRegistroVentas[[#This Row],[Prioridad]]="Alta",TablaRegistroVentas[[#This Row],[Prioridad]]="Crítica"),"Urgente","Normal")</f>
        <v>Normal</v>
      </c>
      <c r="J546" s="1">
        <v>44209</v>
      </c>
      <c r="K546">
        <v>259376752</v>
      </c>
      <c r="L546" s="1">
        <v>44237</v>
      </c>
      <c r="M546" s="5">
        <f>_xlfn.DAYS(TablaRegistroVentas[[#This Row],[Fecha envío]], TablaRegistroVentas[[#This Row],[Fecha pedido]])</f>
        <v>28</v>
      </c>
      <c r="N546" s="1" t="str">
        <f>IF(TablaRegistroVentas[[#This Row],[Dias de entrega]]&lt;=20, "OK", IF(TablaRegistroVentas[[#This Row],[Dias de entrega]]&lt;=35, "Atrasado", "Alerta"))</f>
        <v>Atrasado</v>
      </c>
      <c r="O546" s="1"/>
      <c r="P546"/>
      <c r="Q546"/>
      <c r="R546"/>
    </row>
    <row r="547" spans="1:18" x14ac:dyDescent="0.3">
      <c r="A547" t="s">
        <v>1096</v>
      </c>
      <c r="B547" t="s">
        <v>25</v>
      </c>
      <c r="C547" t="s">
        <v>134</v>
      </c>
      <c r="D547" t="str">
        <f t="shared" si="8"/>
        <v>RWANDA - ÁFRICA - C71</v>
      </c>
      <c r="E547" t="str">
        <f>LOWER(CONCATENATE(TablaRegistroVentas[[#This Row],[País]], ".", LEFT(TablaRegistroVentas[[#This Row],[Zona]],3),"@miempresa.com"))</f>
        <v>rwanda.áfr@miempresa.com</v>
      </c>
      <c r="F547" t="s">
        <v>23</v>
      </c>
      <c r="G547" t="s">
        <v>13</v>
      </c>
      <c r="H547" t="s">
        <v>33</v>
      </c>
      <c r="I547" t="str">
        <f>IF(OR(TablaRegistroVentas[[#This Row],[Prioridad]]="Alta",TablaRegistroVentas[[#This Row],[Prioridad]]="Crítica"),"Urgente","Normal")</f>
        <v>Normal</v>
      </c>
      <c r="J547" s="1">
        <v>44432</v>
      </c>
      <c r="K547">
        <v>719609487</v>
      </c>
      <c r="L547" s="1">
        <v>44460</v>
      </c>
      <c r="M547" s="5">
        <f>_xlfn.DAYS(TablaRegistroVentas[[#This Row],[Fecha envío]], TablaRegistroVentas[[#This Row],[Fecha pedido]])</f>
        <v>28</v>
      </c>
      <c r="N547" s="1" t="str">
        <f>IF(TablaRegistroVentas[[#This Row],[Dias de entrega]]&lt;=20, "OK", IF(TablaRegistroVentas[[#This Row],[Dias de entrega]]&lt;=35, "Atrasado", "Alerta"))</f>
        <v>Atrasado</v>
      </c>
      <c r="O547" s="1"/>
      <c r="P547"/>
      <c r="Q547"/>
      <c r="R547"/>
    </row>
    <row r="548" spans="1:18" x14ac:dyDescent="0.3">
      <c r="A548" t="s">
        <v>440</v>
      </c>
      <c r="B548" t="s">
        <v>25</v>
      </c>
      <c r="C548" t="s">
        <v>108</v>
      </c>
      <c r="D548" t="str">
        <f t="shared" si="8"/>
        <v>LEBANON - ÁFRICA - C47</v>
      </c>
      <c r="E548" t="str">
        <f>LOWER(CONCATENATE(TablaRegistroVentas[[#This Row],[País]], ".", LEFT(TablaRegistroVentas[[#This Row],[Zona]],3),"@miempresa.com"))</f>
        <v>lebanon.áfr@miempresa.com</v>
      </c>
      <c r="F548" t="s">
        <v>32</v>
      </c>
      <c r="G548" t="s">
        <v>13</v>
      </c>
      <c r="H548" t="s">
        <v>19</v>
      </c>
      <c r="I548" t="str">
        <f>IF(OR(TablaRegistroVentas[[#This Row],[Prioridad]]="Alta",TablaRegistroVentas[[#This Row],[Prioridad]]="Crítica"),"Urgente","Normal")</f>
        <v>Urgente</v>
      </c>
      <c r="J548" s="1">
        <v>44044</v>
      </c>
      <c r="K548">
        <v>472535550</v>
      </c>
      <c r="L548" s="1">
        <v>44072</v>
      </c>
      <c r="M548" s="5">
        <f>_xlfn.DAYS(TablaRegistroVentas[[#This Row],[Fecha envío]], TablaRegistroVentas[[#This Row],[Fecha pedido]])</f>
        <v>28</v>
      </c>
      <c r="N548" s="1" t="str">
        <f>IF(TablaRegistroVentas[[#This Row],[Dias de entrega]]&lt;=20, "OK", IF(TablaRegistroVentas[[#This Row],[Dias de entrega]]&lt;=35, "Atrasado", "Alerta"))</f>
        <v>Atrasado</v>
      </c>
      <c r="O548" s="1"/>
      <c r="P548"/>
      <c r="Q548"/>
      <c r="R548"/>
    </row>
    <row r="549" spans="1:18" x14ac:dyDescent="0.3">
      <c r="A549" t="s">
        <v>976</v>
      </c>
      <c r="B549" t="s">
        <v>25</v>
      </c>
      <c r="C549" t="s">
        <v>318</v>
      </c>
      <c r="D549" t="str">
        <f t="shared" si="8"/>
        <v>MAURITIUS  - ÁFRICA - C77</v>
      </c>
      <c r="E549" t="str">
        <f>LOWER(CONCATENATE(TablaRegistroVentas[[#This Row],[País]], ".", LEFT(TablaRegistroVentas[[#This Row],[Zona]],3),"@miempresa.com"))</f>
        <v>mauritius .áfr@miempresa.com</v>
      </c>
      <c r="F549" t="s">
        <v>27</v>
      </c>
      <c r="G549" t="s">
        <v>18</v>
      </c>
      <c r="H549" t="s">
        <v>33</v>
      </c>
      <c r="I549" t="str">
        <f>IF(OR(TablaRegistroVentas[[#This Row],[Prioridad]]="Alta",TablaRegistroVentas[[#This Row],[Prioridad]]="Crítica"),"Urgente","Normal")</f>
        <v>Normal</v>
      </c>
      <c r="J549" s="1">
        <v>44328</v>
      </c>
      <c r="K549">
        <v>778540408</v>
      </c>
      <c r="L549" s="1">
        <v>44356</v>
      </c>
      <c r="M549" s="5">
        <f>_xlfn.DAYS(TablaRegistroVentas[[#This Row],[Fecha envío]], TablaRegistroVentas[[#This Row],[Fecha pedido]])</f>
        <v>28</v>
      </c>
      <c r="N549" s="1" t="str">
        <f>IF(TablaRegistroVentas[[#This Row],[Dias de entrega]]&lt;=20, "OK", IF(TablaRegistroVentas[[#This Row],[Dias de entrega]]&lt;=35, "Atrasado", "Alerta"))</f>
        <v>Atrasado</v>
      </c>
      <c r="O549" s="1"/>
      <c r="P549"/>
      <c r="Q549"/>
      <c r="R549"/>
    </row>
    <row r="550" spans="1:18" x14ac:dyDescent="0.3">
      <c r="A550" t="s">
        <v>1127</v>
      </c>
      <c r="B550" t="s">
        <v>21</v>
      </c>
      <c r="C550" t="s">
        <v>419</v>
      </c>
      <c r="D550" t="str">
        <f t="shared" si="8"/>
        <v>TONGA - AUSTRALIA Y OCEANÍA - C66</v>
      </c>
      <c r="E550" t="str">
        <f>LOWER(CONCATENATE(TablaRegistroVentas[[#This Row],[País]], ".", LEFT(TablaRegistroVentas[[#This Row],[Zona]],3),"@miempresa.com"))</f>
        <v>tonga.aus@miempresa.com</v>
      </c>
      <c r="F550" t="s">
        <v>88</v>
      </c>
      <c r="G550" t="s">
        <v>13</v>
      </c>
      <c r="H550" t="s">
        <v>19</v>
      </c>
      <c r="I550" t="str">
        <f>IF(OR(TablaRegistroVentas[[#This Row],[Prioridad]]="Alta",TablaRegistroVentas[[#This Row],[Prioridad]]="Crítica"),"Urgente","Normal")</f>
        <v>Urgente</v>
      </c>
      <c r="J550" s="1">
        <v>44593</v>
      </c>
      <c r="K550">
        <v>662386167</v>
      </c>
      <c r="L550" s="1">
        <v>44621</v>
      </c>
      <c r="M550" s="5">
        <f>_xlfn.DAYS(TablaRegistroVentas[[#This Row],[Fecha envío]], TablaRegistroVentas[[#This Row],[Fecha pedido]])</f>
        <v>28</v>
      </c>
      <c r="N550" s="1" t="str">
        <f>IF(TablaRegistroVentas[[#This Row],[Dias de entrega]]&lt;=20, "OK", IF(TablaRegistroVentas[[#This Row],[Dias de entrega]]&lt;=35, "Atrasado", "Alerta"))</f>
        <v>Atrasado</v>
      </c>
      <c r="O550" s="1"/>
      <c r="P550"/>
      <c r="Q550"/>
      <c r="R550"/>
    </row>
    <row r="551" spans="1:18" x14ac:dyDescent="0.3">
      <c r="A551" t="s">
        <v>44</v>
      </c>
      <c r="B551" t="s">
        <v>21</v>
      </c>
      <c r="C551" t="s">
        <v>45</v>
      </c>
      <c r="D551" t="str">
        <f t="shared" si="8"/>
        <v>AUSTRALIA - AUSTRALIA Y OCEANÍA - C81</v>
      </c>
      <c r="E551" t="str">
        <f>LOWER(CONCATENATE(TablaRegistroVentas[[#This Row],[País]], ".", LEFT(TablaRegistroVentas[[#This Row],[Zona]],3),"@miempresa.com"))</f>
        <v>australia.aus@miempresa.com</v>
      </c>
      <c r="F551" t="s">
        <v>46</v>
      </c>
      <c r="G551" t="s">
        <v>18</v>
      </c>
      <c r="H551" t="s">
        <v>33</v>
      </c>
      <c r="I551" t="str">
        <f>IF(OR(TablaRegistroVentas[[#This Row],[Prioridad]]="Alta",TablaRegistroVentas[[#This Row],[Prioridad]]="Crítica"),"Urgente","Normal")</f>
        <v>Normal</v>
      </c>
      <c r="J551" s="1">
        <v>44362</v>
      </c>
      <c r="K551">
        <v>814168298</v>
      </c>
      <c r="L551" s="1">
        <v>44389</v>
      </c>
      <c r="M551" s="5">
        <f>_xlfn.DAYS(TablaRegistroVentas[[#This Row],[Fecha envío]], TablaRegistroVentas[[#This Row],[Fecha pedido]])</f>
        <v>27</v>
      </c>
      <c r="N551" s="1" t="str">
        <f>IF(TablaRegistroVentas[[#This Row],[Dias de entrega]]&lt;=20, "OK", IF(TablaRegistroVentas[[#This Row],[Dias de entrega]]&lt;=35, "Atrasado", "Alerta"))</f>
        <v>Atrasado</v>
      </c>
      <c r="O551" s="1"/>
      <c r="P551"/>
      <c r="Q551"/>
      <c r="R551"/>
    </row>
    <row r="552" spans="1:18" x14ac:dyDescent="0.3">
      <c r="A552" t="s">
        <v>344</v>
      </c>
      <c r="B552" t="s">
        <v>30</v>
      </c>
      <c r="C552" t="s">
        <v>120</v>
      </c>
      <c r="D552" t="str">
        <f t="shared" si="8"/>
        <v>EL SALVADOR - CENTROAMÉRICA Y CARIBE - C48</v>
      </c>
      <c r="E552" t="str">
        <f>LOWER(CONCATENATE(TablaRegistroVentas[[#This Row],[País]], ".", LEFT(TablaRegistroVentas[[#This Row],[Zona]],3),"@miempresa.com"))</f>
        <v>el salvador.cen@miempresa.com</v>
      </c>
      <c r="F552" t="s">
        <v>43</v>
      </c>
      <c r="G552" t="s">
        <v>13</v>
      </c>
      <c r="H552" t="s">
        <v>19</v>
      </c>
      <c r="I552" t="str">
        <f>IF(OR(TablaRegistroVentas[[#This Row],[Prioridad]]="Alta",TablaRegistroVentas[[#This Row],[Prioridad]]="Crítica"),"Urgente","Normal")</f>
        <v>Urgente</v>
      </c>
      <c r="J552" s="1">
        <v>44381</v>
      </c>
      <c r="K552">
        <v>489902532</v>
      </c>
      <c r="L552" s="1">
        <v>44408</v>
      </c>
      <c r="M552" s="5">
        <f>_xlfn.DAYS(TablaRegistroVentas[[#This Row],[Fecha envío]], TablaRegistroVentas[[#This Row],[Fecha pedido]])</f>
        <v>27</v>
      </c>
      <c r="N552" s="1" t="str">
        <f>IF(TablaRegistroVentas[[#This Row],[Dias de entrega]]&lt;=20, "OK", IF(TablaRegistroVentas[[#This Row],[Dias de entrega]]&lt;=35, "Atrasado", "Alerta"))</f>
        <v>Atrasado</v>
      </c>
      <c r="O552" s="1"/>
      <c r="P552"/>
      <c r="Q552"/>
      <c r="R552"/>
    </row>
    <row r="553" spans="1:18" x14ac:dyDescent="0.3">
      <c r="A553" t="s">
        <v>392</v>
      </c>
      <c r="B553" t="s">
        <v>25</v>
      </c>
      <c r="C553" t="s">
        <v>145</v>
      </c>
      <c r="D553" t="str">
        <f t="shared" si="8"/>
        <v>QATAR - ÁFRICA - C13</v>
      </c>
      <c r="E553" t="str">
        <f>LOWER(CONCATENATE(TablaRegistroVentas[[#This Row],[País]], ".", LEFT(TablaRegistroVentas[[#This Row],[Zona]],3),"@miempresa.com"))</f>
        <v>qatar.áfr@miempresa.com</v>
      </c>
      <c r="F553" t="s">
        <v>23</v>
      </c>
      <c r="G553" t="s">
        <v>13</v>
      </c>
      <c r="H553" t="s">
        <v>19</v>
      </c>
      <c r="I553" t="str">
        <f>IF(OR(TablaRegistroVentas[[#This Row],[Prioridad]]="Alta",TablaRegistroVentas[[#This Row],[Prioridad]]="Crítica"),"Urgente","Normal")</f>
        <v>Urgente</v>
      </c>
      <c r="J553" s="1">
        <v>44133</v>
      </c>
      <c r="K553">
        <v>134709823</v>
      </c>
      <c r="L553" s="1">
        <v>44160</v>
      </c>
      <c r="M553" s="5">
        <f>_xlfn.DAYS(TablaRegistroVentas[[#This Row],[Fecha envío]], TablaRegistroVentas[[#This Row],[Fecha pedido]])</f>
        <v>27</v>
      </c>
      <c r="N553" s="1" t="str">
        <f>IF(TablaRegistroVentas[[#This Row],[Dias de entrega]]&lt;=20, "OK", IF(TablaRegistroVentas[[#This Row],[Dias de entrega]]&lt;=35, "Atrasado", "Alerta"))</f>
        <v>Atrasado</v>
      </c>
      <c r="O553" s="1"/>
      <c r="P553"/>
      <c r="Q553"/>
      <c r="R553"/>
    </row>
    <row r="554" spans="1:18" x14ac:dyDescent="0.3">
      <c r="A554" t="s">
        <v>404</v>
      </c>
      <c r="B554" t="s">
        <v>25</v>
      </c>
      <c r="C554" t="s">
        <v>151</v>
      </c>
      <c r="D554" t="str">
        <f t="shared" si="8"/>
        <v>NAMIBIA - ÁFRICA - C53</v>
      </c>
      <c r="E554" t="str">
        <f>LOWER(CONCATENATE(TablaRegistroVentas[[#This Row],[País]], ".", LEFT(TablaRegistroVentas[[#This Row],[Zona]],3),"@miempresa.com"))</f>
        <v>namibia.áfr@miempresa.com</v>
      </c>
      <c r="F554" t="s">
        <v>17</v>
      </c>
      <c r="G554" t="s">
        <v>13</v>
      </c>
      <c r="H554" t="s">
        <v>33</v>
      </c>
      <c r="I554" t="str">
        <f>IF(OR(TablaRegistroVentas[[#This Row],[Prioridad]]="Alta",TablaRegistroVentas[[#This Row],[Prioridad]]="Crítica"),"Urgente","Normal")</f>
        <v>Normal</v>
      </c>
      <c r="J554" s="1">
        <v>44868</v>
      </c>
      <c r="K554">
        <v>534781253</v>
      </c>
      <c r="L554" s="1">
        <v>44895</v>
      </c>
      <c r="M554" s="5">
        <f>_xlfn.DAYS(TablaRegistroVentas[[#This Row],[Fecha envío]], TablaRegistroVentas[[#This Row],[Fecha pedido]])</f>
        <v>27</v>
      </c>
      <c r="N554" s="1" t="str">
        <f>IF(TablaRegistroVentas[[#This Row],[Dias de entrega]]&lt;=20, "OK", IF(TablaRegistroVentas[[#This Row],[Dias de entrega]]&lt;=35, "Atrasado", "Alerta"))</f>
        <v>Atrasado</v>
      </c>
      <c r="O554" s="1"/>
      <c r="P554"/>
      <c r="Q554"/>
      <c r="R554"/>
    </row>
    <row r="555" spans="1:18" x14ac:dyDescent="0.3">
      <c r="A555" t="s">
        <v>582</v>
      </c>
      <c r="B555" t="s">
        <v>68</v>
      </c>
      <c r="C555" t="s">
        <v>380</v>
      </c>
      <c r="D555" t="str">
        <f t="shared" si="8"/>
        <v>PHILIPPINES - ASIA - C55</v>
      </c>
      <c r="E555" t="str">
        <f>LOWER(CONCATENATE(TablaRegistroVentas[[#This Row],[País]], ".", LEFT(TablaRegistroVentas[[#This Row],[Zona]],3),"@miempresa.com"))</f>
        <v>philippines.asi@miempresa.com</v>
      </c>
      <c r="F555" t="s">
        <v>46</v>
      </c>
      <c r="G555" t="s">
        <v>13</v>
      </c>
      <c r="H555" t="s">
        <v>28</v>
      </c>
      <c r="I555" t="str">
        <f>IF(OR(TablaRegistroVentas[[#This Row],[Prioridad]]="Alta",TablaRegistroVentas[[#This Row],[Prioridad]]="Crítica"),"Urgente","Normal")</f>
        <v>Normal</v>
      </c>
      <c r="J555" s="1">
        <v>44792</v>
      </c>
      <c r="K555">
        <v>557667577</v>
      </c>
      <c r="L555" s="1">
        <v>44819</v>
      </c>
      <c r="M555" s="5">
        <f>_xlfn.DAYS(TablaRegistroVentas[[#This Row],[Fecha envío]], TablaRegistroVentas[[#This Row],[Fecha pedido]])</f>
        <v>27</v>
      </c>
      <c r="N555" s="1" t="str">
        <f>IF(TablaRegistroVentas[[#This Row],[Dias de entrega]]&lt;=20, "OK", IF(TablaRegistroVentas[[#This Row],[Dias de entrega]]&lt;=35, "Atrasado", "Alerta"))</f>
        <v>Atrasado</v>
      </c>
      <c r="O555" s="1"/>
      <c r="P555"/>
      <c r="Q555"/>
      <c r="R555"/>
    </row>
    <row r="556" spans="1:18" x14ac:dyDescent="0.3">
      <c r="A556" t="s">
        <v>591</v>
      </c>
      <c r="B556" t="s">
        <v>30</v>
      </c>
      <c r="C556" t="s">
        <v>249</v>
      </c>
      <c r="D556" t="str">
        <f t="shared" si="8"/>
        <v>CUBA - CENTROAMÉRICA Y CARIBE - C35</v>
      </c>
      <c r="E556" t="str">
        <f>LOWER(CONCATENATE(TablaRegistroVentas[[#This Row],[País]], ".", LEFT(TablaRegistroVentas[[#This Row],[Zona]],3),"@miempresa.com"))</f>
        <v>cuba.cen@miempresa.com</v>
      </c>
      <c r="F556" t="s">
        <v>43</v>
      </c>
      <c r="G556" t="s">
        <v>18</v>
      </c>
      <c r="H556" t="s">
        <v>28</v>
      </c>
      <c r="I556" t="str">
        <f>IF(OR(TablaRegistroVentas[[#This Row],[Prioridad]]="Alta",TablaRegistroVentas[[#This Row],[Prioridad]]="Crítica"),"Urgente","Normal")</f>
        <v>Normal</v>
      </c>
      <c r="J556" s="1">
        <v>44834</v>
      </c>
      <c r="K556">
        <v>353764760</v>
      </c>
      <c r="L556" s="1">
        <v>44861</v>
      </c>
      <c r="M556" s="5">
        <f>_xlfn.DAYS(TablaRegistroVentas[[#This Row],[Fecha envío]], TablaRegistroVentas[[#This Row],[Fecha pedido]])</f>
        <v>27</v>
      </c>
      <c r="N556" s="1" t="str">
        <f>IF(TablaRegistroVentas[[#This Row],[Dias de entrega]]&lt;=20, "OK", IF(TablaRegistroVentas[[#This Row],[Dias de entrega]]&lt;=35, "Atrasado", "Alerta"))</f>
        <v>Atrasado</v>
      </c>
      <c r="O556" s="1"/>
      <c r="P556"/>
      <c r="Q556"/>
      <c r="R556"/>
    </row>
    <row r="557" spans="1:18" x14ac:dyDescent="0.3">
      <c r="A557" t="s">
        <v>678</v>
      </c>
      <c r="B557" t="s">
        <v>21</v>
      </c>
      <c r="C557" t="s">
        <v>627</v>
      </c>
      <c r="D557" t="str">
        <f t="shared" si="8"/>
        <v>NAURU - AUSTRALIA Y OCEANÍA - C70</v>
      </c>
      <c r="E557" t="str">
        <f>LOWER(CONCATENATE(TablaRegistroVentas[[#This Row],[País]], ".", LEFT(TablaRegistroVentas[[#This Row],[Zona]],3),"@miempresa.com"))</f>
        <v>nauru.aus@miempresa.com</v>
      </c>
      <c r="F557" t="s">
        <v>56</v>
      </c>
      <c r="G557" t="s">
        <v>18</v>
      </c>
      <c r="H557" t="s">
        <v>33</v>
      </c>
      <c r="I557" t="str">
        <f>IF(OR(TablaRegistroVentas[[#This Row],[Prioridad]]="Alta",TablaRegistroVentas[[#This Row],[Prioridad]]="Crítica"),"Urgente","Normal")</f>
        <v>Normal</v>
      </c>
      <c r="J557" s="1">
        <v>44333</v>
      </c>
      <c r="K557">
        <v>700967061</v>
      </c>
      <c r="L557" s="1">
        <v>44360</v>
      </c>
      <c r="M557" s="5">
        <f>_xlfn.DAYS(TablaRegistroVentas[[#This Row],[Fecha envío]], TablaRegistroVentas[[#This Row],[Fecha pedido]])</f>
        <v>27</v>
      </c>
      <c r="N557" s="1" t="str">
        <f>IF(TablaRegistroVentas[[#This Row],[Dias de entrega]]&lt;=20, "OK", IF(TablaRegistroVentas[[#This Row],[Dias de entrega]]&lt;=35, "Atrasado", "Alerta"))</f>
        <v>Atrasado</v>
      </c>
      <c r="O557" s="1"/>
      <c r="P557"/>
      <c r="Q557"/>
      <c r="R557"/>
    </row>
    <row r="558" spans="1:18" x14ac:dyDescent="0.3">
      <c r="A558" t="s">
        <v>687</v>
      </c>
      <c r="B558" t="s">
        <v>30</v>
      </c>
      <c r="C558" t="s">
        <v>153</v>
      </c>
      <c r="D558" t="str">
        <f t="shared" si="8"/>
        <v>JAMAICA - CENTROAMÉRICA Y CARIBE - C48</v>
      </c>
      <c r="E558" t="str">
        <f>LOWER(CONCATENATE(TablaRegistroVentas[[#This Row],[País]], ".", LEFT(TablaRegistroVentas[[#This Row],[Zona]],3),"@miempresa.com"))</f>
        <v>jamaica.cen@miempresa.com</v>
      </c>
      <c r="F558" t="s">
        <v>12</v>
      </c>
      <c r="G558" t="s">
        <v>13</v>
      </c>
      <c r="H558" t="s">
        <v>19</v>
      </c>
      <c r="I558" t="str">
        <f>IF(OR(TablaRegistroVentas[[#This Row],[Prioridad]]="Alta",TablaRegistroVentas[[#This Row],[Prioridad]]="Crítica"),"Urgente","Normal")</f>
        <v>Urgente</v>
      </c>
      <c r="J558" s="1">
        <v>44097</v>
      </c>
      <c r="K558">
        <v>481168830</v>
      </c>
      <c r="L558" s="1">
        <v>44124</v>
      </c>
      <c r="M558" s="5">
        <f>_xlfn.DAYS(TablaRegistroVentas[[#This Row],[Fecha envío]], TablaRegistroVentas[[#This Row],[Fecha pedido]])</f>
        <v>27</v>
      </c>
      <c r="N558" s="1" t="str">
        <f>IF(TablaRegistroVentas[[#This Row],[Dias de entrega]]&lt;=20, "OK", IF(TablaRegistroVentas[[#This Row],[Dias de entrega]]&lt;=35, "Atrasado", "Alerta"))</f>
        <v>Atrasado</v>
      </c>
      <c r="O558" s="1"/>
      <c r="P558"/>
      <c r="Q558"/>
      <c r="R558"/>
    </row>
    <row r="559" spans="1:18" x14ac:dyDescent="0.3">
      <c r="A559" t="s">
        <v>743</v>
      </c>
      <c r="B559" t="s">
        <v>25</v>
      </c>
      <c r="C559" t="s">
        <v>113</v>
      </c>
      <c r="D559" t="str">
        <f t="shared" si="8"/>
        <v>JORDAN - ÁFRICA - C52</v>
      </c>
      <c r="E559" t="str">
        <f>LOWER(CONCATENATE(TablaRegistroVentas[[#This Row],[País]], ".", LEFT(TablaRegistroVentas[[#This Row],[Zona]],3),"@miempresa.com"))</f>
        <v>jordan.áfr@miempresa.com</v>
      </c>
      <c r="F559" t="s">
        <v>17</v>
      </c>
      <c r="G559" t="s">
        <v>13</v>
      </c>
      <c r="H559" t="s">
        <v>33</v>
      </c>
      <c r="I559" t="str">
        <f>IF(OR(TablaRegistroVentas[[#This Row],[Prioridad]]="Alta",TablaRegistroVentas[[#This Row],[Prioridad]]="Crítica"),"Urgente","Normal")</f>
        <v>Normal</v>
      </c>
      <c r="J559" s="1">
        <v>44181</v>
      </c>
      <c r="K559">
        <v>522280871</v>
      </c>
      <c r="L559" s="1">
        <v>44208</v>
      </c>
      <c r="M559" s="5">
        <f>_xlfn.DAYS(TablaRegistroVentas[[#This Row],[Fecha envío]], TablaRegistroVentas[[#This Row],[Fecha pedido]])</f>
        <v>27</v>
      </c>
      <c r="N559" s="1" t="str">
        <f>IF(TablaRegistroVentas[[#This Row],[Dias de entrega]]&lt;=20, "OK", IF(TablaRegistroVentas[[#This Row],[Dias de entrega]]&lt;=35, "Atrasado", "Alerta"))</f>
        <v>Atrasado</v>
      </c>
      <c r="O559" s="1"/>
      <c r="P559"/>
      <c r="Q559"/>
      <c r="R559"/>
    </row>
    <row r="560" spans="1:18" x14ac:dyDescent="0.3">
      <c r="A560" t="s">
        <v>1012</v>
      </c>
      <c r="B560" t="s">
        <v>68</v>
      </c>
      <c r="C560" t="s">
        <v>380</v>
      </c>
      <c r="D560" t="str">
        <f t="shared" si="8"/>
        <v>PHILIPPINES - ASIA - C64</v>
      </c>
      <c r="E560" t="str">
        <f>LOWER(CONCATENATE(TablaRegistroVentas[[#This Row],[País]], ".", LEFT(TablaRegistroVentas[[#This Row],[Zona]],3),"@miempresa.com"))</f>
        <v>philippines.asi@miempresa.com</v>
      </c>
      <c r="F560" t="s">
        <v>56</v>
      </c>
      <c r="G560" t="s">
        <v>13</v>
      </c>
      <c r="H560" t="s">
        <v>28</v>
      </c>
      <c r="I560" t="str">
        <f>IF(OR(TablaRegistroVentas[[#This Row],[Prioridad]]="Alta",TablaRegistroVentas[[#This Row],[Prioridad]]="Crítica"),"Urgente","Normal")</f>
        <v>Normal</v>
      </c>
      <c r="J560" s="1">
        <v>44490</v>
      </c>
      <c r="K560">
        <v>648268735</v>
      </c>
      <c r="L560" s="1">
        <v>44517</v>
      </c>
      <c r="M560" s="5">
        <f>_xlfn.DAYS(TablaRegistroVentas[[#This Row],[Fecha envío]], TablaRegistroVentas[[#This Row],[Fecha pedido]])</f>
        <v>27</v>
      </c>
      <c r="N560" s="1" t="str">
        <f>IF(TablaRegistroVentas[[#This Row],[Dias de entrega]]&lt;=20, "OK", IF(TablaRegistroVentas[[#This Row],[Dias de entrega]]&lt;=35, "Atrasado", "Alerta"))</f>
        <v>Atrasado</v>
      </c>
      <c r="O560" s="1"/>
      <c r="P560"/>
      <c r="Q560"/>
      <c r="R560"/>
    </row>
    <row r="561" spans="1:18" x14ac:dyDescent="0.3">
      <c r="A561" t="s">
        <v>1027</v>
      </c>
      <c r="B561" t="s">
        <v>10</v>
      </c>
      <c r="C561" t="s">
        <v>139</v>
      </c>
      <c r="D561" t="str">
        <f t="shared" si="8"/>
        <v>AUSTRIA - EUROPA - C23</v>
      </c>
      <c r="E561" t="str">
        <f>LOWER(CONCATENATE(TablaRegistroVentas[[#This Row],[País]], ".", LEFT(TablaRegistroVentas[[#This Row],[Zona]],3),"@miempresa.com"))</f>
        <v>austria.eur@miempresa.com</v>
      </c>
      <c r="F561" t="s">
        <v>27</v>
      </c>
      <c r="G561" t="s">
        <v>13</v>
      </c>
      <c r="H561" t="s">
        <v>33</v>
      </c>
      <c r="I561" t="str">
        <f>IF(OR(TablaRegistroVentas[[#This Row],[Prioridad]]="Alta",TablaRegistroVentas[[#This Row],[Prioridad]]="Crítica"),"Urgente","Normal")</f>
        <v>Normal</v>
      </c>
      <c r="J561" s="1">
        <v>44228</v>
      </c>
      <c r="K561">
        <v>236947476</v>
      </c>
      <c r="L561" s="1">
        <v>44255</v>
      </c>
      <c r="M561" s="5">
        <f>_xlfn.DAYS(TablaRegistroVentas[[#This Row],[Fecha envío]], TablaRegistroVentas[[#This Row],[Fecha pedido]])</f>
        <v>27</v>
      </c>
      <c r="N561" s="1" t="str">
        <f>IF(TablaRegistroVentas[[#This Row],[Dias de entrega]]&lt;=20, "OK", IF(TablaRegistroVentas[[#This Row],[Dias de entrega]]&lt;=35, "Atrasado", "Alerta"))</f>
        <v>Atrasado</v>
      </c>
      <c r="O561" s="1"/>
      <c r="P561"/>
      <c r="Q561"/>
      <c r="R561"/>
    </row>
    <row r="562" spans="1:18" x14ac:dyDescent="0.3">
      <c r="A562" t="s">
        <v>1056</v>
      </c>
      <c r="B562" t="s">
        <v>30</v>
      </c>
      <c r="C562" t="s">
        <v>603</v>
      </c>
      <c r="D562" t="str">
        <f t="shared" si="8"/>
        <v>HAITI - CENTROAMÉRICA Y CARIBE - C86</v>
      </c>
      <c r="E562" t="str">
        <f>LOWER(CONCATENATE(TablaRegistroVentas[[#This Row],[País]], ".", LEFT(TablaRegistroVentas[[#This Row],[Zona]],3),"@miempresa.com"))</f>
        <v>haiti.cen@miempresa.com</v>
      </c>
      <c r="F562" t="s">
        <v>88</v>
      </c>
      <c r="G562" t="s">
        <v>18</v>
      </c>
      <c r="H562" t="s">
        <v>28</v>
      </c>
      <c r="I562" t="str">
        <f>IF(OR(TablaRegistroVentas[[#This Row],[Prioridad]]="Alta",TablaRegistroVentas[[#This Row],[Prioridad]]="Crítica"),"Urgente","Normal")</f>
        <v>Normal</v>
      </c>
      <c r="J562" s="1">
        <v>43857</v>
      </c>
      <c r="K562">
        <v>868152368</v>
      </c>
      <c r="L562" s="1">
        <v>43884</v>
      </c>
      <c r="M562" s="5">
        <f>_xlfn.DAYS(TablaRegistroVentas[[#This Row],[Fecha envío]], TablaRegistroVentas[[#This Row],[Fecha pedido]])</f>
        <v>27</v>
      </c>
      <c r="N562" s="1" t="str">
        <f>IF(TablaRegistroVentas[[#This Row],[Dias de entrega]]&lt;=20, "OK", IF(TablaRegistroVentas[[#This Row],[Dias de entrega]]&lt;=35, "Atrasado", "Alerta"))</f>
        <v>Atrasado</v>
      </c>
      <c r="O562" s="1"/>
      <c r="P562"/>
      <c r="Q562"/>
      <c r="R562"/>
    </row>
    <row r="563" spans="1:18" x14ac:dyDescent="0.3">
      <c r="A563" t="s">
        <v>183</v>
      </c>
      <c r="B563" t="s">
        <v>10</v>
      </c>
      <c r="C563" t="s">
        <v>178</v>
      </c>
      <c r="D563" t="str">
        <f t="shared" si="8"/>
        <v>IRELAND - EUROPA - C67</v>
      </c>
      <c r="E563" t="str">
        <f>LOWER(CONCATENATE(TablaRegistroVentas[[#This Row],[País]], ".", LEFT(TablaRegistroVentas[[#This Row],[Zona]],3),"@miempresa.com"))</f>
        <v>ireland.eur@miempresa.com</v>
      </c>
      <c r="F563" t="s">
        <v>17</v>
      </c>
      <c r="G563" t="s">
        <v>13</v>
      </c>
      <c r="H563" t="s">
        <v>28</v>
      </c>
      <c r="I563" t="str">
        <f>IF(OR(TablaRegistroVentas[[#This Row],[Prioridad]]="Alta",TablaRegistroVentas[[#This Row],[Prioridad]]="Crítica"),"Urgente","Normal")</f>
        <v>Normal</v>
      </c>
      <c r="J563" s="1">
        <v>44587</v>
      </c>
      <c r="K563">
        <v>673877179</v>
      </c>
      <c r="L563" s="1">
        <v>44613</v>
      </c>
      <c r="M563" s="5">
        <f>_xlfn.DAYS(TablaRegistroVentas[[#This Row],[Fecha envío]], TablaRegistroVentas[[#This Row],[Fecha pedido]])</f>
        <v>26</v>
      </c>
      <c r="N563" s="1" t="str">
        <f>IF(TablaRegistroVentas[[#This Row],[Dias de entrega]]&lt;=20, "OK", IF(TablaRegistroVentas[[#This Row],[Dias de entrega]]&lt;=35, "Atrasado", "Alerta"))</f>
        <v>Atrasado</v>
      </c>
      <c r="O563" s="1"/>
      <c r="P563"/>
      <c r="Q563"/>
      <c r="R563"/>
    </row>
    <row r="564" spans="1:18" x14ac:dyDescent="0.3">
      <c r="A564" t="s">
        <v>186</v>
      </c>
      <c r="B564" t="s">
        <v>10</v>
      </c>
      <c r="C564" t="s">
        <v>139</v>
      </c>
      <c r="D564" t="str">
        <f t="shared" si="8"/>
        <v>AUSTRIA - EUROPA - C14</v>
      </c>
      <c r="E564" t="str">
        <f>LOWER(CONCATENATE(TablaRegistroVentas[[#This Row],[País]], ".", LEFT(TablaRegistroVentas[[#This Row],[Zona]],3),"@miempresa.com"))</f>
        <v>austria.eur@miempresa.com</v>
      </c>
      <c r="F564" t="s">
        <v>41</v>
      </c>
      <c r="G564" t="s">
        <v>18</v>
      </c>
      <c r="H564" t="s">
        <v>33</v>
      </c>
      <c r="I564" t="str">
        <f>IF(OR(TablaRegistroVentas[[#This Row],[Prioridad]]="Alta",TablaRegistroVentas[[#This Row],[Prioridad]]="Crítica"),"Urgente","Normal")</f>
        <v>Normal</v>
      </c>
      <c r="J564" s="1">
        <v>44531</v>
      </c>
      <c r="K564">
        <v>149967515</v>
      </c>
      <c r="L564" s="1">
        <v>44557</v>
      </c>
      <c r="M564" s="5">
        <f>_xlfn.DAYS(TablaRegistroVentas[[#This Row],[Fecha envío]], TablaRegistroVentas[[#This Row],[Fecha pedido]])</f>
        <v>26</v>
      </c>
      <c r="N564" s="1" t="str">
        <f>IF(TablaRegistroVentas[[#This Row],[Dias de entrega]]&lt;=20, "OK", IF(TablaRegistroVentas[[#This Row],[Dias de entrega]]&lt;=35, "Atrasado", "Alerta"))</f>
        <v>Atrasado</v>
      </c>
      <c r="O564" s="1"/>
      <c r="P564"/>
      <c r="Q564"/>
      <c r="R564"/>
    </row>
    <row r="565" spans="1:18" x14ac:dyDescent="0.3">
      <c r="A565" t="s">
        <v>209</v>
      </c>
      <c r="B565" t="s">
        <v>68</v>
      </c>
      <c r="C565" t="s">
        <v>93</v>
      </c>
      <c r="D565" t="str">
        <f t="shared" si="8"/>
        <v>NORTH KOREA - ASIA - C86</v>
      </c>
      <c r="E565" t="str">
        <f>LOWER(CONCATENATE(TablaRegistroVentas[[#This Row],[País]], ".", LEFT(TablaRegistroVentas[[#This Row],[Zona]],3),"@miempresa.com"))</f>
        <v>north korea.asi@miempresa.com</v>
      </c>
      <c r="F565" t="s">
        <v>12</v>
      </c>
      <c r="G565" t="s">
        <v>13</v>
      </c>
      <c r="H565" t="s">
        <v>28</v>
      </c>
      <c r="I565" t="str">
        <f>IF(OR(TablaRegistroVentas[[#This Row],[Prioridad]]="Alta",TablaRegistroVentas[[#This Row],[Prioridad]]="Crítica"),"Urgente","Normal")</f>
        <v>Normal</v>
      </c>
      <c r="J565" s="1">
        <v>44788</v>
      </c>
      <c r="K565">
        <v>865485608</v>
      </c>
      <c r="L565" s="1">
        <v>44814</v>
      </c>
      <c r="M565" s="5">
        <f>_xlfn.DAYS(TablaRegistroVentas[[#This Row],[Fecha envío]], TablaRegistroVentas[[#This Row],[Fecha pedido]])</f>
        <v>26</v>
      </c>
      <c r="N565" s="1" t="str">
        <f>IF(TablaRegistroVentas[[#This Row],[Dias de entrega]]&lt;=20, "OK", IF(TablaRegistroVentas[[#This Row],[Dias de entrega]]&lt;=35, "Atrasado", "Alerta"))</f>
        <v>Atrasado</v>
      </c>
      <c r="O565" s="1"/>
      <c r="P565"/>
      <c r="Q565"/>
      <c r="R565"/>
    </row>
    <row r="566" spans="1:18" x14ac:dyDescent="0.3">
      <c r="A566" t="s">
        <v>525</v>
      </c>
      <c r="B566" t="s">
        <v>30</v>
      </c>
      <c r="C566" t="s">
        <v>153</v>
      </c>
      <c r="D566" t="str">
        <f t="shared" si="8"/>
        <v>JAMAICA - CENTROAMÉRICA Y CARIBE - C53</v>
      </c>
      <c r="E566" t="str">
        <f>LOWER(CONCATENATE(TablaRegistroVentas[[#This Row],[País]], ".", LEFT(TablaRegistroVentas[[#This Row],[Zona]],3),"@miempresa.com"))</f>
        <v>jamaica.cen@miempresa.com</v>
      </c>
      <c r="F566" t="s">
        <v>41</v>
      </c>
      <c r="G566" t="s">
        <v>13</v>
      </c>
      <c r="H566" t="s">
        <v>33</v>
      </c>
      <c r="I566" t="str">
        <f>IF(OR(TablaRegistroVentas[[#This Row],[Prioridad]]="Alta",TablaRegistroVentas[[#This Row],[Prioridad]]="Crítica"),"Urgente","Normal")</f>
        <v>Normal</v>
      </c>
      <c r="J566" s="1">
        <v>44521</v>
      </c>
      <c r="K566">
        <v>535594928</v>
      </c>
      <c r="L566" s="1">
        <v>44547</v>
      </c>
      <c r="M566" s="5">
        <f>_xlfn.DAYS(TablaRegistroVentas[[#This Row],[Fecha envío]], TablaRegistroVentas[[#This Row],[Fecha pedido]])</f>
        <v>26</v>
      </c>
      <c r="N566" s="1" t="str">
        <f>IF(TablaRegistroVentas[[#This Row],[Dias de entrega]]&lt;=20, "OK", IF(TablaRegistroVentas[[#This Row],[Dias de entrega]]&lt;=35, "Atrasado", "Alerta"))</f>
        <v>Atrasado</v>
      </c>
      <c r="O566" s="1"/>
      <c r="P566"/>
      <c r="Q566"/>
      <c r="R566"/>
    </row>
    <row r="567" spans="1:18" x14ac:dyDescent="0.3">
      <c r="A567" t="s">
        <v>551</v>
      </c>
      <c r="B567" t="s">
        <v>25</v>
      </c>
      <c r="C567" t="s">
        <v>98</v>
      </c>
      <c r="D567" t="str">
        <f t="shared" si="8"/>
        <v>LESOTHO - ÁFRICA - C78</v>
      </c>
      <c r="E567" t="str">
        <f>LOWER(CONCATENATE(TablaRegistroVentas[[#This Row],[País]], ".", LEFT(TablaRegistroVentas[[#This Row],[Zona]],3),"@miempresa.com"))</f>
        <v>lesotho.áfr@miempresa.com</v>
      </c>
      <c r="F567" t="s">
        <v>12</v>
      </c>
      <c r="G567" t="s">
        <v>13</v>
      </c>
      <c r="H567" t="s">
        <v>33</v>
      </c>
      <c r="I567" t="str">
        <f>IF(OR(TablaRegistroVentas[[#This Row],[Prioridad]]="Alta",TablaRegistroVentas[[#This Row],[Prioridad]]="Crítica"),"Urgente","Normal")</f>
        <v>Normal</v>
      </c>
      <c r="J567" s="1">
        <v>44503</v>
      </c>
      <c r="K567">
        <v>784411656</v>
      </c>
      <c r="L567" s="1">
        <v>44529</v>
      </c>
      <c r="M567" s="5">
        <f>_xlfn.DAYS(TablaRegistroVentas[[#This Row],[Fecha envío]], TablaRegistroVentas[[#This Row],[Fecha pedido]])</f>
        <v>26</v>
      </c>
      <c r="N567" s="1" t="str">
        <f>IF(TablaRegistroVentas[[#This Row],[Dias de entrega]]&lt;=20, "OK", IF(TablaRegistroVentas[[#This Row],[Dias de entrega]]&lt;=35, "Atrasado", "Alerta"))</f>
        <v>Atrasado</v>
      </c>
      <c r="O567" s="1"/>
      <c r="P567"/>
      <c r="Q567"/>
      <c r="R567"/>
    </row>
    <row r="568" spans="1:18" x14ac:dyDescent="0.3">
      <c r="A568" t="s">
        <v>595</v>
      </c>
      <c r="B568" t="s">
        <v>30</v>
      </c>
      <c r="C568" t="s">
        <v>587</v>
      </c>
      <c r="D568" t="str">
        <f t="shared" si="8"/>
        <v>BARBADOS - CENTROAMÉRICA Y CARIBE - C21</v>
      </c>
      <c r="E568" t="str">
        <f>LOWER(CONCATENATE(TablaRegistroVentas[[#This Row],[País]], ".", LEFT(TablaRegistroVentas[[#This Row],[Zona]],3),"@miempresa.com"))</f>
        <v>barbados.cen@miempresa.com</v>
      </c>
      <c r="F568" t="s">
        <v>32</v>
      </c>
      <c r="G568" t="s">
        <v>13</v>
      </c>
      <c r="H568" t="s">
        <v>28</v>
      </c>
      <c r="I568" t="str">
        <f>IF(OR(TablaRegistroVentas[[#This Row],[Prioridad]]="Alta",TablaRegistroVentas[[#This Row],[Prioridad]]="Crítica"),"Urgente","Normal")</f>
        <v>Normal</v>
      </c>
      <c r="J568" s="1">
        <v>44130</v>
      </c>
      <c r="K568">
        <v>215668332</v>
      </c>
      <c r="L568" s="1">
        <v>44156</v>
      </c>
      <c r="M568" s="5">
        <f>_xlfn.DAYS(TablaRegistroVentas[[#This Row],[Fecha envío]], TablaRegistroVentas[[#This Row],[Fecha pedido]])</f>
        <v>26</v>
      </c>
      <c r="N568" s="1" t="str">
        <f>IF(TablaRegistroVentas[[#This Row],[Dias de entrega]]&lt;=20, "OK", IF(TablaRegistroVentas[[#This Row],[Dias de entrega]]&lt;=35, "Atrasado", "Alerta"))</f>
        <v>Atrasado</v>
      </c>
      <c r="O568" s="1"/>
      <c r="P568"/>
      <c r="Q568"/>
      <c r="R568"/>
    </row>
    <row r="569" spans="1:18" x14ac:dyDescent="0.3">
      <c r="A569" t="s">
        <v>630</v>
      </c>
      <c r="B569" t="s">
        <v>30</v>
      </c>
      <c r="C569" t="s">
        <v>539</v>
      </c>
      <c r="D569" t="str">
        <f t="shared" si="8"/>
        <v>BELIZE - CENTROAMÉRICA Y CARIBE - C91</v>
      </c>
      <c r="E569" t="str">
        <f>LOWER(CONCATENATE(TablaRegistroVentas[[#This Row],[País]], ".", LEFT(TablaRegistroVentas[[#This Row],[Zona]],3),"@miempresa.com"))</f>
        <v>belize.cen@miempresa.com</v>
      </c>
      <c r="F569" t="s">
        <v>12</v>
      </c>
      <c r="G569" t="s">
        <v>18</v>
      </c>
      <c r="H569" t="s">
        <v>19</v>
      </c>
      <c r="I569" t="str">
        <f>IF(OR(TablaRegistroVentas[[#This Row],[Prioridad]]="Alta",TablaRegistroVentas[[#This Row],[Prioridad]]="Crítica"),"Urgente","Normal")</f>
        <v>Urgente</v>
      </c>
      <c r="J569" s="1">
        <v>44578</v>
      </c>
      <c r="K569">
        <v>914115989</v>
      </c>
      <c r="L569" s="1">
        <v>44604</v>
      </c>
      <c r="M569" s="5">
        <f>_xlfn.DAYS(TablaRegistroVentas[[#This Row],[Fecha envío]], TablaRegistroVentas[[#This Row],[Fecha pedido]])</f>
        <v>26</v>
      </c>
      <c r="N569" s="1" t="str">
        <f>IF(TablaRegistroVentas[[#This Row],[Dias de entrega]]&lt;=20, "OK", IF(TablaRegistroVentas[[#This Row],[Dias de entrega]]&lt;=35, "Atrasado", "Alerta"))</f>
        <v>Atrasado</v>
      </c>
      <c r="O569" s="1"/>
      <c r="P569"/>
      <c r="Q569"/>
      <c r="R569"/>
    </row>
    <row r="570" spans="1:18" x14ac:dyDescent="0.3">
      <c r="A570" t="s">
        <v>642</v>
      </c>
      <c r="B570" t="s">
        <v>10</v>
      </c>
      <c r="C570" t="s">
        <v>227</v>
      </c>
      <c r="D570" t="str">
        <f t="shared" si="8"/>
        <v>ANDORRA - EUROPA - C46</v>
      </c>
      <c r="E570" t="str">
        <f>LOWER(CONCATENATE(TablaRegistroVentas[[#This Row],[País]], ".", LEFT(TablaRegistroVentas[[#This Row],[Zona]],3),"@miempresa.com"))</f>
        <v>andorra.eur@miempresa.com</v>
      </c>
      <c r="F570" t="s">
        <v>56</v>
      </c>
      <c r="G570" t="s">
        <v>18</v>
      </c>
      <c r="H570" t="s">
        <v>33</v>
      </c>
      <c r="I570" t="str">
        <f>IF(OR(TablaRegistroVentas[[#This Row],[Prioridad]]="Alta",TablaRegistroVentas[[#This Row],[Prioridad]]="Crítica"),"Urgente","Normal")</f>
        <v>Normal</v>
      </c>
      <c r="J570" s="1">
        <v>43938</v>
      </c>
      <c r="K570">
        <v>466092240</v>
      </c>
      <c r="L570" s="1">
        <v>43964</v>
      </c>
      <c r="M570" s="5">
        <f>_xlfn.DAYS(TablaRegistroVentas[[#This Row],[Fecha envío]], TablaRegistroVentas[[#This Row],[Fecha pedido]])</f>
        <v>26</v>
      </c>
      <c r="N570" s="1" t="str">
        <f>IF(TablaRegistroVentas[[#This Row],[Dias de entrega]]&lt;=20, "OK", IF(TablaRegistroVentas[[#This Row],[Dias de entrega]]&lt;=35, "Atrasado", "Alerta"))</f>
        <v>Atrasado</v>
      </c>
      <c r="O570" s="1"/>
      <c r="P570"/>
      <c r="Q570"/>
      <c r="R570"/>
    </row>
    <row r="571" spans="1:18" x14ac:dyDescent="0.3">
      <c r="A571" t="s">
        <v>703</v>
      </c>
      <c r="B571" t="s">
        <v>68</v>
      </c>
      <c r="C571" t="s">
        <v>104</v>
      </c>
      <c r="D571" t="str">
        <f t="shared" si="8"/>
        <v>SINGAPORE - ASIA - C75</v>
      </c>
      <c r="E571" t="str">
        <f>LOWER(CONCATENATE(TablaRegistroVentas[[#This Row],[País]], ".", LEFT(TablaRegistroVentas[[#This Row],[Zona]],3),"@miempresa.com"))</f>
        <v>singapore.asi@miempresa.com</v>
      </c>
      <c r="F571" t="s">
        <v>56</v>
      </c>
      <c r="G571" t="s">
        <v>18</v>
      </c>
      <c r="H571" t="s">
        <v>28</v>
      </c>
      <c r="I571" t="str">
        <f>IF(OR(TablaRegistroVentas[[#This Row],[Prioridad]]="Alta",TablaRegistroVentas[[#This Row],[Prioridad]]="Crítica"),"Urgente","Normal")</f>
        <v>Normal</v>
      </c>
      <c r="J571" s="1">
        <v>44700</v>
      </c>
      <c r="K571">
        <v>755614173</v>
      </c>
      <c r="L571" s="1">
        <v>44726</v>
      </c>
      <c r="M571" s="5">
        <f>_xlfn.DAYS(TablaRegistroVentas[[#This Row],[Fecha envío]], TablaRegistroVentas[[#This Row],[Fecha pedido]])</f>
        <v>26</v>
      </c>
      <c r="N571" s="1" t="str">
        <f>IF(TablaRegistroVentas[[#This Row],[Dias de entrega]]&lt;=20, "OK", IF(TablaRegistroVentas[[#This Row],[Dias de entrega]]&lt;=35, "Atrasado", "Alerta"))</f>
        <v>Atrasado</v>
      </c>
      <c r="O571" s="1"/>
      <c r="P571"/>
      <c r="Q571"/>
      <c r="R571"/>
    </row>
    <row r="572" spans="1:18" x14ac:dyDescent="0.3">
      <c r="A572" t="s">
        <v>783</v>
      </c>
      <c r="B572" t="s">
        <v>10</v>
      </c>
      <c r="C572" t="s">
        <v>815</v>
      </c>
      <c r="D572" t="str">
        <f t="shared" si="8"/>
        <v>FINLAND - EUROPA - C28</v>
      </c>
      <c r="E572" t="str">
        <f>LOWER(CONCATENATE(TablaRegistroVentas[[#This Row],[País]], ".", LEFT(TablaRegistroVentas[[#This Row],[Zona]],3),"@miempresa.com"))</f>
        <v>finland.eur@miempresa.com</v>
      </c>
      <c r="F572" t="s">
        <v>12</v>
      </c>
      <c r="G572" t="s">
        <v>13</v>
      </c>
      <c r="H572" t="s">
        <v>19</v>
      </c>
      <c r="I572" t="str">
        <f>IF(OR(TablaRegistroVentas[[#This Row],[Prioridad]]="Alta",TablaRegistroVentas[[#This Row],[Prioridad]]="Crítica"),"Urgente","Normal")</f>
        <v>Urgente</v>
      </c>
      <c r="J572" s="1">
        <v>44195</v>
      </c>
      <c r="K572">
        <v>284011018</v>
      </c>
      <c r="L572" s="1">
        <v>44221</v>
      </c>
      <c r="M572" s="5">
        <f>_xlfn.DAYS(TablaRegistroVentas[[#This Row],[Fecha envío]], TablaRegistroVentas[[#This Row],[Fecha pedido]])</f>
        <v>26</v>
      </c>
      <c r="N572" s="1" t="str">
        <f>IF(TablaRegistroVentas[[#This Row],[Dias de entrega]]&lt;=20, "OK", IF(TablaRegistroVentas[[#This Row],[Dias de entrega]]&lt;=35, "Atrasado", "Alerta"))</f>
        <v>Atrasado</v>
      </c>
      <c r="O572" s="1"/>
      <c r="P572"/>
      <c r="Q572"/>
      <c r="R572"/>
    </row>
    <row r="573" spans="1:18" x14ac:dyDescent="0.3">
      <c r="A573" t="s">
        <v>841</v>
      </c>
      <c r="B573" t="s">
        <v>25</v>
      </c>
      <c r="C573" t="s">
        <v>53</v>
      </c>
      <c r="D573" t="str">
        <f t="shared" si="8"/>
        <v>ZAMBIA - ÁFRICA - C61</v>
      </c>
      <c r="E573" t="str">
        <f>LOWER(CONCATENATE(TablaRegistroVentas[[#This Row],[País]], ".", LEFT(TablaRegistroVentas[[#This Row],[Zona]],3),"@miempresa.com"))</f>
        <v>zambia.áfr@miempresa.com</v>
      </c>
      <c r="F573" t="s">
        <v>41</v>
      </c>
      <c r="G573" t="s">
        <v>18</v>
      </c>
      <c r="H573" t="s">
        <v>19</v>
      </c>
      <c r="I573" t="str">
        <f>IF(OR(TablaRegistroVentas[[#This Row],[Prioridad]]="Alta",TablaRegistroVentas[[#This Row],[Prioridad]]="Crítica"),"Urgente","Normal")</f>
        <v>Urgente</v>
      </c>
      <c r="J573" s="1">
        <v>44226</v>
      </c>
      <c r="K573">
        <v>615925586</v>
      </c>
      <c r="L573" s="1">
        <v>44252</v>
      </c>
      <c r="M573" s="5">
        <f>_xlfn.DAYS(TablaRegistroVentas[[#This Row],[Fecha envío]], TablaRegistroVentas[[#This Row],[Fecha pedido]])</f>
        <v>26</v>
      </c>
      <c r="N573" s="1" t="str">
        <f>IF(TablaRegistroVentas[[#This Row],[Dias de entrega]]&lt;=20, "OK", IF(TablaRegistroVentas[[#This Row],[Dias de entrega]]&lt;=35, "Atrasado", "Alerta"))</f>
        <v>Atrasado</v>
      </c>
      <c r="O573" s="1"/>
      <c r="P573"/>
      <c r="Q573"/>
      <c r="R573"/>
    </row>
    <row r="574" spans="1:18" x14ac:dyDescent="0.3">
      <c r="A574" t="s">
        <v>959</v>
      </c>
      <c r="B574" t="s">
        <v>30</v>
      </c>
      <c r="C574" t="s">
        <v>193</v>
      </c>
      <c r="D574" t="str">
        <f t="shared" si="8"/>
        <v>TRINIDAD AND TOBAGO - CENTROAMÉRICA Y CARIBE - C43</v>
      </c>
      <c r="E574" t="str">
        <f>LOWER(CONCATENATE(TablaRegistroVentas[[#This Row],[País]], ".", LEFT(TablaRegistroVentas[[#This Row],[Zona]],3),"@miempresa.com"))</f>
        <v>trinidad and tobago.cen@miempresa.com</v>
      </c>
      <c r="F574" t="s">
        <v>12</v>
      </c>
      <c r="G574" t="s">
        <v>18</v>
      </c>
      <c r="H574" t="s">
        <v>19</v>
      </c>
      <c r="I574" t="str">
        <f>IF(OR(TablaRegistroVentas[[#This Row],[Prioridad]]="Alta",TablaRegistroVentas[[#This Row],[Prioridad]]="Crítica"),"Urgente","Normal")</f>
        <v>Urgente</v>
      </c>
      <c r="J574" s="1">
        <v>44197</v>
      </c>
      <c r="K574">
        <v>430384099</v>
      </c>
      <c r="L574" s="1">
        <v>44223</v>
      </c>
      <c r="M574" s="5">
        <f>_xlfn.DAYS(TablaRegistroVentas[[#This Row],[Fecha envío]], TablaRegistroVentas[[#This Row],[Fecha pedido]])</f>
        <v>26</v>
      </c>
      <c r="N574" s="1" t="str">
        <f>IF(TablaRegistroVentas[[#This Row],[Dias de entrega]]&lt;=20, "OK", IF(TablaRegistroVentas[[#This Row],[Dias de entrega]]&lt;=35, "Atrasado", "Alerta"))</f>
        <v>Atrasado</v>
      </c>
      <c r="O574" s="1"/>
      <c r="P574"/>
      <c r="Q574"/>
      <c r="R574"/>
    </row>
    <row r="575" spans="1:18" x14ac:dyDescent="0.3">
      <c r="A575" t="s">
        <v>1110</v>
      </c>
      <c r="B575" t="s">
        <v>25</v>
      </c>
      <c r="C575" t="s">
        <v>270</v>
      </c>
      <c r="D575" t="str">
        <f t="shared" si="8"/>
        <v>GHANA - ÁFRICA - C92</v>
      </c>
      <c r="E575" t="str">
        <f>LOWER(CONCATENATE(TablaRegistroVentas[[#This Row],[País]], ".", LEFT(TablaRegistroVentas[[#This Row],[Zona]],3),"@miempresa.com"))</f>
        <v>ghana.áfr@miempresa.com</v>
      </c>
      <c r="F575" t="s">
        <v>41</v>
      </c>
      <c r="G575" t="s">
        <v>18</v>
      </c>
      <c r="H575" t="s">
        <v>33</v>
      </c>
      <c r="I575" t="str">
        <f>IF(OR(TablaRegistroVentas[[#This Row],[Prioridad]]="Alta",TablaRegistroVentas[[#This Row],[Prioridad]]="Crítica"),"Urgente","Normal")</f>
        <v>Normal</v>
      </c>
      <c r="J575" s="1">
        <v>43932</v>
      </c>
      <c r="K575">
        <v>922643697</v>
      </c>
      <c r="L575" s="1">
        <v>43958</v>
      </c>
      <c r="M575" s="5">
        <f>_xlfn.DAYS(TablaRegistroVentas[[#This Row],[Fecha envío]], TablaRegistroVentas[[#This Row],[Fecha pedido]])</f>
        <v>26</v>
      </c>
      <c r="N575" s="1" t="str">
        <f>IF(TablaRegistroVentas[[#This Row],[Dias de entrega]]&lt;=20, "OK", IF(TablaRegistroVentas[[#This Row],[Dias de entrega]]&lt;=35, "Atrasado", "Alerta"))</f>
        <v>Atrasado</v>
      </c>
      <c r="O575" s="1"/>
      <c r="P575"/>
      <c r="Q575"/>
      <c r="R575"/>
    </row>
    <row r="576" spans="1:18" x14ac:dyDescent="0.3">
      <c r="A576" t="s">
        <v>1146</v>
      </c>
      <c r="B576" t="s">
        <v>68</v>
      </c>
      <c r="C576" t="s">
        <v>126</v>
      </c>
      <c r="D576" t="str">
        <f t="shared" si="8"/>
        <v>BANGLADESH - ASIA - C98</v>
      </c>
      <c r="E576" t="str">
        <f>LOWER(CONCATENATE(TablaRegistroVentas[[#This Row],[País]], ".", LEFT(TablaRegistroVentas[[#This Row],[Zona]],3),"@miempresa.com"))</f>
        <v>bangladesh.asi@miempresa.com</v>
      </c>
      <c r="F576" t="s">
        <v>27</v>
      </c>
      <c r="G576" t="s">
        <v>18</v>
      </c>
      <c r="H576" t="s">
        <v>28</v>
      </c>
      <c r="I576" t="str">
        <f>IF(OR(TablaRegistroVentas[[#This Row],[Prioridad]]="Alta",TablaRegistroVentas[[#This Row],[Prioridad]]="Crítica"),"Urgente","Normal")</f>
        <v>Normal</v>
      </c>
      <c r="J576" s="1">
        <v>44119</v>
      </c>
      <c r="K576">
        <v>980037820</v>
      </c>
      <c r="L576" s="1">
        <v>44145</v>
      </c>
      <c r="M576" s="5">
        <f>_xlfn.DAYS(TablaRegistroVentas[[#This Row],[Fecha envío]], TablaRegistroVentas[[#This Row],[Fecha pedido]])</f>
        <v>26</v>
      </c>
      <c r="N576" s="1" t="str">
        <f>IF(TablaRegistroVentas[[#This Row],[Dias de entrega]]&lt;=20, "OK", IF(TablaRegistroVentas[[#This Row],[Dias de entrega]]&lt;=35, "Atrasado", "Alerta"))</f>
        <v>Atrasado</v>
      </c>
      <c r="O576" s="1"/>
      <c r="P576"/>
      <c r="Q576"/>
      <c r="R576"/>
    </row>
    <row r="577" spans="1:18" x14ac:dyDescent="0.3">
      <c r="A577" t="s">
        <v>83</v>
      </c>
      <c r="B577" t="s">
        <v>25</v>
      </c>
      <c r="C577" t="s">
        <v>66</v>
      </c>
      <c r="D577" t="str">
        <f t="shared" si="8"/>
        <v>LIBYA - ÁFRICA - C85</v>
      </c>
      <c r="E577" t="str">
        <f>LOWER(CONCATENATE(TablaRegistroVentas[[#This Row],[País]], ".", LEFT(TablaRegistroVentas[[#This Row],[Zona]],3),"@miempresa.com"))</f>
        <v>libya.áfr@miempresa.com</v>
      </c>
      <c r="F577" t="s">
        <v>78</v>
      </c>
      <c r="G577" t="s">
        <v>13</v>
      </c>
      <c r="H577" t="s">
        <v>19</v>
      </c>
      <c r="I577" t="str">
        <f>IF(OR(TablaRegistroVentas[[#This Row],[Prioridad]]="Alta",TablaRegistroVentas[[#This Row],[Prioridad]]="Crítica"),"Urgente","Normal")</f>
        <v>Urgente</v>
      </c>
      <c r="J577" s="1">
        <v>44388</v>
      </c>
      <c r="K577">
        <v>859830653</v>
      </c>
      <c r="L577" s="1">
        <v>44413</v>
      </c>
      <c r="M577" s="5">
        <f>_xlfn.DAYS(TablaRegistroVentas[[#This Row],[Fecha envío]], TablaRegistroVentas[[#This Row],[Fecha pedido]])</f>
        <v>25</v>
      </c>
      <c r="N577" s="1" t="str">
        <f>IF(TablaRegistroVentas[[#This Row],[Dias de entrega]]&lt;=20, "OK", IF(TablaRegistroVentas[[#This Row],[Dias de entrega]]&lt;=35, "Atrasado", "Alerta"))</f>
        <v>Atrasado</v>
      </c>
      <c r="O577" s="1"/>
      <c r="P577"/>
      <c r="Q577"/>
      <c r="R577"/>
    </row>
    <row r="578" spans="1:18" x14ac:dyDescent="0.3">
      <c r="A578" t="s">
        <v>206</v>
      </c>
      <c r="B578" t="s">
        <v>25</v>
      </c>
      <c r="C578" t="s">
        <v>80</v>
      </c>
      <c r="D578" t="str">
        <f t="shared" ref="D578:D641" si="9">UPPER(C578&amp;" - "&amp;B578&amp;" - "&amp;LEFT(A578,1)&amp;MID(A578,2,2))</f>
        <v>MALI - ÁFRICA - C29</v>
      </c>
      <c r="E578" t="str">
        <f>LOWER(CONCATENATE(TablaRegistroVentas[[#This Row],[País]], ".", LEFT(TablaRegistroVentas[[#This Row],[Zona]],3),"@miempresa.com"))</f>
        <v>mali.áfr@miempresa.com</v>
      </c>
      <c r="F578" t="s">
        <v>88</v>
      </c>
      <c r="G578" t="s">
        <v>13</v>
      </c>
      <c r="H578" t="s">
        <v>19</v>
      </c>
      <c r="I578" t="str">
        <f>IF(OR(TablaRegistroVentas[[#This Row],[Prioridad]]="Alta",TablaRegistroVentas[[#This Row],[Prioridad]]="Crítica"),"Urgente","Normal")</f>
        <v>Urgente</v>
      </c>
      <c r="J578" s="1">
        <v>44767</v>
      </c>
      <c r="K578">
        <v>297189462</v>
      </c>
      <c r="L578" s="1">
        <v>44792</v>
      </c>
      <c r="M578" s="5">
        <f>_xlfn.DAYS(TablaRegistroVentas[[#This Row],[Fecha envío]], TablaRegistroVentas[[#This Row],[Fecha pedido]])</f>
        <v>25</v>
      </c>
      <c r="N578" s="1" t="str">
        <f>IF(TablaRegistroVentas[[#This Row],[Dias de entrega]]&lt;=20, "OK", IF(TablaRegistroVentas[[#This Row],[Dias de entrega]]&lt;=35, "Atrasado", "Alerta"))</f>
        <v>Atrasado</v>
      </c>
      <c r="O578" s="1"/>
      <c r="P578"/>
      <c r="Q578"/>
      <c r="R578"/>
    </row>
    <row r="579" spans="1:18" x14ac:dyDescent="0.3">
      <c r="A579" t="s">
        <v>211</v>
      </c>
      <c r="B579" t="s">
        <v>10</v>
      </c>
      <c r="C579" t="s">
        <v>212</v>
      </c>
      <c r="D579" t="str">
        <f t="shared" si="9"/>
        <v>LATVIA - EUROPA - C49</v>
      </c>
      <c r="E579" t="str">
        <f>LOWER(CONCATENATE(TablaRegistroVentas[[#This Row],[País]], ".", LEFT(TablaRegistroVentas[[#This Row],[Zona]],3),"@miempresa.com"))</f>
        <v>latvia.eur@miempresa.com</v>
      </c>
      <c r="F579" t="s">
        <v>56</v>
      </c>
      <c r="G579" t="s">
        <v>18</v>
      </c>
      <c r="H579" t="s">
        <v>28</v>
      </c>
      <c r="I579" t="str">
        <f>IF(OR(TablaRegistroVentas[[#This Row],[Prioridad]]="Alta",TablaRegistroVentas[[#This Row],[Prioridad]]="Crítica"),"Urgente","Normal")</f>
        <v>Normal</v>
      </c>
      <c r="J579" s="1">
        <v>44846</v>
      </c>
      <c r="K579">
        <v>494945085</v>
      </c>
      <c r="L579" s="1">
        <v>44871</v>
      </c>
      <c r="M579" s="5">
        <f>_xlfn.DAYS(TablaRegistroVentas[[#This Row],[Fecha envío]], TablaRegistroVentas[[#This Row],[Fecha pedido]])</f>
        <v>25</v>
      </c>
      <c r="N579" s="1" t="str">
        <f>IF(TablaRegistroVentas[[#This Row],[Dias de entrega]]&lt;=20, "OK", IF(TablaRegistroVentas[[#This Row],[Dias de entrega]]&lt;=35, "Atrasado", "Alerta"))</f>
        <v>Atrasado</v>
      </c>
      <c r="O579" s="1"/>
      <c r="P579"/>
      <c r="Q579"/>
      <c r="R579"/>
    </row>
    <row r="580" spans="1:18" x14ac:dyDescent="0.3">
      <c r="A580" t="s">
        <v>221</v>
      </c>
      <c r="B580" t="s">
        <v>25</v>
      </c>
      <c r="C580" t="s">
        <v>222</v>
      </c>
      <c r="D580" t="str">
        <f t="shared" si="9"/>
        <v>SEYCHELLES  - ÁFRICA - C81</v>
      </c>
      <c r="E580" t="str">
        <f>LOWER(CONCATENATE(TablaRegistroVentas[[#This Row],[País]], ".", LEFT(TablaRegistroVentas[[#This Row],[Zona]],3),"@miempresa.com"))</f>
        <v>seychelles .áfr@miempresa.com</v>
      </c>
      <c r="F580" t="s">
        <v>17</v>
      </c>
      <c r="G580" t="s">
        <v>13</v>
      </c>
      <c r="H580" t="s">
        <v>19</v>
      </c>
      <c r="I580" t="str">
        <f>IF(OR(TablaRegistroVentas[[#This Row],[Prioridad]]="Alta",TablaRegistroVentas[[#This Row],[Prioridad]]="Crítica"),"Urgente","Normal")</f>
        <v>Urgente</v>
      </c>
      <c r="J580" s="1">
        <v>44596</v>
      </c>
      <c r="K580">
        <v>816709744</v>
      </c>
      <c r="L580" s="1">
        <v>44621</v>
      </c>
      <c r="M580" s="5">
        <f>_xlfn.DAYS(TablaRegistroVentas[[#This Row],[Fecha envío]], TablaRegistroVentas[[#This Row],[Fecha pedido]])</f>
        <v>25</v>
      </c>
      <c r="N580" s="1" t="str">
        <f>IF(TablaRegistroVentas[[#This Row],[Dias de entrega]]&lt;=20, "OK", IF(TablaRegistroVentas[[#This Row],[Dias de entrega]]&lt;=35, "Atrasado", "Alerta"))</f>
        <v>Atrasado</v>
      </c>
      <c r="O580" s="1"/>
      <c r="P580"/>
      <c r="Q580"/>
      <c r="R580"/>
    </row>
    <row r="581" spans="1:18" x14ac:dyDescent="0.3">
      <c r="A581" t="s">
        <v>303</v>
      </c>
      <c r="B581" t="s">
        <v>25</v>
      </c>
      <c r="C581" t="s">
        <v>304</v>
      </c>
      <c r="D581" t="str">
        <f t="shared" si="9"/>
        <v>PAKISTAN - ÁFRICA - C45</v>
      </c>
      <c r="E581" t="str">
        <f>LOWER(CONCATENATE(TablaRegistroVentas[[#This Row],[País]], ".", LEFT(TablaRegistroVentas[[#This Row],[Zona]],3),"@miempresa.com"))</f>
        <v>pakistan.áfr@miempresa.com</v>
      </c>
      <c r="F581" t="s">
        <v>56</v>
      </c>
      <c r="G581" t="s">
        <v>13</v>
      </c>
      <c r="H581" t="s">
        <v>28</v>
      </c>
      <c r="I581" t="str">
        <f>IF(OR(TablaRegistroVentas[[#This Row],[Prioridad]]="Alta",TablaRegistroVentas[[#This Row],[Prioridad]]="Crítica"),"Urgente","Normal")</f>
        <v>Normal</v>
      </c>
      <c r="J581" s="1">
        <v>44759</v>
      </c>
      <c r="K581">
        <v>457177865</v>
      </c>
      <c r="L581" s="1">
        <v>44784</v>
      </c>
      <c r="M581" s="5">
        <f>_xlfn.DAYS(TablaRegistroVentas[[#This Row],[Fecha envío]], TablaRegistroVentas[[#This Row],[Fecha pedido]])</f>
        <v>25</v>
      </c>
      <c r="N581" s="1" t="str">
        <f>IF(TablaRegistroVentas[[#This Row],[Dias de entrega]]&lt;=20, "OK", IF(TablaRegistroVentas[[#This Row],[Dias de entrega]]&lt;=35, "Atrasado", "Alerta"))</f>
        <v>Atrasado</v>
      </c>
      <c r="O581" s="1"/>
      <c r="P581"/>
      <c r="Q581"/>
      <c r="R581"/>
    </row>
    <row r="582" spans="1:18" x14ac:dyDescent="0.3">
      <c r="A582" t="s">
        <v>315</v>
      </c>
      <c r="B582" t="s">
        <v>10</v>
      </c>
      <c r="C582" t="s">
        <v>316</v>
      </c>
      <c r="D582" t="str">
        <f t="shared" si="9"/>
        <v>SERBIA - EUROPA - C39</v>
      </c>
      <c r="E582" t="str">
        <f>LOWER(CONCATENATE(TablaRegistroVentas[[#This Row],[País]], ".", LEFT(TablaRegistroVentas[[#This Row],[Zona]],3),"@miempresa.com"))</f>
        <v>serbia.eur@miempresa.com</v>
      </c>
      <c r="F582" t="s">
        <v>12</v>
      </c>
      <c r="G582" t="s">
        <v>18</v>
      </c>
      <c r="H582" t="s">
        <v>19</v>
      </c>
      <c r="I582" t="str">
        <f>IF(OR(TablaRegistroVentas[[#This Row],[Prioridad]]="Alta",TablaRegistroVentas[[#This Row],[Prioridad]]="Crítica"),"Urgente","Normal")</f>
        <v>Urgente</v>
      </c>
      <c r="J582" s="1">
        <v>44517</v>
      </c>
      <c r="K582">
        <v>394731318</v>
      </c>
      <c r="L582" s="1">
        <v>44542</v>
      </c>
      <c r="M582" s="5">
        <f>_xlfn.DAYS(TablaRegistroVentas[[#This Row],[Fecha envío]], TablaRegistroVentas[[#This Row],[Fecha pedido]])</f>
        <v>25</v>
      </c>
      <c r="N582" s="1" t="str">
        <f>IF(TablaRegistroVentas[[#This Row],[Dias de entrega]]&lt;=20, "OK", IF(TablaRegistroVentas[[#This Row],[Dias de entrega]]&lt;=35, "Atrasado", "Alerta"))</f>
        <v>Atrasado</v>
      </c>
      <c r="O582" s="1"/>
      <c r="P582"/>
      <c r="Q582"/>
      <c r="R582"/>
    </row>
    <row r="583" spans="1:18" x14ac:dyDescent="0.3">
      <c r="A583" t="s">
        <v>371</v>
      </c>
      <c r="B583" t="s">
        <v>30</v>
      </c>
      <c r="C583" t="s">
        <v>153</v>
      </c>
      <c r="D583" t="str">
        <f t="shared" si="9"/>
        <v>JAMAICA - CENTROAMÉRICA Y CARIBE - C52</v>
      </c>
      <c r="E583" t="str">
        <f>LOWER(CONCATENATE(TablaRegistroVentas[[#This Row],[País]], ".", LEFT(TablaRegistroVentas[[#This Row],[Zona]],3),"@miempresa.com"))</f>
        <v>jamaica.cen@miempresa.com</v>
      </c>
      <c r="F583" t="s">
        <v>17</v>
      </c>
      <c r="G583" t="s">
        <v>13</v>
      </c>
      <c r="H583" t="s">
        <v>19</v>
      </c>
      <c r="I583" t="str">
        <f>IF(OR(TablaRegistroVentas[[#This Row],[Prioridad]]="Alta",TablaRegistroVentas[[#This Row],[Prioridad]]="Crítica"),"Urgente","Normal")</f>
        <v>Urgente</v>
      </c>
      <c r="J583" s="1">
        <v>44069</v>
      </c>
      <c r="K583">
        <v>523235309</v>
      </c>
      <c r="L583" s="1">
        <v>44094</v>
      </c>
      <c r="M583" s="5">
        <f>_xlfn.DAYS(TablaRegistroVentas[[#This Row],[Fecha envío]], TablaRegistroVentas[[#This Row],[Fecha pedido]])</f>
        <v>25</v>
      </c>
      <c r="N583" s="1" t="str">
        <f>IF(TablaRegistroVentas[[#This Row],[Dias de entrega]]&lt;=20, "OK", IF(TablaRegistroVentas[[#This Row],[Dias de entrega]]&lt;=35, "Atrasado", "Alerta"))</f>
        <v>Atrasado</v>
      </c>
      <c r="O583" s="1"/>
      <c r="P583"/>
      <c r="Q583"/>
      <c r="R583"/>
    </row>
    <row r="584" spans="1:18" x14ac:dyDescent="0.3">
      <c r="A584" t="s">
        <v>477</v>
      </c>
      <c r="B584" t="s">
        <v>68</v>
      </c>
      <c r="C584" t="s">
        <v>143</v>
      </c>
      <c r="D584" t="str">
        <f t="shared" si="9"/>
        <v>CHINA - ASIA - C41</v>
      </c>
      <c r="E584" t="str">
        <f>LOWER(CONCATENATE(TablaRegistroVentas[[#This Row],[País]], ".", LEFT(TablaRegistroVentas[[#This Row],[Zona]],3),"@miempresa.com"))</f>
        <v>china.asi@miempresa.com</v>
      </c>
      <c r="F584" t="s">
        <v>41</v>
      </c>
      <c r="G584" t="s">
        <v>18</v>
      </c>
      <c r="H584" t="s">
        <v>19</v>
      </c>
      <c r="I584" t="str">
        <f>IF(OR(TablaRegistroVentas[[#This Row],[Prioridad]]="Alta",TablaRegistroVentas[[#This Row],[Prioridad]]="Crítica"),"Urgente","Normal")</f>
        <v>Urgente</v>
      </c>
      <c r="J584" s="1">
        <v>44618</v>
      </c>
      <c r="K584">
        <v>414122188</v>
      </c>
      <c r="L584" s="1">
        <v>44643</v>
      </c>
      <c r="M584" s="5">
        <f>_xlfn.DAYS(TablaRegistroVentas[[#This Row],[Fecha envío]], TablaRegistroVentas[[#This Row],[Fecha pedido]])</f>
        <v>25</v>
      </c>
      <c r="N584" s="1" t="str">
        <f>IF(TablaRegistroVentas[[#This Row],[Dias de entrega]]&lt;=20, "OK", IF(TablaRegistroVentas[[#This Row],[Dias de entrega]]&lt;=35, "Atrasado", "Alerta"))</f>
        <v>Atrasado</v>
      </c>
      <c r="O584" s="1"/>
      <c r="P584"/>
      <c r="Q584"/>
      <c r="R584"/>
    </row>
    <row r="585" spans="1:18" x14ac:dyDescent="0.3">
      <c r="A585" t="s">
        <v>632</v>
      </c>
      <c r="B585" t="s">
        <v>25</v>
      </c>
      <c r="C585" t="s">
        <v>122</v>
      </c>
      <c r="D585" t="str">
        <f t="shared" si="9"/>
        <v>REPUBLIC OF THE CONGO - ÁFRICA - C24</v>
      </c>
      <c r="E585" t="str">
        <f>LOWER(CONCATENATE(TablaRegistroVentas[[#This Row],[País]], ".", LEFT(TablaRegistroVentas[[#This Row],[Zona]],3),"@miempresa.com"))</f>
        <v>republic of the congo.áfr@miempresa.com</v>
      </c>
      <c r="F585" t="s">
        <v>17</v>
      </c>
      <c r="G585" t="s">
        <v>13</v>
      </c>
      <c r="H585" t="s">
        <v>19</v>
      </c>
      <c r="I585" t="str">
        <f>IF(OR(TablaRegistroVentas[[#This Row],[Prioridad]]="Alta",TablaRegistroVentas[[#This Row],[Prioridad]]="Crítica"),"Urgente","Normal")</f>
        <v>Urgente</v>
      </c>
      <c r="J585" s="1">
        <v>43934</v>
      </c>
      <c r="K585">
        <v>247850978</v>
      </c>
      <c r="L585" s="1">
        <v>43959</v>
      </c>
      <c r="M585" s="5">
        <f>_xlfn.DAYS(TablaRegistroVentas[[#This Row],[Fecha envío]], TablaRegistroVentas[[#This Row],[Fecha pedido]])</f>
        <v>25</v>
      </c>
      <c r="N585" s="1" t="str">
        <f>IF(TablaRegistroVentas[[#This Row],[Dias de entrega]]&lt;=20, "OK", IF(TablaRegistroVentas[[#This Row],[Dias de entrega]]&lt;=35, "Atrasado", "Alerta"))</f>
        <v>Atrasado</v>
      </c>
      <c r="O585" s="1"/>
      <c r="P585"/>
      <c r="Q585"/>
      <c r="R585"/>
    </row>
    <row r="586" spans="1:18" x14ac:dyDescent="0.3">
      <c r="A586" t="s">
        <v>737</v>
      </c>
      <c r="B586" t="s">
        <v>10</v>
      </c>
      <c r="C586" t="s">
        <v>178</v>
      </c>
      <c r="D586" t="str">
        <f t="shared" si="9"/>
        <v>IRELAND - EUROPA - C47</v>
      </c>
      <c r="E586" t="str">
        <f>LOWER(CONCATENATE(TablaRegistroVentas[[#This Row],[País]], ".", LEFT(TablaRegistroVentas[[#This Row],[Zona]],3),"@miempresa.com"))</f>
        <v>ireland.eur@miempresa.com</v>
      </c>
      <c r="F586" t="s">
        <v>56</v>
      </c>
      <c r="G586" t="s">
        <v>18</v>
      </c>
      <c r="H586" t="s">
        <v>28</v>
      </c>
      <c r="I586" t="str">
        <f>IF(OR(TablaRegistroVentas[[#This Row],[Prioridad]]="Alta",TablaRegistroVentas[[#This Row],[Prioridad]]="Crítica"),"Urgente","Normal")</f>
        <v>Normal</v>
      </c>
      <c r="J586" s="1">
        <v>44858</v>
      </c>
      <c r="K586">
        <v>477748906</v>
      </c>
      <c r="L586" s="1">
        <v>44883</v>
      </c>
      <c r="M586" s="5">
        <f>_xlfn.DAYS(TablaRegistroVentas[[#This Row],[Fecha envío]], TablaRegistroVentas[[#This Row],[Fecha pedido]])</f>
        <v>25</v>
      </c>
      <c r="N586" s="1" t="str">
        <f>IF(TablaRegistroVentas[[#This Row],[Dias de entrega]]&lt;=20, "OK", IF(TablaRegistroVentas[[#This Row],[Dias de entrega]]&lt;=35, "Atrasado", "Alerta"))</f>
        <v>Atrasado</v>
      </c>
      <c r="O586" s="1"/>
      <c r="P586"/>
      <c r="Q586"/>
      <c r="R586"/>
    </row>
    <row r="587" spans="1:18" x14ac:dyDescent="0.3">
      <c r="A587" t="s">
        <v>786</v>
      </c>
      <c r="B587" t="s">
        <v>48</v>
      </c>
      <c r="C587" t="s">
        <v>517</v>
      </c>
      <c r="D587" t="str">
        <f t="shared" si="9"/>
        <v>CANADA - NORTEAMÉRICA - C28</v>
      </c>
      <c r="E587" t="str">
        <f>LOWER(CONCATENATE(TablaRegistroVentas[[#This Row],[País]], ".", LEFT(TablaRegistroVentas[[#This Row],[Zona]],3),"@miempresa.com"))</f>
        <v>canada.nor@miempresa.com</v>
      </c>
      <c r="F587" t="s">
        <v>32</v>
      </c>
      <c r="G587" t="s">
        <v>13</v>
      </c>
      <c r="H587" t="s">
        <v>28</v>
      </c>
      <c r="I587" t="str">
        <f>IF(OR(TablaRegistroVentas[[#This Row],[Prioridad]]="Alta",TablaRegistroVentas[[#This Row],[Prioridad]]="Crítica"),"Urgente","Normal")</f>
        <v>Normal</v>
      </c>
      <c r="J587" s="1">
        <v>44255</v>
      </c>
      <c r="K587">
        <v>282137763</v>
      </c>
      <c r="L587" s="1">
        <v>44280</v>
      </c>
      <c r="M587" s="5">
        <f>_xlfn.DAYS(TablaRegistroVentas[[#This Row],[Fecha envío]], TablaRegistroVentas[[#This Row],[Fecha pedido]])</f>
        <v>25</v>
      </c>
      <c r="N587" s="1" t="str">
        <f>IF(TablaRegistroVentas[[#This Row],[Dias de entrega]]&lt;=20, "OK", IF(TablaRegistroVentas[[#This Row],[Dias de entrega]]&lt;=35, "Atrasado", "Alerta"))</f>
        <v>Atrasado</v>
      </c>
      <c r="O587" s="1"/>
      <c r="P587"/>
      <c r="Q587"/>
      <c r="R587"/>
    </row>
    <row r="588" spans="1:18" x14ac:dyDescent="0.3">
      <c r="A588" t="s">
        <v>805</v>
      </c>
      <c r="B588" t="s">
        <v>68</v>
      </c>
      <c r="C588" t="s">
        <v>143</v>
      </c>
      <c r="D588" t="str">
        <f t="shared" si="9"/>
        <v>CHINA - ASIA - C56</v>
      </c>
      <c r="E588" t="str">
        <f>LOWER(CONCATENATE(TablaRegistroVentas[[#This Row],[País]], ".", LEFT(TablaRegistroVentas[[#This Row],[Zona]],3),"@miempresa.com"))</f>
        <v>china.asi@miempresa.com</v>
      </c>
      <c r="F588" t="s">
        <v>36</v>
      </c>
      <c r="G588" t="s">
        <v>18</v>
      </c>
      <c r="H588" t="s">
        <v>28</v>
      </c>
      <c r="I588" t="str">
        <f>IF(OR(TablaRegistroVentas[[#This Row],[Prioridad]]="Alta",TablaRegistroVentas[[#This Row],[Prioridad]]="Crítica"),"Urgente","Normal")</f>
        <v>Normal</v>
      </c>
      <c r="J588" s="1">
        <v>44558</v>
      </c>
      <c r="K588">
        <v>565477311</v>
      </c>
      <c r="L588" s="1">
        <v>44583</v>
      </c>
      <c r="M588" s="5">
        <f>_xlfn.DAYS(TablaRegistroVentas[[#This Row],[Fecha envío]], TablaRegistroVentas[[#This Row],[Fecha pedido]])</f>
        <v>25</v>
      </c>
      <c r="N588" s="1" t="str">
        <f>IF(TablaRegistroVentas[[#This Row],[Dias de entrega]]&lt;=20, "OK", IF(TablaRegistroVentas[[#This Row],[Dias de entrega]]&lt;=35, "Atrasado", "Alerta"))</f>
        <v>Atrasado</v>
      </c>
      <c r="O588" s="1"/>
      <c r="P588"/>
      <c r="Q588"/>
      <c r="R588"/>
    </row>
    <row r="589" spans="1:18" x14ac:dyDescent="0.3">
      <c r="A589" t="s">
        <v>906</v>
      </c>
      <c r="B589" t="s">
        <v>68</v>
      </c>
      <c r="C589" t="s">
        <v>432</v>
      </c>
      <c r="D589" t="str">
        <f t="shared" si="9"/>
        <v>TAJIKISTAN - ASIA - C53</v>
      </c>
      <c r="E589" t="str">
        <f>LOWER(CONCATENATE(TablaRegistroVentas[[#This Row],[País]], ".", LEFT(TablaRegistroVentas[[#This Row],[Zona]],3),"@miempresa.com"))</f>
        <v>tajikistan.asi@miempresa.com</v>
      </c>
      <c r="F589" t="s">
        <v>32</v>
      </c>
      <c r="G589" t="s">
        <v>13</v>
      </c>
      <c r="H589" t="s">
        <v>33</v>
      </c>
      <c r="I589" t="str">
        <f>IF(OR(TablaRegistroVentas[[#This Row],[Prioridad]]="Alta",TablaRegistroVentas[[#This Row],[Prioridad]]="Crítica"),"Urgente","Normal")</f>
        <v>Normal</v>
      </c>
      <c r="J589" s="1">
        <v>44353</v>
      </c>
      <c r="K589">
        <v>532205045</v>
      </c>
      <c r="L589" s="1">
        <v>44378</v>
      </c>
      <c r="M589" s="5">
        <f>_xlfn.DAYS(TablaRegistroVentas[[#This Row],[Fecha envío]], TablaRegistroVentas[[#This Row],[Fecha pedido]])</f>
        <v>25</v>
      </c>
      <c r="N589" s="1" t="str">
        <f>IF(TablaRegistroVentas[[#This Row],[Dias de entrega]]&lt;=20, "OK", IF(TablaRegistroVentas[[#This Row],[Dias de entrega]]&lt;=35, "Atrasado", "Alerta"))</f>
        <v>Atrasado</v>
      </c>
      <c r="O589" s="1"/>
      <c r="P589"/>
      <c r="Q589"/>
      <c r="R589"/>
    </row>
    <row r="590" spans="1:18" x14ac:dyDescent="0.3">
      <c r="A590" t="s">
        <v>922</v>
      </c>
      <c r="B590" t="s">
        <v>25</v>
      </c>
      <c r="C590" t="s">
        <v>417</v>
      </c>
      <c r="D590" t="str">
        <f t="shared" si="9"/>
        <v>DEMOCRATIC REPUBLIC OF THE CONGO - ÁFRICA - C41</v>
      </c>
      <c r="E590" t="str">
        <f>LOWER(CONCATENATE(TablaRegistroVentas[[#This Row],[País]], ".", LEFT(TablaRegistroVentas[[#This Row],[Zona]],3),"@miempresa.com"))</f>
        <v>democratic republic of the congo.áfr@miempresa.com</v>
      </c>
      <c r="F590" t="s">
        <v>41</v>
      </c>
      <c r="G590" t="s">
        <v>18</v>
      </c>
      <c r="H590" t="s">
        <v>19</v>
      </c>
      <c r="I590" t="str">
        <f>IF(OR(TablaRegistroVentas[[#This Row],[Prioridad]]="Alta",TablaRegistroVentas[[#This Row],[Prioridad]]="Crítica"),"Urgente","Normal")</f>
        <v>Urgente</v>
      </c>
      <c r="J590" s="1">
        <v>44323</v>
      </c>
      <c r="K590">
        <v>419711911</v>
      </c>
      <c r="L590" s="1">
        <v>44348</v>
      </c>
      <c r="M590" s="5">
        <f>_xlfn.DAYS(TablaRegistroVentas[[#This Row],[Fecha envío]], TablaRegistroVentas[[#This Row],[Fecha pedido]])</f>
        <v>25</v>
      </c>
      <c r="N590" s="1" t="str">
        <f>IF(TablaRegistroVentas[[#This Row],[Dias de entrega]]&lt;=20, "OK", IF(TablaRegistroVentas[[#This Row],[Dias de entrega]]&lt;=35, "Atrasado", "Alerta"))</f>
        <v>Atrasado</v>
      </c>
      <c r="O590" s="1"/>
      <c r="P590"/>
      <c r="Q590"/>
      <c r="R590"/>
    </row>
    <row r="591" spans="1:18" x14ac:dyDescent="0.3">
      <c r="A591" t="s">
        <v>148</v>
      </c>
      <c r="B591" t="s">
        <v>68</v>
      </c>
      <c r="C591" t="s">
        <v>149</v>
      </c>
      <c r="D591" t="str">
        <f t="shared" si="9"/>
        <v>KAZAKHSTAN - ASIA - C48</v>
      </c>
      <c r="E591" t="str">
        <f>LOWER(CONCATENATE(TablaRegistroVentas[[#This Row],[País]], ".", LEFT(TablaRegistroVentas[[#This Row],[Zona]],3),"@miempresa.com"))</f>
        <v>kazakhstan.asi@miempresa.com</v>
      </c>
      <c r="F591" t="s">
        <v>88</v>
      </c>
      <c r="G591" t="s">
        <v>18</v>
      </c>
      <c r="H591" t="s">
        <v>33</v>
      </c>
      <c r="I591" t="str">
        <f>IF(OR(TablaRegistroVentas[[#This Row],[Prioridad]]="Alta",TablaRegistroVentas[[#This Row],[Prioridad]]="Crítica"),"Urgente","Normal")</f>
        <v>Normal</v>
      </c>
      <c r="J591" s="1">
        <v>44214</v>
      </c>
      <c r="K591">
        <v>489661777</v>
      </c>
      <c r="L591" s="1">
        <v>44238</v>
      </c>
      <c r="M591" s="5">
        <f>_xlfn.DAYS(TablaRegistroVentas[[#This Row],[Fecha envío]], TablaRegistroVentas[[#This Row],[Fecha pedido]])</f>
        <v>24</v>
      </c>
      <c r="N591" s="1" t="str">
        <f>IF(TablaRegistroVentas[[#This Row],[Dias de entrega]]&lt;=20, "OK", IF(TablaRegistroVentas[[#This Row],[Dias de entrega]]&lt;=35, "Atrasado", "Alerta"))</f>
        <v>Atrasado</v>
      </c>
      <c r="O591" s="1"/>
      <c r="P591"/>
      <c r="Q591"/>
      <c r="R591"/>
    </row>
    <row r="592" spans="1:18" x14ac:dyDescent="0.3">
      <c r="A592" t="s">
        <v>349</v>
      </c>
      <c r="B592" t="s">
        <v>25</v>
      </c>
      <c r="C592" t="s">
        <v>240</v>
      </c>
      <c r="D592" t="str">
        <f t="shared" si="9"/>
        <v>MAURITANIA - ÁFRICA - C21</v>
      </c>
      <c r="E592" t="str">
        <f>LOWER(CONCATENATE(TablaRegistroVentas[[#This Row],[País]], ".", LEFT(TablaRegistroVentas[[#This Row],[Zona]],3),"@miempresa.com"))</f>
        <v>mauritania.áfr@miempresa.com</v>
      </c>
      <c r="F592" t="s">
        <v>41</v>
      </c>
      <c r="G592" t="s">
        <v>13</v>
      </c>
      <c r="H592" t="s">
        <v>28</v>
      </c>
      <c r="I592" t="str">
        <f>IF(OR(TablaRegistroVentas[[#This Row],[Prioridad]]="Alta",TablaRegistroVentas[[#This Row],[Prioridad]]="Crítica"),"Urgente","Normal")</f>
        <v>Normal</v>
      </c>
      <c r="J592" s="1">
        <v>44250</v>
      </c>
      <c r="K592">
        <v>218651807</v>
      </c>
      <c r="L592" s="1">
        <v>44274</v>
      </c>
      <c r="M592" s="5">
        <f>_xlfn.DAYS(TablaRegistroVentas[[#This Row],[Fecha envío]], TablaRegistroVentas[[#This Row],[Fecha pedido]])</f>
        <v>24</v>
      </c>
      <c r="N592" s="1" t="str">
        <f>IF(TablaRegistroVentas[[#This Row],[Dias de entrega]]&lt;=20, "OK", IF(TablaRegistroVentas[[#This Row],[Dias de entrega]]&lt;=35, "Atrasado", "Alerta"))</f>
        <v>Atrasado</v>
      </c>
      <c r="O592" s="1"/>
      <c r="P592"/>
      <c r="Q592"/>
      <c r="R592"/>
    </row>
    <row r="593" spans="1:18" x14ac:dyDescent="0.3">
      <c r="A593" t="s">
        <v>438</v>
      </c>
      <c r="B593" t="s">
        <v>21</v>
      </c>
      <c r="C593" t="s">
        <v>174</v>
      </c>
      <c r="D593" t="str">
        <f t="shared" si="9"/>
        <v>EAST TIMOR - AUSTRALIA Y OCEANÍA - C11</v>
      </c>
      <c r="E593" t="str">
        <f>LOWER(CONCATENATE(TablaRegistroVentas[[#This Row],[País]], ".", LEFT(TablaRegistroVentas[[#This Row],[Zona]],3),"@miempresa.com"))</f>
        <v>east timor.aus@miempresa.com</v>
      </c>
      <c r="F593" t="s">
        <v>36</v>
      </c>
      <c r="G593" t="s">
        <v>13</v>
      </c>
      <c r="H593" t="s">
        <v>19</v>
      </c>
      <c r="I593" t="str">
        <f>IF(OR(TablaRegistroVentas[[#This Row],[Prioridad]]="Alta",TablaRegistroVentas[[#This Row],[Prioridad]]="Crítica"),"Urgente","Normal")</f>
        <v>Urgente</v>
      </c>
      <c r="J593" s="1">
        <v>44042</v>
      </c>
      <c r="K593">
        <v>111818778</v>
      </c>
      <c r="L593" s="1">
        <v>44066</v>
      </c>
      <c r="M593" s="5">
        <f>_xlfn.DAYS(TablaRegistroVentas[[#This Row],[Fecha envío]], TablaRegistroVentas[[#This Row],[Fecha pedido]])</f>
        <v>24</v>
      </c>
      <c r="N593" s="1" t="str">
        <f>IF(TablaRegistroVentas[[#This Row],[Dias de entrega]]&lt;=20, "OK", IF(TablaRegistroVentas[[#This Row],[Dias de entrega]]&lt;=35, "Atrasado", "Alerta"))</f>
        <v>Atrasado</v>
      </c>
      <c r="O593" s="1"/>
      <c r="P593"/>
      <c r="Q593"/>
      <c r="R593"/>
    </row>
    <row r="594" spans="1:18" x14ac:dyDescent="0.3">
      <c r="A594" t="s">
        <v>476</v>
      </c>
      <c r="B594" t="s">
        <v>10</v>
      </c>
      <c r="C594" t="s">
        <v>172</v>
      </c>
      <c r="D594" t="str">
        <f t="shared" si="9"/>
        <v>ROMANIA - EUROPA - C34</v>
      </c>
      <c r="E594" t="str">
        <f>LOWER(CONCATENATE(TablaRegistroVentas[[#This Row],[País]], ".", LEFT(TablaRegistroVentas[[#This Row],[Zona]],3),"@miempresa.com"))</f>
        <v>romania.eur@miempresa.com</v>
      </c>
      <c r="F594" t="s">
        <v>41</v>
      </c>
      <c r="G594" t="s">
        <v>18</v>
      </c>
      <c r="H594" t="s">
        <v>19</v>
      </c>
      <c r="I594" t="str">
        <f>IF(OR(TablaRegistroVentas[[#This Row],[Prioridad]]="Alta",TablaRegistroVentas[[#This Row],[Prioridad]]="Crítica"),"Urgente","Normal")</f>
        <v>Urgente</v>
      </c>
      <c r="J594" s="1">
        <v>43916</v>
      </c>
      <c r="K594">
        <v>349350488</v>
      </c>
      <c r="L594" s="1">
        <v>43940</v>
      </c>
      <c r="M594" s="5">
        <f>_xlfn.DAYS(TablaRegistroVentas[[#This Row],[Fecha envío]], TablaRegistroVentas[[#This Row],[Fecha pedido]])</f>
        <v>24</v>
      </c>
      <c r="N594" s="1" t="str">
        <f>IF(TablaRegistroVentas[[#This Row],[Dias de entrega]]&lt;=20, "OK", IF(TablaRegistroVentas[[#This Row],[Dias de entrega]]&lt;=35, "Atrasado", "Alerta"))</f>
        <v>Atrasado</v>
      </c>
      <c r="O594" s="1"/>
      <c r="P594"/>
      <c r="Q594"/>
      <c r="R594"/>
    </row>
    <row r="595" spans="1:18" x14ac:dyDescent="0.3">
      <c r="A595" t="s">
        <v>549</v>
      </c>
      <c r="B595" t="s">
        <v>30</v>
      </c>
      <c r="C595" t="s">
        <v>550</v>
      </c>
      <c r="D595" t="str">
        <f t="shared" si="9"/>
        <v>NICARAGUA - CENTROAMÉRICA Y CARIBE - C87</v>
      </c>
      <c r="E595" t="str">
        <f>LOWER(CONCATENATE(TablaRegistroVentas[[#This Row],[País]], ".", LEFT(TablaRegistroVentas[[#This Row],[Zona]],3),"@miempresa.com"))</f>
        <v>nicaragua.cen@miempresa.com</v>
      </c>
      <c r="F595" t="s">
        <v>43</v>
      </c>
      <c r="G595" t="s">
        <v>18</v>
      </c>
      <c r="H595" t="s">
        <v>19</v>
      </c>
      <c r="I595" t="str">
        <f>IF(OR(TablaRegistroVentas[[#This Row],[Prioridad]]="Alta",TablaRegistroVentas[[#This Row],[Prioridad]]="Crítica"),"Urgente","Normal")</f>
        <v>Urgente</v>
      </c>
      <c r="J595" s="1">
        <v>44847</v>
      </c>
      <c r="K595">
        <v>870578372</v>
      </c>
      <c r="L595" s="1">
        <v>44871</v>
      </c>
      <c r="M595" s="5">
        <f>_xlfn.DAYS(TablaRegistroVentas[[#This Row],[Fecha envío]], TablaRegistroVentas[[#This Row],[Fecha pedido]])</f>
        <v>24</v>
      </c>
      <c r="N595" s="1" t="str">
        <f>IF(TablaRegistroVentas[[#This Row],[Dias de entrega]]&lt;=20, "OK", IF(TablaRegistroVentas[[#This Row],[Dias de entrega]]&lt;=35, "Atrasado", "Alerta"))</f>
        <v>Atrasado</v>
      </c>
      <c r="O595" s="1"/>
      <c r="P595"/>
      <c r="Q595"/>
      <c r="R595"/>
    </row>
    <row r="596" spans="1:18" x14ac:dyDescent="0.3">
      <c r="A596" t="s">
        <v>559</v>
      </c>
      <c r="B596" t="s">
        <v>25</v>
      </c>
      <c r="C596" t="s">
        <v>304</v>
      </c>
      <c r="D596" t="str">
        <f t="shared" si="9"/>
        <v>PAKISTAN - ÁFRICA - C46</v>
      </c>
      <c r="E596" t="str">
        <f>LOWER(CONCATENATE(TablaRegistroVentas[[#This Row],[País]], ".", LEFT(TablaRegistroVentas[[#This Row],[Zona]],3),"@miempresa.com"))</f>
        <v>pakistan.áfr@miempresa.com</v>
      </c>
      <c r="F596" t="s">
        <v>17</v>
      </c>
      <c r="G596" t="s">
        <v>18</v>
      </c>
      <c r="H596" t="s">
        <v>28</v>
      </c>
      <c r="I596" t="str">
        <f>IF(OR(TablaRegistroVentas[[#This Row],[Prioridad]]="Alta",TablaRegistroVentas[[#This Row],[Prioridad]]="Crítica"),"Urgente","Normal")</f>
        <v>Normal</v>
      </c>
      <c r="J596" s="1">
        <v>44350</v>
      </c>
      <c r="K596">
        <v>463209617</v>
      </c>
      <c r="L596" s="1">
        <v>44374</v>
      </c>
      <c r="M596" s="5">
        <f>_xlfn.DAYS(TablaRegistroVentas[[#This Row],[Fecha envío]], TablaRegistroVentas[[#This Row],[Fecha pedido]])</f>
        <v>24</v>
      </c>
      <c r="N596" s="1" t="str">
        <f>IF(TablaRegistroVentas[[#This Row],[Dias de entrega]]&lt;=20, "OK", IF(TablaRegistroVentas[[#This Row],[Dias de entrega]]&lt;=35, "Atrasado", "Alerta"))</f>
        <v>Atrasado</v>
      </c>
      <c r="O596" s="1"/>
      <c r="P596"/>
      <c r="Q596"/>
      <c r="R596"/>
    </row>
    <row r="597" spans="1:18" x14ac:dyDescent="0.3">
      <c r="A597" t="s">
        <v>575</v>
      </c>
      <c r="B597" t="s">
        <v>25</v>
      </c>
      <c r="C597" t="s">
        <v>145</v>
      </c>
      <c r="D597" t="str">
        <f t="shared" si="9"/>
        <v>QATAR - ÁFRICA - C47</v>
      </c>
      <c r="E597" t="str">
        <f>LOWER(CONCATENATE(TablaRegistroVentas[[#This Row],[País]], ".", LEFT(TablaRegistroVentas[[#This Row],[Zona]],3),"@miempresa.com"))</f>
        <v>qatar.áfr@miempresa.com</v>
      </c>
      <c r="F597" t="s">
        <v>41</v>
      </c>
      <c r="G597" t="s">
        <v>13</v>
      </c>
      <c r="H597" t="s">
        <v>19</v>
      </c>
      <c r="I597" t="str">
        <f>IF(OR(TablaRegistroVentas[[#This Row],[Prioridad]]="Alta",TablaRegistroVentas[[#This Row],[Prioridad]]="Crítica"),"Urgente","Normal")</f>
        <v>Urgente</v>
      </c>
      <c r="J597" s="1">
        <v>44164</v>
      </c>
      <c r="K597">
        <v>477683675</v>
      </c>
      <c r="L597" s="1">
        <v>44188</v>
      </c>
      <c r="M597" s="5">
        <f>_xlfn.DAYS(TablaRegistroVentas[[#This Row],[Fecha envío]], TablaRegistroVentas[[#This Row],[Fecha pedido]])</f>
        <v>24</v>
      </c>
      <c r="N597" s="1" t="str">
        <f>IF(TablaRegistroVentas[[#This Row],[Dias de entrega]]&lt;=20, "OK", IF(TablaRegistroVentas[[#This Row],[Dias de entrega]]&lt;=35, "Atrasado", "Alerta"))</f>
        <v>Atrasado</v>
      </c>
      <c r="O597" s="1"/>
      <c r="P597"/>
      <c r="Q597"/>
      <c r="R597"/>
    </row>
    <row r="598" spans="1:18" x14ac:dyDescent="0.3">
      <c r="A598" t="s">
        <v>579</v>
      </c>
      <c r="B598" t="s">
        <v>25</v>
      </c>
      <c r="C598" t="s">
        <v>26</v>
      </c>
      <c r="D598" t="str">
        <f t="shared" si="9"/>
        <v>IRAN - ÁFRICA - C82</v>
      </c>
      <c r="E598" t="str">
        <f>LOWER(CONCATENATE(TablaRegistroVentas[[#This Row],[País]], ".", LEFT(TablaRegistroVentas[[#This Row],[Zona]],3),"@miempresa.com"))</f>
        <v>iran.áfr@miempresa.com</v>
      </c>
      <c r="F598" t="s">
        <v>78</v>
      </c>
      <c r="G598" t="s">
        <v>13</v>
      </c>
      <c r="H598" t="s">
        <v>19</v>
      </c>
      <c r="I598" t="str">
        <f>IF(OR(TablaRegistroVentas[[#This Row],[Prioridad]]="Alta",TablaRegistroVentas[[#This Row],[Prioridad]]="Crítica"),"Urgente","Normal")</f>
        <v>Urgente</v>
      </c>
      <c r="J598" s="1">
        <v>44181</v>
      </c>
      <c r="K598">
        <v>829667174</v>
      </c>
      <c r="L598" s="1">
        <v>44205</v>
      </c>
      <c r="M598" s="5">
        <f>_xlfn.DAYS(TablaRegistroVentas[[#This Row],[Fecha envío]], TablaRegistroVentas[[#This Row],[Fecha pedido]])</f>
        <v>24</v>
      </c>
      <c r="N598" s="1" t="str">
        <f>IF(TablaRegistroVentas[[#This Row],[Dias de entrega]]&lt;=20, "OK", IF(TablaRegistroVentas[[#This Row],[Dias de entrega]]&lt;=35, "Atrasado", "Alerta"))</f>
        <v>Atrasado</v>
      </c>
      <c r="O598" s="1"/>
      <c r="P598"/>
      <c r="Q598"/>
      <c r="R598"/>
    </row>
    <row r="599" spans="1:18" x14ac:dyDescent="0.3">
      <c r="A599" t="s">
        <v>585</v>
      </c>
      <c r="B599" t="s">
        <v>10</v>
      </c>
      <c r="C599" t="s">
        <v>95</v>
      </c>
      <c r="D599" t="str">
        <f t="shared" si="9"/>
        <v>MONTENEGRO - EUROPA - C56</v>
      </c>
      <c r="E599" t="str">
        <f>LOWER(CONCATENATE(TablaRegistroVentas[[#This Row],[País]], ".", LEFT(TablaRegistroVentas[[#This Row],[Zona]],3),"@miempresa.com"))</f>
        <v>montenegro.eur@miempresa.com</v>
      </c>
      <c r="F599" t="s">
        <v>27</v>
      </c>
      <c r="G599" t="s">
        <v>13</v>
      </c>
      <c r="H599" t="s">
        <v>19</v>
      </c>
      <c r="I599" t="str">
        <f>IF(OR(TablaRegistroVentas[[#This Row],[Prioridad]]="Alta",TablaRegistroVentas[[#This Row],[Prioridad]]="Crítica"),"Urgente","Normal")</f>
        <v>Urgente</v>
      </c>
      <c r="J599" s="1">
        <v>44387</v>
      </c>
      <c r="K599">
        <v>565668284</v>
      </c>
      <c r="L599" s="1">
        <v>44411</v>
      </c>
      <c r="M599" s="5">
        <f>_xlfn.DAYS(TablaRegistroVentas[[#This Row],[Fecha envío]], TablaRegistroVentas[[#This Row],[Fecha pedido]])</f>
        <v>24</v>
      </c>
      <c r="N599" s="1" t="str">
        <f>IF(TablaRegistroVentas[[#This Row],[Dias de entrega]]&lt;=20, "OK", IF(TablaRegistroVentas[[#This Row],[Dias de entrega]]&lt;=35, "Atrasado", "Alerta"))</f>
        <v>Atrasado</v>
      </c>
      <c r="O599" s="1"/>
      <c r="P599"/>
      <c r="Q599"/>
      <c r="R599"/>
    </row>
    <row r="600" spans="1:18" x14ac:dyDescent="0.3">
      <c r="A600" t="s">
        <v>662</v>
      </c>
      <c r="B600" t="s">
        <v>30</v>
      </c>
      <c r="C600" t="s">
        <v>663</v>
      </c>
      <c r="D600" t="str">
        <f t="shared" si="9"/>
        <v>SAINT LUCIA - CENTROAMÉRICA Y CARIBE - C85</v>
      </c>
      <c r="E600" t="str">
        <f>LOWER(CONCATENATE(TablaRegistroVentas[[#This Row],[País]], ".", LEFT(TablaRegistroVentas[[#This Row],[Zona]],3),"@miempresa.com"))</f>
        <v>saint lucia.cen@miempresa.com</v>
      </c>
      <c r="F600" t="s">
        <v>27</v>
      </c>
      <c r="G600" t="s">
        <v>13</v>
      </c>
      <c r="H600" t="s">
        <v>28</v>
      </c>
      <c r="I600" t="str">
        <f>IF(OR(TablaRegistroVentas[[#This Row],[Prioridad]]="Alta",TablaRegistroVentas[[#This Row],[Prioridad]]="Crítica"),"Urgente","Normal")</f>
        <v>Normal</v>
      </c>
      <c r="J600" s="1">
        <v>43933</v>
      </c>
      <c r="K600">
        <v>851287925</v>
      </c>
      <c r="L600" s="1">
        <v>43957</v>
      </c>
      <c r="M600" s="5">
        <f>_xlfn.DAYS(TablaRegistroVentas[[#This Row],[Fecha envío]], TablaRegistroVentas[[#This Row],[Fecha pedido]])</f>
        <v>24</v>
      </c>
      <c r="N600" s="1" t="str">
        <f>IF(TablaRegistroVentas[[#This Row],[Dias de entrega]]&lt;=20, "OK", IF(TablaRegistroVentas[[#This Row],[Dias de entrega]]&lt;=35, "Atrasado", "Alerta"))</f>
        <v>Atrasado</v>
      </c>
      <c r="O600" s="1"/>
      <c r="P600"/>
      <c r="Q600"/>
      <c r="R600"/>
    </row>
    <row r="601" spans="1:18" x14ac:dyDescent="0.3">
      <c r="A601" t="s">
        <v>768</v>
      </c>
      <c r="B601" t="s">
        <v>25</v>
      </c>
      <c r="C601" t="s">
        <v>382</v>
      </c>
      <c r="D601" t="str">
        <f t="shared" si="9"/>
        <v>COMOROS - ÁFRICA - C62</v>
      </c>
      <c r="E601" t="str">
        <f>LOWER(CONCATENATE(TablaRegistroVentas[[#This Row],[País]], ".", LEFT(TablaRegistroVentas[[#This Row],[Zona]],3),"@miempresa.com"))</f>
        <v>comoros.áfr@miempresa.com</v>
      </c>
      <c r="F601" t="s">
        <v>17</v>
      </c>
      <c r="G601" t="s">
        <v>13</v>
      </c>
      <c r="H601" t="s">
        <v>19</v>
      </c>
      <c r="I601" t="str">
        <f>IF(OR(TablaRegistroVentas[[#This Row],[Prioridad]]="Alta",TablaRegistroVentas[[#This Row],[Prioridad]]="Crítica"),"Urgente","Normal")</f>
        <v>Urgente</v>
      </c>
      <c r="J601" s="1">
        <v>44806</v>
      </c>
      <c r="K601">
        <v>622926795</v>
      </c>
      <c r="L601" s="1">
        <v>44830</v>
      </c>
      <c r="M601" s="5">
        <f>_xlfn.DAYS(TablaRegistroVentas[[#This Row],[Fecha envío]], TablaRegistroVentas[[#This Row],[Fecha pedido]])</f>
        <v>24</v>
      </c>
      <c r="N601" s="1" t="str">
        <f>IF(TablaRegistroVentas[[#This Row],[Dias de entrega]]&lt;=20, "OK", IF(TablaRegistroVentas[[#This Row],[Dias de entrega]]&lt;=35, "Atrasado", "Alerta"))</f>
        <v>Atrasado</v>
      </c>
      <c r="O601" s="1"/>
      <c r="P601"/>
      <c r="Q601"/>
      <c r="R601"/>
    </row>
    <row r="602" spans="1:18" x14ac:dyDescent="0.3">
      <c r="A602" t="s">
        <v>422</v>
      </c>
      <c r="B602" t="s">
        <v>10</v>
      </c>
      <c r="C602" t="s">
        <v>202</v>
      </c>
      <c r="D602" t="str">
        <f t="shared" si="9"/>
        <v>ITALY - EUROPA - C46</v>
      </c>
      <c r="E602" t="str">
        <f>LOWER(CONCATENATE(TablaRegistroVentas[[#This Row],[País]], ".", LEFT(TablaRegistroVentas[[#This Row],[Zona]],3),"@miempresa.com"))</f>
        <v>italy.eur@miempresa.com</v>
      </c>
      <c r="F602" t="s">
        <v>32</v>
      </c>
      <c r="G602" t="s">
        <v>13</v>
      </c>
      <c r="H602" t="s">
        <v>28</v>
      </c>
      <c r="I602" t="str">
        <f>IF(OR(TablaRegistroVentas[[#This Row],[Prioridad]]="Alta",TablaRegistroVentas[[#This Row],[Prioridad]]="Crítica"),"Urgente","Normal")</f>
        <v>Normal</v>
      </c>
      <c r="J602" s="1">
        <v>44402</v>
      </c>
      <c r="K602">
        <v>469914281</v>
      </c>
      <c r="L602" s="1">
        <v>44426</v>
      </c>
      <c r="M602" s="5">
        <f>_xlfn.DAYS(TablaRegistroVentas[[#This Row],[Fecha envío]], TablaRegistroVentas[[#This Row],[Fecha pedido]])</f>
        <v>24</v>
      </c>
      <c r="N602" s="1" t="str">
        <f>IF(TablaRegistroVentas[[#This Row],[Dias de entrega]]&lt;=20, "OK", IF(TablaRegistroVentas[[#This Row],[Dias de entrega]]&lt;=35, "Atrasado", "Alerta"))</f>
        <v>Atrasado</v>
      </c>
      <c r="O602" s="1"/>
      <c r="P602"/>
      <c r="Q602"/>
      <c r="R602"/>
    </row>
    <row r="603" spans="1:18" x14ac:dyDescent="0.3">
      <c r="A603" t="s">
        <v>981</v>
      </c>
      <c r="B603" t="s">
        <v>21</v>
      </c>
      <c r="C603" t="s">
        <v>91</v>
      </c>
      <c r="D603" t="str">
        <f t="shared" si="9"/>
        <v>PAPUA NEW GUINEA - AUSTRALIA Y OCEANÍA - C15</v>
      </c>
      <c r="E603" t="str">
        <f>LOWER(CONCATENATE(TablaRegistroVentas[[#This Row],[País]], ".", LEFT(TablaRegistroVentas[[#This Row],[Zona]],3),"@miempresa.com"))</f>
        <v>papua new guinea.aus@miempresa.com</v>
      </c>
      <c r="F603" t="s">
        <v>36</v>
      </c>
      <c r="G603" t="s">
        <v>18</v>
      </c>
      <c r="H603" t="s">
        <v>19</v>
      </c>
      <c r="I603" t="str">
        <f>IF(OR(TablaRegistroVentas[[#This Row],[Prioridad]]="Alta",TablaRegistroVentas[[#This Row],[Prioridad]]="Crítica"),"Urgente","Normal")</f>
        <v>Urgente</v>
      </c>
      <c r="J603" s="1">
        <v>44127</v>
      </c>
      <c r="K603">
        <v>152694785</v>
      </c>
      <c r="L603" s="1">
        <v>44151</v>
      </c>
      <c r="M603" s="5">
        <f>_xlfn.DAYS(TablaRegistroVentas[[#This Row],[Fecha envío]], TablaRegistroVentas[[#This Row],[Fecha pedido]])</f>
        <v>24</v>
      </c>
      <c r="N603" s="1" t="str">
        <f>IF(TablaRegistroVentas[[#This Row],[Dias de entrega]]&lt;=20, "OK", IF(TablaRegistroVentas[[#This Row],[Dias de entrega]]&lt;=35, "Atrasado", "Alerta"))</f>
        <v>Atrasado</v>
      </c>
      <c r="O603" s="1"/>
      <c r="P603"/>
      <c r="Q603"/>
      <c r="R603"/>
    </row>
    <row r="604" spans="1:18" x14ac:dyDescent="0.3">
      <c r="A604" t="s">
        <v>1020</v>
      </c>
      <c r="B604" t="s">
        <v>21</v>
      </c>
      <c r="C604" t="s">
        <v>627</v>
      </c>
      <c r="D604" t="str">
        <f t="shared" si="9"/>
        <v>NAURU - AUSTRALIA Y OCEANÍA - C91</v>
      </c>
      <c r="E604" t="str">
        <f>LOWER(CONCATENATE(TablaRegistroVentas[[#This Row],[País]], ".", LEFT(TablaRegistroVentas[[#This Row],[Zona]],3),"@miempresa.com"))</f>
        <v>nauru.aus@miempresa.com</v>
      </c>
      <c r="F604" t="s">
        <v>17</v>
      </c>
      <c r="G604" t="s">
        <v>13</v>
      </c>
      <c r="H604" t="s">
        <v>19</v>
      </c>
      <c r="I604" t="str">
        <f>IF(OR(TablaRegistroVentas[[#This Row],[Prioridad]]="Alta",TablaRegistroVentas[[#This Row],[Prioridad]]="Crítica"),"Urgente","Normal")</f>
        <v>Urgente</v>
      </c>
      <c r="J604" s="1">
        <v>44695</v>
      </c>
      <c r="K604">
        <v>918515670</v>
      </c>
      <c r="L604" s="1">
        <v>44719</v>
      </c>
      <c r="M604" s="5">
        <f>_xlfn.DAYS(TablaRegistroVentas[[#This Row],[Fecha envío]], TablaRegistroVentas[[#This Row],[Fecha pedido]])</f>
        <v>24</v>
      </c>
      <c r="N604" s="1" t="str">
        <f>IF(TablaRegistroVentas[[#This Row],[Dias de entrega]]&lt;=20, "OK", IF(TablaRegistroVentas[[#This Row],[Dias de entrega]]&lt;=35, "Atrasado", "Alerta"))</f>
        <v>Atrasado</v>
      </c>
      <c r="O604" s="1"/>
      <c r="P604"/>
      <c r="Q604"/>
      <c r="R604"/>
    </row>
    <row r="605" spans="1:18" x14ac:dyDescent="0.3">
      <c r="A605" t="s">
        <v>1075</v>
      </c>
      <c r="B605" t="s">
        <v>25</v>
      </c>
      <c r="C605" t="s">
        <v>251</v>
      </c>
      <c r="D605" t="str">
        <f t="shared" si="9"/>
        <v>MALAWI - ÁFRICA - C76</v>
      </c>
      <c r="E605" t="str">
        <f>LOWER(CONCATENATE(TablaRegistroVentas[[#This Row],[País]], ".", LEFT(TablaRegistroVentas[[#This Row],[Zona]],3),"@miempresa.com"))</f>
        <v>malawi.áfr@miempresa.com</v>
      </c>
      <c r="F605" t="s">
        <v>32</v>
      </c>
      <c r="G605" t="s">
        <v>18</v>
      </c>
      <c r="H605" t="s">
        <v>28</v>
      </c>
      <c r="I605" t="str">
        <f>IF(OR(TablaRegistroVentas[[#This Row],[Prioridad]]="Alta",TablaRegistroVentas[[#This Row],[Prioridad]]="Crítica"),"Urgente","Normal")</f>
        <v>Normal</v>
      </c>
      <c r="J605" s="1">
        <v>44178</v>
      </c>
      <c r="K605">
        <v>760907781</v>
      </c>
      <c r="L605" s="1">
        <v>44202</v>
      </c>
      <c r="M605" s="5">
        <f>_xlfn.DAYS(TablaRegistroVentas[[#This Row],[Fecha envío]], TablaRegistroVentas[[#This Row],[Fecha pedido]])</f>
        <v>24</v>
      </c>
      <c r="N605" s="1" t="str">
        <f>IF(TablaRegistroVentas[[#This Row],[Dias de entrega]]&lt;=20, "OK", IF(TablaRegistroVentas[[#This Row],[Dias de entrega]]&lt;=35, "Atrasado", "Alerta"))</f>
        <v>Atrasado</v>
      </c>
      <c r="O605" s="1"/>
      <c r="P605"/>
      <c r="Q605"/>
      <c r="R605"/>
    </row>
    <row r="606" spans="1:18" x14ac:dyDescent="0.3">
      <c r="A606" t="s">
        <v>173</v>
      </c>
      <c r="B606" t="s">
        <v>21</v>
      </c>
      <c r="C606" t="s">
        <v>174</v>
      </c>
      <c r="D606" t="str">
        <f t="shared" si="9"/>
        <v>EAST TIMOR - AUSTRALIA Y OCEANÍA - C14</v>
      </c>
      <c r="E606" t="str">
        <f>LOWER(CONCATENATE(TablaRegistroVentas[[#This Row],[País]], ".", LEFT(TablaRegistroVentas[[#This Row],[Zona]],3),"@miempresa.com"))</f>
        <v>east timor.aus@miempresa.com</v>
      </c>
      <c r="F606" t="s">
        <v>41</v>
      </c>
      <c r="G606" t="s">
        <v>18</v>
      </c>
      <c r="H606" t="s">
        <v>28</v>
      </c>
      <c r="I606" t="str">
        <f>IF(OR(TablaRegistroVentas[[#This Row],[Prioridad]]="Alta",TablaRegistroVentas[[#This Row],[Prioridad]]="Crítica"),"Urgente","Normal")</f>
        <v>Normal</v>
      </c>
      <c r="J606" s="1">
        <v>44309</v>
      </c>
      <c r="K606">
        <v>142273652</v>
      </c>
      <c r="L606" s="1">
        <v>44332</v>
      </c>
      <c r="M606" s="5">
        <f>_xlfn.DAYS(TablaRegistroVentas[[#This Row],[Fecha envío]], TablaRegistroVentas[[#This Row],[Fecha pedido]])</f>
        <v>23</v>
      </c>
      <c r="N606" s="1" t="str">
        <f>IF(TablaRegistroVentas[[#This Row],[Dias de entrega]]&lt;=20, "OK", IF(TablaRegistroVentas[[#This Row],[Dias de entrega]]&lt;=35, "Atrasado", "Alerta"))</f>
        <v>Atrasado</v>
      </c>
      <c r="O606" s="1"/>
      <c r="P606"/>
      <c r="Q606"/>
      <c r="R606"/>
    </row>
    <row r="607" spans="1:18" x14ac:dyDescent="0.3">
      <c r="A607" t="s">
        <v>238</v>
      </c>
      <c r="B607" t="s">
        <v>25</v>
      </c>
      <c r="C607" t="s">
        <v>58</v>
      </c>
      <c r="D607" t="str">
        <f t="shared" si="9"/>
        <v>AZERBAIJAN - ÁFRICA - C74</v>
      </c>
      <c r="E607" t="str">
        <f>LOWER(CONCATENATE(TablaRegistroVentas[[#This Row],[País]], ".", LEFT(TablaRegistroVentas[[#This Row],[Zona]],3),"@miempresa.com"))</f>
        <v>azerbaijan.áfr@miempresa.com</v>
      </c>
      <c r="F607" t="s">
        <v>43</v>
      </c>
      <c r="G607" t="s">
        <v>18</v>
      </c>
      <c r="H607" t="s">
        <v>28</v>
      </c>
      <c r="I607" t="str">
        <f>IF(OR(TablaRegistroVentas[[#This Row],[Prioridad]]="Alta",TablaRegistroVentas[[#This Row],[Prioridad]]="Crítica"),"Urgente","Normal")</f>
        <v>Normal</v>
      </c>
      <c r="J607" s="1">
        <v>43901</v>
      </c>
      <c r="K607">
        <v>745996844</v>
      </c>
      <c r="L607" s="1">
        <v>43924</v>
      </c>
      <c r="M607" s="5">
        <f>_xlfn.DAYS(TablaRegistroVentas[[#This Row],[Fecha envío]], TablaRegistroVentas[[#This Row],[Fecha pedido]])</f>
        <v>23</v>
      </c>
      <c r="N607" s="1" t="str">
        <f>IF(TablaRegistroVentas[[#This Row],[Dias de entrega]]&lt;=20, "OK", IF(TablaRegistroVentas[[#This Row],[Dias de entrega]]&lt;=35, "Atrasado", "Alerta"))</f>
        <v>Atrasado</v>
      </c>
      <c r="O607" s="1"/>
      <c r="P607"/>
      <c r="Q607"/>
      <c r="R607"/>
    </row>
    <row r="608" spans="1:18" x14ac:dyDescent="0.3">
      <c r="A608" t="s">
        <v>254</v>
      </c>
      <c r="B608" t="s">
        <v>25</v>
      </c>
      <c r="C608" t="s">
        <v>82</v>
      </c>
      <c r="D608" t="str">
        <f t="shared" si="9"/>
        <v>BURUNDI - ÁFRICA - C35</v>
      </c>
      <c r="E608" t="str">
        <f>LOWER(CONCATENATE(TablaRegistroVentas[[#This Row],[País]], ".", LEFT(TablaRegistroVentas[[#This Row],[Zona]],3),"@miempresa.com"))</f>
        <v>burundi.áfr@miempresa.com</v>
      </c>
      <c r="F608" t="s">
        <v>17</v>
      </c>
      <c r="G608" t="s">
        <v>13</v>
      </c>
      <c r="H608" t="s">
        <v>19</v>
      </c>
      <c r="I608" t="str">
        <f>IF(OR(TablaRegistroVentas[[#This Row],[Prioridad]]="Alta",TablaRegistroVentas[[#This Row],[Prioridad]]="Crítica"),"Urgente","Normal")</f>
        <v>Urgente</v>
      </c>
      <c r="J608" s="1">
        <v>44031</v>
      </c>
      <c r="K608">
        <v>352765691</v>
      </c>
      <c r="L608" s="1">
        <v>44054</v>
      </c>
      <c r="M608" s="5">
        <f>_xlfn.DAYS(TablaRegistroVentas[[#This Row],[Fecha envío]], TablaRegistroVentas[[#This Row],[Fecha pedido]])</f>
        <v>23</v>
      </c>
      <c r="N608" s="1" t="str">
        <f>IF(TablaRegistroVentas[[#This Row],[Dias de entrega]]&lt;=20, "OK", IF(TablaRegistroVentas[[#This Row],[Dias de entrega]]&lt;=35, "Atrasado", "Alerta"))</f>
        <v>Atrasado</v>
      </c>
      <c r="O608" s="1"/>
      <c r="P608"/>
      <c r="Q608"/>
      <c r="R608"/>
    </row>
    <row r="609" spans="1:18" x14ac:dyDescent="0.3">
      <c r="A609" t="s">
        <v>314</v>
      </c>
      <c r="B609" t="s">
        <v>25</v>
      </c>
      <c r="C609" t="s">
        <v>247</v>
      </c>
      <c r="D609" t="str">
        <f t="shared" si="9"/>
        <v>CAMEROON - ÁFRICA - C92</v>
      </c>
      <c r="E609" t="str">
        <f>LOWER(CONCATENATE(TablaRegistroVentas[[#This Row],[País]], ".", LEFT(TablaRegistroVentas[[#This Row],[Zona]],3),"@miempresa.com"))</f>
        <v>cameroon.áfr@miempresa.com</v>
      </c>
      <c r="F609" t="s">
        <v>78</v>
      </c>
      <c r="G609" t="s">
        <v>13</v>
      </c>
      <c r="H609" t="s">
        <v>33</v>
      </c>
      <c r="I609" t="str">
        <f>IF(OR(TablaRegistroVentas[[#This Row],[Prioridad]]="Alta",TablaRegistroVentas[[#This Row],[Prioridad]]="Crítica"),"Urgente","Normal")</f>
        <v>Normal</v>
      </c>
      <c r="J609" s="1">
        <v>43994</v>
      </c>
      <c r="K609">
        <v>926084220</v>
      </c>
      <c r="L609" s="1">
        <v>44017</v>
      </c>
      <c r="M609" s="5">
        <f>_xlfn.DAYS(TablaRegistroVentas[[#This Row],[Fecha envío]], TablaRegistroVentas[[#This Row],[Fecha pedido]])</f>
        <v>23</v>
      </c>
      <c r="N609" s="1" t="str">
        <f>IF(TablaRegistroVentas[[#This Row],[Dias de entrega]]&lt;=20, "OK", IF(TablaRegistroVentas[[#This Row],[Dias de entrega]]&lt;=35, "Atrasado", "Alerta"))</f>
        <v>Atrasado</v>
      </c>
      <c r="O609" s="1"/>
      <c r="P609"/>
      <c r="Q609"/>
      <c r="R609"/>
    </row>
    <row r="610" spans="1:18" x14ac:dyDescent="0.3">
      <c r="A610" t="s">
        <v>342</v>
      </c>
      <c r="B610" t="s">
        <v>10</v>
      </c>
      <c r="C610" t="s">
        <v>220</v>
      </c>
      <c r="D610" t="str">
        <f t="shared" si="9"/>
        <v>BULGARIA - EUROPA - C12</v>
      </c>
      <c r="E610" t="str">
        <f>LOWER(CONCATENATE(TablaRegistroVentas[[#This Row],[País]], ".", LEFT(TablaRegistroVentas[[#This Row],[Zona]],3),"@miempresa.com"))</f>
        <v>bulgaria.eur@miempresa.com</v>
      </c>
      <c r="F610" t="s">
        <v>41</v>
      </c>
      <c r="G610" t="s">
        <v>13</v>
      </c>
      <c r="H610" t="s">
        <v>28</v>
      </c>
      <c r="I610" t="str">
        <f>IF(OR(TablaRegistroVentas[[#This Row],[Prioridad]]="Alta",TablaRegistroVentas[[#This Row],[Prioridad]]="Crítica"),"Urgente","Normal")</f>
        <v>Normal</v>
      </c>
      <c r="J610" s="1">
        <v>43977</v>
      </c>
      <c r="K610">
        <v>122546327</v>
      </c>
      <c r="L610" s="1">
        <v>44000</v>
      </c>
      <c r="M610" s="5">
        <f>_xlfn.DAYS(TablaRegistroVentas[[#This Row],[Fecha envío]], TablaRegistroVentas[[#This Row],[Fecha pedido]])</f>
        <v>23</v>
      </c>
      <c r="N610" s="1" t="str">
        <f>IF(TablaRegistroVentas[[#This Row],[Dias de entrega]]&lt;=20, "OK", IF(TablaRegistroVentas[[#This Row],[Dias de entrega]]&lt;=35, "Atrasado", "Alerta"))</f>
        <v>Atrasado</v>
      </c>
      <c r="O610" s="1"/>
      <c r="P610"/>
      <c r="Q610"/>
      <c r="R610"/>
    </row>
    <row r="611" spans="1:18" x14ac:dyDescent="0.3">
      <c r="A611" t="s">
        <v>367</v>
      </c>
      <c r="B611" t="s">
        <v>68</v>
      </c>
      <c r="C611" t="s">
        <v>368</v>
      </c>
      <c r="D611" t="str">
        <f t="shared" si="9"/>
        <v>LAOS - ASIA - C11</v>
      </c>
      <c r="E611" t="str">
        <f>LOWER(CONCATENATE(TablaRegistroVentas[[#This Row],[País]], ".", LEFT(TablaRegistroVentas[[#This Row],[Zona]],3),"@miempresa.com"))</f>
        <v>laos.asi@miempresa.com</v>
      </c>
      <c r="F611" t="s">
        <v>27</v>
      </c>
      <c r="G611" t="s">
        <v>13</v>
      </c>
      <c r="H611" t="s">
        <v>28</v>
      </c>
      <c r="I611" t="str">
        <f>IF(OR(TablaRegistroVentas[[#This Row],[Prioridad]]="Alta",TablaRegistroVentas[[#This Row],[Prioridad]]="Crítica"),"Urgente","Normal")</f>
        <v>Normal</v>
      </c>
      <c r="J611" s="1">
        <v>44218</v>
      </c>
      <c r="K611">
        <v>111432111</v>
      </c>
      <c r="L611" s="1">
        <v>44241</v>
      </c>
      <c r="M611" s="5">
        <f>_xlfn.DAYS(TablaRegistroVentas[[#This Row],[Fecha envío]], TablaRegistroVentas[[#This Row],[Fecha pedido]])</f>
        <v>23</v>
      </c>
      <c r="N611" s="1" t="str">
        <f>IF(TablaRegistroVentas[[#This Row],[Dias de entrega]]&lt;=20, "OK", IF(TablaRegistroVentas[[#This Row],[Dias de entrega]]&lt;=35, "Atrasado", "Alerta"))</f>
        <v>Atrasado</v>
      </c>
      <c r="O611" s="1"/>
      <c r="P611"/>
      <c r="Q611"/>
      <c r="R611"/>
    </row>
    <row r="612" spans="1:18" x14ac:dyDescent="0.3">
      <c r="A612" t="s">
        <v>546</v>
      </c>
      <c r="B612" t="s">
        <v>68</v>
      </c>
      <c r="C612" t="s">
        <v>425</v>
      </c>
      <c r="D612" t="str">
        <f t="shared" si="9"/>
        <v>MALAYSIA - ASIA - C56</v>
      </c>
      <c r="E612" t="str">
        <f>LOWER(CONCATENATE(TablaRegistroVentas[[#This Row],[País]], ".", LEFT(TablaRegistroVentas[[#This Row],[Zona]],3),"@miempresa.com"))</f>
        <v>malaysia.asi@miempresa.com</v>
      </c>
      <c r="F612" t="s">
        <v>17</v>
      </c>
      <c r="G612" t="s">
        <v>18</v>
      </c>
      <c r="H612" t="s">
        <v>33</v>
      </c>
      <c r="I612" t="str">
        <f>IF(OR(TablaRegistroVentas[[#This Row],[Prioridad]]="Alta",TablaRegistroVentas[[#This Row],[Prioridad]]="Crítica"),"Urgente","Normal")</f>
        <v>Normal</v>
      </c>
      <c r="J612" s="1">
        <v>44215</v>
      </c>
      <c r="K612">
        <v>563694608</v>
      </c>
      <c r="L612" s="1">
        <v>44238</v>
      </c>
      <c r="M612" s="5">
        <f>_xlfn.DAYS(TablaRegistroVentas[[#This Row],[Fecha envío]], TablaRegistroVentas[[#This Row],[Fecha pedido]])</f>
        <v>23</v>
      </c>
      <c r="N612" s="1" t="str">
        <f>IF(TablaRegistroVentas[[#This Row],[Dias de entrega]]&lt;=20, "OK", IF(TablaRegistroVentas[[#This Row],[Dias de entrega]]&lt;=35, "Atrasado", "Alerta"))</f>
        <v>Atrasado</v>
      </c>
      <c r="O612" s="1"/>
      <c r="P612"/>
      <c r="Q612"/>
      <c r="R612"/>
    </row>
    <row r="613" spans="1:18" x14ac:dyDescent="0.3">
      <c r="A613" t="s">
        <v>596</v>
      </c>
      <c r="B613" t="s">
        <v>10</v>
      </c>
      <c r="C613" t="s">
        <v>176</v>
      </c>
      <c r="D613" t="str">
        <f t="shared" si="9"/>
        <v>BOSNIA AND HERZEGOVINA - EUROPA - C80</v>
      </c>
      <c r="E613" t="str">
        <f>LOWER(CONCATENATE(TablaRegistroVentas[[#This Row],[País]], ".", LEFT(TablaRegistroVentas[[#This Row],[Zona]],3),"@miempresa.com"))</f>
        <v>bosnia and herzegovina.eur@miempresa.com</v>
      </c>
      <c r="F613" t="s">
        <v>27</v>
      </c>
      <c r="G613" t="s">
        <v>18</v>
      </c>
      <c r="H613" t="s">
        <v>19</v>
      </c>
      <c r="I613" t="str">
        <f>IF(OR(TablaRegistroVentas[[#This Row],[Prioridad]]="Alta",TablaRegistroVentas[[#This Row],[Prioridad]]="Crítica"),"Urgente","Normal")</f>
        <v>Urgente</v>
      </c>
      <c r="J613" s="1">
        <v>44205</v>
      </c>
      <c r="K613">
        <v>804405486</v>
      </c>
      <c r="L613" s="1">
        <v>44228</v>
      </c>
      <c r="M613" s="5">
        <f>_xlfn.DAYS(TablaRegistroVentas[[#This Row],[Fecha envío]], TablaRegistroVentas[[#This Row],[Fecha pedido]])</f>
        <v>23</v>
      </c>
      <c r="N613" s="1" t="str">
        <f>IF(TablaRegistroVentas[[#This Row],[Dias de entrega]]&lt;=20, "OK", IF(TablaRegistroVentas[[#This Row],[Dias de entrega]]&lt;=35, "Atrasado", "Alerta"))</f>
        <v>Atrasado</v>
      </c>
      <c r="O613" s="1"/>
      <c r="P613"/>
      <c r="Q613"/>
      <c r="R613"/>
    </row>
    <row r="614" spans="1:18" x14ac:dyDescent="0.3">
      <c r="A614" t="s">
        <v>636</v>
      </c>
      <c r="B614" t="s">
        <v>25</v>
      </c>
      <c r="C614" t="s">
        <v>408</v>
      </c>
      <c r="D614" t="str">
        <f t="shared" si="9"/>
        <v>SWAZILAND - ÁFRICA - C25</v>
      </c>
      <c r="E614" t="str">
        <f>LOWER(CONCATENATE(TablaRegistroVentas[[#This Row],[País]], ".", LEFT(TablaRegistroVentas[[#This Row],[Zona]],3),"@miempresa.com"))</f>
        <v>swaziland.áfr@miempresa.com</v>
      </c>
      <c r="F614" t="s">
        <v>12</v>
      </c>
      <c r="G614" t="s">
        <v>13</v>
      </c>
      <c r="H614" t="s">
        <v>33</v>
      </c>
      <c r="I614" t="str">
        <f>IF(OR(TablaRegistroVentas[[#This Row],[Prioridad]]="Alta",TablaRegistroVentas[[#This Row],[Prioridad]]="Crítica"),"Urgente","Normal")</f>
        <v>Normal</v>
      </c>
      <c r="J614" s="1">
        <v>44343</v>
      </c>
      <c r="K614">
        <v>250949895</v>
      </c>
      <c r="L614" s="1">
        <v>44366</v>
      </c>
      <c r="M614" s="5">
        <f>_xlfn.DAYS(TablaRegistroVentas[[#This Row],[Fecha envío]], TablaRegistroVentas[[#This Row],[Fecha pedido]])</f>
        <v>23</v>
      </c>
      <c r="N614" s="1" t="str">
        <f>IF(TablaRegistroVentas[[#This Row],[Dias de entrega]]&lt;=20, "OK", IF(TablaRegistroVentas[[#This Row],[Dias de entrega]]&lt;=35, "Atrasado", "Alerta"))</f>
        <v>Atrasado</v>
      </c>
      <c r="O614" s="1"/>
      <c r="P614"/>
      <c r="Q614"/>
      <c r="R614"/>
    </row>
    <row r="615" spans="1:18" x14ac:dyDescent="0.3">
      <c r="A615" t="s">
        <v>731</v>
      </c>
      <c r="B615" t="s">
        <v>25</v>
      </c>
      <c r="C615" t="s">
        <v>311</v>
      </c>
      <c r="D615" t="str">
        <f t="shared" si="9"/>
        <v>OMAN - ÁFRICA - C35</v>
      </c>
      <c r="E615" t="str">
        <f>LOWER(CONCATENATE(TablaRegistroVentas[[#This Row],[País]], ".", LEFT(TablaRegistroVentas[[#This Row],[Zona]],3),"@miempresa.com"))</f>
        <v>oman.áfr@miempresa.com</v>
      </c>
      <c r="F615" t="s">
        <v>36</v>
      </c>
      <c r="G615" t="s">
        <v>18</v>
      </c>
      <c r="H615" t="s">
        <v>33</v>
      </c>
      <c r="I615" t="str">
        <f>IF(OR(TablaRegistroVentas[[#This Row],[Prioridad]]="Alta",TablaRegistroVentas[[#This Row],[Prioridad]]="Crítica"),"Urgente","Normal")</f>
        <v>Normal</v>
      </c>
      <c r="J615" s="1">
        <v>44728</v>
      </c>
      <c r="K615">
        <v>351650750</v>
      </c>
      <c r="L615" s="1">
        <v>44751</v>
      </c>
      <c r="M615" s="5">
        <f>_xlfn.DAYS(TablaRegistroVentas[[#This Row],[Fecha envío]], TablaRegistroVentas[[#This Row],[Fecha pedido]])</f>
        <v>23</v>
      </c>
      <c r="N615" s="1" t="str">
        <f>IF(TablaRegistroVentas[[#This Row],[Dias de entrega]]&lt;=20, "OK", IF(TablaRegistroVentas[[#This Row],[Dias de entrega]]&lt;=35, "Atrasado", "Alerta"))</f>
        <v>Atrasado</v>
      </c>
      <c r="O615" s="1"/>
      <c r="P615"/>
      <c r="Q615"/>
      <c r="R615"/>
    </row>
    <row r="616" spans="1:18" x14ac:dyDescent="0.3">
      <c r="A616" t="s">
        <v>837</v>
      </c>
      <c r="B616" t="s">
        <v>25</v>
      </c>
      <c r="C616" t="s">
        <v>391</v>
      </c>
      <c r="D616" t="str">
        <f t="shared" si="9"/>
        <v>UNITED ARAB EMIRATES - ÁFRICA - C79</v>
      </c>
      <c r="E616" t="str">
        <f>LOWER(CONCATENATE(TablaRegistroVentas[[#This Row],[País]], ".", LEFT(TablaRegistroVentas[[#This Row],[Zona]],3),"@miempresa.com"))</f>
        <v>united arab emirates.áfr@miempresa.com</v>
      </c>
      <c r="F616" t="s">
        <v>46</v>
      </c>
      <c r="G616" t="s">
        <v>13</v>
      </c>
      <c r="H616" t="s">
        <v>28</v>
      </c>
      <c r="I616" t="str">
        <f>IF(OR(TablaRegistroVentas[[#This Row],[Prioridad]]="Alta",TablaRegistroVentas[[#This Row],[Prioridad]]="Crítica"),"Urgente","Normal")</f>
        <v>Normal</v>
      </c>
      <c r="J616" s="1">
        <v>43981</v>
      </c>
      <c r="K616">
        <v>791869914</v>
      </c>
      <c r="L616" s="1">
        <v>44004</v>
      </c>
      <c r="M616" s="5">
        <f>_xlfn.DAYS(TablaRegistroVentas[[#This Row],[Fecha envío]], TablaRegistroVentas[[#This Row],[Fecha pedido]])</f>
        <v>23</v>
      </c>
      <c r="N616" s="1" t="str">
        <f>IF(TablaRegistroVentas[[#This Row],[Dias de entrega]]&lt;=20, "OK", IF(TablaRegistroVentas[[#This Row],[Dias de entrega]]&lt;=35, "Atrasado", "Alerta"))</f>
        <v>Atrasado</v>
      </c>
      <c r="O616" s="1"/>
      <c r="P616"/>
      <c r="Q616"/>
      <c r="R616"/>
    </row>
    <row r="617" spans="1:18" x14ac:dyDescent="0.3">
      <c r="A617" t="s">
        <v>869</v>
      </c>
      <c r="B617" t="s">
        <v>10</v>
      </c>
      <c r="C617" t="s">
        <v>621</v>
      </c>
      <c r="D617" t="str">
        <f t="shared" si="9"/>
        <v>FRANCE - EUROPA - C56</v>
      </c>
      <c r="E617" t="str">
        <f>LOWER(CONCATENATE(TablaRegistroVentas[[#This Row],[País]], ".", LEFT(TablaRegistroVentas[[#This Row],[Zona]],3),"@miempresa.com"))</f>
        <v>france.eur@miempresa.com</v>
      </c>
      <c r="F617" t="s">
        <v>88</v>
      </c>
      <c r="G617" t="s">
        <v>18</v>
      </c>
      <c r="H617" t="s">
        <v>28</v>
      </c>
      <c r="I617" t="str">
        <f>IF(OR(TablaRegistroVentas[[#This Row],[Prioridad]]="Alta",TablaRegistroVentas[[#This Row],[Prioridad]]="Crítica"),"Urgente","Normal")</f>
        <v>Normal</v>
      </c>
      <c r="J617" s="1">
        <v>44274</v>
      </c>
      <c r="K617">
        <v>562765491</v>
      </c>
      <c r="L617" s="1">
        <v>44297</v>
      </c>
      <c r="M617" s="5">
        <f>_xlfn.DAYS(TablaRegistroVentas[[#This Row],[Fecha envío]], TablaRegistroVentas[[#This Row],[Fecha pedido]])</f>
        <v>23</v>
      </c>
      <c r="N617" s="1" t="str">
        <f>IF(TablaRegistroVentas[[#This Row],[Dias de entrega]]&lt;=20, "OK", IF(TablaRegistroVentas[[#This Row],[Dias de entrega]]&lt;=35, "Atrasado", "Alerta"))</f>
        <v>Atrasado</v>
      </c>
      <c r="O617" s="1"/>
      <c r="P617"/>
      <c r="Q617"/>
      <c r="R617"/>
    </row>
    <row r="618" spans="1:18" x14ac:dyDescent="0.3">
      <c r="A618" t="s">
        <v>872</v>
      </c>
      <c r="B618" t="s">
        <v>10</v>
      </c>
      <c r="C618" t="s">
        <v>506</v>
      </c>
      <c r="D618" t="str">
        <f t="shared" si="9"/>
        <v>ESTONIA - EUROPA - C11</v>
      </c>
      <c r="E618" t="str">
        <f>LOWER(CONCATENATE(TablaRegistroVentas[[#This Row],[País]], ".", LEFT(TablaRegistroVentas[[#This Row],[Zona]],3),"@miempresa.com"))</f>
        <v>estonia.eur@miempresa.com</v>
      </c>
      <c r="F618" t="s">
        <v>12</v>
      </c>
      <c r="G618" t="s">
        <v>13</v>
      </c>
      <c r="H618" t="s">
        <v>19</v>
      </c>
      <c r="I618" t="str">
        <f>IF(OR(TablaRegistroVentas[[#This Row],[Prioridad]]="Alta",TablaRegistroVentas[[#This Row],[Prioridad]]="Crítica"),"Urgente","Normal")</f>
        <v>Urgente</v>
      </c>
      <c r="J618" s="1">
        <v>43985</v>
      </c>
      <c r="K618">
        <v>113968408</v>
      </c>
      <c r="L618" s="1">
        <v>44008</v>
      </c>
      <c r="M618" s="5">
        <f>_xlfn.DAYS(TablaRegistroVentas[[#This Row],[Fecha envío]], TablaRegistroVentas[[#This Row],[Fecha pedido]])</f>
        <v>23</v>
      </c>
      <c r="N618" s="1" t="str">
        <f>IF(TablaRegistroVentas[[#This Row],[Dias de entrega]]&lt;=20, "OK", IF(TablaRegistroVentas[[#This Row],[Dias de entrega]]&lt;=35, "Atrasado", "Alerta"))</f>
        <v>Atrasado</v>
      </c>
      <c r="O618" s="1"/>
      <c r="P618"/>
      <c r="Q618"/>
      <c r="R618"/>
    </row>
    <row r="619" spans="1:18" x14ac:dyDescent="0.3">
      <c r="A619" t="s">
        <v>953</v>
      </c>
      <c r="B619" t="s">
        <v>10</v>
      </c>
      <c r="C619" t="s">
        <v>198</v>
      </c>
      <c r="D619" t="str">
        <f t="shared" si="9"/>
        <v>ALBANIA - EUROPA - C61</v>
      </c>
      <c r="E619" t="str">
        <f>LOWER(CONCATENATE(TablaRegistroVentas[[#This Row],[País]], ".", LEFT(TablaRegistroVentas[[#This Row],[Zona]],3),"@miempresa.com"))</f>
        <v>albania.eur@miempresa.com</v>
      </c>
      <c r="F619" t="s">
        <v>78</v>
      </c>
      <c r="G619" t="s">
        <v>18</v>
      </c>
      <c r="H619" t="s">
        <v>19</v>
      </c>
      <c r="I619" t="str">
        <f>IF(OR(TablaRegistroVentas[[#This Row],[Prioridad]]="Alta",TablaRegistroVentas[[#This Row],[Prioridad]]="Crítica"),"Urgente","Normal")</f>
        <v>Urgente</v>
      </c>
      <c r="J619" s="1">
        <v>43947</v>
      </c>
      <c r="K619">
        <v>612782037</v>
      </c>
      <c r="L619" s="1">
        <v>43970</v>
      </c>
      <c r="M619" s="5">
        <f>_xlfn.DAYS(TablaRegistroVentas[[#This Row],[Fecha envío]], TablaRegistroVentas[[#This Row],[Fecha pedido]])</f>
        <v>23</v>
      </c>
      <c r="N619" s="1" t="str">
        <f>IF(TablaRegistroVentas[[#This Row],[Dias de entrega]]&lt;=20, "OK", IF(TablaRegistroVentas[[#This Row],[Dias de entrega]]&lt;=35, "Atrasado", "Alerta"))</f>
        <v>Atrasado</v>
      </c>
      <c r="O619" s="1"/>
      <c r="P619"/>
      <c r="Q619"/>
      <c r="R619"/>
    </row>
    <row r="620" spans="1:18" x14ac:dyDescent="0.3">
      <c r="A620" t="s">
        <v>1029</v>
      </c>
      <c r="B620" t="s">
        <v>30</v>
      </c>
      <c r="C620" t="s">
        <v>730</v>
      </c>
      <c r="D620" t="str">
        <f t="shared" si="9"/>
        <v>DOMINICA - CENTROAMÉRICA Y CARIBE - C55</v>
      </c>
      <c r="E620" t="str">
        <f>LOWER(CONCATENATE(TablaRegistroVentas[[#This Row],[País]], ".", LEFT(TablaRegistroVentas[[#This Row],[Zona]],3),"@miempresa.com"))</f>
        <v>dominica.cen@miempresa.com</v>
      </c>
      <c r="F620" t="s">
        <v>27</v>
      </c>
      <c r="G620" t="s">
        <v>18</v>
      </c>
      <c r="H620" t="s">
        <v>28</v>
      </c>
      <c r="I620" t="str">
        <f>IF(OR(TablaRegistroVentas[[#This Row],[Prioridad]]="Alta",TablaRegistroVentas[[#This Row],[Prioridad]]="Crítica"),"Urgente","Normal")</f>
        <v>Normal</v>
      </c>
      <c r="J620" s="1">
        <v>44105</v>
      </c>
      <c r="K620">
        <v>557446992</v>
      </c>
      <c r="L620" s="1">
        <v>44128</v>
      </c>
      <c r="M620" s="5">
        <f>_xlfn.DAYS(TablaRegistroVentas[[#This Row],[Fecha envío]], TablaRegistroVentas[[#This Row],[Fecha pedido]])</f>
        <v>23</v>
      </c>
      <c r="N620" s="1" t="str">
        <f>IF(TablaRegistroVentas[[#This Row],[Dias de entrega]]&lt;=20, "OK", IF(TablaRegistroVentas[[#This Row],[Dias de entrega]]&lt;=35, "Atrasado", "Alerta"))</f>
        <v>Atrasado</v>
      </c>
      <c r="O620" s="1"/>
      <c r="P620"/>
      <c r="Q620"/>
      <c r="R620"/>
    </row>
    <row r="621" spans="1:18" x14ac:dyDescent="0.3">
      <c r="A621" t="s">
        <v>1070</v>
      </c>
      <c r="B621" t="s">
        <v>25</v>
      </c>
      <c r="C621" t="s">
        <v>279</v>
      </c>
      <c r="D621" t="str">
        <f t="shared" si="9"/>
        <v>ETHIOPIA - ÁFRICA - C24</v>
      </c>
      <c r="E621" t="str">
        <f>LOWER(CONCATENATE(TablaRegistroVentas[[#This Row],[País]], ".", LEFT(TablaRegistroVentas[[#This Row],[Zona]],3),"@miempresa.com"))</f>
        <v>ethiopia.áfr@miempresa.com</v>
      </c>
      <c r="F621" t="s">
        <v>78</v>
      </c>
      <c r="G621" t="s">
        <v>18</v>
      </c>
      <c r="H621" t="s">
        <v>33</v>
      </c>
      <c r="I621" t="str">
        <f>IF(OR(TablaRegistroVentas[[#This Row],[Prioridad]]="Alta",TablaRegistroVentas[[#This Row],[Prioridad]]="Crítica"),"Urgente","Normal")</f>
        <v>Normal</v>
      </c>
      <c r="J621" s="1">
        <v>44869</v>
      </c>
      <c r="K621">
        <v>245460593</v>
      </c>
      <c r="L621" s="1">
        <v>44892</v>
      </c>
      <c r="M621" s="5">
        <f>_xlfn.DAYS(TablaRegistroVentas[[#This Row],[Fecha envío]], TablaRegistroVentas[[#This Row],[Fecha pedido]])</f>
        <v>23</v>
      </c>
      <c r="N621" s="1" t="str">
        <f>IF(TablaRegistroVentas[[#This Row],[Dias de entrega]]&lt;=20, "OK", IF(TablaRegistroVentas[[#This Row],[Dias de entrega]]&lt;=35, "Atrasado", "Alerta"))</f>
        <v>Atrasado</v>
      </c>
      <c r="O621" s="1"/>
      <c r="P621"/>
      <c r="Q621"/>
      <c r="R621"/>
    </row>
    <row r="622" spans="1:18" x14ac:dyDescent="0.3">
      <c r="A622" t="s">
        <v>1085</v>
      </c>
      <c r="B622" t="s">
        <v>10</v>
      </c>
      <c r="C622" t="s">
        <v>202</v>
      </c>
      <c r="D622" t="str">
        <f t="shared" si="9"/>
        <v>ITALY - EUROPA - C28</v>
      </c>
      <c r="E622" t="str">
        <f>LOWER(CONCATENATE(TablaRegistroVentas[[#This Row],[País]], ".", LEFT(TablaRegistroVentas[[#This Row],[Zona]],3),"@miempresa.com"))</f>
        <v>italy.eur@miempresa.com</v>
      </c>
      <c r="F622" t="s">
        <v>17</v>
      </c>
      <c r="G622" t="s">
        <v>13</v>
      </c>
      <c r="H622" t="s">
        <v>19</v>
      </c>
      <c r="I622" t="str">
        <f>IF(OR(TablaRegistroVentas[[#This Row],[Prioridad]]="Alta",TablaRegistroVentas[[#This Row],[Prioridad]]="Crítica"),"Urgente","Normal")</f>
        <v>Urgente</v>
      </c>
      <c r="J622" s="1">
        <v>44487</v>
      </c>
      <c r="K622">
        <v>288260066</v>
      </c>
      <c r="L622" s="1">
        <v>44510</v>
      </c>
      <c r="M622" s="5">
        <f>_xlfn.DAYS(TablaRegistroVentas[[#This Row],[Fecha envío]], TablaRegistroVentas[[#This Row],[Fecha pedido]])</f>
        <v>23</v>
      </c>
      <c r="N622" s="1" t="str">
        <f>IF(TablaRegistroVentas[[#This Row],[Dias de entrega]]&lt;=20, "OK", IF(TablaRegistroVentas[[#This Row],[Dias de entrega]]&lt;=35, "Atrasado", "Alerta"))</f>
        <v>Atrasado</v>
      </c>
      <c r="O622" s="1"/>
      <c r="P622"/>
      <c r="Q622"/>
      <c r="R622"/>
    </row>
    <row r="623" spans="1:18" x14ac:dyDescent="0.3">
      <c r="A623" t="s">
        <v>152</v>
      </c>
      <c r="B623" t="s">
        <v>30</v>
      </c>
      <c r="C623" t="s">
        <v>153</v>
      </c>
      <c r="D623" t="str">
        <f t="shared" si="9"/>
        <v>JAMAICA - CENTROAMÉRICA Y CARIBE - C55</v>
      </c>
      <c r="E623" t="str">
        <f>LOWER(CONCATENATE(TablaRegistroVentas[[#This Row],[País]], ".", LEFT(TablaRegistroVentas[[#This Row],[Zona]],3),"@miempresa.com"))</f>
        <v>jamaica.cen@miempresa.com</v>
      </c>
      <c r="F623" t="s">
        <v>17</v>
      </c>
      <c r="G623" t="s">
        <v>13</v>
      </c>
      <c r="H623" t="s">
        <v>28</v>
      </c>
      <c r="I623" t="str">
        <f>IF(OR(TablaRegistroVentas[[#This Row],[Prioridad]]="Alta",TablaRegistroVentas[[#This Row],[Prioridad]]="Crítica"),"Urgente","Normal")</f>
        <v>Normal</v>
      </c>
      <c r="J623" s="1">
        <v>44743</v>
      </c>
      <c r="K623">
        <v>559425818</v>
      </c>
      <c r="L623" s="1">
        <v>44765</v>
      </c>
      <c r="M623" s="5">
        <f>_xlfn.DAYS(TablaRegistroVentas[[#This Row],[Fecha envío]], TablaRegistroVentas[[#This Row],[Fecha pedido]])</f>
        <v>22</v>
      </c>
      <c r="N623" s="1" t="str">
        <f>IF(TablaRegistroVentas[[#This Row],[Dias de entrega]]&lt;=20, "OK", IF(TablaRegistroVentas[[#This Row],[Dias de entrega]]&lt;=35, "Atrasado", "Alerta"))</f>
        <v>Atrasado</v>
      </c>
      <c r="O623" s="1"/>
      <c r="P623"/>
      <c r="Q623"/>
      <c r="R623"/>
    </row>
    <row r="624" spans="1:18" x14ac:dyDescent="0.3">
      <c r="A624" t="s">
        <v>199</v>
      </c>
      <c r="B624" t="s">
        <v>25</v>
      </c>
      <c r="C624" t="s">
        <v>200</v>
      </c>
      <c r="D624" t="str">
        <f t="shared" si="9"/>
        <v>CAPE VERDE - ÁFRICA - C49</v>
      </c>
      <c r="E624" t="str">
        <f>LOWER(CONCATENATE(TablaRegistroVentas[[#This Row],[País]], ".", LEFT(TablaRegistroVentas[[#This Row],[Zona]],3),"@miempresa.com"))</f>
        <v>cape verde.áfr@miempresa.com</v>
      </c>
      <c r="F624" t="s">
        <v>27</v>
      </c>
      <c r="G624" t="s">
        <v>18</v>
      </c>
      <c r="H624" t="s">
        <v>33</v>
      </c>
      <c r="I624" t="str">
        <f>IF(OR(TablaRegistroVentas[[#This Row],[Prioridad]]="Alta",TablaRegistroVentas[[#This Row],[Prioridad]]="Crítica"),"Urgente","Normal")</f>
        <v>Normal</v>
      </c>
      <c r="J624" s="1">
        <v>44623</v>
      </c>
      <c r="K624">
        <v>492524659</v>
      </c>
      <c r="L624" s="1">
        <v>44645</v>
      </c>
      <c r="M624" s="5">
        <f>_xlfn.DAYS(TablaRegistroVentas[[#This Row],[Fecha envío]], TablaRegistroVentas[[#This Row],[Fecha pedido]])</f>
        <v>22</v>
      </c>
      <c r="N624" s="1" t="str">
        <f>IF(TablaRegistroVentas[[#This Row],[Dias de entrega]]&lt;=20, "OK", IF(TablaRegistroVentas[[#This Row],[Dias de entrega]]&lt;=35, "Atrasado", "Alerta"))</f>
        <v>Atrasado</v>
      </c>
      <c r="O624" s="1"/>
      <c r="P624"/>
      <c r="Q624"/>
      <c r="R624"/>
    </row>
    <row r="625" spans="1:18" x14ac:dyDescent="0.3">
      <c r="A625" t="s">
        <v>331</v>
      </c>
      <c r="B625" t="s">
        <v>25</v>
      </c>
      <c r="C625" t="s">
        <v>151</v>
      </c>
      <c r="D625" t="str">
        <f t="shared" si="9"/>
        <v>NAMIBIA - ÁFRICA - C71</v>
      </c>
      <c r="E625" t="str">
        <f>LOWER(CONCATENATE(TablaRegistroVentas[[#This Row],[País]], ".", LEFT(TablaRegistroVentas[[#This Row],[Zona]],3),"@miempresa.com"))</f>
        <v>namibia.áfr@miempresa.com</v>
      </c>
      <c r="F625" t="s">
        <v>78</v>
      </c>
      <c r="G625" t="s">
        <v>18</v>
      </c>
      <c r="H625" t="s">
        <v>33</v>
      </c>
      <c r="I625" t="str">
        <f>IF(OR(TablaRegistroVentas[[#This Row],[Prioridad]]="Alta",TablaRegistroVentas[[#This Row],[Prioridad]]="Crítica"),"Urgente","Normal")</f>
        <v>Normal</v>
      </c>
      <c r="J625" s="1">
        <v>43873</v>
      </c>
      <c r="K625">
        <v>711629807</v>
      </c>
      <c r="L625" s="1">
        <v>43895</v>
      </c>
      <c r="M625" s="5">
        <f>_xlfn.DAYS(TablaRegistroVentas[[#This Row],[Fecha envío]], TablaRegistroVentas[[#This Row],[Fecha pedido]])</f>
        <v>22</v>
      </c>
      <c r="N625" s="1" t="str">
        <f>IF(TablaRegistroVentas[[#This Row],[Dias de entrega]]&lt;=20, "OK", IF(TablaRegistroVentas[[#This Row],[Dias de entrega]]&lt;=35, "Atrasado", "Alerta"))</f>
        <v>Atrasado</v>
      </c>
      <c r="O625" s="1"/>
      <c r="P625"/>
      <c r="Q625"/>
      <c r="R625"/>
    </row>
    <row r="626" spans="1:18" x14ac:dyDescent="0.3">
      <c r="A626" t="s">
        <v>501</v>
      </c>
      <c r="B626" t="s">
        <v>25</v>
      </c>
      <c r="C626" t="s">
        <v>406</v>
      </c>
      <c r="D626" t="str">
        <f t="shared" si="9"/>
        <v>EGYPT - ÁFRICA - C56</v>
      </c>
      <c r="E626" t="str">
        <f>LOWER(CONCATENATE(TablaRegistroVentas[[#This Row],[País]], ".", LEFT(TablaRegistroVentas[[#This Row],[Zona]],3),"@miempresa.com"))</f>
        <v>egypt.áfr@miempresa.com</v>
      </c>
      <c r="F626" t="s">
        <v>17</v>
      </c>
      <c r="G626" t="s">
        <v>18</v>
      </c>
      <c r="H626" t="s">
        <v>33</v>
      </c>
      <c r="I626" t="str">
        <f>IF(OR(TablaRegistroVentas[[#This Row],[Prioridad]]="Alta",TablaRegistroVentas[[#This Row],[Prioridad]]="Crítica"),"Urgente","Normal")</f>
        <v>Normal</v>
      </c>
      <c r="J626" s="1">
        <v>43982</v>
      </c>
      <c r="K626">
        <v>568867623</v>
      </c>
      <c r="L626" s="1">
        <v>44004</v>
      </c>
      <c r="M626" s="5">
        <f>_xlfn.DAYS(TablaRegistroVentas[[#This Row],[Fecha envío]], TablaRegistroVentas[[#This Row],[Fecha pedido]])</f>
        <v>22</v>
      </c>
      <c r="N626" s="1" t="str">
        <f>IF(TablaRegistroVentas[[#This Row],[Dias de entrega]]&lt;=20, "OK", IF(TablaRegistroVentas[[#This Row],[Dias de entrega]]&lt;=35, "Atrasado", "Alerta"))</f>
        <v>Atrasado</v>
      </c>
      <c r="O626" s="1"/>
      <c r="P626"/>
      <c r="Q626"/>
      <c r="R626"/>
    </row>
    <row r="627" spans="1:18" x14ac:dyDescent="0.3">
      <c r="A627" t="s">
        <v>554</v>
      </c>
      <c r="B627" t="s">
        <v>68</v>
      </c>
      <c r="C627" t="s">
        <v>235</v>
      </c>
      <c r="D627" t="str">
        <f t="shared" si="9"/>
        <v>JAPAN - ASIA - C64</v>
      </c>
      <c r="E627" t="str">
        <f>LOWER(CONCATENATE(TablaRegistroVentas[[#This Row],[País]], ".", LEFT(TablaRegistroVentas[[#This Row],[Zona]],3),"@miempresa.com"))</f>
        <v>japan.asi@miempresa.com</v>
      </c>
      <c r="F627" t="s">
        <v>12</v>
      </c>
      <c r="G627" t="s">
        <v>18</v>
      </c>
      <c r="H627" t="s">
        <v>33</v>
      </c>
      <c r="I627" t="str">
        <f>IF(OR(TablaRegistroVentas[[#This Row],[Prioridad]]="Alta",TablaRegistroVentas[[#This Row],[Prioridad]]="Crítica"),"Urgente","Normal")</f>
        <v>Normal</v>
      </c>
      <c r="J627" s="1">
        <v>44675</v>
      </c>
      <c r="K627">
        <v>648711192</v>
      </c>
      <c r="L627" s="1">
        <v>44697</v>
      </c>
      <c r="M627" s="5">
        <f>_xlfn.DAYS(TablaRegistroVentas[[#This Row],[Fecha envío]], TablaRegistroVentas[[#This Row],[Fecha pedido]])</f>
        <v>22</v>
      </c>
      <c r="N627" s="1" t="str">
        <f>IF(TablaRegistroVentas[[#This Row],[Dias de entrega]]&lt;=20, "OK", IF(TablaRegistroVentas[[#This Row],[Dias de entrega]]&lt;=35, "Atrasado", "Alerta"))</f>
        <v>Atrasado</v>
      </c>
      <c r="O627" s="1"/>
      <c r="P627"/>
      <c r="Q627"/>
      <c r="R627"/>
    </row>
    <row r="628" spans="1:18" x14ac:dyDescent="0.3">
      <c r="A628" t="s">
        <v>564</v>
      </c>
      <c r="B628" t="s">
        <v>30</v>
      </c>
      <c r="C628" t="s">
        <v>31</v>
      </c>
      <c r="D628" t="str">
        <f t="shared" si="9"/>
        <v>GUATEMALA - CENTROAMÉRICA Y CARIBE - C28</v>
      </c>
      <c r="E628" t="str">
        <f>LOWER(CONCATENATE(TablaRegistroVentas[[#This Row],[País]], ".", LEFT(TablaRegistroVentas[[#This Row],[Zona]],3),"@miempresa.com"))</f>
        <v>guatemala.cen@miempresa.com</v>
      </c>
      <c r="F628" t="s">
        <v>32</v>
      </c>
      <c r="G628" t="s">
        <v>13</v>
      </c>
      <c r="H628" t="s">
        <v>28</v>
      </c>
      <c r="I628" t="str">
        <f>IF(OR(TablaRegistroVentas[[#This Row],[Prioridad]]="Alta",TablaRegistroVentas[[#This Row],[Prioridad]]="Crítica"),"Urgente","Normal")</f>
        <v>Normal</v>
      </c>
      <c r="J628" s="1">
        <v>44032</v>
      </c>
      <c r="K628">
        <v>281881988</v>
      </c>
      <c r="L628" s="1">
        <v>44054</v>
      </c>
      <c r="M628" s="5">
        <f>_xlfn.DAYS(TablaRegistroVentas[[#This Row],[Fecha envío]], TablaRegistroVentas[[#This Row],[Fecha pedido]])</f>
        <v>22</v>
      </c>
      <c r="N628" s="1" t="str">
        <f>IF(TablaRegistroVentas[[#This Row],[Dias de entrega]]&lt;=20, "OK", IF(TablaRegistroVentas[[#This Row],[Dias de entrega]]&lt;=35, "Atrasado", "Alerta"))</f>
        <v>Atrasado</v>
      </c>
      <c r="O628" s="1"/>
      <c r="P628"/>
      <c r="Q628"/>
      <c r="R628"/>
    </row>
    <row r="629" spans="1:18" x14ac:dyDescent="0.3">
      <c r="A629" t="s">
        <v>680</v>
      </c>
      <c r="B629" t="s">
        <v>30</v>
      </c>
      <c r="C629" t="s">
        <v>153</v>
      </c>
      <c r="D629" t="str">
        <f t="shared" si="9"/>
        <v>JAMAICA - CENTROAMÉRICA Y CARIBE - C54</v>
      </c>
      <c r="E629" t="str">
        <f>LOWER(CONCATENATE(TablaRegistroVentas[[#This Row],[País]], ".", LEFT(TablaRegistroVentas[[#This Row],[Zona]],3),"@miempresa.com"))</f>
        <v>jamaica.cen@miempresa.com</v>
      </c>
      <c r="F629" t="s">
        <v>43</v>
      </c>
      <c r="G629" t="s">
        <v>18</v>
      </c>
      <c r="H629" t="s">
        <v>19</v>
      </c>
      <c r="I629" t="str">
        <f>IF(OR(TablaRegistroVentas[[#This Row],[Prioridad]]="Alta",TablaRegistroVentas[[#This Row],[Prioridad]]="Crítica"),"Urgente","Normal")</f>
        <v>Urgente</v>
      </c>
      <c r="J629" s="1">
        <v>44701</v>
      </c>
      <c r="K629">
        <v>541034448</v>
      </c>
      <c r="L629" s="1">
        <v>44723</v>
      </c>
      <c r="M629" s="5">
        <f>_xlfn.DAYS(TablaRegistroVentas[[#This Row],[Fecha envío]], TablaRegistroVentas[[#This Row],[Fecha pedido]])</f>
        <v>22</v>
      </c>
      <c r="N629" s="1" t="str">
        <f>IF(TablaRegistroVentas[[#This Row],[Dias de entrega]]&lt;=20, "OK", IF(TablaRegistroVentas[[#This Row],[Dias de entrega]]&lt;=35, "Atrasado", "Alerta"))</f>
        <v>Atrasado</v>
      </c>
      <c r="O629" s="1"/>
      <c r="P629"/>
      <c r="Q629"/>
      <c r="R629"/>
    </row>
    <row r="630" spans="1:18" x14ac:dyDescent="0.3">
      <c r="A630" t="s">
        <v>686</v>
      </c>
      <c r="B630" t="s">
        <v>30</v>
      </c>
      <c r="C630" t="s">
        <v>663</v>
      </c>
      <c r="D630" t="str">
        <f t="shared" si="9"/>
        <v>SAINT LUCIA - CENTROAMÉRICA Y CARIBE - C52</v>
      </c>
      <c r="E630" t="str">
        <f>LOWER(CONCATENATE(TablaRegistroVentas[[#This Row],[País]], ".", LEFT(TablaRegistroVentas[[#This Row],[Zona]],3),"@miempresa.com"))</f>
        <v>saint lucia.cen@miempresa.com</v>
      </c>
      <c r="F630" t="s">
        <v>23</v>
      </c>
      <c r="G630" t="s">
        <v>13</v>
      </c>
      <c r="H630" t="s">
        <v>28</v>
      </c>
      <c r="I630" t="str">
        <f>IF(OR(TablaRegistroVentas[[#This Row],[Prioridad]]="Alta",TablaRegistroVentas[[#This Row],[Prioridad]]="Crítica"),"Urgente","Normal")</f>
        <v>Normal</v>
      </c>
      <c r="J630" s="1">
        <v>44713</v>
      </c>
      <c r="K630">
        <v>524310338</v>
      </c>
      <c r="L630" s="1">
        <v>44735</v>
      </c>
      <c r="M630" s="5">
        <f>_xlfn.DAYS(TablaRegistroVentas[[#This Row],[Fecha envío]], TablaRegistroVentas[[#This Row],[Fecha pedido]])</f>
        <v>22</v>
      </c>
      <c r="N630" s="1" t="str">
        <f>IF(TablaRegistroVentas[[#This Row],[Dias de entrega]]&lt;=20, "OK", IF(TablaRegistroVentas[[#This Row],[Dias de entrega]]&lt;=35, "Atrasado", "Alerta"))</f>
        <v>Atrasado</v>
      </c>
      <c r="O630" s="1"/>
      <c r="P630"/>
      <c r="Q630"/>
      <c r="R630"/>
    </row>
    <row r="631" spans="1:18" x14ac:dyDescent="0.3">
      <c r="A631" t="s">
        <v>813</v>
      </c>
      <c r="B631" t="s">
        <v>10</v>
      </c>
      <c r="C631" t="s">
        <v>608</v>
      </c>
      <c r="D631" t="str">
        <f t="shared" si="9"/>
        <v>ARMENIA - EUROPA - C31</v>
      </c>
      <c r="E631" t="str">
        <f>LOWER(CONCATENATE(TablaRegistroVentas[[#This Row],[País]], ".", LEFT(TablaRegistroVentas[[#This Row],[Zona]],3),"@miempresa.com"))</f>
        <v>armenia.eur@miempresa.com</v>
      </c>
      <c r="F631" t="s">
        <v>17</v>
      </c>
      <c r="G631" t="s">
        <v>18</v>
      </c>
      <c r="H631" t="s">
        <v>33</v>
      </c>
      <c r="I631" t="str">
        <f>IF(OR(TablaRegistroVentas[[#This Row],[Prioridad]]="Alta",TablaRegistroVentas[[#This Row],[Prioridad]]="Crítica"),"Urgente","Normal")</f>
        <v>Normal</v>
      </c>
      <c r="J631" s="1">
        <v>43835</v>
      </c>
      <c r="K631">
        <v>310679471</v>
      </c>
      <c r="L631" s="1">
        <v>43857</v>
      </c>
      <c r="M631" s="5">
        <f>_xlfn.DAYS(TablaRegistroVentas[[#This Row],[Fecha envío]], TablaRegistroVentas[[#This Row],[Fecha pedido]])</f>
        <v>22</v>
      </c>
      <c r="N631" s="1" t="str">
        <f>IF(TablaRegistroVentas[[#This Row],[Dias de entrega]]&lt;=20, "OK", IF(TablaRegistroVentas[[#This Row],[Dias de entrega]]&lt;=35, "Atrasado", "Alerta"))</f>
        <v>Atrasado</v>
      </c>
      <c r="O631" s="1"/>
      <c r="P631"/>
      <c r="Q631"/>
      <c r="R631"/>
    </row>
    <row r="632" spans="1:18" x14ac:dyDescent="0.3">
      <c r="A632" t="s">
        <v>842</v>
      </c>
      <c r="B632" t="s">
        <v>25</v>
      </c>
      <c r="C632" t="s">
        <v>251</v>
      </c>
      <c r="D632" t="str">
        <f t="shared" si="9"/>
        <v>MALAWI - ÁFRICA - C82</v>
      </c>
      <c r="E632" t="str">
        <f>LOWER(CONCATENATE(TablaRegistroVentas[[#This Row],[País]], ".", LEFT(TablaRegistroVentas[[#This Row],[Zona]],3),"@miempresa.com"))</f>
        <v>malawi.áfr@miempresa.com</v>
      </c>
      <c r="F632" t="s">
        <v>27</v>
      </c>
      <c r="G632" t="s">
        <v>18</v>
      </c>
      <c r="H632" t="s">
        <v>28</v>
      </c>
      <c r="I632" t="str">
        <f>IF(OR(TablaRegistroVentas[[#This Row],[Prioridad]]="Alta",TablaRegistroVentas[[#This Row],[Prioridad]]="Crítica"),"Urgente","Normal")</f>
        <v>Normal</v>
      </c>
      <c r="J632" s="1">
        <v>43897</v>
      </c>
      <c r="K632">
        <v>829356038</v>
      </c>
      <c r="L632" s="1">
        <v>43919</v>
      </c>
      <c r="M632" s="5">
        <f>_xlfn.DAYS(TablaRegistroVentas[[#This Row],[Fecha envío]], TablaRegistroVentas[[#This Row],[Fecha pedido]])</f>
        <v>22</v>
      </c>
      <c r="N632" s="1" t="str">
        <f>IF(TablaRegistroVentas[[#This Row],[Dias de entrega]]&lt;=20, "OK", IF(TablaRegistroVentas[[#This Row],[Dias de entrega]]&lt;=35, "Atrasado", "Alerta"))</f>
        <v>Atrasado</v>
      </c>
      <c r="O632" s="1"/>
      <c r="P632"/>
      <c r="Q632"/>
      <c r="R632"/>
    </row>
    <row r="633" spans="1:18" x14ac:dyDescent="0.3">
      <c r="A633" t="s">
        <v>870</v>
      </c>
      <c r="B633" t="s">
        <v>68</v>
      </c>
      <c r="C633" t="s">
        <v>368</v>
      </c>
      <c r="D633" t="str">
        <f t="shared" si="9"/>
        <v>LAOS - ASIA - C90</v>
      </c>
      <c r="E633" t="str">
        <f>LOWER(CONCATENATE(TablaRegistroVentas[[#This Row],[País]], ".", LEFT(TablaRegistroVentas[[#This Row],[Zona]],3),"@miempresa.com"))</f>
        <v>laos.asi@miempresa.com</v>
      </c>
      <c r="F633" t="s">
        <v>78</v>
      </c>
      <c r="G633" t="s">
        <v>13</v>
      </c>
      <c r="H633" t="s">
        <v>33</v>
      </c>
      <c r="I633" t="str">
        <f>IF(OR(TablaRegistroVentas[[#This Row],[Prioridad]]="Alta",TablaRegistroVentas[[#This Row],[Prioridad]]="Crítica"),"Urgente","Normal")</f>
        <v>Normal</v>
      </c>
      <c r="J633" s="1">
        <v>44068</v>
      </c>
      <c r="K633">
        <v>908471333</v>
      </c>
      <c r="L633" s="1">
        <v>44090</v>
      </c>
      <c r="M633" s="5">
        <f>_xlfn.DAYS(TablaRegistroVentas[[#This Row],[Fecha envío]], TablaRegistroVentas[[#This Row],[Fecha pedido]])</f>
        <v>22</v>
      </c>
      <c r="N633" s="1" t="str">
        <f>IF(TablaRegistroVentas[[#This Row],[Dias de entrega]]&lt;=20, "OK", IF(TablaRegistroVentas[[#This Row],[Dias de entrega]]&lt;=35, "Atrasado", "Alerta"))</f>
        <v>Atrasado</v>
      </c>
      <c r="O633" s="1"/>
      <c r="P633"/>
      <c r="Q633"/>
      <c r="R633"/>
    </row>
    <row r="634" spans="1:18" x14ac:dyDescent="0.3">
      <c r="A634" t="s">
        <v>24</v>
      </c>
      <c r="B634" t="s">
        <v>25</v>
      </c>
      <c r="C634" t="s">
        <v>388</v>
      </c>
      <c r="D634" t="str">
        <f t="shared" si="9"/>
        <v>CHAD - ÁFRICA - C23</v>
      </c>
      <c r="E634" t="str">
        <f>LOWER(CONCATENATE(TablaRegistroVentas[[#This Row],[País]], ".", LEFT(TablaRegistroVentas[[#This Row],[Zona]],3),"@miempresa.com"))</f>
        <v>chad.áfr@miempresa.com</v>
      </c>
      <c r="F634" t="s">
        <v>43</v>
      </c>
      <c r="G634" t="s">
        <v>13</v>
      </c>
      <c r="H634" t="s">
        <v>33</v>
      </c>
      <c r="I634" t="str">
        <f>IF(OR(TablaRegistroVentas[[#This Row],[Prioridad]]="Alta",TablaRegistroVentas[[#This Row],[Prioridad]]="Crítica"),"Urgente","Normal")</f>
        <v>Normal</v>
      </c>
      <c r="J634" s="1">
        <v>44418</v>
      </c>
      <c r="K634">
        <v>232628905</v>
      </c>
      <c r="L634" s="1">
        <v>44440</v>
      </c>
      <c r="M634" s="5">
        <f>_xlfn.DAYS(TablaRegistroVentas[[#This Row],[Fecha envío]], TablaRegistroVentas[[#This Row],[Fecha pedido]])</f>
        <v>22</v>
      </c>
      <c r="N634" s="1" t="str">
        <f>IF(TablaRegistroVentas[[#This Row],[Dias de entrega]]&lt;=20, "OK", IF(TablaRegistroVentas[[#This Row],[Dias de entrega]]&lt;=35, "Atrasado", "Alerta"))</f>
        <v>Atrasado</v>
      </c>
      <c r="O634" s="1"/>
      <c r="P634"/>
      <c r="Q634"/>
      <c r="R634"/>
    </row>
    <row r="635" spans="1:18" x14ac:dyDescent="0.3">
      <c r="A635" t="s">
        <v>1045</v>
      </c>
      <c r="B635" t="s">
        <v>25</v>
      </c>
      <c r="C635" t="s">
        <v>327</v>
      </c>
      <c r="D635" t="str">
        <f t="shared" si="9"/>
        <v>SOMALIA - ÁFRICA - C23</v>
      </c>
      <c r="E635" t="str">
        <f>LOWER(CONCATENATE(TablaRegistroVentas[[#This Row],[País]], ".", LEFT(TablaRegistroVentas[[#This Row],[Zona]],3),"@miempresa.com"))</f>
        <v>somalia.áfr@miempresa.com</v>
      </c>
      <c r="F635" t="s">
        <v>43</v>
      </c>
      <c r="G635" t="s">
        <v>13</v>
      </c>
      <c r="H635" t="s">
        <v>19</v>
      </c>
      <c r="I635" t="str">
        <f>IF(OR(TablaRegistroVentas[[#This Row],[Prioridad]]="Alta",TablaRegistroVentas[[#This Row],[Prioridad]]="Crítica"),"Urgente","Normal")</f>
        <v>Urgente</v>
      </c>
      <c r="J635" s="1">
        <v>44294</v>
      </c>
      <c r="K635">
        <v>239956271</v>
      </c>
      <c r="L635" s="1">
        <v>44316</v>
      </c>
      <c r="M635" s="5">
        <f>_xlfn.DAYS(TablaRegistroVentas[[#This Row],[Fecha envío]], TablaRegistroVentas[[#This Row],[Fecha pedido]])</f>
        <v>22</v>
      </c>
      <c r="N635" s="1" t="str">
        <f>IF(TablaRegistroVentas[[#This Row],[Dias de entrega]]&lt;=20, "OK", IF(TablaRegistroVentas[[#This Row],[Dias de entrega]]&lt;=35, "Atrasado", "Alerta"))</f>
        <v>Atrasado</v>
      </c>
      <c r="O635" s="1"/>
      <c r="P635"/>
      <c r="Q635"/>
      <c r="R635"/>
    </row>
    <row r="636" spans="1:18" x14ac:dyDescent="0.3">
      <c r="A636" t="s">
        <v>1156</v>
      </c>
      <c r="B636" t="s">
        <v>10</v>
      </c>
      <c r="C636" t="s">
        <v>176</v>
      </c>
      <c r="D636" t="str">
        <f t="shared" si="9"/>
        <v>BOSNIA AND HERZEGOVINA - EUROPA - C74</v>
      </c>
      <c r="E636" t="str">
        <f>LOWER(CONCATENATE(TablaRegistroVentas[[#This Row],[País]], ".", LEFT(TablaRegistroVentas[[#This Row],[Zona]],3),"@miempresa.com"))</f>
        <v>bosnia and herzegovina.eur@miempresa.com</v>
      </c>
      <c r="F636" t="s">
        <v>56</v>
      </c>
      <c r="G636" t="s">
        <v>13</v>
      </c>
      <c r="H636" t="s">
        <v>28</v>
      </c>
      <c r="I636" t="str">
        <f>IF(OR(TablaRegistroVentas[[#This Row],[Prioridad]]="Alta",TablaRegistroVentas[[#This Row],[Prioridad]]="Crítica"),"Urgente","Normal")</f>
        <v>Normal</v>
      </c>
      <c r="J636" s="1">
        <v>44369</v>
      </c>
      <c r="K636">
        <v>745765960</v>
      </c>
      <c r="L636" s="1">
        <v>44391</v>
      </c>
      <c r="M636" s="5">
        <f>_xlfn.DAYS(TablaRegistroVentas[[#This Row],[Fecha envío]], TablaRegistroVentas[[#This Row],[Fecha pedido]])</f>
        <v>22</v>
      </c>
      <c r="N636" s="1" t="str">
        <f>IF(TablaRegistroVentas[[#This Row],[Dias de entrega]]&lt;=20, "OK", IF(TablaRegistroVentas[[#This Row],[Dias de entrega]]&lt;=35, "Atrasado", "Alerta"))</f>
        <v>Atrasado</v>
      </c>
      <c r="O636" s="1"/>
      <c r="P636"/>
      <c r="Q636"/>
      <c r="R636"/>
    </row>
    <row r="637" spans="1:18" x14ac:dyDescent="0.3">
      <c r="A637" t="s">
        <v>144</v>
      </c>
      <c r="B637" t="s">
        <v>25</v>
      </c>
      <c r="C637" t="s">
        <v>145</v>
      </c>
      <c r="D637" t="str">
        <f t="shared" si="9"/>
        <v>QATAR - ÁFRICA - C38</v>
      </c>
      <c r="E637" t="str">
        <f>LOWER(CONCATENATE(TablaRegistroVentas[[#This Row],[País]], ".", LEFT(TablaRegistroVentas[[#This Row],[Zona]],3),"@miempresa.com"))</f>
        <v>qatar.áfr@miempresa.com</v>
      </c>
      <c r="F637" t="s">
        <v>41</v>
      </c>
      <c r="G637" t="s">
        <v>18</v>
      </c>
      <c r="H637" t="s">
        <v>33</v>
      </c>
      <c r="I637" t="str">
        <f>IF(OR(TablaRegistroVentas[[#This Row],[Prioridad]]="Alta",TablaRegistroVentas[[#This Row],[Prioridad]]="Crítica"),"Urgente","Normal")</f>
        <v>Normal</v>
      </c>
      <c r="J637" s="1">
        <v>44763</v>
      </c>
      <c r="K637">
        <v>386334502</v>
      </c>
      <c r="L637" s="1">
        <v>44784</v>
      </c>
      <c r="M637" s="5">
        <f>_xlfn.DAYS(TablaRegistroVentas[[#This Row],[Fecha envío]], TablaRegistroVentas[[#This Row],[Fecha pedido]])</f>
        <v>21</v>
      </c>
      <c r="N637" s="1" t="str">
        <f>IF(TablaRegistroVentas[[#This Row],[Dias de entrega]]&lt;=20, "OK", IF(TablaRegistroVentas[[#This Row],[Dias de entrega]]&lt;=35, "Atrasado", "Alerta"))</f>
        <v>Atrasado</v>
      </c>
      <c r="O637" s="1"/>
      <c r="P637"/>
      <c r="Q637"/>
      <c r="R637"/>
    </row>
    <row r="638" spans="1:18" x14ac:dyDescent="0.3">
      <c r="A638" t="s">
        <v>381</v>
      </c>
      <c r="B638" t="s">
        <v>25</v>
      </c>
      <c r="C638" t="s">
        <v>382</v>
      </c>
      <c r="D638" t="str">
        <f t="shared" si="9"/>
        <v>COMOROS - ÁFRICA - C21</v>
      </c>
      <c r="E638" t="str">
        <f>LOWER(CONCATENATE(TablaRegistroVentas[[#This Row],[País]], ".", LEFT(TablaRegistroVentas[[#This Row],[Zona]],3),"@miempresa.com"))</f>
        <v>comoros.áfr@miempresa.com</v>
      </c>
      <c r="F638" t="s">
        <v>32</v>
      </c>
      <c r="G638" t="s">
        <v>13</v>
      </c>
      <c r="H638" t="s">
        <v>28</v>
      </c>
      <c r="I638" t="str">
        <f>IF(OR(TablaRegistroVentas[[#This Row],[Prioridad]]="Alta",TablaRegistroVentas[[#This Row],[Prioridad]]="Crítica"),"Urgente","Normal")</f>
        <v>Normal</v>
      </c>
      <c r="J638" s="1">
        <v>44143</v>
      </c>
      <c r="K638">
        <v>214845216</v>
      </c>
      <c r="L638" s="1">
        <v>44164</v>
      </c>
      <c r="M638" s="5">
        <f>_xlfn.DAYS(TablaRegistroVentas[[#This Row],[Fecha envío]], TablaRegistroVentas[[#This Row],[Fecha pedido]])</f>
        <v>21</v>
      </c>
      <c r="N638" s="1" t="str">
        <f>IF(TablaRegistroVentas[[#This Row],[Dias de entrega]]&lt;=20, "OK", IF(TablaRegistroVentas[[#This Row],[Dias de entrega]]&lt;=35, "Atrasado", "Alerta"))</f>
        <v>Atrasado</v>
      </c>
      <c r="O638" s="1"/>
      <c r="P638"/>
      <c r="Q638"/>
      <c r="R638"/>
    </row>
    <row r="639" spans="1:18" x14ac:dyDescent="0.3">
      <c r="A639" t="s">
        <v>389</v>
      </c>
      <c r="B639" t="s">
        <v>10</v>
      </c>
      <c r="C639" t="s">
        <v>390</v>
      </c>
      <c r="D639" t="str">
        <f t="shared" si="9"/>
        <v>MACEDONIA - EUROPA - C21</v>
      </c>
      <c r="E639" t="str">
        <f>LOWER(CONCATENATE(TablaRegistroVentas[[#This Row],[País]], ".", LEFT(TablaRegistroVentas[[#This Row],[Zona]],3),"@miempresa.com"))</f>
        <v>macedonia.eur@miempresa.com</v>
      </c>
      <c r="F639" t="s">
        <v>88</v>
      </c>
      <c r="G639" t="s">
        <v>13</v>
      </c>
      <c r="H639" t="s">
        <v>28</v>
      </c>
      <c r="I639" t="str">
        <f>IF(OR(TablaRegistroVentas[[#This Row],[Prioridad]]="Alta",TablaRegistroVentas[[#This Row],[Prioridad]]="Crítica"),"Urgente","Normal")</f>
        <v>Normal</v>
      </c>
      <c r="J639" s="1">
        <v>44545</v>
      </c>
      <c r="K639">
        <v>219083964</v>
      </c>
      <c r="L639" s="1">
        <v>44566</v>
      </c>
      <c r="M639" s="5">
        <f>_xlfn.DAYS(TablaRegistroVentas[[#This Row],[Fecha envío]], TablaRegistroVentas[[#This Row],[Fecha pedido]])</f>
        <v>21</v>
      </c>
      <c r="N639" s="1" t="str">
        <f>IF(TablaRegistroVentas[[#This Row],[Dias de entrega]]&lt;=20, "OK", IF(TablaRegistroVentas[[#This Row],[Dias de entrega]]&lt;=35, "Atrasado", "Alerta"))</f>
        <v>Atrasado</v>
      </c>
      <c r="O639" s="1"/>
      <c r="P639"/>
      <c r="Q639"/>
      <c r="R639"/>
    </row>
    <row r="640" spans="1:18" x14ac:dyDescent="0.3">
      <c r="A640" t="s">
        <v>497</v>
      </c>
      <c r="B640" t="s">
        <v>25</v>
      </c>
      <c r="C640" t="s">
        <v>66</v>
      </c>
      <c r="D640" t="str">
        <f t="shared" si="9"/>
        <v>LIBYA - ÁFRICA - C54</v>
      </c>
      <c r="E640" t="str">
        <f>LOWER(CONCATENATE(TablaRegistroVentas[[#This Row],[País]], ".", LEFT(TablaRegistroVentas[[#This Row],[Zona]],3),"@miempresa.com"))</f>
        <v>libya.áfr@miempresa.com</v>
      </c>
      <c r="F640" t="s">
        <v>43</v>
      </c>
      <c r="G640" t="s">
        <v>13</v>
      </c>
      <c r="H640" t="s">
        <v>19</v>
      </c>
      <c r="I640" t="str">
        <f>IF(OR(TablaRegistroVentas[[#This Row],[Prioridad]]="Alta",TablaRegistroVentas[[#This Row],[Prioridad]]="Crítica"),"Urgente","Normal")</f>
        <v>Urgente</v>
      </c>
      <c r="J640" s="1">
        <v>44759</v>
      </c>
      <c r="K640">
        <v>542506015</v>
      </c>
      <c r="L640" s="1">
        <v>44780</v>
      </c>
      <c r="M640" s="5">
        <f>_xlfn.DAYS(TablaRegistroVentas[[#This Row],[Fecha envío]], TablaRegistroVentas[[#This Row],[Fecha pedido]])</f>
        <v>21</v>
      </c>
      <c r="N640" s="1" t="str">
        <f>IF(TablaRegistroVentas[[#This Row],[Dias de entrega]]&lt;=20, "OK", IF(TablaRegistroVentas[[#This Row],[Dias de entrega]]&lt;=35, "Atrasado", "Alerta"))</f>
        <v>Atrasado</v>
      </c>
      <c r="O640" s="1"/>
      <c r="P640"/>
      <c r="Q640"/>
      <c r="R640"/>
    </row>
    <row r="641" spans="1:18" x14ac:dyDescent="0.3">
      <c r="A641" t="s">
        <v>519</v>
      </c>
      <c r="B641" t="s">
        <v>10</v>
      </c>
      <c r="C641" t="s">
        <v>16</v>
      </c>
      <c r="D641" t="str">
        <f t="shared" si="9"/>
        <v>MALTA - EUROPA - C86</v>
      </c>
      <c r="E641" t="str">
        <f>LOWER(CONCATENATE(TablaRegistroVentas[[#This Row],[País]], ".", LEFT(TablaRegistroVentas[[#This Row],[Zona]],3),"@miempresa.com"))</f>
        <v>malta.eur@miempresa.com</v>
      </c>
      <c r="F641" t="s">
        <v>56</v>
      </c>
      <c r="G641" t="s">
        <v>13</v>
      </c>
      <c r="H641" t="s">
        <v>28</v>
      </c>
      <c r="I641" t="str">
        <f>IF(OR(TablaRegistroVentas[[#This Row],[Prioridad]]="Alta",TablaRegistroVentas[[#This Row],[Prioridad]]="Crítica"),"Urgente","Normal")</f>
        <v>Normal</v>
      </c>
      <c r="J641" s="1">
        <v>44159</v>
      </c>
      <c r="K641">
        <v>869137275</v>
      </c>
      <c r="L641" s="1">
        <v>44180</v>
      </c>
      <c r="M641" s="5">
        <f>_xlfn.DAYS(TablaRegistroVentas[[#This Row],[Fecha envío]], TablaRegistroVentas[[#This Row],[Fecha pedido]])</f>
        <v>21</v>
      </c>
      <c r="N641" s="1" t="str">
        <f>IF(TablaRegistroVentas[[#This Row],[Dias de entrega]]&lt;=20, "OK", IF(TablaRegistroVentas[[#This Row],[Dias de entrega]]&lt;=35, "Atrasado", "Alerta"))</f>
        <v>Atrasado</v>
      </c>
      <c r="O641" s="1"/>
      <c r="P641"/>
      <c r="Q641"/>
      <c r="R641"/>
    </row>
    <row r="642" spans="1:18" x14ac:dyDescent="0.3">
      <c r="A642" t="s">
        <v>569</v>
      </c>
      <c r="B642" t="s">
        <v>10</v>
      </c>
      <c r="C642" t="s">
        <v>176</v>
      </c>
      <c r="D642" t="str">
        <f t="shared" ref="D642:D705" si="10">UPPER(C642&amp;" - "&amp;B642&amp;" - "&amp;LEFT(A642,1)&amp;MID(A642,2,2))</f>
        <v>BOSNIA AND HERZEGOVINA - EUROPA - C13</v>
      </c>
      <c r="E642" t="str">
        <f>LOWER(CONCATENATE(TablaRegistroVentas[[#This Row],[País]], ".", LEFT(TablaRegistroVentas[[#This Row],[Zona]],3),"@miempresa.com"))</f>
        <v>bosnia and herzegovina.eur@miempresa.com</v>
      </c>
      <c r="F642" t="s">
        <v>27</v>
      </c>
      <c r="G642" t="s">
        <v>13</v>
      </c>
      <c r="H642" t="s">
        <v>33</v>
      </c>
      <c r="I642" t="str">
        <f>IF(OR(TablaRegistroVentas[[#This Row],[Prioridad]]="Alta",TablaRegistroVentas[[#This Row],[Prioridad]]="Crítica"),"Urgente","Normal")</f>
        <v>Normal</v>
      </c>
      <c r="J642" s="1">
        <v>44203</v>
      </c>
      <c r="K642">
        <v>138231027</v>
      </c>
      <c r="L642" s="1">
        <v>44224</v>
      </c>
      <c r="M642" s="5">
        <f>_xlfn.DAYS(TablaRegistroVentas[[#This Row],[Fecha envío]], TablaRegistroVentas[[#This Row],[Fecha pedido]])</f>
        <v>21</v>
      </c>
      <c r="N642" s="1" t="str">
        <f>IF(TablaRegistroVentas[[#This Row],[Dias de entrega]]&lt;=20, "OK", IF(TablaRegistroVentas[[#This Row],[Dias de entrega]]&lt;=35, "Atrasado", "Alerta"))</f>
        <v>Atrasado</v>
      </c>
      <c r="O642" s="1"/>
      <c r="P642"/>
      <c r="Q642"/>
      <c r="R642"/>
    </row>
    <row r="643" spans="1:18" x14ac:dyDescent="0.3">
      <c r="A643" t="s">
        <v>593</v>
      </c>
      <c r="B643" t="s">
        <v>10</v>
      </c>
      <c r="C643" t="s">
        <v>272</v>
      </c>
      <c r="D643" t="str">
        <f t="shared" si="10"/>
        <v>POLAND - EUROPA - C94</v>
      </c>
      <c r="E643" t="str">
        <f>LOWER(CONCATENATE(TablaRegistroVentas[[#This Row],[País]], ".", LEFT(TablaRegistroVentas[[#This Row],[Zona]],3),"@miempresa.com"))</f>
        <v>poland.eur@miempresa.com</v>
      </c>
      <c r="F643" t="s">
        <v>36</v>
      </c>
      <c r="G643" t="s">
        <v>18</v>
      </c>
      <c r="H643" t="s">
        <v>33</v>
      </c>
      <c r="I643" t="str">
        <f>IF(OR(TablaRegistroVentas[[#This Row],[Prioridad]]="Alta",TablaRegistroVentas[[#This Row],[Prioridad]]="Crítica"),"Urgente","Normal")</f>
        <v>Normal</v>
      </c>
      <c r="J643" s="1">
        <v>44042</v>
      </c>
      <c r="K643">
        <v>945736443</v>
      </c>
      <c r="L643" s="1">
        <v>44063</v>
      </c>
      <c r="M643" s="5">
        <f>_xlfn.DAYS(TablaRegistroVentas[[#This Row],[Fecha envío]], TablaRegistroVentas[[#This Row],[Fecha pedido]])</f>
        <v>21</v>
      </c>
      <c r="N643" s="1" t="str">
        <f>IF(TablaRegistroVentas[[#This Row],[Dias de entrega]]&lt;=20, "OK", IF(TablaRegistroVentas[[#This Row],[Dias de entrega]]&lt;=35, "Atrasado", "Alerta"))</f>
        <v>Atrasado</v>
      </c>
      <c r="O643" s="1"/>
      <c r="P643"/>
      <c r="Q643"/>
      <c r="R643"/>
    </row>
    <row r="644" spans="1:18" x14ac:dyDescent="0.3">
      <c r="A644" t="s">
        <v>667</v>
      </c>
      <c r="B644" t="s">
        <v>10</v>
      </c>
      <c r="C644" t="s">
        <v>141</v>
      </c>
      <c r="D644" t="str">
        <f t="shared" si="10"/>
        <v>SPAIN - EUROPA - C37</v>
      </c>
      <c r="E644" t="str">
        <f>LOWER(CONCATENATE(TablaRegistroVentas[[#This Row],[País]], ".", LEFT(TablaRegistroVentas[[#This Row],[Zona]],3),"@miempresa.com"))</f>
        <v>spain.eur@miempresa.com</v>
      </c>
      <c r="F644" t="s">
        <v>41</v>
      </c>
      <c r="G644" t="s">
        <v>18</v>
      </c>
      <c r="H644" t="s">
        <v>28</v>
      </c>
      <c r="I644" t="str">
        <f>IF(OR(TablaRegistroVentas[[#This Row],[Prioridad]]="Alta",TablaRegistroVentas[[#This Row],[Prioridad]]="Crítica"),"Urgente","Normal")</f>
        <v>Normal</v>
      </c>
      <c r="J644" s="1">
        <v>44078</v>
      </c>
      <c r="K644">
        <v>372889983</v>
      </c>
      <c r="L644" s="1">
        <v>44099</v>
      </c>
      <c r="M644" s="5">
        <f>_xlfn.DAYS(TablaRegistroVentas[[#This Row],[Fecha envío]], TablaRegistroVentas[[#This Row],[Fecha pedido]])</f>
        <v>21</v>
      </c>
      <c r="N644" s="1" t="str">
        <f>IF(TablaRegistroVentas[[#This Row],[Dias de entrega]]&lt;=20, "OK", IF(TablaRegistroVentas[[#This Row],[Dias de entrega]]&lt;=35, "Atrasado", "Alerta"))</f>
        <v>Atrasado</v>
      </c>
      <c r="O644" s="1"/>
      <c r="P644"/>
      <c r="Q644"/>
      <c r="R644"/>
    </row>
    <row r="645" spans="1:18" x14ac:dyDescent="0.3">
      <c r="A645" t="s">
        <v>770</v>
      </c>
      <c r="B645" t="s">
        <v>25</v>
      </c>
      <c r="C645" t="s">
        <v>279</v>
      </c>
      <c r="D645" t="str">
        <f t="shared" si="10"/>
        <v>ETHIOPIA - ÁFRICA - C64</v>
      </c>
      <c r="E645" t="str">
        <f>LOWER(CONCATENATE(TablaRegistroVentas[[#This Row],[País]], ".", LEFT(TablaRegistroVentas[[#This Row],[Zona]],3),"@miempresa.com"))</f>
        <v>ethiopia.áfr@miempresa.com</v>
      </c>
      <c r="F645" t="s">
        <v>43</v>
      </c>
      <c r="G645" t="s">
        <v>18</v>
      </c>
      <c r="H645" t="s">
        <v>28</v>
      </c>
      <c r="I645" t="str">
        <f>IF(OR(TablaRegistroVentas[[#This Row],[Prioridad]]="Alta",TablaRegistroVentas[[#This Row],[Prioridad]]="Crítica"),"Urgente","Normal")</f>
        <v>Normal</v>
      </c>
      <c r="J645" s="1">
        <v>44330</v>
      </c>
      <c r="K645">
        <v>648580729</v>
      </c>
      <c r="L645" s="1">
        <v>44351</v>
      </c>
      <c r="M645" s="5">
        <f>_xlfn.DAYS(TablaRegistroVentas[[#This Row],[Fecha envío]], TablaRegistroVentas[[#This Row],[Fecha pedido]])</f>
        <v>21</v>
      </c>
      <c r="N645" s="1" t="str">
        <f>IF(TablaRegistroVentas[[#This Row],[Dias de entrega]]&lt;=20, "OK", IF(TablaRegistroVentas[[#This Row],[Dias de entrega]]&lt;=35, "Atrasado", "Alerta"))</f>
        <v>Atrasado</v>
      </c>
      <c r="O645" s="1"/>
      <c r="P645"/>
      <c r="Q645"/>
      <c r="R645"/>
    </row>
    <row r="646" spans="1:18" x14ac:dyDescent="0.3">
      <c r="A646" t="s">
        <v>910</v>
      </c>
      <c r="B646" t="s">
        <v>10</v>
      </c>
      <c r="C646" t="s">
        <v>272</v>
      </c>
      <c r="D646" t="str">
        <f t="shared" si="10"/>
        <v>POLAND - EUROPA - C32</v>
      </c>
      <c r="E646" t="str">
        <f>LOWER(CONCATENATE(TablaRegistroVentas[[#This Row],[País]], ".", LEFT(TablaRegistroVentas[[#This Row],[Zona]],3),"@miempresa.com"))</f>
        <v>poland.eur@miempresa.com</v>
      </c>
      <c r="F646" t="s">
        <v>17</v>
      </c>
      <c r="G646" t="s">
        <v>18</v>
      </c>
      <c r="H646" t="s">
        <v>19</v>
      </c>
      <c r="I646" t="str">
        <f>IF(OR(TablaRegistroVentas[[#This Row],[Prioridad]]="Alta",TablaRegistroVentas[[#This Row],[Prioridad]]="Crítica"),"Urgente","Normal")</f>
        <v>Urgente</v>
      </c>
      <c r="J646" s="1">
        <v>44695</v>
      </c>
      <c r="K646">
        <v>326138007</v>
      </c>
      <c r="L646" s="1">
        <v>44716</v>
      </c>
      <c r="M646" s="5">
        <f>_xlfn.DAYS(TablaRegistroVentas[[#This Row],[Fecha envío]], TablaRegistroVentas[[#This Row],[Fecha pedido]])</f>
        <v>21</v>
      </c>
      <c r="N646" s="1" t="str">
        <f>IF(TablaRegistroVentas[[#This Row],[Dias de entrega]]&lt;=20, "OK", IF(TablaRegistroVentas[[#This Row],[Dias de entrega]]&lt;=35, "Atrasado", "Alerta"))</f>
        <v>Atrasado</v>
      </c>
      <c r="O646" s="1"/>
      <c r="P646"/>
      <c r="Q646"/>
      <c r="R646"/>
    </row>
    <row r="647" spans="1:18" x14ac:dyDescent="0.3">
      <c r="A647" t="s">
        <v>469</v>
      </c>
      <c r="B647" t="s">
        <v>25</v>
      </c>
      <c r="C647" t="s">
        <v>66</v>
      </c>
      <c r="D647" t="str">
        <f t="shared" si="10"/>
        <v>LIBYA - ÁFRICA - C86</v>
      </c>
      <c r="E647" t="str">
        <f>LOWER(CONCATENATE(TablaRegistroVentas[[#This Row],[País]], ".", LEFT(TablaRegistroVentas[[#This Row],[Zona]],3),"@miempresa.com"))</f>
        <v>libya.áfr@miempresa.com</v>
      </c>
      <c r="F647" t="s">
        <v>43</v>
      </c>
      <c r="G647" t="s">
        <v>13</v>
      </c>
      <c r="H647" t="s">
        <v>33</v>
      </c>
      <c r="I647" t="str">
        <f>IF(OR(TablaRegistroVentas[[#This Row],[Prioridad]]="Alta",TablaRegistroVentas[[#This Row],[Prioridad]]="Crítica"),"Urgente","Normal")</f>
        <v>Normal</v>
      </c>
      <c r="J647" s="1">
        <v>44454</v>
      </c>
      <c r="K647">
        <v>863311517</v>
      </c>
      <c r="L647" s="1">
        <v>44475</v>
      </c>
      <c r="M647" s="5">
        <f>_xlfn.DAYS(TablaRegistroVentas[[#This Row],[Fecha envío]], TablaRegistroVentas[[#This Row],[Fecha pedido]])</f>
        <v>21</v>
      </c>
      <c r="N647" s="1" t="str">
        <f>IF(TablaRegistroVentas[[#This Row],[Dias de entrega]]&lt;=20, "OK", IF(TablaRegistroVentas[[#This Row],[Dias de entrega]]&lt;=35, "Atrasado", "Alerta"))</f>
        <v>Atrasado</v>
      </c>
      <c r="O647" s="1"/>
      <c r="P647"/>
      <c r="Q647"/>
      <c r="R647"/>
    </row>
    <row r="648" spans="1:18" x14ac:dyDescent="0.3">
      <c r="A648" t="s">
        <v>1059</v>
      </c>
      <c r="B648" t="s">
        <v>48</v>
      </c>
      <c r="C648" t="s">
        <v>49</v>
      </c>
      <c r="D648" t="str">
        <f t="shared" si="10"/>
        <v>GREENLAND - NORTEAMÉRICA - C99</v>
      </c>
      <c r="E648" t="str">
        <f>LOWER(CONCATENATE(TablaRegistroVentas[[#This Row],[País]], ".", LEFT(TablaRegistroVentas[[#This Row],[Zona]],3),"@miempresa.com"))</f>
        <v>greenland.nor@miempresa.com</v>
      </c>
      <c r="F648" t="s">
        <v>46</v>
      </c>
      <c r="G648" t="s">
        <v>18</v>
      </c>
      <c r="H648" t="s">
        <v>28</v>
      </c>
      <c r="I648" t="str">
        <f>IF(OR(TablaRegistroVentas[[#This Row],[Prioridad]]="Alta",TablaRegistroVentas[[#This Row],[Prioridad]]="Crítica"),"Urgente","Normal")</f>
        <v>Normal</v>
      </c>
      <c r="J648" s="1">
        <v>44177</v>
      </c>
      <c r="K648">
        <v>996425902</v>
      </c>
      <c r="L648" s="1">
        <v>44198</v>
      </c>
      <c r="M648" s="5">
        <f>_xlfn.DAYS(TablaRegistroVentas[[#This Row],[Fecha envío]], TablaRegistroVentas[[#This Row],[Fecha pedido]])</f>
        <v>21</v>
      </c>
      <c r="N648" s="1" t="str">
        <f>IF(TablaRegistroVentas[[#This Row],[Dias de entrega]]&lt;=20, "OK", IF(TablaRegistroVentas[[#This Row],[Dias de entrega]]&lt;=35, "Atrasado", "Alerta"))</f>
        <v>Atrasado</v>
      </c>
      <c r="O648" s="1"/>
      <c r="P648"/>
      <c r="Q648"/>
      <c r="R648"/>
    </row>
    <row r="649" spans="1:18" x14ac:dyDescent="0.3">
      <c r="A649" t="s">
        <v>644</v>
      </c>
      <c r="B649" t="s">
        <v>10</v>
      </c>
      <c r="C649" t="s">
        <v>621</v>
      </c>
      <c r="D649" t="str">
        <f t="shared" si="10"/>
        <v>FRANCE - EUROPA - C36</v>
      </c>
      <c r="E649" t="str">
        <f>LOWER(CONCATENATE(TablaRegistroVentas[[#This Row],[País]], ".", LEFT(TablaRegistroVentas[[#This Row],[Zona]],3),"@miempresa.com"))</f>
        <v>france.eur@miempresa.com</v>
      </c>
      <c r="F649" t="s">
        <v>17</v>
      </c>
      <c r="G649" t="s">
        <v>13</v>
      </c>
      <c r="H649" t="s">
        <v>28</v>
      </c>
      <c r="I649" t="str">
        <f>IF(OR(TablaRegistroVentas[[#This Row],[Prioridad]]="Alta",TablaRegistroVentas[[#This Row],[Prioridad]]="Crítica"),"Urgente","Normal")</f>
        <v>Normal</v>
      </c>
      <c r="J649" s="1">
        <v>43907</v>
      </c>
      <c r="K649">
        <v>368751657</v>
      </c>
      <c r="L649" s="1">
        <v>43928</v>
      </c>
      <c r="M649" s="5">
        <f>_xlfn.DAYS(TablaRegistroVentas[[#This Row],[Fecha envío]], TablaRegistroVentas[[#This Row],[Fecha pedido]])</f>
        <v>21</v>
      </c>
      <c r="N649" s="1" t="str">
        <f>IF(TablaRegistroVentas[[#This Row],[Dias de entrega]]&lt;=20, "OK", IF(TablaRegistroVentas[[#This Row],[Dias de entrega]]&lt;=35, "Atrasado", "Alerta"))</f>
        <v>Atrasado</v>
      </c>
      <c r="O649" s="1"/>
      <c r="P649"/>
      <c r="Q649"/>
      <c r="R649"/>
    </row>
    <row r="650" spans="1:18" x14ac:dyDescent="0.3">
      <c r="A650" t="s">
        <v>1159</v>
      </c>
      <c r="B650" t="s">
        <v>10</v>
      </c>
      <c r="C650" t="s">
        <v>87</v>
      </c>
      <c r="D650" t="str">
        <f t="shared" si="10"/>
        <v>NORWAY - EUROPA - C11</v>
      </c>
      <c r="E650" t="str">
        <f>LOWER(CONCATENATE(TablaRegistroVentas[[#This Row],[País]], ".", LEFT(TablaRegistroVentas[[#This Row],[Zona]],3),"@miempresa.com"))</f>
        <v>norway.eur@miempresa.com</v>
      </c>
      <c r="F650" t="s">
        <v>36</v>
      </c>
      <c r="G650" t="s">
        <v>18</v>
      </c>
      <c r="H650" t="s">
        <v>28</v>
      </c>
      <c r="I650" t="str">
        <f>IF(OR(TablaRegistroVentas[[#This Row],[Prioridad]]="Alta",TablaRegistroVentas[[#This Row],[Prioridad]]="Crítica"),"Urgente","Normal")</f>
        <v>Normal</v>
      </c>
      <c r="J650" s="1">
        <v>44335</v>
      </c>
      <c r="K650">
        <v>115831792</v>
      </c>
      <c r="L650" s="1">
        <v>44356</v>
      </c>
      <c r="M650" s="5">
        <f>_xlfn.DAYS(TablaRegistroVentas[[#This Row],[Fecha envío]], TablaRegistroVentas[[#This Row],[Fecha pedido]])</f>
        <v>21</v>
      </c>
      <c r="N650" s="1" t="str">
        <f>IF(TablaRegistroVentas[[#This Row],[Dias de entrega]]&lt;=20, "OK", IF(TablaRegistroVentas[[#This Row],[Dias de entrega]]&lt;=35, "Atrasado", "Alerta"))</f>
        <v>Atrasado</v>
      </c>
      <c r="O650" s="1"/>
      <c r="P650"/>
      <c r="Q650"/>
      <c r="R650"/>
    </row>
    <row r="651" spans="1:18" x14ac:dyDescent="0.3">
      <c r="A651" t="s">
        <v>67</v>
      </c>
      <c r="B651" t="s">
        <v>68</v>
      </c>
      <c r="C651" t="s">
        <v>69</v>
      </c>
      <c r="D651" t="str">
        <f t="shared" si="10"/>
        <v>UZBEKISTAN - ASIA - C25</v>
      </c>
      <c r="E651" t="str">
        <f>LOWER(CONCATENATE(TablaRegistroVentas[[#This Row],[País]], ".", LEFT(TablaRegistroVentas[[#This Row],[Zona]],3),"@miempresa.com"))</f>
        <v>uzbekistan.asi@miempresa.com</v>
      </c>
      <c r="F651" t="s">
        <v>46</v>
      </c>
      <c r="G651" t="s">
        <v>18</v>
      </c>
      <c r="H651" t="s">
        <v>28</v>
      </c>
      <c r="I651" t="str">
        <f>IF(OR(TablaRegistroVentas[[#This Row],[Prioridad]]="Alta",TablaRegistroVentas[[#This Row],[Prioridad]]="Crítica"),"Urgente","Normal")</f>
        <v>Normal</v>
      </c>
      <c r="J651" s="1">
        <v>44348</v>
      </c>
      <c r="K651">
        <v>251974713</v>
      </c>
      <c r="L651" s="1">
        <v>44368</v>
      </c>
      <c r="M651" s="5">
        <f>_xlfn.DAYS(TablaRegistroVentas[[#This Row],[Fecha envío]], TablaRegistroVentas[[#This Row],[Fecha pedido]])</f>
        <v>20</v>
      </c>
      <c r="N651" s="1" t="str">
        <f>IF(TablaRegistroVentas[[#This Row],[Dias de entrega]]&lt;=20, "OK", IF(TablaRegistroVentas[[#This Row],[Dias de entrega]]&lt;=35, "Atrasado", "Alerta"))</f>
        <v>OK</v>
      </c>
      <c r="O651" s="1"/>
      <c r="P651"/>
      <c r="Q651"/>
      <c r="R651"/>
    </row>
    <row r="652" spans="1:18" x14ac:dyDescent="0.3">
      <c r="A652" t="s">
        <v>128</v>
      </c>
      <c r="B652" t="s">
        <v>25</v>
      </c>
      <c r="C652" t="s">
        <v>129</v>
      </c>
      <c r="D652" t="str">
        <f t="shared" si="10"/>
        <v>SOUTH SUDAN - ÁFRICA - C93</v>
      </c>
      <c r="E652" t="str">
        <f>LOWER(CONCATENATE(TablaRegistroVentas[[#This Row],[País]], ".", LEFT(TablaRegistroVentas[[#This Row],[Zona]],3),"@miempresa.com"))</f>
        <v>south sudan.áfr@miempresa.com</v>
      </c>
      <c r="F652" t="s">
        <v>56</v>
      </c>
      <c r="G652" t="s">
        <v>18</v>
      </c>
      <c r="H652" t="s">
        <v>33</v>
      </c>
      <c r="I652" t="str">
        <f>IF(OR(TablaRegistroVentas[[#This Row],[Prioridad]]="Alta",TablaRegistroVentas[[#This Row],[Prioridad]]="Crítica"),"Urgente","Normal")</f>
        <v>Normal</v>
      </c>
      <c r="J652" s="1">
        <v>43938</v>
      </c>
      <c r="K652">
        <v>934019696</v>
      </c>
      <c r="L652" s="1">
        <v>43958</v>
      </c>
      <c r="M652" s="5">
        <f>_xlfn.DAYS(TablaRegistroVentas[[#This Row],[Fecha envío]], TablaRegistroVentas[[#This Row],[Fecha pedido]])</f>
        <v>20</v>
      </c>
      <c r="N652" s="1" t="str">
        <f>IF(TablaRegistroVentas[[#This Row],[Dias de entrega]]&lt;=20, "OK", IF(TablaRegistroVentas[[#This Row],[Dias de entrega]]&lt;=35, "Atrasado", "Alerta"))</f>
        <v>OK</v>
      </c>
      <c r="O652" s="1"/>
      <c r="P652"/>
      <c r="Q652"/>
      <c r="R652"/>
    </row>
    <row r="653" spans="1:18" x14ac:dyDescent="0.3">
      <c r="A653" t="s">
        <v>138</v>
      </c>
      <c r="B653" t="s">
        <v>10</v>
      </c>
      <c r="C653" t="s">
        <v>139</v>
      </c>
      <c r="D653" t="str">
        <f t="shared" si="10"/>
        <v>AUSTRIA - EUROPA - C67</v>
      </c>
      <c r="E653" t="str">
        <f>LOWER(CONCATENATE(TablaRegistroVentas[[#This Row],[País]], ".", LEFT(TablaRegistroVentas[[#This Row],[Zona]],3),"@miempresa.com"))</f>
        <v>austria.eur@miempresa.com</v>
      </c>
      <c r="F653" t="s">
        <v>23</v>
      </c>
      <c r="G653" t="s">
        <v>13</v>
      </c>
      <c r="H653" t="s">
        <v>28</v>
      </c>
      <c r="I653" t="str">
        <f>IF(OR(TablaRegistroVentas[[#This Row],[Prioridad]]="Alta",TablaRegistroVentas[[#This Row],[Prioridad]]="Crítica"),"Urgente","Normal")</f>
        <v>Normal</v>
      </c>
      <c r="J653" s="1">
        <v>44022</v>
      </c>
      <c r="K653">
        <v>674003350</v>
      </c>
      <c r="L653" s="1">
        <v>44042</v>
      </c>
      <c r="M653" s="5">
        <f>_xlfn.DAYS(TablaRegistroVentas[[#This Row],[Fecha envío]], TablaRegistroVentas[[#This Row],[Fecha pedido]])</f>
        <v>20</v>
      </c>
      <c r="N653" s="1" t="str">
        <f>IF(TablaRegistroVentas[[#This Row],[Dias de entrega]]&lt;=20, "OK", IF(TablaRegistroVentas[[#This Row],[Dias de entrega]]&lt;=35, "Atrasado", "Alerta"))</f>
        <v>OK</v>
      </c>
      <c r="O653" s="1"/>
      <c r="P653"/>
      <c r="Q653"/>
      <c r="R653"/>
    </row>
    <row r="654" spans="1:18" x14ac:dyDescent="0.3">
      <c r="A654" t="s">
        <v>234</v>
      </c>
      <c r="B654" t="s">
        <v>68</v>
      </c>
      <c r="C654" t="s">
        <v>235</v>
      </c>
      <c r="D654" t="str">
        <f t="shared" si="10"/>
        <v>JAPAN - ASIA - C42</v>
      </c>
      <c r="E654" t="str">
        <f>LOWER(CONCATENATE(TablaRegistroVentas[[#This Row],[País]], ".", LEFT(TablaRegistroVentas[[#This Row],[Zona]],3),"@miempresa.com"))</f>
        <v>japan.asi@miempresa.com</v>
      </c>
      <c r="F654" t="s">
        <v>36</v>
      </c>
      <c r="G654" t="s">
        <v>18</v>
      </c>
      <c r="H654" t="s">
        <v>33</v>
      </c>
      <c r="I654" t="str">
        <f>IF(OR(TablaRegistroVentas[[#This Row],[Prioridad]]="Alta",TablaRegistroVentas[[#This Row],[Prioridad]]="Crítica"),"Urgente","Normal")</f>
        <v>Normal</v>
      </c>
      <c r="J654" s="1">
        <v>43927</v>
      </c>
      <c r="K654">
        <v>422283828</v>
      </c>
      <c r="L654" s="1">
        <v>43947</v>
      </c>
      <c r="M654" s="5">
        <f>_xlfn.DAYS(TablaRegistroVentas[[#This Row],[Fecha envío]], TablaRegistroVentas[[#This Row],[Fecha pedido]])</f>
        <v>20</v>
      </c>
      <c r="N654" s="1" t="str">
        <f>IF(TablaRegistroVentas[[#This Row],[Dias de entrega]]&lt;=20, "OK", IF(TablaRegistroVentas[[#This Row],[Dias de entrega]]&lt;=35, "Atrasado", "Alerta"))</f>
        <v>OK</v>
      </c>
      <c r="O654" s="1"/>
      <c r="P654"/>
      <c r="Q654"/>
      <c r="R654"/>
    </row>
    <row r="655" spans="1:18" x14ac:dyDescent="0.3">
      <c r="A655" t="s">
        <v>415</v>
      </c>
      <c r="B655" t="s">
        <v>21</v>
      </c>
      <c r="C655" t="s">
        <v>22</v>
      </c>
      <c r="D655" t="str">
        <f t="shared" si="10"/>
        <v>MARSHALL ISLANDS - AUSTRALIA Y OCEANÍA - C89</v>
      </c>
      <c r="E655" t="str">
        <f>LOWER(CONCATENATE(TablaRegistroVentas[[#This Row],[País]], ".", LEFT(TablaRegistroVentas[[#This Row],[Zona]],3),"@miempresa.com"))</f>
        <v>marshall islands.aus@miempresa.com</v>
      </c>
      <c r="F655" t="s">
        <v>27</v>
      </c>
      <c r="G655" t="s">
        <v>18</v>
      </c>
      <c r="H655" t="s">
        <v>28</v>
      </c>
      <c r="I655" t="str">
        <f>IF(OR(TablaRegistroVentas[[#This Row],[Prioridad]]="Alta",TablaRegistroVentas[[#This Row],[Prioridad]]="Crítica"),"Urgente","Normal")</f>
        <v>Normal</v>
      </c>
      <c r="J655" s="1">
        <v>44316</v>
      </c>
      <c r="K655">
        <v>893344533</v>
      </c>
      <c r="L655" s="1">
        <v>44336</v>
      </c>
      <c r="M655" s="5">
        <f>_xlfn.DAYS(TablaRegistroVentas[[#This Row],[Fecha envío]], TablaRegistroVentas[[#This Row],[Fecha pedido]])</f>
        <v>20</v>
      </c>
      <c r="N655" s="1" t="str">
        <f>IF(TablaRegistroVentas[[#This Row],[Dias de entrega]]&lt;=20, "OK", IF(TablaRegistroVentas[[#This Row],[Dias de entrega]]&lt;=35, "Atrasado", "Alerta"))</f>
        <v>OK</v>
      </c>
      <c r="O655" s="1"/>
      <c r="P655"/>
      <c r="Q655"/>
      <c r="R655"/>
    </row>
    <row r="656" spans="1:18" x14ac:dyDescent="0.3">
      <c r="A656" t="s">
        <v>486</v>
      </c>
      <c r="B656" t="s">
        <v>10</v>
      </c>
      <c r="C656" t="s">
        <v>161</v>
      </c>
      <c r="D656" t="str">
        <f t="shared" si="10"/>
        <v>HUNGARY - EUROPA - C37</v>
      </c>
      <c r="E656" t="str">
        <f>LOWER(CONCATENATE(TablaRegistroVentas[[#This Row],[País]], ".", LEFT(TablaRegistroVentas[[#This Row],[Zona]],3),"@miempresa.com"))</f>
        <v>hungary.eur@miempresa.com</v>
      </c>
      <c r="F656" t="s">
        <v>41</v>
      </c>
      <c r="G656" t="s">
        <v>13</v>
      </c>
      <c r="H656" t="s">
        <v>19</v>
      </c>
      <c r="I656" t="str">
        <f>IF(OR(TablaRegistroVentas[[#This Row],[Prioridad]]="Alta",TablaRegistroVentas[[#This Row],[Prioridad]]="Crítica"),"Urgente","Normal")</f>
        <v>Urgente</v>
      </c>
      <c r="J656" s="1">
        <v>44373</v>
      </c>
      <c r="K656">
        <v>371629559</v>
      </c>
      <c r="L656" s="1">
        <v>44393</v>
      </c>
      <c r="M656" s="5">
        <f>_xlfn.DAYS(TablaRegistroVentas[[#This Row],[Fecha envío]], TablaRegistroVentas[[#This Row],[Fecha pedido]])</f>
        <v>20</v>
      </c>
      <c r="N656" s="1" t="str">
        <f>IF(TablaRegistroVentas[[#This Row],[Dias de entrega]]&lt;=20, "OK", IF(TablaRegistroVentas[[#This Row],[Dias de entrega]]&lt;=35, "Atrasado", "Alerta"))</f>
        <v>OK</v>
      </c>
      <c r="O656" s="1"/>
      <c r="P656"/>
      <c r="Q656"/>
      <c r="R656"/>
    </row>
    <row r="657" spans="1:18" x14ac:dyDescent="0.3">
      <c r="A657" t="s">
        <v>756</v>
      </c>
      <c r="B657" t="s">
        <v>25</v>
      </c>
      <c r="C657" t="s">
        <v>222</v>
      </c>
      <c r="D657" t="str">
        <f t="shared" si="10"/>
        <v>SEYCHELLES  - ÁFRICA - C70</v>
      </c>
      <c r="E657" t="str">
        <f>LOWER(CONCATENATE(TablaRegistroVentas[[#This Row],[País]], ".", LEFT(TablaRegistroVentas[[#This Row],[Zona]],3),"@miempresa.com"))</f>
        <v>seychelles .áfr@miempresa.com</v>
      </c>
      <c r="F657" t="s">
        <v>23</v>
      </c>
      <c r="G657" t="s">
        <v>18</v>
      </c>
      <c r="H657" t="s">
        <v>28</v>
      </c>
      <c r="I657" t="str">
        <f>IF(OR(TablaRegistroVentas[[#This Row],[Prioridad]]="Alta",TablaRegistroVentas[[#This Row],[Prioridad]]="Crítica"),"Urgente","Normal")</f>
        <v>Normal</v>
      </c>
      <c r="J657" s="1">
        <v>44808</v>
      </c>
      <c r="K657">
        <v>709239423</v>
      </c>
      <c r="L657" s="1">
        <v>44828</v>
      </c>
      <c r="M657" s="5">
        <f>_xlfn.DAYS(TablaRegistroVentas[[#This Row],[Fecha envío]], TablaRegistroVentas[[#This Row],[Fecha pedido]])</f>
        <v>20</v>
      </c>
      <c r="N657" s="1" t="str">
        <f>IF(TablaRegistroVentas[[#This Row],[Dias de entrega]]&lt;=20, "OK", IF(TablaRegistroVentas[[#This Row],[Dias de entrega]]&lt;=35, "Atrasado", "Alerta"))</f>
        <v>OK</v>
      </c>
      <c r="O657" s="1"/>
      <c r="P657"/>
      <c r="Q657"/>
      <c r="R657"/>
    </row>
    <row r="658" spans="1:18" x14ac:dyDescent="0.3">
      <c r="A658" t="s">
        <v>790</v>
      </c>
      <c r="B658" t="s">
        <v>25</v>
      </c>
      <c r="C658" t="s">
        <v>244</v>
      </c>
      <c r="D658" t="str">
        <f t="shared" si="10"/>
        <v>LIBERIA - ÁFRICA - C55</v>
      </c>
      <c r="E658" t="str">
        <f>LOWER(CONCATENATE(TablaRegistroVentas[[#This Row],[País]], ".", LEFT(TablaRegistroVentas[[#This Row],[Zona]],3),"@miempresa.com"))</f>
        <v>liberia.áfr@miempresa.com</v>
      </c>
      <c r="F658" t="s">
        <v>46</v>
      </c>
      <c r="G658" t="s">
        <v>18</v>
      </c>
      <c r="H658" t="s">
        <v>33</v>
      </c>
      <c r="I658" t="str">
        <f>IF(OR(TablaRegistroVentas[[#This Row],[Prioridad]]="Alta",TablaRegistroVentas[[#This Row],[Prioridad]]="Crítica"),"Urgente","Normal")</f>
        <v>Normal</v>
      </c>
      <c r="J658" s="1">
        <v>44112</v>
      </c>
      <c r="K658">
        <v>557999742</v>
      </c>
      <c r="L658" s="1">
        <v>44132</v>
      </c>
      <c r="M658" s="5">
        <f>_xlfn.DAYS(TablaRegistroVentas[[#This Row],[Fecha envío]], TablaRegistroVentas[[#This Row],[Fecha pedido]])</f>
        <v>20</v>
      </c>
      <c r="N658" s="1" t="str">
        <f>IF(TablaRegistroVentas[[#This Row],[Dias de entrega]]&lt;=20, "OK", IF(TablaRegistroVentas[[#This Row],[Dias de entrega]]&lt;=35, "Atrasado", "Alerta"))</f>
        <v>OK</v>
      </c>
      <c r="O658" s="1"/>
      <c r="P658"/>
      <c r="Q658"/>
      <c r="R658"/>
    </row>
    <row r="659" spans="1:18" x14ac:dyDescent="0.3">
      <c r="A659" t="s">
        <v>900</v>
      </c>
      <c r="B659" t="s">
        <v>10</v>
      </c>
      <c r="C659" t="s">
        <v>242</v>
      </c>
      <c r="D659" t="str">
        <f t="shared" si="10"/>
        <v>PORTUGAL - EUROPA - C83</v>
      </c>
      <c r="E659" t="str">
        <f>LOWER(CONCATENATE(TablaRegistroVentas[[#This Row],[País]], ".", LEFT(TablaRegistroVentas[[#This Row],[Zona]],3),"@miempresa.com"))</f>
        <v>portugal.eur@miempresa.com</v>
      </c>
      <c r="F659" t="s">
        <v>27</v>
      </c>
      <c r="G659" t="s">
        <v>18</v>
      </c>
      <c r="H659" t="s">
        <v>33</v>
      </c>
      <c r="I659" t="str">
        <f>IF(OR(TablaRegistroVentas[[#This Row],[Prioridad]]="Alta",TablaRegistroVentas[[#This Row],[Prioridad]]="Crítica"),"Urgente","Normal")</f>
        <v>Normal</v>
      </c>
      <c r="J659" s="1">
        <v>44708</v>
      </c>
      <c r="K659">
        <v>838858354</v>
      </c>
      <c r="L659" s="1">
        <v>44728</v>
      </c>
      <c r="M659" s="5">
        <f>_xlfn.DAYS(TablaRegistroVentas[[#This Row],[Fecha envío]], TablaRegistroVentas[[#This Row],[Fecha pedido]])</f>
        <v>20</v>
      </c>
      <c r="N659" s="1" t="str">
        <f>IF(TablaRegistroVentas[[#This Row],[Dias de entrega]]&lt;=20, "OK", IF(TablaRegistroVentas[[#This Row],[Dias de entrega]]&lt;=35, "Atrasado", "Alerta"))</f>
        <v>OK</v>
      </c>
      <c r="O659" s="1"/>
      <c r="P659"/>
      <c r="Q659"/>
      <c r="R659"/>
    </row>
    <row r="660" spans="1:18" x14ac:dyDescent="0.3">
      <c r="A660" t="s">
        <v>990</v>
      </c>
      <c r="B660" t="s">
        <v>25</v>
      </c>
      <c r="C660" t="s">
        <v>134</v>
      </c>
      <c r="D660" t="str">
        <f t="shared" si="10"/>
        <v>RWANDA - ÁFRICA - C87</v>
      </c>
      <c r="E660" t="str">
        <f>LOWER(CONCATENATE(TablaRegistroVentas[[#This Row],[País]], ".", LEFT(TablaRegistroVentas[[#This Row],[Zona]],3),"@miempresa.com"))</f>
        <v>rwanda.áfr@miempresa.com</v>
      </c>
      <c r="F660" t="s">
        <v>43</v>
      </c>
      <c r="G660" t="s">
        <v>13</v>
      </c>
      <c r="H660" t="s">
        <v>19</v>
      </c>
      <c r="I660" t="str">
        <f>IF(OR(TablaRegistroVentas[[#This Row],[Prioridad]]="Alta",TablaRegistroVentas[[#This Row],[Prioridad]]="Crítica"),"Urgente","Normal")</f>
        <v>Urgente</v>
      </c>
      <c r="J660" s="1">
        <v>44097</v>
      </c>
      <c r="K660">
        <v>875811898</v>
      </c>
      <c r="L660" s="1">
        <v>44117</v>
      </c>
      <c r="M660" s="5">
        <f>_xlfn.DAYS(TablaRegistroVentas[[#This Row],[Fecha envío]], TablaRegistroVentas[[#This Row],[Fecha pedido]])</f>
        <v>20</v>
      </c>
      <c r="N660" s="1" t="str">
        <f>IF(TablaRegistroVentas[[#This Row],[Dias de entrega]]&lt;=20, "OK", IF(TablaRegistroVentas[[#This Row],[Dias de entrega]]&lt;=35, "Atrasado", "Alerta"))</f>
        <v>OK</v>
      </c>
      <c r="O660" s="1"/>
      <c r="P660"/>
      <c r="Q660"/>
      <c r="R660"/>
    </row>
    <row r="661" spans="1:18" x14ac:dyDescent="0.3">
      <c r="A661" t="s">
        <v>1005</v>
      </c>
      <c r="B661" t="s">
        <v>10</v>
      </c>
      <c r="C661" t="s">
        <v>147</v>
      </c>
      <c r="D661" t="str">
        <f t="shared" si="10"/>
        <v>GEORGIA - EUROPA - C14</v>
      </c>
      <c r="E661" t="str">
        <f>LOWER(CONCATENATE(TablaRegistroVentas[[#This Row],[País]], ".", LEFT(TablaRegistroVentas[[#This Row],[Zona]],3),"@miempresa.com"))</f>
        <v>georgia.eur@miempresa.com</v>
      </c>
      <c r="F661" t="s">
        <v>36</v>
      </c>
      <c r="G661" t="s">
        <v>18</v>
      </c>
      <c r="H661" t="s">
        <v>19</v>
      </c>
      <c r="I661" t="str">
        <f>IF(OR(TablaRegistroVentas[[#This Row],[Prioridad]]="Alta",TablaRegistroVentas[[#This Row],[Prioridad]]="Crítica"),"Urgente","Normal")</f>
        <v>Urgente</v>
      </c>
      <c r="J661" s="1">
        <v>44199</v>
      </c>
      <c r="K661">
        <v>146849286</v>
      </c>
      <c r="L661" s="1">
        <v>44219</v>
      </c>
      <c r="M661" s="5">
        <f>_xlfn.DAYS(TablaRegistroVentas[[#This Row],[Fecha envío]], TablaRegistroVentas[[#This Row],[Fecha pedido]])</f>
        <v>20</v>
      </c>
      <c r="N661" s="1" t="str">
        <f>IF(TablaRegistroVentas[[#This Row],[Dias de entrega]]&lt;=20, "OK", IF(TablaRegistroVentas[[#This Row],[Dias de entrega]]&lt;=35, "Atrasado", "Alerta"))</f>
        <v>OK</v>
      </c>
      <c r="O661" s="1"/>
      <c r="P661"/>
      <c r="Q661"/>
      <c r="R661"/>
    </row>
    <row r="662" spans="1:18" x14ac:dyDescent="0.3">
      <c r="A662" t="s">
        <v>1054</v>
      </c>
      <c r="B662" t="s">
        <v>25</v>
      </c>
      <c r="C662" t="s">
        <v>279</v>
      </c>
      <c r="D662" t="str">
        <f t="shared" si="10"/>
        <v>ETHIOPIA - ÁFRICA - C49</v>
      </c>
      <c r="E662" t="str">
        <f>LOWER(CONCATENATE(TablaRegistroVentas[[#This Row],[País]], ".", LEFT(TablaRegistroVentas[[#This Row],[Zona]],3),"@miempresa.com"))</f>
        <v>ethiopia.áfr@miempresa.com</v>
      </c>
      <c r="F662" t="s">
        <v>12</v>
      </c>
      <c r="G662" t="s">
        <v>13</v>
      </c>
      <c r="H662" t="s">
        <v>19</v>
      </c>
      <c r="I662" t="str">
        <f>IF(OR(TablaRegistroVentas[[#This Row],[Prioridad]]="Alta",TablaRegistroVentas[[#This Row],[Prioridad]]="Crítica"),"Urgente","Normal")</f>
        <v>Urgente</v>
      </c>
      <c r="J662" s="1">
        <v>44390</v>
      </c>
      <c r="K662">
        <v>497225606</v>
      </c>
      <c r="L662" s="1">
        <v>44410</v>
      </c>
      <c r="M662" s="5">
        <f>_xlfn.DAYS(TablaRegistroVentas[[#This Row],[Fecha envío]], TablaRegistroVentas[[#This Row],[Fecha pedido]])</f>
        <v>20</v>
      </c>
      <c r="N662" s="1" t="str">
        <f>IF(TablaRegistroVentas[[#This Row],[Dias de entrega]]&lt;=20, "OK", IF(TablaRegistroVentas[[#This Row],[Dias de entrega]]&lt;=35, "Atrasado", "Alerta"))</f>
        <v>OK</v>
      </c>
      <c r="O662" s="1"/>
      <c r="P662"/>
      <c r="Q662"/>
      <c r="R662"/>
    </row>
    <row r="663" spans="1:18" x14ac:dyDescent="0.3">
      <c r="A663" t="s">
        <v>1058</v>
      </c>
      <c r="B663" t="s">
        <v>10</v>
      </c>
      <c r="C663" t="s">
        <v>669</v>
      </c>
      <c r="D663" t="str">
        <f t="shared" si="10"/>
        <v>SLOVENIA - EUROPA - C95</v>
      </c>
      <c r="E663" t="str">
        <f>LOWER(CONCATENATE(TablaRegistroVentas[[#This Row],[País]], ".", LEFT(TablaRegistroVentas[[#This Row],[Zona]],3),"@miempresa.com"))</f>
        <v>slovenia.eur@miempresa.com</v>
      </c>
      <c r="F663" t="s">
        <v>17</v>
      </c>
      <c r="G663" t="s">
        <v>18</v>
      </c>
      <c r="H663" t="s">
        <v>28</v>
      </c>
      <c r="I663" t="str">
        <f>IF(OR(TablaRegistroVentas[[#This Row],[Prioridad]]="Alta",TablaRegistroVentas[[#This Row],[Prioridad]]="Crítica"),"Urgente","Normal")</f>
        <v>Normal</v>
      </c>
      <c r="J663" s="1">
        <v>44498</v>
      </c>
      <c r="K663">
        <v>957664334</v>
      </c>
      <c r="L663" s="1">
        <v>44518</v>
      </c>
      <c r="M663" s="5">
        <f>_xlfn.DAYS(TablaRegistroVentas[[#This Row],[Fecha envío]], TablaRegistroVentas[[#This Row],[Fecha pedido]])</f>
        <v>20</v>
      </c>
      <c r="N663" s="1" t="str">
        <f>IF(TablaRegistroVentas[[#This Row],[Dias de entrega]]&lt;=20, "OK", IF(TablaRegistroVentas[[#This Row],[Dias de entrega]]&lt;=35, "Atrasado", "Alerta"))</f>
        <v>OK</v>
      </c>
      <c r="O663" s="1"/>
      <c r="P663"/>
      <c r="Q663"/>
      <c r="R663"/>
    </row>
    <row r="664" spans="1:18" x14ac:dyDescent="0.3">
      <c r="A664" t="s">
        <v>1083</v>
      </c>
      <c r="B664" t="s">
        <v>10</v>
      </c>
      <c r="C664" t="s">
        <v>436</v>
      </c>
      <c r="D664" t="str">
        <f t="shared" si="10"/>
        <v>ICELAND - EUROPA - C28</v>
      </c>
      <c r="E664" t="str">
        <f>LOWER(CONCATENATE(TablaRegistroVentas[[#This Row],[País]], ".", LEFT(TablaRegistroVentas[[#This Row],[Zona]],3),"@miempresa.com"))</f>
        <v>iceland.eur@miempresa.com</v>
      </c>
      <c r="F664" t="s">
        <v>56</v>
      </c>
      <c r="G664" t="s">
        <v>13</v>
      </c>
      <c r="H664" t="s">
        <v>19</v>
      </c>
      <c r="I664" t="str">
        <f>IF(OR(TablaRegistroVentas[[#This Row],[Prioridad]]="Alta",TablaRegistroVentas[[#This Row],[Prioridad]]="Crítica"),"Urgente","Normal")</f>
        <v>Urgente</v>
      </c>
      <c r="J664" s="1">
        <v>44675</v>
      </c>
      <c r="K664">
        <v>281028401</v>
      </c>
      <c r="L664" s="1">
        <v>44695</v>
      </c>
      <c r="M664" s="5">
        <f>_xlfn.DAYS(TablaRegistroVentas[[#This Row],[Fecha envío]], TablaRegistroVentas[[#This Row],[Fecha pedido]])</f>
        <v>20</v>
      </c>
      <c r="N664" s="1" t="str">
        <f>IF(TablaRegistroVentas[[#This Row],[Dias de entrega]]&lt;=20, "OK", IF(TablaRegistroVentas[[#This Row],[Dias de entrega]]&lt;=35, "Atrasado", "Alerta"))</f>
        <v>OK</v>
      </c>
      <c r="O664" s="1"/>
      <c r="P664"/>
      <c r="Q664"/>
      <c r="R664"/>
    </row>
    <row r="665" spans="1:18" x14ac:dyDescent="0.3">
      <c r="A665" t="s">
        <v>1086</v>
      </c>
      <c r="B665" t="s">
        <v>10</v>
      </c>
      <c r="C665" t="s">
        <v>172</v>
      </c>
      <c r="D665" t="str">
        <f t="shared" si="10"/>
        <v>ROMANIA - EUROPA - C73</v>
      </c>
      <c r="E665" t="str">
        <f>LOWER(CONCATENATE(TablaRegistroVentas[[#This Row],[País]], ".", LEFT(TablaRegistroVentas[[#This Row],[Zona]],3),"@miempresa.com"))</f>
        <v>romania.eur@miempresa.com</v>
      </c>
      <c r="F665" t="s">
        <v>23</v>
      </c>
      <c r="G665" t="s">
        <v>18</v>
      </c>
      <c r="H665" t="s">
        <v>33</v>
      </c>
      <c r="I665" t="str">
        <f>IF(OR(TablaRegistroVentas[[#This Row],[Prioridad]]="Alta",TablaRegistroVentas[[#This Row],[Prioridad]]="Crítica"),"Urgente","Normal")</f>
        <v>Normal</v>
      </c>
      <c r="J665" s="1">
        <v>44785</v>
      </c>
      <c r="K665">
        <v>736193692</v>
      </c>
      <c r="L665" s="1">
        <v>44805</v>
      </c>
      <c r="M665" s="5">
        <f>_xlfn.DAYS(TablaRegistroVentas[[#This Row],[Fecha envío]], TablaRegistroVentas[[#This Row],[Fecha pedido]])</f>
        <v>20</v>
      </c>
      <c r="N665" s="1" t="str">
        <f>IF(TablaRegistroVentas[[#This Row],[Dias de entrega]]&lt;=20, "OK", IF(TablaRegistroVentas[[#This Row],[Dias de entrega]]&lt;=35, "Atrasado", "Alerta"))</f>
        <v>OK</v>
      </c>
      <c r="O665" s="1"/>
      <c r="P665"/>
      <c r="Q665"/>
      <c r="R665"/>
    </row>
    <row r="666" spans="1:18" x14ac:dyDescent="0.3">
      <c r="A666" t="s">
        <v>1097</v>
      </c>
      <c r="B666" t="s">
        <v>48</v>
      </c>
      <c r="C666" t="s">
        <v>399</v>
      </c>
      <c r="D666" t="str">
        <f t="shared" si="10"/>
        <v>MEXICO - NORTEAMÉRICA - C49</v>
      </c>
      <c r="E666" t="str">
        <f>LOWER(CONCATENATE(TablaRegistroVentas[[#This Row],[País]], ".", LEFT(TablaRegistroVentas[[#This Row],[Zona]],3),"@miempresa.com"))</f>
        <v>mexico.nor@miempresa.com</v>
      </c>
      <c r="F666" t="s">
        <v>56</v>
      </c>
      <c r="G666" t="s">
        <v>18</v>
      </c>
      <c r="H666" t="s">
        <v>33</v>
      </c>
      <c r="I666" t="str">
        <f>IF(OR(TablaRegistroVentas[[#This Row],[Prioridad]]="Alta",TablaRegistroVentas[[#This Row],[Prioridad]]="Crítica"),"Urgente","Normal")</f>
        <v>Normal</v>
      </c>
      <c r="J666" s="1">
        <v>44453</v>
      </c>
      <c r="K666">
        <v>492007529</v>
      </c>
      <c r="L666" s="1">
        <v>44473</v>
      </c>
      <c r="M666" s="5">
        <f>_xlfn.DAYS(TablaRegistroVentas[[#This Row],[Fecha envío]], TablaRegistroVentas[[#This Row],[Fecha pedido]])</f>
        <v>20</v>
      </c>
      <c r="N666" s="1" t="str">
        <f>IF(TablaRegistroVentas[[#This Row],[Dias de entrega]]&lt;=20, "OK", IF(TablaRegistroVentas[[#This Row],[Dias de entrega]]&lt;=35, "Atrasado", "Alerta"))</f>
        <v>OK</v>
      </c>
      <c r="O666" s="1"/>
      <c r="P666"/>
      <c r="Q666"/>
      <c r="R666"/>
    </row>
    <row r="667" spans="1:18" x14ac:dyDescent="0.3">
      <c r="A667" t="s">
        <v>1115</v>
      </c>
      <c r="B667" t="s">
        <v>25</v>
      </c>
      <c r="C667" t="s">
        <v>26</v>
      </c>
      <c r="D667" t="str">
        <f t="shared" si="10"/>
        <v>IRAN - ÁFRICA - C81</v>
      </c>
      <c r="E667" t="str">
        <f>LOWER(CONCATENATE(TablaRegistroVentas[[#This Row],[País]], ".", LEFT(TablaRegistroVentas[[#This Row],[Zona]],3),"@miempresa.com"))</f>
        <v>iran.áfr@miempresa.com</v>
      </c>
      <c r="F667" t="s">
        <v>32</v>
      </c>
      <c r="G667" t="s">
        <v>18</v>
      </c>
      <c r="H667" t="s">
        <v>19</v>
      </c>
      <c r="I667" t="str">
        <f>IF(OR(TablaRegistroVentas[[#This Row],[Prioridad]]="Alta",TablaRegistroVentas[[#This Row],[Prioridad]]="Crítica"),"Urgente","Normal")</f>
        <v>Urgente</v>
      </c>
      <c r="J667" s="1">
        <v>44610</v>
      </c>
      <c r="K667">
        <v>813249909</v>
      </c>
      <c r="L667" s="1">
        <v>44630</v>
      </c>
      <c r="M667" s="5">
        <f>_xlfn.DAYS(TablaRegistroVentas[[#This Row],[Fecha envío]], TablaRegistroVentas[[#This Row],[Fecha pedido]])</f>
        <v>20</v>
      </c>
      <c r="N667" s="1" t="str">
        <f>IF(TablaRegistroVentas[[#This Row],[Dias de entrega]]&lt;=20, "OK", IF(TablaRegistroVentas[[#This Row],[Dias de entrega]]&lt;=35, "Atrasado", "Alerta"))</f>
        <v>OK</v>
      </c>
      <c r="O667" s="1"/>
      <c r="P667"/>
      <c r="Q667"/>
      <c r="R667"/>
    </row>
    <row r="668" spans="1:18" x14ac:dyDescent="0.3">
      <c r="A668" t="s">
        <v>1121</v>
      </c>
      <c r="B668" t="s">
        <v>25</v>
      </c>
      <c r="C668" t="s">
        <v>108</v>
      </c>
      <c r="D668" t="str">
        <f t="shared" si="10"/>
        <v>LEBANON - ÁFRICA - C53</v>
      </c>
      <c r="E668" t="str">
        <f>LOWER(CONCATENATE(TablaRegistroVentas[[#This Row],[País]], ".", LEFT(TablaRegistroVentas[[#This Row],[Zona]],3),"@miempresa.com"))</f>
        <v>lebanon.áfr@miempresa.com</v>
      </c>
      <c r="F668" t="s">
        <v>32</v>
      </c>
      <c r="G668" t="s">
        <v>18</v>
      </c>
      <c r="H668" t="s">
        <v>28</v>
      </c>
      <c r="I668" t="str">
        <f>IF(OR(TablaRegistroVentas[[#This Row],[Prioridad]]="Alta",TablaRegistroVentas[[#This Row],[Prioridad]]="Crítica"),"Urgente","Normal")</f>
        <v>Normal</v>
      </c>
      <c r="J668" s="1">
        <v>43897</v>
      </c>
      <c r="K668">
        <v>536178147</v>
      </c>
      <c r="L668" s="1">
        <v>43917</v>
      </c>
      <c r="M668" s="5">
        <f>_xlfn.DAYS(TablaRegistroVentas[[#This Row],[Fecha envío]], TablaRegistroVentas[[#This Row],[Fecha pedido]])</f>
        <v>20</v>
      </c>
      <c r="N668" s="1" t="str">
        <f>IF(TablaRegistroVentas[[#This Row],[Dias de entrega]]&lt;=20, "OK", IF(TablaRegistroVentas[[#This Row],[Dias de entrega]]&lt;=35, "Atrasado", "Alerta"))</f>
        <v>OK</v>
      </c>
      <c r="O668" s="1"/>
      <c r="P668"/>
      <c r="Q668"/>
      <c r="R668"/>
    </row>
    <row r="669" spans="1:18" x14ac:dyDescent="0.3">
      <c r="A669" t="s">
        <v>1138</v>
      </c>
      <c r="B669" t="s">
        <v>25</v>
      </c>
      <c r="C669" t="s">
        <v>356</v>
      </c>
      <c r="D669" t="str">
        <f t="shared" si="10"/>
        <v>COTE D'IVOIRE - ÁFRICA - C38</v>
      </c>
      <c r="E669" t="str">
        <f>LOWER(CONCATENATE(TablaRegistroVentas[[#This Row],[País]], ".", LEFT(TablaRegistroVentas[[#This Row],[Zona]],3),"@miempresa.com"))</f>
        <v>cote d'ivoire.áfr@miempresa.com</v>
      </c>
      <c r="F669" t="s">
        <v>41</v>
      </c>
      <c r="G669" t="s">
        <v>13</v>
      </c>
      <c r="H669" t="s">
        <v>33</v>
      </c>
      <c r="I669" t="str">
        <f>IF(OR(TablaRegistroVentas[[#This Row],[Prioridad]]="Alta",TablaRegistroVentas[[#This Row],[Prioridad]]="Crítica"),"Urgente","Normal")</f>
        <v>Normal</v>
      </c>
      <c r="J669" s="1">
        <v>44185</v>
      </c>
      <c r="K669">
        <v>388976371</v>
      </c>
      <c r="L669" s="1">
        <v>44205</v>
      </c>
      <c r="M669" s="5">
        <f>_xlfn.DAYS(TablaRegistroVentas[[#This Row],[Fecha envío]], TablaRegistroVentas[[#This Row],[Fecha pedido]])</f>
        <v>20</v>
      </c>
      <c r="N669" s="1" t="str">
        <f>IF(TablaRegistroVentas[[#This Row],[Dias de entrega]]&lt;=20, "OK", IF(TablaRegistroVentas[[#This Row],[Dias de entrega]]&lt;=35, "Atrasado", "Alerta"))</f>
        <v>OK</v>
      </c>
      <c r="O669" s="1"/>
      <c r="P669"/>
      <c r="Q669"/>
      <c r="R669"/>
    </row>
    <row r="670" spans="1:18" x14ac:dyDescent="0.3">
      <c r="A670" t="s">
        <v>1155</v>
      </c>
      <c r="B670" t="s">
        <v>10</v>
      </c>
      <c r="C670" t="s">
        <v>161</v>
      </c>
      <c r="D670" t="str">
        <f t="shared" si="10"/>
        <v>HUNGARY - EUROPA - C78</v>
      </c>
      <c r="E670" t="str">
        <f>LOWER(CONCATENATE(TablaRegistroVentas[[#This Row],[País]], ".", LEFT(TablaRegistroVentas[[#This Row],[Zona]],3),"@miempresa.com"))</f>
        <v>hungary.eur@miempresa.com</v>
      </c>
      <c r="F670" t="s">
        <v>17</v>
      </c>
      <c r="G670" t="s">
        <v>18</v>
      </c>
      <c r="H670" t="s">
        <v>33</v>
      </c>
      <c r="I670" t="str">
        <f>IF(OR(TablaRegistroVentas[[#This Row],[Prioridad]]="Alta",TablaRegistroVentas[[#This Row],[Prioridad]]="Crítica"),"Urgente","Normal")</f>
        <v>Normal</v>
      </c>
      <c r="J670" s="1">
        <v>44399</v>
      </c>
      <c r="K670">
        <v>785446774</v>
      </c>
      <c r="L670" s="1">
        <v>44419</v>
      </c>
      <c r="M670" s="5">
        <f>_xlfn.DAYS(TablaRegistroVentas[[#This Row],[Fecha envío]], TablaRegistroVentas[[#This Row],[Fecha pedido]])</f>
        <v>20</v>
      </c>
      <c r="N670" s="1" t="str">
        <f>IF(TablaRegistroVentas[[#This Row],[Dias de entrega]]&lt;=20, "OK", IF(TablaRegistroVentas[[#This Row],[Dias de entrega]]&lt;=35, "Atrasado", "Alerta"))</f>
        <v>OK</v>
      </c>
      <c r="O670" s="1"/>
      <c r="P670"/>
      <c r="Q670"/>
      <c r="R670"/>
    </row>
    <row r="671" spans="1:18" x14ac:dyDescent="0.3">
      <c r="A671" t="s">
        <v>437</v>
      </c>
      <c r="B671" t="s">
        <v>10</v>
      </c>
      <c r="C671" t="s">
        <v>330</v>
      </c>
      <c r="D671" t="str">
        <f t="shared" si="10"/>
        <v>CYPRUS - EUROPA - C18</v>
      </c>
      <c r="E671" t="str">
        <f>LOWER(CONCATENATE(TablaRegistroVentas[[#This Row],[País]], ".", LEFT(TablaRegistroVentas[[#This Row],[Zona]],3),"@miempresa.com"))</f>
        <v>cyprus.eur@miempresa.com</v>
      </c>
      <c r="F671" t="s">
        <v>78</v>
      </c>
      <c r="G671" t="s">
        <v>13</v>
      </c>
      <c r="H671" t="s">
        <v>33</v>
      </c>
      <c r="I671" t="str">
        <f>IF(OR(TablaRegistroVentas[[#This Row],[Prioridad]]="Alta",TablaRegistroVentas[[#This Row],[Prioridad]]="Crítica"),"Urgente","Normal")</f>
        <v>Normal</v>
      </c>
      <c r="J671" s="1">
        <v>44167</v>
      </c>
      <c r="K671">
        <v>189347493</v>
      </c>
      <c r="L671" s="1">
        <v>44186</v>
      </c>
      <c r="M671" s="5">
        <f>_xlfn.DAYS(TablaRegistroVentas[[#This Row],[Fecha envío]], TablaRegistroVentas[[#This Row],[Fecha pedido]])</f>
        <v>19</v>
      </c>
      <c r="N671" s="1" t="str">
        <f>IF(TablaRegistroVentas[[#This Row],[Dias de entrega]]&lt;=20, "OK", IF(TablaRegistroVentas[[#This Row],[Dias de entrega]]&lt;=35, "Atrasado", "Alerta"))</f>
        <v>OK</v>
      </c>
      <c r="O671" s="1"/>
      <c r="P671"/>
      <c r="Q671"/>
      <c r="R671"/>
    </row>
    <row r="672" spans="1:18" x14ac:dyDescent="0.3">
      <c r="A672" t="s">
        <v>443</v>
      </c>
      <c r="B672" t="s">
        <v>25</v>
      </c>
      <c r="C672" t="s">
        <v>279</v>
      </c>
      <c r="D672" t="str">
        <f t="shared" si="10"/>
        <v>ETHIOPIA - ÁFRICA - C94</v>
      </c>
      <c r="E672" t="str">
        <f>LOWER(CONCATENATE(TablaRegistroVentas[[#This Row],[País]], ".", LEFT(TablaRegistroVentas[[#This Row],[Zona]],3),"@miempresa.com"))</f>
        <v>ethiopia.áfr@miempresa.com</v>
      </c>
      <c r="F672" t="s">
        <v>88</v>
      </c>
      <c r="G672" t="s">
        <v>13</v>
      </c>
      <c r="H672" t="s">
        <v>28</v>
      </c>
      <c r="I672" t="str">
        <f>IF(OR(TablaRegistroVentas[[#This Row],[Prioridad]]="Alta",TablaRegistroVentas[[#This Row],[Prioridad]]="Crítica"),"Urgente","Normal")</f>
        <v>Normal</v>
      </c>
      <c r="J672" s="1">
        <v>44161</v>
      </c>
      <c r="K672">
        <v>949191987</v>
      </c>
      <c r="L672" s="1">
        <v>44180</v>
      </c>
      <c r="M672" s="5">
        <f>_xlfn.DAYS(TablaRegistroVentas[[#This Row],[Fecha envío]], TablaRegistroVentas[[#This Row],[Fecha pedido]])</f>
        <v>19</v>
      </c>
      <c r="N672" s="1" t="str">
        <f>IF(TablaRegistroVentas[[#This Row],[Dias de entrega]]&lt;=20, "OK", IF(TablaRegistroVentas[[#This Row],[Dias de entrega]]&lt;=35, "Atrasado", "Alerta"))</f>
        <v>OK</v>
      </c>
      <c r="O672" s="1"/>
      <c r="P672"/>
      <c r="Q672"/>
      <c r="R672"/>
    </row>
    <row r="673" spans="1:18" x14ac:dyDescent="0.3">
      <c r="A673" t="s">
        <v>467</v>
      </c>
      <c r="B673" t="s">
        <v>68</v>
      </c>
      <c r="C673" t="s">
        <v>75</v>
      </c>
      <c r="D673" t="str">
        <f t="shared" si="10"/>
        <v>MYANMAR - ASIA - C39</v>
      </c>
      <c r="E673" t="str">
        <f>LOWER(CONCATENATE(TablaRegistroVentas[[#This Row],[País]], ".", LEFT(TablaRegistroVentas[[#This Row],[Zona]],3),"@miempresa.com"))</f>
        <v>myanmar.asi@miempresa.com</v>
      </c>
      <c r="F673" t="s">
        <v>23</v>
      </c>
      <c r="G673" t="s">
        <v>13</v>
      </c>
      <c r="H673" t="s">
        <v>33</v>
      </c>
      <c r="I673" t="str">
        <f>IF(OR(TablaRegistroVentas[[#This Row],[Prioridad]]="Alta",TablaRegistroVentas[[#This Row],[Prioridad]]="Crítica"),"Urgente","Normal")</f>
        <v>Normal</v>
      </c>
      <c r="J673" s="1">
        <v>43837</v>
      </c>
      <c r="K673">
        <v>390498149</v>
      </c>
      <c r="L673" s="1">
        <v>43856</v>
      </c>
      <c r="M673" s="5">
        <f>_xlfn.DAYS(TablaRegistroVentas[[#This Row],[Fecha envío]], TablaRegistroVentas[[#This Row],[Fecha pedido]])</f>
        <v>19</v>
      </c>
      <c r="N673" s="1" t="str">
        <f>IF(TablaRegistroVentas[[#This Row],[Dias de entrega]]&lt;=20, "OK", IF(TablaRegistroVentas[[#This Row],[Dias de entrega]]&lt;=35, "Atrasado", "Alerta"))</f>
        <v>OK</v>
      </c>
      <c r="O673" s="1"/>
      <c r="P673"/>
      <c r="Q673"/>
      <c r="R673"/>
    </row>
    <row r="674" spans="1:18" x14ac:dyDescent="0.3">
      <c r="A674" t="s">
        <v>478</v>
      </c>
      <c r="B674" t="s">
        <v>21</v>
      </c>
      <c r="C674" t="s">
        <v>174</v>
      </c>
      <c r="D674" t="str">
        <f t="shared" si="10"/>
        <v>EAST TIMOR - AUSTRALIA Y OCEANÍA - C43</v>
      </c>
      <c r="E674" t="str">
        <f>LOWER(CONCATENATE(TablaRegistroVentas[[#This Row],[País]], ".", LEFT(TablaRegistroVentas[[#This Row],[Zona]],3),"@miempresa.com"))</f>
        <v>east timor.aus@miempresa.com</v>
      </c>
      <c r="F674" t="s">
        <v>88</v>
      </c>
      <c r="G674" t="s">
        <v>13</v>
      </c>
      <c r="H674" t="s">
        <v>28</v>
      </c>
      <c r="I674" t="str">
        <f>IF(OR(TablaRegistroVentas[[#This Row],[Prioridad]]="Alta",TablaRegistroVentas[[#This Row],[Prioridad]]="Crítica"),"Urgente","Normal")</f>
        <v>Normal</v>
      </c>
      <c r="J674" s="1">
        <v>44213</v>
      </c>
      <c r="K674">
        <v>430073392</v>
      </c>
      <c r="L674" s="1">
        <v>44232</v>
      </c>
      <c r="M674" s="5">
        <f>_xlfn.DAYS(TablaRegistroVentas[[#This Row],[Fecha envío]], TablaRegistroVentas[[#This Row],[Fecha pedido]])</f>
        <v>19</v>
      </c>
      <c r="N674" s="1" t="str">
        <f>IF(TablaRegistroVentas[[#This Row],[Dias de entrega]]&lt;=20, "OK", IF(TablaRegistroVentas[[#This Row],[Dias de entrega]]&lt;=35, "Atrasado", "Alerta"))</f>
        <v>OK</v>
      </c>
      <c r="O674" s="1"/>
      <c r="P674"/>
      <c r="Q674"/>
      <c r="R674"/>
    </row>
    <row r="675" spans="1:18" x14ac:dyDescent="0.3">
      <c r="A675" t="s">
        <v>498</v>
      </c>
      <c r="B675" t="s">
        <v>30</v>
      </c>
      <c r="C675" t="s">
        <v>499</v>
      </c>
      <c r="D675" t="str">
        <f t="shared" si="10"/>
        <v>HONDURAS - CENTROAMÉRICA Y CARIBE - C25</v>
      </c>
      <c r="E675" t="str">
        <f>LOWER(CONCATENATE(TablaRegistroVentas[[#This Row],[País]], ".", LEFT(TablaRegistroVentas[[#This Row],[Zona]],3),"@miempresa.com"))</f>
        <v>honduras.cen@miempresa.com</v>
      </c>
      <c r="F675" t="s">
        <v>56</v>
      </c>
      <c r="G675" t="s">
        <v>18</v>
      </c>
      <c r="H675" t="s">
        <v>19</v>
      </c>
      <c r="I675" t="str">
        <f>IF(OR(TablaRegistroVentas[[#This Row],[Prioridad]]="Alta",TablaRegistroVentas[[#This Row],[Prioridad]]="Crítica"),"Urgente","Normal")</f>
        <v>Urgente</v>
      </c>
      <c r="J675" s="1">
        <v>44231</v>
      </c>
      <c r="K675">
        <v>257926213</v>
      </c>
      <c r="L675" s="1">
        <v>44250</v>
      </c>
      <c r="M675" s="5">
        <f>_xlfn.DAYS(TablaRegistroVentas[[#This Row],[Fecha envío]], TablaRegistroVentas[[#This Row],[Fecha pedido]])</f>
        <v>19</v>
      </c>
      <c r="N675" s="1" t="str">
        <f>IF(TablaRegistroVentas[[#This Row],[Dias de entrega]]&lt;=20, "OK", IF(TablaRegistroVentas[[#This Row],[Dias de entrega]]&lt;=35, "Atrasado", "Alerta"))</f>
        <v>OK</v>
      </c>
      <c r="O675" s="1"/>
      <c r="P675"/>
      <c r="Q675"/>
      <c r="R675"/>
    </row>
    <row r="676" spans="1:18" x14ac:dyDescent="0.3">
      <c r="A676" t="s">
        <v>503</v>
      </c>
      <c r="B676" t="s">
        <v>25</v>
      </c>
      <c r="C676" t="s">
        <v>504</v>
      </c>
      <c r="D676" t="str">
        <f t="shared" si="10"/>
        <v>MOROCCO - ÁFRICA - C86</v>
      </c>
      <c r="E676" t="str">
        <f>LOWER(CONCATENATE(TablaRegistroVentas[[#This Row],[País]], ".", LEFT(TablaRegistroVentas[[#This Row],[Zona]],3),"@miempresa.com"))</f>
        <v>morocco.áfr@miempresa.com</v>
      </c>
      <c r="F676" t="s">
        <v>23</v>
      </c>
      <c r="G676" t="s">
        <v>18</v>
      </c>
      <c r="H676" t="s">
        <v>19</v>
      </c>
      <c r="I676" t="str">
        <f>IF(OR(TablaRegistroVentas[[#This Row],[Prioridad]]="Alta",TablaRegistroVentas[[#This Row],[Prioridad]]="Crítica"),"Urgente","Normal")</f>
        <v>Urgente</v>
      </c>
      <c r="J676" s="1">
        <v>44108</v>
      </c>
      <c r="K676">
        <v>865581738</v>
      </c>
      <c r="L676" s="1">
        <v>44127</v>
      </c>
      <c r="M676" s="5">
        <f>_xlfn.DAYS(TablaRegistroVentas[[#This Row],[Fecha envío]], TablaRegistroVentas[[#This Row],[Fecha pedido]])</f>
        <v>19</v>
      </c>
      <c r="N676" s="1" t="str">
        <f>IF(TablaRegistroVentas[[#This Row],[Dias de entrega]]&lt;=20, "OK", IF(TablaRegistroVentas[[#This Row],[Dias de entrega]]&lt;=35, "Atrasado", "Alerta"))</f>
        <v>OK</v>
      </c>
      <c r="O676" s="1"/>
      <c r="P676"/>
      <c r="Q676"/>
      <c r="R676"/>
    </row>
    <row r="677" spans="1:18" x14ac:dyDescent="0.3">
      <c r="A677" t="s">
        <v>557</v>
      </c>
      <c r="B677" t="s">
        <v>68</v>
      </c>
      <c r="C677" t="s">
        <v>235</v>
      </c>
      <c r="D677" t="str">
        <f t="shared" si="10"/>
        <v>JAPAN - ASIA - C20</v>
      </c>
      <c r="E677" t="str">
        <f>LOWER(CONCATENATE(TablaRegistroVentas[[#This Row],[País]], ".", LEFT(TablaRegistroVentas[[#This Row],[Zona]],3),"@miempresa.com"))</f>
        <v>japan.asi@miempresa.com</v>
      </c>
      <c r="F677" t="s">
        <v>43</v>
      </c>
      <c r="G677" t="s">
        <v>13</v>
      </c>
      <c r="H677" t="s">
        <v>28</v>
      </c>
      <c r="I677" t="str">
        <f>IF(OR(TablaRegistroVentas[[#This Row],[Prioridad]]="Alta",TablaRegistroVentas[[#This Row],[Prioridad]]="Crítica"),"Urgente","Normal")</f>
        <v>Normal</v>
      </c>
      <c r="J677" s="1">
        <v>44675</v>
      </c>
      <c r="K677">
        <v>208216083</v>
      </c>
      <c r="L677" s="1">
        <v>44694</v>
      </c>
      <c r="M677" s="5">
        <f>_xlfn.DAYS(TablaRegistroVentas[[#This Row],[Fecha envío]], TablaRegistroVentas[[#This Row],[Fecha pedido]])</f>
        <v>19</v>
      </c>
      <c r="N677" s="1" t="str">
        <f>IF(TablaRegistroVentas[[#This Row],[Dias de entrega]]&lt;=20, "OK", IF(TablaRegistroVentas[[#This Row],[Dias de entrega]]&lt;=35, "Atrasado", "Alerta"))</f>
        <v>OK</v>
      </c>
      <c r="O677" s="1"/>
      <c r="P677"/>
      <c r="Q677"/>
      <c r="R677"/>
    </row>
    <row r="678" spans="1:18" x14ac:dyDescent="0.3">
      <c r="A678" t="s">
        <v>644</v>
      </c>
      <c r="B678" t="s">
        <v>10</v>
      </c>
      <c r="C678" t="s">
        <v>227</v>
      </c>
      <c r="D678" t="str">
        <f t="shared" si="10"/>
        <v>ANDORRA - EUROPA - C36</v>
      </c>
      <c r="E678" t="str">
        <f>LOWER(CONCATENATE(TablaRegistroVentas[[#This Row],[País]], ".", LEFT(TablaRegistroVentas[[#This Row],[Zona]],3),"@miempresa.com"))</f>
        <v>andorra.eur@miempresa.com</v>
      </c>
      <c r="F678" t="s">
        <v>88</v>
      </c>
      <c r="G678" t="s">
        <v>18</v>
      </c>
      <c r="H678" t="s">
        <v>28</v>
      </c>
      <c r="I678" t="str">
        <f>IF(OR(TablaRegistroVentas[[#This Row],[Prioridad]]="Alta",TablaRegistroVentas[[#This Row],[Prioridad]]="Crítica"),"Urgente","Normal")</f>
        <v>Normal</v>
      </c>
      <c r="J678" s="1">
        <v>44260</v>
      </c>
      <c r="K678">
        <v>368726766</v>
      </c>
      <c r="L678" s="1">
        <v>44279</v>
      </c>
      <c r="M678" s="5">
        <f>_xlfn.DAYS(TablaRegistroVentas[[#This Row],[Fecha envío]], TablaRegistroVentas[[#This Row],[Fecha pedido]])</f>
        <v>19</v>
      </c>
      <c r="N678" s="1" t="str">
        <f>IF(TablaRegistroVentas[[#This Row],[Dias de entrega]]&lt;=20, "OK", IF(TablaRegistroVentas[[#This Row],[Dias de entrega]]&lt;=35, "Atrasado", "Alerta"))</f>
        <v>OK</v>
      </c>
      <c r="O678" s="1"/>
      <c r="P678"/>
      <c r="Q678"/>
      <c r="R678"/>
    </row>
    <row r="679" spans="1:18" x14ac:dyDescent="0.3">
      <c r="A679" t="s">
        <v>766</v>
      </c>
      <c r="B679" t="s">
        <v>10</v>
      </c>
      <c r="C679" t="s">
        <v>470</v>
      </c>
      <c r="D679" t="str">
        <f t="shared" si="10"/>
        <v>GREECE - EUROPA - C59</v>
      </c>
      <c r="E679" t="str">
        <f>LOWER(CONCATENATE(TablaRegistroVentas[[#This Row],[País]], ".", LEFT(TablaRegistroVentas[[#This Row],[Zona]],3),"@miempresa.com"))</f>
        <v>greece.eur@miempresa.com</v>
      </c>
      <c r="F679" t="s">
        <v>46</v>
      </c>
      <c r="G679" t="s">
        <v>13</v>
      </c>
      <c r="H679" t="s">
        <v>28</v>
      </c>
      <c r="I679" t="str">
        <f>IF(OR(TablaRegistroVentas[[#This Row],[Prioridad]]="Alta",TablaRegistroVentas[[#This Row],[Prioridad]]="Crítica"),"Urgente","Normal")</f>
        <v>Normal</v>
      </c>
      <c r="J679" s="1">
        <v>44260</v>
      </c>
      <c r="K679">
        <v>595350253</v>
      </c>
      <c r="L679" s="1">
        <v>44279</v>
      </c>
      <c r="M679" s="5">
        <f>_xlfn.DAYS(TablaRegistroVentas[[#This Row],[Fecha envío]], TablaRegistroVentas[[#This Row],[Fecha pedido]])</f>
        <v>19</v>
      </c>
      <c r="N679" s="1" t="str">
        <f>IF(TablaRegistroVentas[[#This Row],[Dias de entrega]]&lt;=20, "OK", IF(TablaRegistroVentas[[#This Row],[Dias de entrega]]&lt;=35, "Atrasado", "Alerta"))</f>
        <v>OK</v>
      </c>
      <c r="O679" s="1"/>
      <c r="P679"/>
      <c r="Q679"/>
      <c r="R679"/>
    </row>
    <row r="680" spans="1:18" x14ac:dyDescent="0.3">
      <c r="A680" t="s">
        <v>894</v>
      </c>
      <c r="B680" t="s">
        <v>25</v>
      </c>
      <c r="C680" t="s">
        <v>26</v>
      </c>
      <c r="D680" t="str">
        <f t="shared" si="10"/>
        <v>IRAN - ÁFRICA - C91</v>
      </c>
      <c r="E680" t="str">
        <f>LOWER(CONCATENATE(TablaRegistroVentas[[#This Row],[País]], ".", LEFT(TablaRegistroVentas[[#This Row],[Zona]],3),"@miempresa.com"))</f>
        <v>iran.áfr@miempresa.com</v>
      </c>
      <c r="F680" t="s">
        <v>23</v>
      </c>
      <c r="G680" t="s">
        <v>13</v>
      </c>
      <c r="H680" t="s">
        <v>33</v>
      </c>
      <c r="I680" t="str">
        <f>IF(OR(TablaRegistroVentas[[#This Row],[Prioridad]]="Alta",TablaRegistroVentas[[#This Row],[Prioridad]]="Crítica"),"Urgente","Normal")</f>
        <v>Normal</v>
      </c>
      <c r="J680" s="1">
        <v>44304</v>
      </c>
      <c r="K680">
        <v>911997258</v>
      </c>
      <c r="L680" s="1">
        <v>44323</v>
      </c>
      <c r="M680" s="5">
        <f>_xlfn.DAYS(TablaRegistroVentas[[#This Row],[Fecha envío]], TablaRegistroVentas[[#This Row],[Fecha pedido]])</f>
        <v>19</v>
      </c>
      <c r="N680" s="1" t="str">
        <f>IF(TablaRegistroVentas[[#This Row],[Dias de entrega]]&lt;=20, "OK", IF(TablaRegistroVentas[[#This Row],[Dias de entrega]]&lt;=35, "Atrasado", "Alerta"))</f>
        <v>OK</v>
      </c>
      <c r="O680" s="1"/>
      <c r="P680"/>
      <c r="Q680"/>
      <c r="R680"/>
    </row>
    <row r="681" spans="1:18" x14ac:dyDescent="0.3">
      <c r="A681" t="s">
        <v>926</v>
      </c>
      <c r="B681" t="s">
        <v>68</v>
      </c>
      <c r="C681" t="s">
        <v>100</v>
      </c>
      <c r="D681" t="str">
        <f t="shared" si="10"/>
        <v>INDONESIA - ASIA - C69</v>
      </c>
      <c r="E681" t="str">
        <f>LOWER(CONCATENATE(TablaRegistroVentas[[#This Row],[País]], ".", LEFT(TablaRegistroVentas[[#This Row],[Zona]],3),"@miempresa.com"))</f>
        <v>indonesia.asi@miempresa.com</v>
      </c>
      <c r="F681" t="s">
        <v>56</v>
      </c>
      <c r="G681" t="s">
        <v>18</v>
      </c>
      <c r="H681" t="s">
        <v>19</v>
      </c>
      <c r="I681" t="str">
        <f>IF(OR(TablaRegistroVentas[[#This Row],[Prioridad]]="Alta",TablaRegistroVentas[[#This Row],[Prioridad]]="Crítica"),"Urgente","Normal")</f>
        <v>Urgente</v>
      </c>
      <c r="J681" s="1">
        <v>44243</v>
      </c>
      <c r="K681">
        <v>692284429</v>
      </c>
      <c r="L681" s="1">
        <v>44262</v>
      </c>
      <c r="M681" s="5">
        <f>_xlfn.DAYS(TablaRegistroVentas[[#This Row],[Fecha envío]], TablaRegistroVentas[[#This Row],[Fecha pedido]])</f>
        <v>19</v>
      </c>
      <c r="N681" s="1" t="str">
        <f>IF(TablaRegistroVentas[[#This Row],[Dias de entrega]]&lt;=20, "OK", IF(TablaRegistroVentas[[#This Row],[Dias de entrega]]&lt;=35, "Atrasado", "Alerta"))</f>
        <v>OK</v>
      </c>
      <c r="O681" s="1"/>
      <c r="P681"/>
      <c r="Q681"/>
      <c r="R681"/>
    </row>
    <row r="682" spans="1:18" x14ac:dyDescent="0.3">
      <c r="A682" t="s">
        <v>944</v>
      </c>
      <c r="B682" t="s">
        <v>25</v>
      </c>
      <c r="C682" t="s">
        <v>302</v>
      </c>
      <c r="D682" t="str">
        <f t="shared" si="10"/>
        <v>GUINEA-BISSAU - ÁFRICA - C46</v>
      </c>
      <c r="E682" t="str">
        <f>LOWER(CONCATENATE(TablaRegistroVentas[[#This Row],[País]], ".", LEFT(TablaRegistroVentas[[#This Row],[Zona]],3),"@miempresa.com"))</f>
        <v>guinea-bissau.áfr@miempresa.com</v>
      </c>
      <c r="F682" t="s">
        <v>12</v>
      </c>
      <c r="G682" t="s">
        <v>18</v>
      </c>
      <c r="H682" t="s">
        <v>28</v>
      </c>
      <c r="I682" t="str">
        <f>IF(OR(TablaRegistroVentas[[#This Row],[Prioridad]]="Alta",TablaRegistroVentas[[#This Row],[Prioridad]]="Crítica"),"Urgente","Normal")</f>
        <v>Normal</v>
      </c>
      <c r="J682" s="1">
        <v>44651</v>
      </c>
      <c r="K682">
        <v>462265908</v>
      </c>
      <c r="L682" s="1">
        <v>44670</v>
      </c>
      <c r="M682" s="5">
        <f>_xlfn.DAYS(TablaRegistroVentas[[#This Row],[Fecha envío]], TablaRegistroVentas[[#This Row],[Fecha pedido]])</f>
        <v>19</v>
      </c>
      <c r="N682" s="1" t="str">
        <f>IF(TablaRegistroVentas[[#This Row],[Dias de entrega]]&lt;=20, "OK", IF(TablaRegistroVentas[[#This Row],[Dias de entrega]]&lt;=35, "Atrasado", "Alerta"))</f>
        <v>OK</v>
      </c>
      <c r="O682" s="1"/>
      <c r="P682"/>
      <c r="Q682"/>
      <c r="R682"/>
    </row>
    <row r="683" spans="1:18" x14ac:dyDescent="0.3">
      <c r="A683" t="s">
        <v>955</v>
      </c>
      <c r="B683" t="s">
        <v>25</v>
      </c>
      <c r="C683" t="s">
        <v>279</v>
      </c>
      <c r="D683" t="str">
        <f t="shared" si="10"/>
        <v>ETHIOPIA - ÁFRICA - C83</v>
      </c>
      <c r="E683" t="str">
        <f>LOWER(CONCATENATE(TablaRegistroVentas[[#This Row],[País]], ".", LEFT(TablaRegistroVentas[[#This Row],[Zona]],3),"@miempresa.com"))</f>
        <v>ethiopia.áfr@miempresa.com</v>
      </c>
      <c r="F683" t="s">
        <v>36</v>
      </c>
      <c r="G683" t="s">
        <v>13</v>
      </c>
      <c r="H683" t="s">
        <v>33</v>
      </c>
      <c r="I683" t="str">
        <f>IF(OR(TablaRegistroVentas[[#This Row],[Prioridad]]="Alta",TablaRegistroVentas[[#This Row],[Prioridad]]="Crítica"),"Urgente","Normal")</f>
        <v>Normal</v>
      </c>
      <c r="J683" s="1">
        <v>44014</v>
      </c>
      <c r="K683">
        <v>838085019</v>
      </c>
      <c r="L683" s="1">
        <v>44033</v>
      </c>
      <c r="M683" s="5">
        <f>_xlfn.DAYS(TablaRegistroVentas[[#This Row],[Fecha envío]], TablaRegistroVentas[[#This Row],[Fecha pedido]])</f>
        <v>19</v>
      </c>
      <c r="N683" s="1" t="str">
        <f>IF(TablaRegistroVentas[[#This Row],[Dias de entrega]]&lt;=20, "OK", IF(TablaRegistroVentas[[#This Row],[Dias de entrega]]&lt;=35, "Atrasado", "Alerta"))</f>
        <v>OK</v>
      </c>
      <c r="O683" s="1"/>
      <c r="P683"/>
      <c r="Q683"/>
      <c r="R683"/>
    </row>
    <row r="684" spans="1:18" x14ac:dyDescent="0.3">
      <c r="A684" t="s">
        <v>1151</v>
      </c>
      <c r="B684" t="s">
        <v>10</v>
      </c>
      <c r="C684" t="s">
        <v>202</v>
      </c>
      <c r="D684" t="str">
        <f t="shared" si="10"/>
        <v>ITALY - EUROPA - C37</v>
      </c>
      <c r="E684" t="str">
        <f>LOWER(CONCATENATE(TablaRegistroVentas[[#This Row],[País]], ".", LEFT(TablaRegistroVentas[[#This Row],[Zona]],3),"@miempresa.com"))</f>
        <v>italy.eur@miempresa.com</v>
      </c>
      <c r="F684" t="s">
        <v>36</v>
      </c>
      <c r="G684" t="s">
        <v>18</v>
      </c>
      <c r="H684" t="s">
        <v>19</v>
      </c>
      <c r="I684" t="str">
        <f>IF(OR(TablaRegistroVentas[[#This Row],[Prioridad]]="Alta",TablaRegistroVentas[[#This Row],[Prioridad]]="Crítica"),"Urgente","Normal")</f>
        <v>Urgente</v>
      </c>
      <c r="J684" s="1">
        <v>44432</v>
      </c>
      <c r="K684">
        <v>372393023</v>
      </c>
      <c r="L684" s="1">
        <v>44451</v>
      </c>
      <c r="M684" s="5">
        <f>_xlfn.DAYS(TablaRegistroVentas[[#This Row],[Fecha envío]], TablaRegistroVentas[[#This Row],[Fecha pedido]])</f>
        <v>19</v>
      </c>
      <c r="N684" s="1" t="str">
        <f>IF(TablaRegistroVentas[[#This Row],[Dias de entrega]]&lt;=20, "OK", IF(TablaRegistroVentas[[#This Row],[Dias de entrega]]&lt;=35, "Atrasado", "Alerta"))</f>
        <v>OK</v>
      </c>
      <c r="O684" s="1"/>
      <c r="P684"/>
      <c r="Q684"/>
      <c r="R684"/>
    </row>
    <row r="685" spans="1:18" x14ac:dyDescent="0.3">
      <c r="A685" t="s">
        <v>90</v>
      </c>
      <c r="B685" t="s">
        <v>21</v>
      </c>
      <c r="C685" t="s">
        <v>91</v>
      </c>
      <c r="D685" t="str">
        <f t="shared" si="10"/>
        <v>PAPUA NEW GUINEA - AUSTRALIA Y OCEANÍA - C29</v>
      </c>
      <c r="E685" t="str">
        <f>LOWER(CONCATENATE(TablaRegistroVentas[[#This Row],[País]], ".", LEFT(TablaRegistroVentas[[#This Row],[Zona]],3),"@miempresa.com"))</f>
        <v>papua new guinea.aus@miempresa.com</v>
      </c>
      <c r="F685" t="s">
        <v>56</v>
      </c>
      <c r="G685" t="s">
        <v>18</v>
      </c>
      <c r="H685" t="s">
        <v>19</v>
      </c>
      <c r="I685" t="str">
        <f>IF(OR(TablaRegistroVentas[[#This Row],[Prioridad]]="Alta",TablaRegistroVentas[[#This Row],[Prioridad]]="Crítica"),"Urgente","Normal")</f>
        <v>Urgente</v>
      </c>
      <c r="J685" s="1">
        <v>44611</v>
      </c>
      <c r="K685">
        <v>293212497</v>
      </c>
      <c r="L685" s="1">
        <v>44629</v>
      </c>
      <c r="M685" s="5">
        <f>_xlfn.DAYS(TablaRegistroVentas[[#This Row],[Fecha envío]], TablaRegistroVentas[[#This Row],[Fecha pedido]])</f>
        <v>18</v>
      </c>
      <c r="N685" s="1" t="str">
        <f>IF(TablaRegistroVentas[[#This Row],[Dias de entrega]]&lt;=20, "OK", IF(TablaRegistroVentas[[#This Row],[Dias de entrega]]&lt;=35, "Atrasado", "Alerta"))</f>
        <v>OK</v>
      </c>
      <c r="O685" s="1"/>
      <c r="P685"/>
      <c r="Q685"/>
      <c r="R685"/>
    </row>
    <row r="686" spans="1:18" x14ac:dyDescent="0.3">
      <c r="A686" t="s">
        <v>229</v>
      </c>
      <c r="B686" t="s">
        <v>25</v>
      </c>
      <c r="C686" t="s">
        <v>230</v>
      </c>
      <c r="D686" t="str">
        <f t="shared" si="10"/>
        <v>TOGO - ÁFRICA - C18</v>
      </c>
      <c r="E686" t="str">
        <f>LOWER(CONCATENATE(TablaRegistroVentas[[#This Row],[País]], ".", LEFT(TablaRegistroVentas[[#This Row],[Zona]],3),"@miempresa.com"))</f>
        <v>togo.áfr@miempresa.com</v>
      </c>
      <c r="F686" t="s">
        <v>43</v>
      </c>
      <c r="G686" t="s">
        <v>13</v>
      </c>
      <c r="H686" t="s">
        <v>33</v>
      </c>
      <c r="I686" t="str">
        <f>IF(OR(TablaRegistroVentas[[#This Row],[Prioridad]]="Alta",TablaRegistroVentas[[#This Row],[Prioridad]]="Crítica"),"Urgente","Normal")</f>
        <v>Normal</v>
      </c>
      <c r="J686" s="1">
        <v>43887</v>
      </c>
      <c r="K686">
        <v>180418097</v>
      </c>
      <c r="L686" s="1">
        <v>43905</v>
      </c>
      <c r="M686" s="5">
        <f>_xlfn.DAYS(TablaRegistroVentas[[#This Row],[Fecha envío]], TablaRegistroVentas[[#This Row],[Fecha pedido]])</f>
        <v>18</v>
      </c>
      <c r="N686" s="1" t="str">
        <f>IF(TablaRegistroVentas[[#This Row],[Dias de entrega]]&lt;=20, "OK", IF(TablaRegistroVentas[[#This Row],[Dias de entrega]]&lt;=35, "Atrasado", "Alerta"))</f>
        <v>OK</v>
      </c>
      <c r="O686" s="1"/>
      <c r="P686"/>
      <c r="Q686"/>
      <c r="R686"/>
    </row>
    <row r="687" spans="1:18" x14ac:dyDescent="0.3">
      <c r="A687" t="s">
        <v>260</v>
      </c>
      <c r="B687" t="s">
        <v>25</v>
      </c>
      <c r="C687" t="s">
        <v>108</v>
      </c>
      <c r="D687" t="str">
        <f t="shared" si="10"/>
        <v>LEBANON - ÁFRICA - C99</v>
      </c>
      <c r="E687" t="str">
        <f>LOWER(CONCATENATE(TablaRegistroVentas[[#This Row],[País]], ".", LEFT(TablaRegistroVentas[[#This Row],[Zona]],3),"@miempresa.com"))</f>
        <v>lebanon.áfr@miempresa.com</v>
      </c>
      <c r="F687" t="s">
        <v>32</v>
      </c>
      <c r="G687" t="s">
        <v>18</v>
      </c>
      <c r="H687" t="s">
        <v>19</v>
      </c>
      <c r="I687" t="str">
        <f>IF(OR(TablaRegistroVentas[[#This Row],[Prioridad]]="Alta",TablaRegistroVentas[[#This Row],[Prioridad]]="Crítica"),"Urgente","Normal")</f>
        <v>Urgente</v>
      </c>
      <c r="J687" s="1">
        <v>43896</v>
      </c>
      <c r="K687">
        <v>992061841</v>
      </c>
      <c r="L687" s="1">
        <v>43914</v>
      </c>
      <c r="M687" s="5">
        <f>_xlfn.DAYS(TablaRegistroVentas[[#This Row],[Fecha envío]], TablaRegistroVentas[[#This Row],[Fecha pedido]])</f>
        <v>18</v>
      </c>
      <c r="N687" s="1" t="str">
        <f>IF(TablaRegistroVentas[[#This Row],[Dias de entrega]]&lt;=20, "OK", IF(TablaRegistroVentas[[#This Row],[Dias de entrega]]&lt;=35, "Atrasado", "Alerta"))</f>
        <v>OK</v>
      </c>
      <c r="O687" s="1"/>
      <c r="P687"/>
      <c r="Q687"/>
      <c r="R687"/>
    </row>
    <row r="688" spans="1:18" x14ac:dyDescent="0.3">
      <c r="A688" t="s">
        <v>609</v>
      </c>
      <c r="B688" t="s">
        <v>10</v>
      </c>
      <c r="C688" t="s">
        <v>436</v>
      </c>
      <c r="D688" t="str">
        <f t="shared" si="10"/>
        <v>ICELAND - EUROPA - C89</v>
      </c>
      <c r="E688" t="str">
        <f>LOWER(CONCATENATE(TablaRegistroVentas[[#This Row],[País]], ".", LEFT(TablaRegistroVentas[[#This Row],[Zona]],3),"@miempresa.com"))</f>
        <v>iceland.eur@miempresa.com</v>
      </c>
      <c r="F688" t="s">
        <v>27</v>
      </c>
      <c r="G688" t="s">
        <v>18</v>
      </c>
      <c r="H688" t="s">
        <v>33</v>
      </c>
      <c r="I688" t="str">
        <f>IF(OR(TablaRegistroVentas[[#This Row],[Prioridad]]="Alta",TablaRegistroVentas[[#This Row],[Prioridad]]="Crítica"),"Urgente","Normal")</f>
        <v>Normal</v>
      </c>
      <c r="J688" s="1">
        <v>44204</v>
      </c>
      <c r="K688">
        <v>894298970</v>
      </c>
      <c r="L688" s="1">
        <v>44222</v>
      </c>
      <c r="M688" s="5">
        <f>_xlfn.DAYS(TablaRegistroVentas[[#This Row],[Fecha envío]], TablaRegistroVentas[[#This Row],[Fecha pedido]])</f>
        <v>18</v>
      </c>
      <c r="N688" s="1" t="str">
        <f>IF(TablaRegistroVentas[[#This Row],[Dias de entrega]]&lt;=20, "OK", IF(TablaRegistroVentas[[#This Row],[Dias de entrega]]&lt;=35, "Atrasado", "Alerta"))</f>
        <v>OK</v>
      </c>
      <c r="O688" s="1"/>
      <c r="P688"/>
      <c r="Q688"/>
      <c r="R688"/>
    </row>
    <row r="689" spans="1:18" x14ac:dyDescent="0.3">
      <c r="A689" t="s">
        <v>699</v>
      </c>
      <c r="B689" t="s">
        <v>21</v>
      </c>
      <c r="C689" t="s">
        <v>124</v>
      </c>
      <c r="D689" t="str">
        <f t="shared" si="10"/>
        <v>VANUATU - AUSTRALIA Y OCEANÍA - C31</v>
      </c>
      <c r="E689" t="str">
        <f>LOWER(CONCATENATE(TablaRegistroVentas[[#This Row],[País]], ".", LEFT(TablaRegistroVentas[[#This Row],[Zona]],3),"@miempresa.com"))</f>
        <v>vanuatu.aus@miempresa.com</v>
      </c>
      <c r="F689" t="s">
        <v>12</v>
      </c>
      <c r="G689" t="s">
        <v>13</v>
      </c>
      <c r="H689" t="s">
        <v>28</v>
      </c>
      <c r="I689" t="str">
        <f>IF(OR(TablaRegistroVentas[[#This Row],[Prioridad]]="Alta",TablaRegistroVentas[[#This Row],[Prioridad]]="Crítica"),"Urgente","Normal")</f>
        <v>Normal</v>
      </c>
      <c r="J689" s="1">
        <v>44822</v>
      </c>
      <c r="K689">
        <v>318850982</v>
      </c>
      <c r="L689" s="1">
        <v>44840</v>
      </c>
      <c r="M689" s="5">
        <f>_xlfn.DAYS(TablaRegistroVentas[[#This Row],[Fecha envío]], TablaRegistroVentas[[#This Row],[Fecha pedido]])</f>
        <v>18</v>
      </c>
      <c r="N689" s="1" t="str">
        <f>IF(TablaRegistroVentas[[#This Row],[Dias de entrega]]&lt;=20, "OK", IF(TablaRegistroVentas[[#This Row],[Dias de entrega]]&lt;=35, "Atrasado", "Alerta"))</f>
        <v>OK</v>
      </c>
      <c r="O689" s="1"/>
      <c r="P689"/>
      <c r="Q689"/>
      <c r="R689"/>
    </row>
    <row r="690" spans="1:18" x14ac:dyDescent="0.3">
      <c r="A690" t="s">
        <v>700</v>
      </c>
      <c r="B690" t="s">
        <v>25</v>
      </c>
      <c r="C690" t="s">
        <v>98</v>
      </c>
      <c r="D690" t="str">
        <f t="shared" si="10"/>
        <v>LESOTHO - ÁFRICA - C94</v>
      </c>
      <c r="E690" t="str">
        <f>LOWER(CONCATENATE(TablaRegistroVentas[[#This Row],[País]], ".", LEFT(TablaRegistroVentas[[#This Row],[Zona]],3),"@miempresa.com"))</f>
        <v>lesotho.áfr@miempresa.com</v>
      </c>
      <c r="F690" t="s">
        <v>27</v>
      </c>
      <c r="G690" t="s">
        <v>13</v>
      </c>
      <c r="H690" t="s">
        <v>19</v>
      </c>
      <c r="I690" t="str">
        <f>IF(OR(TablaRegistroVentas[[#This Row],[Prioridad]]="Alta",TablaRegistroVentas[[#This Row],[Prioridad]]="Crítica"),"Urgente","Normal")</f>
        <v>Urgente</v>
      </c>
      <c r="J690" s="1">
        <v>44278</v>
      </c>
      <c r="K690">
        <v>947097718</v>
      </c>
      <c r="L690" s="1">
        <v>44296</v>
      </c>
      <c r="M690" s="5">
        <f>_xlfn.DAYS(TablaRegistroVentas[[#This Row],[Fecha envío]], TablaRegistroVentas[[#This Row],[Fecha pedido]])</f>
        <v>18</v>
      </c>
      <c r="N690" s="1" t="str">
        <f>IF(TablaRegistroVentas[[#This Row],[Dias de entrega]]&lt;=20, "OK", IF(TablaRegistroVentas[[#This Row],[Dias de entrega]]&lt;=35, "Atrasado", "Alerta"))</f>
        <v>OK</v>
      </c>
      <c r="O690" s="1"/>
      <c r="P690"/>
      <c r="Q690"/>
      <c r="R690"/>
    </row>
    <row r="691" spans="1:18" x14ac:dyDescent="0.3">
      <c r="A691" t="s">
        <v>607</v>
      </c>
      <c r="B691" t="s">
        <v>68</v>
      </c>
      <c r="C691" t="s">
        <v>205</v>
      </c>
      <c r="D691" t="str">
        <f t="shared" si="10"/>
        <v>MALDIVES - ASIA - C70</v>
      </c>
      <c r="E691" t="str">
        <f>LOWER(CONCATENATE(TablaRegistroVentas[[#This Row],[País]], ".", LEFT(TablaRegistroVentas[[#This Row],[Zona]],3),"@miempresa.com"))</f>
        <v>maldives.asi@miempresa.com</v>
      </c>
      <c r="F691" t="s">
        <v>88</v>
      </c>
      <c r="G691" t="s">
        <v>18</v>
      </c>
      <c r="H691" t="s">
        <v>19</v>
      </c>
      <c r="I691" t="str">
        <f>IF(OR(TablaRegistroVentas[[#This Row],[Prioridad]]="Alta",TablaRegistroVentas[[#This Row],[Prioridad]]="Crítica"),"Urgente","Normal")</f>
        <v>Urgente</v>
      </c>
      <c r="J691" s="1">
        <v>44581</v>
      </c>
      <c r="K691">
        <v>706778657</v>
      </c>
      <c r="L691" s="1">
        <v>44599</v>
      </c>
      <c r="M691" s="5">
        <f>_xlfn.DAYS(TablaRegistroVentas[[#This Row],[Fecha envío]], TablaRegistroVentas[[#This Row],[Fecha pedido]])</f>
        <v>18</v>
      </c>
      <c r="N691" s="1" t="str">
        <f>IF(TablaRegistroVentas[[#This Row],[Dias de entrega]]&lt;=20, "OK", IF(TablaRegistroVentas[[#This Row],[Dias de entrega]]&lt;=35, "Atrasado", "Alerta"))</f>
        <v>OK</v>
      </c>
      <c r="O691" s="1"/>
      <c r="P691"/>
      <c r="Q691"/>
      <c r="R691"/>
    </row>
    <row r="692" spans="1:18" x14ac:dyDescent="0.3">
      <c r="A692" t="s">
        <v>876</v>
      </c>
      <c r="B692" t="s">
        <v>30</v>
      </c>
      <c r="C692" t="s">
        <v>249</v>
      </c>
      <c r="D692" t="str">
        <f t="shared" si="10"/>
        <v>CUBA - CENTROAMÉRICA Y CARIBE - C18</v>
      </c>
      <c r="E692" t="str">
        <f>LOWER(CONCATENATE(TablaRegistroVentas[[#This Row],[País]], ".", LEFT(TablaRegistroVentas[[#This Row],[Zona]],3),"@miempresa.com"))</f>
        <v>cuba.cen@miempresa.com</v>
      </c>
      <c r="F692" t="s">
        <v>12</v>
      </c>
      <c r="G692" t="s">
        <v>13</v>
      </c>
      <c r="H692" t="s">
        <v>33</v>
      </c>
      <c r="I692" t="str">
        <f>IF(OR(TablaRegistroVentas[[#This Row],[Prioridad]]="Alta",TablaRegistroVentas[[#This Row],[Prioridad]]="Crítica"),"Urgente","Normal")</f>
        <v>Normal</v>
      </c>
      <c r="J692" s="1">
        <v>43939</v>
      </c>
      <c r="K692">
        <v>187358796</v>
      </c>
      <c r="L692" s="1">
        <v>43957</v>
      </c>
      <c r="M692" s="5">
        <f>_xlfn.DAYS(TablaRegistroVentas[[#This Row],[Fecha envío]], TablaRegistroVentas[[#This Row],[Fecha pedido]])</f>
        <v>18</v>
      </c>
      <c r="N692" s="1" t="str">
        <f>IF(TablaRegistroVentas[[#This Row],[Dias de entrega]]&lt;=20, "OK", IF(TablaRegistroVentas[[#This Row],[Dias de entrega]]&lt;=35, "Atrasado", "Alerta"))</f>
        <v>OK</v>
      </c>
      <c r="O692" s="1"/>
      <c r="P692"/>
      <c r="Q692"/>
      <c r="R692"/>
    </row>
    <row r="693" spans="1:18" x14ac:dyDescent="0.3">
      <c r="A693" t="s">
        <v>968</v>
      </c>
      <c r="B693" t="s">
        <v>48</v>
      </c>
      <c r="C693" t="s">
        <v>517</v>
      </c>
      <c r="D693" t="str">
        <f t="shared" si="10"/>
        <v>CANADA - NORTEAMÉRICA - C68</v>
      </c>
      <c r="E693" t="str">
        <f>LOWER(CONCATENATE(TablaRegistroVentas[[#This Row],[País]], ".", LEFT(TablaRegistroVentas[[#This Row],[Zona]],3),"@miempresa.com"))</f>
        <v>canada.nor@miempresa.com</v>
      </c>
      <c r="F693" t="s">
        <v>46</v>
      </c>
      <c r="G693" t="s">
        <v>18</v>
      </c>
      <c r="H693" t="s">
        <v>33</v>
      </c>
      <c r="I693" t="str">
        <f>IF(OR(TablaRegistroVentas[[#This Row],[Prioridad]]="Alta",TablaRegistroVentas[[#This Row],[Prioridad]]="Crítica"),"Urgente","Normal")</f>
        <v>Normal</v>
      </c>
      <c r="J693" s="1">
        <v>44370</v>
      </c>
      <c r="K693">
        <v>680904138</v>
      </c>
      <c r="L693" s="1">
        <v>44388</v>
      </c>
      <c r="M693" s="5">
        <f>_xlfn.DAYS(TablaRegistroVentas[[#This Row],[Fecha envío]], TablaRegistroVentas[[#This Row],[Fecha pedido]])</f>
        <v>18</v>
      </c>
      <c r="N693" s="1" t="str">
        <f>IF(TablaRegistroVentas[[#This Row],[Dias de entrega]]&lt;=20, "OK", IF(TablaRegistroVentas[[#This Row],[Dias de entrega]]&lt;=35, "Atrasado", "Alerta"))</f>
        <v>OK</v>
      </c>
      <c r="O693" s="1"/>
      <c r="P693"/>
      <c r="Q693"/>
      <c r="R693"/>
    </row>
    <row r="694" spans="1:18" x14ac:dyDescent="0.3">
      <c r="A694" t="s">
        <v>1103</v>
      </c>
      <c r="B694" t="s">
        <v>10</v>
      </c>
      <c r="C694" t="s">
        <v>202</v>
      </c>
      <c r="D694" t="str">
        <f t="shared" si="10"/>
        <v>ITALY - EUROPA - C64</v>
      </c>
      <c r="E694" t="str">
        <f>LOWER(CONCATENATE(TablaRegistroVentas[[#This Row],[País]], ".", LEFT(TablaRegistroVentas[[#This Row],[Zona]],3),"@miempresa.com"))</f>
        <v>italy.eur@miempresa.com</v>
      </c>
      <c r="F694" t="s">
        <v>78</v>
      </c>
      <c r="G694" t="s">
        <v>13</v>
      </c>
      <c r="H694" t="s">
        <v>33</v>
      </c>
      <c r="I694" t="str">
        <f>IF(OR(TablaRegistroVentas[[#This Row],[Prioridad]]="Alta",TablaRegistroVentas[[#This Row],[Prioridad]]="Crítica"),"Urgente","Normal")</f>
        <v>Normal</v>
      </c>
      <c r="J694" s="1">
        <v>44743</v>
      </c>
      <c r="K694">
        <v>646918618</v>
      </c>
      <c r="L694" s="1">
        <v>44761</v>
      </c>
      <c r="M694" s="5">
        <f>_xlfn.DAYS(TablaRegistroVentas[[#This Row],[Fecha envío]], TablaRegistroVentas[[#This Row],[Fecha pedido]])</f>
        <v>18</v>
      </c>
      <c r="N694" s="1" t="str">
        <f>IF(TablaRegistroVentas[[#This Row],[Dias de entrega]]&lt;=20, "OK", IF(TablaRegistroVentas[[#This Row],[Dias de entrega]]&lt;=35, "Atrasado", "Alerta"))</f>
        <v>OK</v>
      </c>
      <c r="O694" s="1"/>
      <c r="P694"/>
      <c r="Q694"/>
      <c r="R694"/>
    </row>
    <row r="695" spans="1:18" x14ac:dyDescent="0.3">
      <c r="A695" t="s">
        <v>1158</v>
      </c>
      <c r="B695" t="s">
        <v>25</v>
      </c>
      <c r="C695" t="s">
        <v>73</v>
      </c>
      <c r="D695" t="str">
        <f t="shared" si="10"/>
        <v>THE GAMBIA - ÁFRICA - C88</v>
      </c>
      <c r="E695" t="str">
        <f>LOWER(CONCATENATE(TablaRegistroVentas[[#This Row],[País]], ".", LEFT(TablaRegistroVentas[[#This Row],[Zona]],3),"@miempresa.com"))</f>
        <v>the gambia.áfr@miempresa.com</v>
      </c>
      <c r="F695" t="s">
        <v>12</v>
      </c>
      <c r="G695" t="s">
        <v>13</v>
      </c>
      <c r="H695" t="s">
        <v>28</v>
      </c>
      <c r="I695" t="str">
        <f>IF(OR(TablaRegistroVentas[[#This Row],[Prioridad]]="Alta",TablaRegistroVentas[[#This Row],[Prioridad]]="Crítica"),"Urgente","Normal")</f>
        <v>Normal</v>
      </c>
      <c r="J695" s="1">
        <v>44502</v>
      </c>
      <c r="K695">
        <v>885128390</v>
      </c>
      <c r="L695" s="1">
        <v>44520</v>
      </c>
      <c r="M695" s="5">
        <f>_xlfn.DAYS(TablaRegistroVentas[[#This Row],[Fecha envío]], TablaRegistroVentas[[#This Row],[Fecha pedido]])</f>
        <v>18</v>
      </c>
      <c r="N695" s="1" t="str">
        <f>IF(TablaRegistroVentas[[#This Row],[Dias de entrega]]&lt;=20, "OK", IF(TablaRegistroVentas[[#This Row],[Dias de entrega]]&lt;=35, "Atrasado", "Alerta"))</f>
        <v>OK</v>
      </c>
      <c r="O695" s="1"/>
      <c r="P695"/>
      <c r="Q695"/>
      <c r="R695"/>
    </row>
    <row r="696" spans="1:18" x14ac:dyDescent="0.3">
      <c r="A696" t="s">
        <v>119</v>
      </c>
      <c r="B696" t="s">
        <v>30</v>
      </c>
      <c r="C696" t="s">
        <v>120</v>
      </c>
      <c r="D696" t="str">
        <f t="shared" si="10"/>
        <v>EL SALVADOR - CENTROAMÉRICA Y CARIBE - C11</v>
      </c>
      <c r="E696" t="str">
        <f>LOWER(CONCATENATE(TablaRegistroVentas[[#This Row],[País]], ".", LEFT(TablaRegistroVentas[[#This Row],[Zona]],3),"@miempresa.com"))</f>
        <v>el salvador.cen@miempresa.com</v>
      </c>
      <c r="F696" t="s">
        <v>78</v>
      </c>
      <c r="G696" t="s">
        <v>13</v>
      </c>
      <c r="H696" t="s">
        <v>33</v>
      </c>
      <c r="I696" t="str">
        <f>IF(OR(TablaRegistroVentas[[#This Row],[Prioridad]]="Alta",TablaRegistroVentas[[#This Row],[Prioridad]]="Crítica"),"Urgente","Normal")</f>
        <v>Normal</v>
      </c>
      <c r="J696" s="1">
        <v>44867</v>
      </c>
      <c r="K696">
        <v>115460574</v>
      </c>
      <c r="L696" s="1">
        <v>44884</v>
      </c>
      <c r="M696" s="5">
        <f>_xlfn.DAYS(TablaRegistroVentas[[#This Row],[Fecha envío]], TablaRegistroVentas[[#This Row],[Fecha pedido]])</f>
        <v>17</v>
      </c>
      <c r="N696" s="1" t="str">
        <f>IF(TablaRegistroVentas[[#This Row],[Dias de entrega]]&lt;=20, "OK", IF(TablaRegistroVentas[[#This Row],[Dias de entrega]]&lt;=35, "Atrasado", "Alerta"))</f>
        <v>OK</v>
      </c>
      <c r="O696" s="1"/>
      <c r="P696"/>
      <c r="Q696"/>
      <c r="R696"/>
    </row>
    <row r="697" spans="1:18" x14ac:dyDescent="0.3">
      <c r="A697" t="s">
        <v>130</v>
      </c>
      <c r="B697" t="s">
        <v>25</v>
      </c>
      <c r="C697" t="s">
        <v>60</v>
      </c>
      <c r="D697" t="str">
        <f t="shared" si="10"/>
        <v>MOZAMBIQUE - ÁFRICA - C57</v>
      </c>
      <c r="E697" t="str">
        <f>LOWER(CONCATENATE(TablaRegistroVentas[[#This Row],[País]], ".", LEFT(TablaRegistroVentas[[#This Row],[Zona]],3),"@miempresa.com"))</f>
        <v>mozambique.áfr@miempresa.com</v>
      </c>
      <c r="F697" t="s">
        <v>36</v>
      </c>
      <c r="G697" t="s">
        <v>18</v>
      </c>
      <c r="H697" t="s">
        <v>28</v>
      </c>
      <c r="I697" t="str">
        <f>IF(OR(TablaRegistroVentas[[#This Row],[Prioridad]]="Alta",TablaRegistroVentas[[#This Row],[Prioridad]]="Crítica"),"Urgente","Normal")</f>
        <v>Normal</v>
      </c>
      <c r="J697" s="1">
        <v>44160</v>
      </c>
      <c r="K697">
        <v>579580581</v>
      </c>
      <c r="L697" s="1">
        <v>44177</v>
      </c>
      <c r="M697" s="5">
        <f>_xlfn.DAYS(TablaRegistroVentas[[#This Row],[Fecha envío]], TablaRegistroVentas[[#This Row],[Fecha pedido]])</f>
        <v>17</v>
      </c>
      <c r="N697" s="1" t="str">
        <f>IF(TablaRegistroVentas[[#This Row],[Dias de entrega]]&lt;=20, "OK", IF(TablaRegistroVentas[[#This Row],[Dias de entrega]]&lt;=35, "Atrasado", "Alerta"))</f>
        <v>OK</v>
      </c>
      <c r="O697" s="1"/>
      <c r="P697"/>
      <c r="Q697"/>
      <c r="R697"/>
    </row>
    <row r="698" spans="1:18" x14ac:dyDescent="0.3">
      <c r="A698" t="s">
        <v>179</v>
      </c>
      <c r="B698" t="s">
        <v>10</v>
      </c>
      <c r="C698" t="s">
        <v>180</v>
      </c>
      <c r="D698" t="str">
        <f t="shared" si="10"/>
        <v>CROATIA - EUROPA - C55</v>
      </c>
      <c r="E698" t="str">
        <f>LOWER(CONCATENATE(TablaRegistroVentas[[#This Row],[País]], ".", LEFT(TablaRegistroVentas[[#This Row],[Zona]],3),"@miempresa.com"))</f>
        <v>croatia.eur@miempresa.com</v>
      </c>
      <c r="F698" t="s">
        <v>88</v>
      </c>
      <c r="G698" t="s">
        <v>18</v>
      </c>
      <c r="H698" t="s">
        <v>28</v>
      </c>
      <c r="I698" t="str">
        <f>IF(OR(TablaRegistroVentas[[#This Row],[Prioridad]]="Alta",TablaRegistroVentas[[#This Row],[Prioridad]]="Crítica"),"Urgente","Normal")</f>
        <v>Normal</v>
      </c>
      <c r="J698" s="1">
        <v>44062</v>
      </c>
      <c r="K698">
        <v>556136786</v>
      </c>
      <c r="L698" s="1">
        <v>44079</v>
      </c>
      <c r="M698" s="5">
        <f>_xlfn.DAYS(TablaRegistroVentas[[#This Row],[Fecha envío]], TablaRegistroVentas[[#This Row],[Fecha pedido]])</f>
        <v>17</v>
      </c>
      <c r="N698" s="1" t="str">
        <f>IF(TablaRegistroVentas[[#This Row],[Dias de entrega]]&lt;=20, "OK", IF(TablaRegistroVentas[[#This Row],[Dias de entrega]]&lt;=35, "Atrasado", "Alerta"))</f>
        <v>OK</v>
      </c>
      <c r="O698" s="1"/>
      <c r="P698"/>
      <c r="Q698"/>
      <c r="R698"/>
    </row>
    <row r="699" spans="1:18" x14ac:dyDescent="0.3">
      <c r="A699" t="s">
        <v>219</v>
      </c>
      <c r="B699" t="s">
        <v>10</v>
      </c>
      <c r="C699" t="s">
        <v>220</v>
      </c>
      <c r="D699" t="str">
        <f t="shared" si="10"/>
        <v>BULGARIA - EUROPA - C58</v>
      </c>
      <c r="E699" t="str">
        <f>LOWER(CONCATENATE(TablaRegistroVentas[[#This Row],[País]], ".", LEFT(TablaRegistroVentas[[#This Row],[Zona]],3),"@miempresa.com"))</f>
        <v>bulgaria.eur@miempresa.com</v>
      </c>
      <c r="F699" t="s">
        <v>32</v>
      </c>
      <c r="G699" t="s">
        <v>18</v>
      </c>
      <c r="H699" t="s">
        <v>19</v>
      </c>
      <c r="I699" t="str">
        <f>IF(OR(TablaRegistroVentas[[#This Row],[Prioridad]]="Alta",TablaRegistroVentas[[#This Row],[Prioridad]]="Crítica"),"Urgente","Normal")</f>
        <v>Urgente</v>
      </c>
      <c r="J699" s="1">
        <v>44042</v>
      </c>
      <c r="K699">
        <v>581910884</v>
      </c>
      <c r="L699" s="1">
        <v>44059</v>
      </c>
      <c r="M699" s="5">
        <f>_xlfn.DAYS(TablaRegistroVentas[[#This Row],[Fecha envío]], TablaRegistroVentas[[#This Row],[Fecha pedido]])</f>
        <v>17</v>
      </c>
      <c r="N699" s="1" t="str">
        <f>IF(TablaRegistroVentas[[#This Row],[Dias de entrega]]&lt;=20, "OK", IF(TablaRegistroVentas[[#This Row],[Dias de entrega]]&lt;=35, "Atrasado", "Alerta"))</f>
        <v>OK</v>
      </c>
      <c r="O699" s="1"/>
      <c r="P699"/>
      <c r="Q699"/>
      <c r="R699"/>
    </row>
    <row r="700" spans="1:18" x14ac:dyDescent="0.3">
      <c r="A700" t="s">
        <v>306</v>
      </c>
      <c r="B700" t="s">
        <v>68</v>
      </c>
      <c r="C700" t="s">
        <v>166</v>
      </c>
      <c r="D700" t="str">
        <f t="shared" si="10"/>
        <v>THAILAND - ASIA - C17</v>
      </c>
      <c r="E700" t="str">
        <f>LOWER(CONCATENATE(TablaRegistroVentas[[#This Row],[País]], ".", LEFT(TablaRegistroVentas[[#This Row],[Zona]],3),"@miempresa.com"))</f>
        <v>thailand.asi@miempresa.com</v>
      </c>
      <c r="F700" t="s">
        <v>46</v>
      </c>
      <c r="G700" t="s">
        <v>18</v>
      </c>
      <c r="H700" t="s">
        <v>19</v>
      </c>
      <c r="I700" t="str">
        <f>IF(OR(TablaRegistroVentas[[#This Row],[Prioridad]]="Alta",TablaRegistroVentas[[#This Row],[Prioridad]]="Crítica"),"Urgente","Normal")</f>
        <v>Urgente</v>
      </c>
      <c r="J700" s="1">
        <v>44065</v>
      </c>
      <c r="K700">
        <v>176450574</v>
      </c>
      <c r="L700" s="1">
        <v>44082</v>
      </c>
      <c r="M700" s="5">
        <f>_xlfn.DAYS(TablaRegistroVentas[[#This Row],[Fecha envío]], TablaRegistroVentas[[#This Row],[Fecha pedido]])</f>
        <v>17</v>
      </c>
      <c r="N700" s="1" t="str">
        <f>IF(TablaRegistroVentas[[#This Row],[Dias de entrega]]&lt;=20, "OK", IF(TablaRegistroVentas[[#This Row],[Dias de entrega]]&lt;=35, "Atrasado", "Alerta"))</f>
        <v>OK</v>
      </c>
      <c r="O700" s="1"/>
      <c r="P700"/>
      <c r="Q700"/>
      <c r="R700"/>
    </row>
    <row r="701" spans="1:18" x14ac:dyDescent="0.3">
      <c r="A701" t="s">
        <v>322</v>
      </c>
      <c r="B701" t="s">
        <v>21</v>
      </c>
      <c r="C701" t="s">
        <v>323</v>
      </c>
      <c r="D701" t="str">
        <f t="shared" si="10"/>
        <v>NEW ZEALAND - AUSTRALIA Y OCEANÍA - C35</v>
      </c>
      <c r="E701" t="str">
        <f>LOWER(CONCATENATE(TablaRegistroVentas[[#This Row],[País]], ".", LEFT(TablaRegistroVentas[[#This Row],[Zona]],3),"@miempresa.com"))</f>
        <v>new zealand.aus@miempresa.com</v>
      </c>
      <c r="F701" t="s">
        <v>56</v>
      </c>
      <c r="G701" t="s">
        <v>18</v>
      </c>
      <c r="H701" t="s">
        <v>28</v>
      </c>
      <c r="I701" t="str">
        <f>IF(OR(TablaRegistroVentas[[#This Row],[Prioridad]]="Alta",TablaRegistroVentas[[#This Row],[Prioridad]]="Crítica"),"Urgente","Normal")</f>
        <v>Normal</v>
      </c>
      <c r="J701" s="1">
        <v>44157</v>
      </c>
      <c r="K701">
        <v>358938634</v>
      </c>
      <c r="L701" s="1">
        <v>44174</v>
      </c>
      <c r="M701" s="5">
        <f>_xlfn.DAYS(TablaRegistroVentas[[#This Row],[Fecha envío]], TablaRegistroVentas[[#This Row],[Fecha pedido]])</f>
        <v>17</v>
      </c>
      <c r="N701" s="1" t="str">
        <f>IF(TablaRegistroVentas[[#This Row],[Dias de entrega]]&lt;=20, "OK", IF(TablaRegistroVentas[[#This Row],[Dias de entrega]]&lt;=35, "Atrasado", "Alerta"))</f>
        <v>OK</v>
      </c>
      <c r="O701" s="1"/>
      <c r="P701"/>
      <c r="Q701"/>
      <c r="R701"/>
    </row>
    <row r="702" spans="1:18" x14ac:dyDescent="0.3">
      <c r="A702" t="s">
        <v>333</v>
      </c>
      <c r="B702" t="s">
        <v>25</v>
      </c>
      <c r="C702" t="s">
        <v>134</v>
      </c>
      <c r="D702" t="str">
        <f t="shared" si="10"/>
        <v>RWANDA - ÁFRICA - C45</v>
      </c>
      <c r="E702" t="str">
        <f>LOWER(CONCATENATE(TablaRegistroVentas[[#This Row],[País]], ".", LEFT(TablaRegistroVentas[[#This Row],[Zona]],3),"@miempresa.com"))</f>
        <v>rwanda.áfr@miempresa.com</v>
      </c>
      <c r="F702" t="s">
        <v>88</v>
      </c>
      <c r="G702" t="s">
        <v>18</v>
      </c>
      <c r="H702" t="s">
        <v>28</v>
      </c>
      <c r="I702" t="str">
        <f>IF(OR(TablaRegistroVentas[[#This Row],[Prioridad]]="Alta",TablaRegistroVentas[[#This Row],[Prioridad]]="Crítica"),"Urgente","Normal")</f>
        <v>Normal</v>
      </c>
      <c r="J702" s="1">
        <v>44431</v>
      </c>
      <c r="K702">
        <v>453863942</v>
      </c>
      <c r="L702" s="1">
        <v>44448</v>
      </c>
      <c r="M702" s="5">
        <f>_xlfn.DAYS(TablaRegistroVentas[[#This Row],[Fecha envío]], TablaRegistroVentas[[#This Row],[Fecha pedido]])</f>
        <v>17</v>
      </c>
      <c r="N702" s="1" t="str">
        <f>IF(TablaRegistroVentas[[#This Row],[Dias de entrega]]&lt;=20, "OK", IF(TablaRegistroVentas[[#This Row],[Dias de entrega]]&lt;=35, "Atrasado", "Alerta"))</f>
        <v>OK</v>
      </c>
      <c r="O702" s="1"/>
      <c r="P702"/>
      <c r="Q702"/>
      <c r="R702"/>
    </row>
    <row r="703" spans="1:18" x14ac:dyDescent="0.3">
      <c r="A703" t="s">
        <v>508</v>
      </c>
      <c r="B703" t="s">
        <v>68</v>
      </c>
      <c r="C703" t="s">
        <v>111</v>
      </c>
      <c r="D703" t="str">
        <f t="shared" si="10"/>
        <v>VIETNAM - ASIA - C17</v>
      </c>
      <c r="E703" t="str">
        <f>LOWER(CONCATENATE(TablaRegistroVentas[[#This Row],[País]], ".", LEFT(TablaRegistroVentas[[#This Row],[Zona]],3),"@miempresa.com"))</f>
        <v>vietnam.asi@miempresa.com</v>
      </c>
      <c r="F703" t="s">
        <v>41</v>
      </c>
      <c r="G703" t="s">
        <v>18</v>
      </c>
      <c r="H703" t="s">
        <v>33</v>
      </c>
      <c r="I703" t="str">
        <f>IF(OR(TablaRegistroVentas[[#This Row],[Prioridad]]="Alta",TablaRegistroVentas[[#This Row],[Prioridad]]="Crítica"),"Urgente","Normal")</f>
        <v>Normal</v>
      </c>
      <c r="J703" s="1">
        <v>44124</v>
      </c>
      <c r="K703">
        <v>177214038</v>
      </c>
      <c r="L703" s="1">
        <v>44141</v>
      </c>
      <c r="M703" s="5">
        <f>_xlfn.DAYS(TablaRegistroVentas[[#This Row],[Fecha envío]], TablaRegistroVentas[[#This Row],[Fecha pedido]])</f>
        <v>17</v>
      </c>
      <c r="N703" s="1" t="str">
        <f>IF(TablaRegistroVentas[[#This Row],[Dias de entrega]]&lt;=20, "OK", IF(TablaRegistroVentas[[#This Row],[Dias de entrega]]&lt;=35, "Atrasado", "Alerta"))</f>
        <v>OK</v>
      </c>
      <c r="O703" s="1"/>
      <c r="P703"/>
      <c r="Q703"/>
      <c r="R703"/>
    </row>
    <row r="704" spans="1:18" x14ac:dyDescent="0.3">
      <c r="A704" t="s">
        <v>615</v>
      </c>
      <c r="B704" t="s">
        <v>68</v>
      </c>
      <c r="C704" t="s">
        <v>126</v>
      </c>
      <c r="D704" t="str">
        <f t="shared" si="10"/>
        <v>BANGLADESH - ASIA - C20</v>
      </c>
      <c r="E704" t="str">
        <f>LOWER(CONCATENATE(TablaRegistroVentas[[#This Row],[País]], ".", LEFT(TablaRegistroVentas[[#This Row],[Zona]],3),"@miempresa.com"))</f>
        <v>bangladesh.asi@miempresa.com</v>
      </c>
      <c r="F704" t="s">
        <v>46</v>
      </c>
      <c r="G704" t="s">
        <v>18</v>
      </c>
      <c r="H704" t="s">
        <v>19</v>
      </c>
      <c r="I704" t="str">
        <f>IF(OR(TablaRegistroVentas[[#This Row],[Prioridad]]="Alta",TablaRegistroVentas[[#This Row],[Prioridad]]="Crítica"),"Urgente","Normal")</f>
        <v>Urgente</v>
      </c>
      <c r="J704" s="1">
        <v>44102</v>
      </c>
      <c r="K704">
        <v>206096923</v>
      </c>
      <c r="L704" s="1">
        <v>44119</v>
      </c>
      <c r="M704" s="5">
        <f>_xlfn.DAYS(TablaRegistroVentas[[#This Row],[Fecha envío]], TablaRegistroVentas[[#This Row],[Fecha pedido]])</f>
        <v>17</v>
      </c>
      <c r="N704" s="1" t="str">
        <f>IF(TablaRegistroVentas[[#This Row],[Dias de entrega]]&lt;=20, "OK", IF(TablaRegistroVentas[[#This Row],[Dias de entrega]]&lt;=35, "Atrasado", "Alerta"))</f>
        <v>OK</v>
      </c>
      <c r="O704" s="1"/>
      <c r="P704"/>
      <c r="Q704"/>
      <c r="R704"/>
    </row>
    <row r="705" spans="1:18" x14ac:dyDescent="0.3">
      <c r="A705" t="s">
        <v>649</v>
      </c>
      <c r="B705" t="s">
        <v>68</v>
      </c>
      <c r="C705" t="s">
        <v>257</v>
      </c>
      <c r="D705" t="str">
        <f t="shared" si="10"/>
        <v>TURKMENISTAN - ASIA - C23</v>
      </c>
      <c r="E705" t="str">
        <f>LOWER(CONCATENATE(TablaRegistroVentas[[#This Row],[País]], ".", LEFT(TablaRegistroVentas[[#This Row],[Zona]],3),"@miempresa.com"))</f>
        <v>turkmenistan.asi@miempresa.com</v>
      </c>
      <c r="F705" t="s">
        <v>12</v>
      </c>
      <c r="G705" t="s">
        <v>13</v>
      </c>
      <c r="H705" t="s">
        <v>28</v>
      </c>
      <c r="I705" t="str">
        <f>IF(OR(TablaRegistroVentas[[#This Row],[Prioridad]]="Alta",TablaRegistroVentas[[#This Row],[Prioridad]]="Crítica"),"Urgente","Normal")</f>
        <v>Normal</v>
      </c>
      <c r="J705" s="1">
        <v>44599</v>
      </c>
      <c r="K705">
        <v>237360322</v>
      </c>
      <c r="L705" s="1">
        <v>44616</v>
      </c>
      <c r="M705" s="5">
        <f>_xlfn.DAYS(TablaRegistroVentas[[#This Row],[Fecha envío]], TablaRegistroVentas[[#This Row],[Fecha pedido]])</f>
        <v>17</v>
      </c>
      <c r="N705" s="1" t="str">
        <f>IF(TablaRegistroVentas[[#This Row],[Dias de entrega]]&lt;=20, "OK", IF(TablaRegistroVentas[[#This Row],[Dias de entrega]]&lt;=35, "Atrasado", "Alerta"))</f>
        <v>OK</v>
      </c>
      <c r="O705" s="1"/>
      <c r="P705"/>
      <c r="Q705"/>
      <c r="R705"/>
    </row>
    <row r="706" spans="1:18" x14ac:dyDescent="0.3">
      <c r="A706" t="s">
        <v>698</v>
      </c>
      <c r="B706" t="s">
        <v>21</v>
      </c>
      <c r="C706" t="s">
        <v>196</v>
      </c>
      <c r="D706" t="str">
        <f t="shared" ref="D706:D769" si="11">UPPER(C706&amp;" - "&amp;B706&amp;" - "&amp;LEFT(A706,1)&amp;MID(A706,2,2))</f>
        <v>SAMOA  - AUSTRALIA Y OCEANÍA - C80</v>
      </c>
      <c r="E706" t="str">
        <f>LOWER(CONCATENATE(TablaRegistroVentas[[#This Row],[País]], ".", LEFT(TablaRegistroVentas[[#This Row],[Zona]],3),"@miempresa.com"))</f>
        <v>samoa .aus@miempresa.com</v>
      </c>
      <c r="F706" t="s">
        <v>27</v>
      </c>
      <c r="G706" t="s">
        <v>18</v>
      </c>
      <c r="H706" t="s">
        <v>33</v>
      </c>
      <c r="I706" t="str">
        <f>IF(OR(TablaRegistroVentas[[#This Row],[Prioridad]]="Alta",TablaRegistroVentas[[#This Row],[Prioridad]]="Crítica"),"Urgente","Normal")</f>
        <v>Normal</v>
      </c>
      <c r="J706" s="1">
        <v>44852</v>
      </c>
      <c r="K706">
        <v>809850156</v>
      </c>
      <c r="L706" s="1">
        <v>44869</v>
      </c>
      <c r="M706" s="5">
        <f>_xlfn.DAYS(TablaRegistroVentas[[#This Row],[Fecha envío]], TablaRegistroVentas[[#This Row],[Fecha pedido]])</f>
        <v>17</v>
      </c>
      <c r="N706" s="1" t="str">
        <f>IF(TablaRegistroVentas[[#This Row],[Dias de entrega]]&lt;=20, "OK", IF(TablaRegistroVentas[[#This Row],[Dias de entrega]]&lt;=35, "Atrasado", "Alerta"))</f>
        <v>OK</v>
      </c>
      <c r="O706" s="1"/>
      <c r="P706"/>
      <c r="Q706"/>
      <c r="R706"/>
    </row>
    <row r="707" spans="1:18" x14ac:dyDescent="0.3">
      <c r="A707" t="s">
        <v>812</v>
      </c>
      <c r="B707" t="s">
        <v>10</v>
      </c>
      <c r="C707" t="s">
        <v>358</v>
      </c>
      <c r="D707" t="str">
        <f t="shared" si="11"/>
        <v>RUSSIA - EUROPA - C65</v>
      </c>
      <c r="E707" t="str">
        <f>LOWER(CONCATENATE(TablaRegistroVentas[[#This Row],[País]], ".", LEFT(TablaRegistroVentas[[#This Row],[Zona]],3),"@miempresa.com"))</f>
        <v>russia.eur@miempresa.com</v>
      </c>
      <c r="F707" t="s">
        <v>27</v>
      </c>
      <c r="G707" t="s">
        <v>18</v>
      </c>
      <c r="H707" t="s">
        <v>28</v>
      </c>
      <c r="I707" t="str">
        <f>IF(OR(TablaRegistroVentas[[#This Row],[Prioridad]]="Alta",TablaRegistroVentas[[#This Row],[Prioridad]]="Crítica"),"Urgente","Normal")</f>
        <v>Normal</v>
      </c>
      <c r="J707" s="1">
        <v>44447</v>
      </c>
      <c r="K707">
        <v>659474360</v>
      </c>
      <c r="L707" s="1">
        <v>44464</v>
      </c>
      <c r="M707" s="5">
        <f>_xlfn.DAYS(TablaRegistroVentas[[#This Row],[Fecha envío]], TablaRegistroVentas[[#This Row],[Fecha pedido]])</f>
        <v>17</v>
      </c>
      <c r="N707" s="1" t="str">
        <f>IF(TablaRegistroVentas[[#This Row],[Dias de entrega]]&lt;=20, "OK", IF(TablaRegistroVentas[[#This Row],[Dias de entrega]]&lt;=35, "Atrasado", "Alerta"))</f>
        <v>OK</v>
      </c>
      <c r="O707" s="1"/>
      <c r="P707"/>
      <c r="Q707"/>
      <c r="R707"/>
    </row>
    <row r="708" spans="1:18" x14ac:dyDescent="0.3">
      <c r="A708" t="s">
        <v>859</v>
      </c>
      <c r="B708" t="s">
        <v>10</v>
      </c>
      <c r="C708" t="s">
        <v>374</v>
      </c>
      <c r="D708" t="str">
        <f t="shared" si="11"/>
        <v>SWEDEN - EUROPA - C70</v>
      </c>
      <c r="E708" t="str">
        <f>LOWER(CONCATENATE(TablaRegistroVentas[[#This Row],[País]], ".", LEFT(TablaRegistroVentas[[#This Row],[Zona]],3),"@miempresa.com"))</f>
        <v>sweden.eur@miempresa.com</v>
      </c>
      <c r="F708" t="s">
        <v>23</v>
      </c>
      <c r="G708" t="s">
        <v>18</v>
      </c>
      <c r="H708" t="s">
        <v>19</v>
      </c>
      <c r="I708" t="str">
        <f>IF(OR(TablaRegistroVentas[[#This Row],[Prioridad]]="Alta",TablaRegistroVentas[[#This Row],[Prioridad]]="Crítica"),"Urgente","Normal")</f>
        <v>Urgente</v>
      </c>
      <c r="J708" s="1">
        <v>43948</v>
      </c>
      <c r="K708">
        <v>703659999</v>
      </c>
      <c r="L708" s="1">
        <v>43965</v>
      </c>
      <c r="M708" s="5">
        <f>_xlfn.DAYS(TablaRegistroVentas[[#This Row],[Fecha envío]], TablaRegistroVentas[[#This Row],[Fecha pedido]])</f>
        <v>17</v>
      </c>
      <c r="N708" s="1" t="str">
        <f>IF(TablaRegistroVentas[[#This Row],[Dias de entrega]]&lt;=20, "OK", IF(TablaRegistroVentas[[#This Row],[Dias de entrega]]&lt;=35, "Atrasado", "Alerta"))</f>
        <v>OK</v>
      </c>
      <c r="O708" s="1"/>
      <c r="P708"/>
      <c r="Q708"/>
      <c r="R708"/>
    </row>
    <row r="709" spans="1:18" x14ac:dyDescent="0.3">
      <c r="A709" t="s">
        <v>918</v>
      </c>
      <c r="B709" t="s">
        <v>10</v>
      </c>
      <c r="C709" t="s">
        <v>227</v>
      </c>
      <c r="D709" t="str">
        <f t="shared" si="11"/>
        <v>ANDORRA - EUROPA - C61</v>
      </c>
      <c r="E709" t="str">
        <f>LOWER(CONCATENATE(TablaRegistroVentas[[#This Row],[País]], ".", LEFT(TablaRegistroVentas[[#This Row],[Zona]],3),"@miempresa.com"))</f>
        <v>andorra.eur@miempresa.com</v>
      </c>
      <c r="F709" t="s">
        <v>56</v>
      </c>
      <c r="G709" t="s">
        <v>13</v>
      </c>
      <c r="H709" t="s">
        <v>33</v>
      </c>
      <c r="I709" t="str">
        <f>IF(OR(TablaRegistroVentas[[#This Row],[Prioridad]]="Alta",TablaRegistroVentas[[#This Row],[Prioridad]]="Crítica"),"Urgente","Normal")</f>
        <v>Normal</v>
      </c>
      <c r="J709" s="1">
        <v>43963</v>
      </c>
      <c r="K709">
        <v>610542714</v>
      </c>
      <c r="L709" s="1">
        <v>43980</v>
      </c>
      <c r="M709" s="5">
        <f>_xlfn.DAYS(TablaRegistroVentas[[#This Row],[Fecha envío]], TablaRegistroVentas[[#This Row],[Fecha pedido]])</f>
        <v>17</v>
      </c>
      <c r="N709" s="1" t="str">
        <f>IF(TablaRegistroVentas[[#This Row],[Dias de entrega]]&lt;=20, "OK", IF(TablaRegistroVentas[[#This Row],[Dias de entrega]]&lt;=35, "Atrasado", "Alerta"))</f>
        <v>OK</v>
      </c>
      <c r="O709" s="1"/>
      <c r="P709"/>
      <c r="Q709"/>
      <c r="R709"/>
    </row>
    <row r="710" spans="1:18" x14ac:dyDescent="0.3">
      <c r="A710" t="s">
        <v>919</v>
      </c>
      <c r="B710" t="s">
        <v>25</v>
      </c>
      <c r="C710" t="s">
        <v>55</v>
      </c>
      <c r="D710" t="str">
        <f t="shared" si="11"/>
        <v>KENYA - ÁFRICA - C62</v>
      </c>
      <c r="E710" t="str">
        <f>LOWER(CONCATENATE(TablaRegistroVentas[[#This Row],[País]], ".", LEFT(TablaRegistroVentas[[#This Row],[Zona]],3),"@miempresa.com"))</f>
        <v>kenya.áfr@miempresa.com</v>
      </c>
      <c r="F710" t="s">
        <v>32</v>
      </c>
      <c r="G710" t="s">
        <v>18</v>
      </c>
      <c r="H710" t="s">
        <v>28</v>
      </c>
      <c r="I710" t="str">
        <f>IF(OR(TablaRegistroVentas[[#This Row],[Prioridad]]="Alta",TablaRegistroVentas[[#This Row],[Prioridad]]="Crítica"),"Urgente","Normal")</f>
        <v>Normal</v>
      </c>
      <c r="J710" s="1">
        <v>44584</v>
      </c>
      <c r="K710">
        <v>629913413</v>
      </c>
      <c r="L710" s="1">
        <v>44601</v>
      </c>
      <c r="M710" s="5">
        <f>_xlfn.DAYS(TablaRegistroVentas[[#This Row],[Fecha envío]], TablaRegistroVentas[[#This Row],[Fecha pedido]])</f>
        <v>17</v>
      </c>
      <c r="N710" s="1" t="str">
        <f>IF(TablaRegistroVentas[[#This Row],[Dias de entrega]]&lt;=20, "OK", IF(TablaRegistroVentas[[#This Row],[Dias de entrega]]&lt;=35, "Atrasado", "Alerta"))</f>
        <v>OK</v>
      </c>
      <c r="O710" s="1"/>
      <c r="P710"/>
      <c r="Q710"/>
      <c r="R710"/>
    </row>
    <row r="711" spans="1:18" x14ac:dyDescent="0.3">
      <c r="A711" t="s">
        <v>972</v>
      </c>
      <c r="B711" t="s">
        <v>68</v>
      </c>
      <c r="C711" t="s">
        <v>205</v>
      </c>
      <c r="D711" t="str">
        <f t="shared" si="11"/>
        <v>MALDIVES - ASIA - C90</v>
      </c>
      <c r="E711" t="str">
        <f>LOWER(CONCATENATE(TablaRegistroVentas[[#This Row],[País]], ".", LEFT(TablaRegistroVentas[[#This Row],[Zona]],3),"@miempresa.com"))</f>
        <v>maldives.asi@miempresa.com</v>
      </c>
      <c r="F711" t="s">
        <v>41</v>
      </c>
      <c r="G711" t="s">
        <v>13</v>
      </c>
      <c r="H711" t="s">
        <v>28</v>
      </c>
      <c r="I711" t="str">
        <f>IF(OR(TablaRegistroVentas[[#This Row],[Prioridad]]="Alta",TablaRegistroVentas[[#This Row],[Prioridad]]="Crítica"),"Urgente","Normal")</f>
        <v>Normal</v>
      </c>
      <c r="J711" s="1">
        <v>44493</v>
      </c>
      <c r="K711">
        <v>900200259</v>
      </c>
      <c r="L711" s="1">
        <v>44510</v>
      </c>
      <c r="M711" s="5">
        <f>_xlfn.DAYS(TablaRegistroVentas[[#This Row],[Fecha envío]], TablaRegistroVentas[[#This Row],[Fecha pedido]])</f>
        <v>17</v>
      </c>
      <c r="N711" s="1" t="str">
        <f>IF(TablaRegistroVentas[[#This Row],[Dias de entrega]]&lt;=20, "OK", IF(TablaRegistroVentas[[#This Row],[Dias de entrega]]&lt;=35, "Atrasado", "Alerta"))</f>
        <v>OK</v>
      </c>
      <c r="O711" s="1"/>
      <c r="P711"/>
      <c r="Q711"/>
      <c r="R711"/>
    </row>
    <row r="712" spans="1:18" x14ac:dyDescent="0.3">
      <c r="A712" t="s">
        <v>1013</v>
      </c>
      <c r="B712" t="s">
        <v>25</v>
      </c>
      <c r="C712" t="s">
        <v>60</v>
      </c>
      <c r="D712" t="str">
        <f t="shared" si="11"/>
        <v>MOZAMBIQUE - ÁFRICA - C25</v>
      </c>
      <c r="E712" t="str">
        <f>LOWER(CONCATENATE(TablaRegistroVentas[[#This Row],[País]], ".", LEFT(TablaRegistroVentas[[#This Row],[Zona]],3),"@miempresa.com"))</f>
        <v>mozambique.áfr@miempresa.com</v>
      </c>
      <c r="F712" t="s">
        <v>23</v>
      </c>
      <c r="G712" t="s">
        <v>18</v>
      </c>
      <c r="H712" t="s">
        <v>28</v>
      </c>
      <c r="I712" t="str">
        <f>IF(OR(TablaRegistroVentas[[#This Row],[Prioridad]]="Alta",TablaRegistroVentas[[#This Row],[Prioridad]]="Crítica"),"Urgente","Normal")</f>
        <v>Normal</v>
      </c>
      <c r="J712" s="1">
        <v>44123</v>
      </c>
      <c r="K712">
        <v>252899110</v>
      </c>
      <c r="L712" s="1">
        <v>44140</v>
      </c>
      <c r="M712" s="5">
        <f>_xlfn.DAYS(TablaRegistroVentas[[#This Row],[Fecha envío]], TablaRegistroVentas[[#This Row],[Fecha pedido]])</f>
        <v>17</v>
      </c>
      <c r="N712" s="1" t="str">
        <f>IF(TablaRegistroVentas[[#This Row],[Dias de entrega]]&lt;=20, "OK", IF(TablaRegistroVentas[[#This Row],[Dias de entrega]]&lt;=35, "Atrasado", "Alerta"))</f>
        <v>OK</v>
      </c>
      <c r="O712" s="1"/>
      <c r="P712"/>
      <c r="Q712"/>
      <c r="R712"/>
    </row>
    <row r="713" spans="1:18" x14ac:dyDescent="0.3">
      <c r="A713" t="s">
        <v>1025</v>
      </c>
      <c r="B713" t="s">
        <v>10</v>
      </c>
      <c r="C713" t="s">
        <v>624</v>
      </c>
      <c r="D713" t="str">
        <f t="shared" si="11"/>
        <v>SLOVAKIA - EUROPA - C84</v>
      </c>
      <c r="E713" t="str">
        <f>LOWER(CONCATENATE(TablaRegistroVentas[[#This Row],[País]], ".", LEFT(TablaRegistroVentas[[#This Row],[Zona]],3),"@miempresa.com"))</f>
        <v>slovakia.eur@miempresa.com</v>
      </c>
      <c r="F713" t="s">
        <v>43</v>
      </c>
      <c r="G713" t="s">
        <v>18</v>
      </c>
      <c r="H713" t="s">
        <v>33</v>
      </c>
      <c r="I713" t="str">
        <f>IF(OR(TablaRegistroVentas[[#This Row],[Prioridad]]="Alta",TablaRegistroVentas[[#This Row],[Prioridad]]="Crítica"),"Urgente","Normal")</f>
        <v>Normal</v>
      </c>
      <c r="J713" s="1">
        <v>44011</v>
      </c>
      <c r="K713">
        <v>847923791</v>
      </c>
      <c r="L713" s="1">
        <v>44028</v>
      </c>
      <c r="M713" s="5">
        <f>_xlfn.DAYS(TablaRegistroVentas[[#This Row],[Fecha envío]], TablaRegistroVentas[[#This Row],[Fecha pedido]])</f>
        <v>17</v>
      </c>
      <c r="N713" s="1" t="str">
        <f>IF(TablaRegistroVentas[[#This Row],[Dias de entrega]]&lt;=20, "OK", IF(TablaRegistroVentas[[#This Row],[Dias de entrega]]&lt;=35, "Atrasado", "Alerta"))</f>
        <v>OK</v>
      </c>
      <c r="O713" s="1"/>
      <c r="P713"/>
      <c r="Q713"/>
      <c r="R713"/>
    </row>
    <row r="714" spans="1:18" x14ac:dyDescent="0.3">
      <c r="A714" t="s">
        <v>1037</v>
      </c>
      <c r="B714" t="s">
        <v>48</v>
      </c>
      <c r="C714" t="s">
        <v>49</v>
      </c>
      <c r="D714" t="str">
        <f t="shared" si="11"/>
        <v>GREENLAND - NORTEAMÉRICA - C31</v>
      </c>
      <c r="E714" t="str">
        <f>LOWER(CONCATENATE(TablaRegistroVentas[[#This Row],[País]], ".", LEFT(TablaRegistroVentas[[#This Row],[Zona]],3),"@miempresa.com"))</f>
        <v>greenland.nor@miempresa.com</v>
      </c>
      <c r="F714" t="s">
        <v>32</v>
      </c>
      <c r="G714" t="s">
        <v>18</v>
      </c>
      <c r="H714" t="s">
        <v>19</v>
      </c>
      <c r="I714" t="str">
        <f>IF(OR(TablaRegistroVentas[[#This Row],[Prioridad]]="Alta",TablaRegistroVentas[[#This Row],[Prioridad]]="Crítica"),"Urgente","Normal")</f>
        <v>Urgente</v>
      </c>
      <c r="J714" s="1">
        <v>44425</v>
      </c>
      <c r="K714">
        <v>312015855</v>
      </c>
      <c r="L714" s="1">
        <v>44442</v>
      </c>
      <c r="M714" s="5">
        <f>_xlfn.DAYS(TablaRegistroVentas[[#This Row],[Fecha envío]], TablaRegistroVentas[[#This Row],[Fecha pedido]])</f>
        <v>17</v>
      </c>
      <c r="N714" s="1" t="str">
        <f>IF(TablaRegistroVentas[[#This Row],[Dias de entrega]]&lt;=20, "OK", IF(TablaRegistroVentas[[#This Row],[Dias de entrega]]&lt;=35, "Atrasado", "Alerta"))</f>
        <v>OK</v>
      </c>
      <c r="O714" s="1"/>
      <c r="P714"/>
      <c r="Q714"/>
      <c r="R714"/>
    </row>
    <row r="715" spans="1:18" x14ac:dyDescent="0.3">
      <c r="A715" t="s">
        <v>1049</v>
      </c>
      <c r="B715" t="s">
        <v>21</v>
      </c>
      <c r="C715" t="s">
        <v>45</v>
      </c>
      <c r="D715" t="str">
        <f t="shared" si="11"/>
        <v>AUSTRALIA - AUSTRALIA Y OCEANÍA - C63</v>
      </c>
      <c r="E715" t="str">
        <f>LOWER(CONCATENATE(TablaRegistroVentas[[#This Row],[País]], ".", LEFT(TablaRegistroVentas[[#This Row],[Zona]],3),"@miempresa.com"))</f>
        <v>australia.aus@miempresa.com</v>
      </c>
      <c r="F715" t="s">
        <v>88</v>
      </c>
      <c r="G715" t="s">
        <v>13</v>
      </c>
      <c r="H715" t="s">
        <v>19</v>
      </c>
      <c r="I715" t="str">
        <f>IF(OR(TablaRegistroVentas[[#This Row],[Prioridad]]="Alta",TablaRegistroVentas[[#This Row],[Prioridad]]="Crítica"),"Urgente","Normal")</f>
        <v>Urgente</v>
      </c>
      <c r="J715" s="1">
        <v>44578</v>
      </c>
      <c r="K715">
        <v>639475810</v>
      </c>
      <c r="L715" s="1">
        <v>44595</v>
      </c>
      <c r="M715" s="5">
        <f>_xlfn.DAYS(TablaRegistroVentas[[#This Row],[Fecha envío]], TablaRegistroVentas[[#This Row],[Fecha pedido]])</f>
        <v>17</v>
      </c>
      <c r="N715" s="1" t="str">
        <f>IF(TablaRegistroVentas[[#This Row],[Dias de entrega]]&lt;=20, "OK", IF(TablaRegistroVentas[[#This Row],[Dias de entrega]]&lt;=35, "Atrasado", "Alerta"))</f>
        <v>OK</v>
      </c>
      <c r="O715" s="1"/>
      <c r="P715"/>
      <c r="Q715"/>
      <c r="R715"/>
    </row>
    <row r="716" spans="1:18" x14ac:dyDescent="0.3">
      <c r="A716" t="s">
        <v>1091</v>
      </c>
      <c r="B716" t="s">
        <v>48</v>
      </c>
      <c r="C716" t="s">
        <v>49</v>
      </c>
      <c r="D716" t="str">
        <f t="shared" si="11"/>
        <v>GREENLAND - NORTEAMÉRICA - C27</v>
      </c>
      <c r="E716" t="str">
        <f>LOWER(CONCATENATE(TablaRegistroVentas[[#This Row],[País]], ".", LEFT(TablaRegistroVentas[[#This Row],[Zona]],3),"@miempresa.com"))</f>
        <v>greenland.nor@miempresa.com</v>
      </c>
      <c r="F716" t="s">
        <v>17</v>
      </c>
      <c r="G716" t="s">
        <v>18</v>
      </c>
      <c r="H716" t="s">
        <v>33</v>
      </c>
      <c r="I716" t="str">
        <f>IF(OR(TablaRegistroVentas[[#This Row],[Prioridad]]="Alta",TablaRegistroVentas[[#This Row],[Prioridad]]="Crítica"),"Urgente","Normal")</f>
        <v>Normal</v>
      </c>
      <c r="J716" s="1">
        <v>44339</v>
      </c>
      <c r="K716">
        <v>271611917</v>
      </c>
      <c r="L716" s="1">
        <v>44356</v>
      </c>
      <c r="M716" s="5">
        <f>_xlfn.DAYS(TablaRegistroVentas[[#This Row],[Fecha envío]], TablaRegistroVentas[[#This Row],[Fecha pedido]])</f>
        <v>17</v>
      </c>
      <c r="N716" s="1" t="str">
        <f>IF(TablaRegistroVentas[[#This Row],[Dias de entrega]]&lt;=20, "OK", IF(TablaRegistroVentas[[#This Row],[Dias de entrega]]&lt;=35, "Atrasado", "Alerta"))</f>
        <v>OK</v>
      </c>
      <c r="O716" s="1"/>
      <c r="P716"/>
      <c r="Q716"/>
      <c r="R716"/>
    </row>
    <row r="717" spans="1:18" x14ac:dyDescent="0.3">
      <c r="A717" t="s">
        <v>1092</v>
      </c>
      <c r="B717" t="s">
        <v>10</v>
      </c>
      <c r="C717" t="s">
        <v>809</v>
      </c>
      <c r="D717" t="str">
        <f t="shared" si="11"/>
        <v>BELGIUM - EUROPA - C70</v>
      </c>
      <c r="E717" t="str">
        <f>LOWER(CONCATENATE(TablaRegistroVentas[[#This Row],[País]], ".", LEFT(TablaRegistroVentas[[#This Row],[Zona]],3),"@miempresa.com"))</f>
        <v>belgium.eur@miempresa.com</v>
      </c>
      <c r="F717" t="s">
        <v>78</v>
      </c>
      <c r="G717" t="s">
        <v>13</v>
      </c>
      <c r="H717" t="s">
        <v>33</v>
      </c>
      <c r="I717" t="str">
        <f>IF(OR(TablaRegistroVentas[[#This Row],[Prioridad]]="Alta",TablaRegistroVentas[[#This Row],[Prioridad]]="Crítica"),"Urgente","Normal")</f>
        <v>Normal</v>
      </c>
      <c r="J717" s="1">
        <v>44239</v>
      </c>
      <c r="K717">
        <v>702359235</v>
      </c>
      <c r="L717" s="1">
        <v>44256</v>
      </c>
      <c r="M717" s="5">
        <f>_xlfn.DAYS(TablaRegistroVentas[[#This Row],[Fecha envío]], TablaRegistroVentas[[#This Row],[Fecha pedido]])</f>
        <v>17</v>
      </c>
      <c r="N717" s="1" t="str">
        <f>IF(TablaRegistroVentas[[#This Row],[Dias de entrega]]&lt;=20, "OK", IF(TablaRegistroVentas[[#This Row],[Dias de entrega]]&lt;=35, "Atrasado", "Alerta"))</f>
        <v>OK</v>
      </c>
      <c r="O717" s="1"/>
      <c r="P717"/>
      <c r="Q717"/>
      <c r="R717"/>
    </row>
    <row r="718" spans="1:18" x14ac:dyDescent="0.3">
      <c r="A718" t="s">
        <v>645</v>
      </c>
      <c r="B718" t="s">
        <v>68</v>
      </c>
      <c r="C718" t="s">
        <v>168</v>
      </c>
      <c r="D718" t="str">
        <f t="shared" si="11"/>
        <v>TAIWAN - ASIA - C91</v>
      </c>
      <c r="E718" t="str">
        <f>LOWER(CONCATENATE(TablaRegistroVentas[[#This Row],[País]], ".", LEFT(TablaRegistroVentas[[#This Row],[Zona]],3),"@miempresa.com"))</f>
        <v>taiwan.asi@miempresa.com</v>
      </c>
      <c r="F718" t="s">
        <v>23</v>
      </c>
      <c r="G718" t="s">
        <v>18</v>
      </c>
      <c r="H718" t="s">
        <v>19</v>
      </c>
      <c r="I718" t="str">
        <f>IF(OR(TablaRegistroVentas[[#This Row],[Prioridad]]="Alta",TablaRegistroVentas[[#This Row],[Prioridad]]="Crítica"),"Urgente","Normal")</f>
        <v>Urgente</v>
      </c>
      <c r="J718" s="1">
        <v>44539</v>
      </c>
      <c r="K718">
        <v>914538705</v>
      </c>
      <c r="L718" s="1">
        <v>44556</v>
      </c>
      <c r="M718" s="5">
        <f>_xlfn.DAYS(TablaRegistroVentas[[#This Row],[Fecha envío]], TablaRegistroVentas[[#This Row],[Fecha pedido]])</f>
        <v>17</v>
      </c>
      <c r="N718" s="1" t="str">
        <f>IF(TablaRegistroVentas[[#This Row],[Dias de entrega]]&lt;=20, "OK", IF(TablaRegistroVentas[[#This Row],[Dias de entrega]]&lt;=35, "Atrasado", "Alerta"))</f>
        <v>OK</v>
      </c>
      <c r="O718" s="1"/>
      <c r="P718"/>
      <c r="Q718"/>
      <c r="R718"/>
    </row>
    <row r="719" spans="1:18" x14ac:dyDescent="0.3">
      <c r="A719" t="s">
        <v>1112</v>
      </c>
      <c r="B719" t="s">
        <v>25</v>
      </c>
      <c r="C719" t="s">
        <v>294</v>
      </c>
      <c r="D719" t="str">
        <f t="shared" si="11"/>
        <v>BAHRAIN - ÁFRICA - C78</v>
      </c>
      <c r="E719" t="str">
        <f>LOWER(CONCATENATE(TablaRegistroVentas[[#This Row],[País]], ".", LEFT(TablaRegistroVentas[[#This Row],[Zona]],3),"@miempresa.com"))</f>
        <v>bahrain.áfr@miempresa.com</v>
      </c>
      <c r="F719" t="s">
        <v>88</v>
      </c>
      <c r="G719" t="s">
        <v>18</v>
      </c>
      <c r="H719" t="s">
        <v>28</v>
      </c>
      <c r="I719" t="str">
        <f>IF(OR(TablaRegistroVentas[[#This Row],[Prioridad]]="Alta",TablaRegistroVentas[[#This Row],[Prioridad]]="Crítica"),"Urgente","Normal")</f>
        <v>Normal</v>
      </c>
      <c r="J719" s="1">
        <v>44640</v>
      </c>
      <c r="K719">
        <v>782047021</v>
      </c>
      <c r="L719" s="1">
        <v>44657</v>
      </c>
      <c r="M719" s="5">
        <f>_xlfn.DAYS(TablaRegistroVentas[[#This Row],[Fecha envío]], TablaRegistroVentas[[#This Row],[Fecha pedido]])</f>
        <v>17</v>
      </c>
      <c r="N719" s="1" t="str">
        <f>IF(TablaRegistroVentas[[#This Row],[Dias de entrega]]&lt;=20, "OK", IF(TablaRegistroVentas[[#This Row],[Dias de entrega]]&lt;=35, "Atrasado", "Alerta"))</f>
        <v>OK</v>
      </c>
      <c r="O719" s="1"/>
      <c r="P719"/>
      <c r="Q719"/>
      <c r="R719"/>
    </row>
    <row r="720" spans="1:18" x14ac:dyDescent="0.3">
      <c r="A720" t="s">
        <v>1122</v>
      </c>
      <c r="B720" t="s">
        <v>21</v>
      </c>
      <c r="C720" t="s">
        <v>45</v>
      </c>
      <c r="D720" t="str">
        <f t="shared" si="11"/>
        <v>AUSTRALIA - AUSTRALIA Y OCEANÍA - C15</v>
      </c>
      <c r="E720" t="str">
        <f>LOWER(CONCATENATE(TablaRegistroVentas[[#This Row],[País]], ".", LEFT(TablaRegistroVentas[[#This Row],[Zona]],3),"@miempresa.com"))</f>
        <v>australia.aus@miempresa.com</v>
      </c>
      <c r="F720" t="s">
        <v>56</v>
      </c>
      <c r="G720" t="s">
        <v>18</v>
      </c>
      <c r="H720" t="s">
        <v>19</v>
      </c>
      <c r="I720" t="str">
        <f>IF(OR(TablaRegistroVentas[[#This Row],[Prioridad]]="Alta",TablaRegistroVentas[[#This Row],[Prioridad]]="Crítica"),"Urgente","Normal")</f>
        <v>Urgente</v>
      </c>
      <c r="J720" s="1">
        <v>44490</v>
      </c>
      <c r="K720">
        <v>151334369</v>
      </c>
      <c r="L720" s="1">
        <v>44507</v>
      </c>
      <c r="M720" s="5">
        <f>_xlfn.DAYS(TablaRegistroVentas[[#This Row],[Fecha envío]], TablaRegistroVentas[[#This Row],[Fecha pedido]])</f>
        <v>17</v>
      </c>
      <c r="N720" s="1" t="str">
        <f>IF(TablaRegistroVentas[[#This Row],[Dias de entrega]]&lt;=20, "OK", IF(TablaRegistroVentas[[#This Row],[Dias de entrega]]&lt;=35, "Atrasado", "Alerta"))</f>
        <v>OK</v>
      </c>
      <c r="O720" s="1"/>
      <c r="P720"/>
      <c r="Q720"/>
      <c r="R720"/>
    </row>
    <row r="721" spans="1:18" x14ac:dyDescent="0.3">
      <c r="A721" t="s">
        <v>1148</v>
      </c>
      <c r="B721" t="s">
        <v>10</v>
      </c>
      <c r="C721" t="s">
        <v>390</v>
      </c>
      <c r="D721" t="str">
        <f t="shared" si="11"/>
        <v>MACEDONIA - EUROPA - C56</v>
      </c>
      <c r="E721" t="str">
        <f>LOWER(CONCATENATE(TablaRegistroVentas[[#This Row],[País]], ".", LEFT(TablaRegistroVentas[[#This Row],[Zona]],3),"@miempresa.com"))</f>
        <v>macedonia.eur@miempresa.com</v>
      </c>
      <c r="F721" t="s">
        <v>17</v>
      </c>
      <c r="G721" t="s">
        <v>13</v>
      </c>
      <c r="H721" t="s">
        <v>28</v>
      </c>
      <c r="I721" t="str">
        <f>IF(OR(TablaRegistroVentas[[#This Row],[Prioridad]]="Alta",TablaRegistroVentas[[#This Row],[Prioridad]]="Crítica"),"Urgente","Normal")</f>
        <v>Normal</v>
      </c>
      <c r="J721" s="1">
        <v>44348</v>
      </c>
      <c r="K721">
        <v>561761701</v>
      </c>
      <c r="L721" s="1">
        <v>44365</v>
      </c>
      <c r="M721" s="5">
        <f>_xlfn.DAYS(TablaRegistroVentas[[#This Row],[Fecha envío]], TablaRegistroVentas[[#This Row],[Fecha pedido]])</f>
        <v>17</v>
      </c>
      <c r="N721" s="1" t="str">
        <f>IF(TablaRegistroVentas[[#This Row],[Dias de entrega]]&lt;=20, "OK", IF(TablaRegistroVentas[[#This Row],[Dias de entrega]]&lt;=35, "Atrasado", "Alerta"))</f>
        <v>OK</v>
      </c>
      <c r="O721" s="1"/>
      <c r="P721"/>
      <c r="Q721"/>
      <c r="R721"/>
    </row>
    <row r="722" spans="1:18" x14ac:dyDescent="0.3">
      <c r="A722" t="s">
        <v>105</v>
      </c>
      <c r="B722" t="s">
        <v>68</v>
      </c>
      <c r="C722" t="s">
        <v>106</v>
      </c>
      <c r="D722" t="str">
        <f t="shared" si="11"/>
        <v>SOUTH KOREA - ASIA - C81</v>
      </c>
      <c r="E722" t="str">
        <f>LOWER(CONCATENATE(TablaRegistroVentas[[#This Row],[País]], ".", LEFT(TablaRegistroVentas[[#This Row],[Zona]],3),"@miempresa.com"))</f>
        <v>south korea.asi@miempresa.com</v>
      </c>
      <c r="F722" t="s">
        <v>56</v>
      </c>
      <c r="G722" t="s">
        <v>18</v>
      </c>
      <c r="H722" t="s">
        <v>33</v>
      </c>
      <c r="I722" t="str">
        <f>IF(OR(TablaRegistroVentas[[#This Row],[Prioridad]]="Alta",TablaRegistroVentas[[#This Row],[Prioridad]]="Crítica"),"Urgente","Normal")</f>
        <v>Normal</v>
      </c>
      <c r="J722" s="1">
        <v>44331</v>
      </c>
      <c r="K722">
        <v>810342395</v>
      </c>
      <c r="L722" s="1">
        <v>44347</v>
      </c>
      <c r="M722" s="5">
        <f>_xlfn.DAYS(TablaRegistroVentas[[#This Row],[Fecha envío]], TablaRegistroVentas[[#This Row],[Fecha pedido]])</f>
        <v>16</v>
      </c>
      <c r="N722" s="1" t="str">
        <f>IF(TablaRegistroVentas[[#This Row],[Dias de entrega]]&lt;=20, "OK", IF(TablaRegistroVentas[[#This Row],[Dias de entrega]]&lt;=35, "Atrasado", "Alerta"))</f>
        <v>OK</v>
      </c>
      <c r="O722" s="1"/>
      <c r="P722"/>
      <c r="Q722"/>
      <c r="R722"/>
    </row>
    <row r="723" spans="1:18" x14ac:dyDescent="0.3">
      <c r="A723" t="s">
        <v>181</v>
      </c>
      <c r="B723" t="s">
        <v>25</v>
      </c>
      <c r="C723" t="s">
        <v>102</v>
      </c>
      <c r="D723" t="str">
        <f t="shared" si="11"/>
        <v>IRAQ - ÁFRICA - C90</v>
      </c>
      <c r="E723" t="str">
        <f>LOWER(CONCATENATE(TablaRegistroVentas[[#This Row],[País]], ".", LEFT(TablaRegistroVentas[[#This Row],[Zona]],3),"@miempresa.com"))</f>
        <v>iraq.áfr@miempresa.com</v>
      </c>
      <c r="F723" t="s">
        <v>32</v>
      </c>
      <c r="G723" t="s">
        <v>18</v>
      </c>
      <c r="H723" t="s">
        <v>28</v>
      </c>
      <c r="I723" t="str">
        <f>IF(OR(TablaRegistroVentas[[#This Row],[Prioridad]]="Alta",TablaRegistroVentas[[#This Row],[Prioridad]]="Crítica"),"Urgente","Normal")</f>
        <v>Normal</v>
      </c>
      <c r="J723" s="1">
        <v>44779</v>
      </c>
      <c r="K723">
        <v>905825173</v>
      </c>
      <c r="L723" s="1">
        <v>44795</v>
      </c>
      <c r="M723" s="5">
        <f>_xlfn.DAYS(TablaRegistroVentas[[#This Row],[Fecha envío]], TablaRegistroVentas[[#This Row],[Fecha pedido]])</f>
        <v>16</v>
      </c>
      <c r="N723" s="1" t="str">
        <f>IF(TablaRegistroVentas[[#This Row],[Dias de entrega]]&lt;=20, "OK", IF(TablaRegistroVentas[[#This Row],[Dias de entrega]]&lt;=35, "Atrasado", "Alerta"))</f>
        <v>OK</v>
      </c>
      <c r="O723" s="1"/>
      <c r="P723"/>
      <c r="Q723"/>
      <c r="R723"/>
    </row>
    <row r="724" spans="1:18" x14ac:dyDescent="0.3">
      <c r="A724" t="s">
        <v>216</v>
      </c>
      <c r="B724" t="s">
        <v>25</v>
      </c>
      <c r="C724" t="s">
        <v>217</v>
      </c>
      <c r="D724" t="str">
        <f t="shared" si="11"/>
        <v>SENEGAL - ÁFRICA - C20</v>
      </c>
      <c r="E724" t="str">
        <f>LOWER(CONCATENATE(TablaRegistroVentas[[#This Row],[País]], ".", LEFT(TablaRegistroVentas[[#This Row],[Zona]],3),"@miempresa.com"))</f>
        <v>senegal.áfr@miempresa.com</v>
      </c>
      <c r="F724" t="s">
        <v>36</v>
      </c>
      <c r="G724" t="s">
        <v>13</v>
      </c>
      <c r="H724" t="s">
        <v>19</v>
      </c>
      <c r="I724" t="str">
        <f>IF(OR(TablaRegistroVentas[[#This Row],[Prioridad]]="Alta",TablaRegistroVentas[[#This Row],[Prioridad]]="Crítica"),"Urgente","Normal")</f>
        <v>Urgente</v>
      </c>
      <c r="J724" s="1">
        <v>44565</v>
      </c>
      <c r="K724">
        <v>207990348</v>
      </c>
      <c r="L724" s="1">
        <v>44581</v>
      </c>
      <c r="M724" s="5">
        <f>_xlfn.DAYS(TablaRegistroVentas[[#This Row],[Fecha envío]], TablaRegistroVentas[[#This Row],[Fecha pedido]])</f>
        <v>16</v>
      </c>
      <c r="N724" s="1" t="str">
        <f>IF(TablaRegistroVentas[[#This Row],[Dias de entrega]]&lt;=20, "OK", IF(TablaRegistroVentas[[#This Row],[Dias de entrega]]&lt;=35, "Atrasado", "Alerta"))</f>
        <v>OK</v>
      </c>
      <c r="O724" s="1"/>
      <c r="P724"/>
      <c r="Q724"/>
      <c r="R724"/>
    </row>
    <row r="725" spans="1:18" x14ac:dyDescent="0.3">
      <c r="A725" t="s">
        <v>343</v>
      </c>
      <c r="B725" t="s">
        <v>68</v>
      </c>
      <c r="C725" t="s">
        <v>126</v>
      </c>
      <c r="D725" t="str">
        <f t="shared" si="11"/>
        <v>BANGLADESH - ASIA - C85</v>
      </c>
      <c r="E725" t="str">
        <f>LOWER(CONCATENATE(TablaRegistroVentas[[#This Row],[País]], ".", LEFT(TablaRegistroVentas[[#This Row],[Zona]],3),"@miempresa.com"))</f>
        <v>bangladesh.asi@miempresa.com</v>
      </c>
      <c r="F725" t="s">
        <v>27</v>
      </c>
      <c r="G725" t="s">
        <v>13</v>
      </c>
      <c r="H725" t="s">
        <v>19</v>
      </c>
      <c r="I725" t="str">
        <f>IF(OR(TablaRegistroVentas[[#This Row],[Prioridad]]="Alta",TablaRegistroVentas[[#This Row],[Prioridad]]="Crítica"),"Urgente","Normal")</f>
        <v>Urgente</v>
      </c>
      <c r="J725" s="1">
        <v>43834</v>
      </c>
      <c r="K725">
        <v>853583896</v>
      </c>
      <c r="L725" s="1">
        <v>43850</v>
      </c>
      <c r="M725" s="5">
        <f>_xlfn.DAYS(TablaRegistroVentas[[#This Row],[Fecha envío]], TablaRegistroVentas[[#This Row],[Fecha pedido]])</f>
        <v>16</v>
      </c>
      <c r="N725" s="1" t="str">
        <f>IF(TablaRegistroVentas[[#This Row],[Dias de entrega]]&lt;=20, "OK", IF(TablaRegistroVentas[[#This Row],[Dias de entrega]]&lt;=35, "Atrasado", "Alerta"))</f>
        <v>OK</v>
      </c>
      <c r="O725" s="1"/>
      <c r="P725"/>
      <c r="Q725"/>
      <c r="R725"/>
    </row>
    <row r="726" spans="1:18" x14ac:dyDescent="0.3">
      <c r="A726" t="s">
        <v>421</v>
      </c>
      <c r="B726" t="s">
        <v>25</v>
      </c>
      <c r="C726" t="s">
        <v>264</v>
      </c>
      <c r="D726" t="str">
        <f t="shared" si="11"/>
        <v>KUWAIT - ÁFRICA - C78</v>
      </c>
      <c r="E726" t="str">
        <f>LOWER(CONCATENATE(TablaRegistroVentas[[#This Row],[País]], ".", LEFT(TablaRegistroVentas[[#This Row],[Zona]],3),"@miempresa.com"))</f>
        <v>kuwait.áfr@miempresa.com</v>
      </c>
      <c r="F726" t="s">
        <v>17</v>
      </c>
      <c r="G726" t="s">
        <v>18</v>
      </c>
      <c r="H726" t="s">
        <v>33</v>
      </c>
      <c r="I726" t="str">
        <f>IF(OR(TablaRegistroVentas[[#This Row],[Prioridad]]="Alta",TablaRegistroVentas[[#This Row],[Prioridad]]="Crítica"),"Urgente","Normal")</f>
        <v>Normal</v>
      </c>
      <c r="J726" s="1">
        <v>44645</v>
      </c>
      <c r="K726">
        <v>781615293</v>
      </c>
      <c r="L726" s="1">
        <v>44661</v>
      </c>
      <c r="M726" s="5">
        <f>_xlfn.DAYS(TablaRegistroVentas[[#This Row],[Fecha envío]], TablaRegistroVentas[[#This Row],[Fecha pedido]])</f>
        <v>16</v>
      </c>
      <c r="N726" s="1" t="str">
        <f>IF(TablaRegistroVentas[[#This Row],[Dias de entrega]]&lt;=20, "OK", IF(TablaRegistroVentas[[#This Row],[Dias de entrega]]&lt;=35, "Atrasado", "Alerta"))</f>
        <v>OK</v>
      </c>
      <c r="O726" s="1"/>
      <c r="P726"/>
      <c r="Q726"/>
      <c r="R726"/>
    </row>
    <row r="727" spans="1:18" x14ac:dyDescent="0.3">
      <c r="A727" t="s">
        <v>565</v>
      </c>
      <c r="B727" t="s">
        <v>25</v>
      </c>
      <c r="C727" t="s">
        <v>66</v>
      </c>
      <c r="D727" t="str">
        <f t="shared" si="11"/>
        <v>LIBYA - ÁFRICA - C94</v>
      </c>
      <c r="E727" t="str">
        <f>LOWER(CONCATENATE(TablaRegistroVentas[[#This Row],[País]], ".", LEFT(TablaRegistroVentas[[#This Row],[Zona]],3),"@miempresa.com"))</f>
        <v>libya.áfr@miempresa.com</v>
      </c>
      <c r="F727" t="s">
        <v>12</v>
      </c>
      <c r="G727" t="s">
        <v>18</v>
      </c>
      <c r="H727" t="s">
        <v>33</v>
      </c>
      <c r="I727" t="str">
        <f>IF(OR(TablaRegistroVentas[[#This Row],[Prioridad]]="Alta",TablaRegistroVentas[[#This Row],[Prioridad]]="Crítica"),"Urgente","Normal")</f>
        <v>Normal</v>
      </c>
      <c r="J727" s="1">
        <v>44171</v>
      </c>
      <c r="K727">
        <v>943527162</v>
      </c>
      <c r="L727" s="1">
        <v>44187</v>
      </c>
      <c r="M727" s="5">
        <f>_xlfn.DAYS(TablaRegistroVentas[[#This Row],[Fecha envío]], TablaRegistroVentas[[#This Row],[Fecha pedido]])</f>
        <v>16</v>
      </c>
      <c r="N727" s="1" t="str">
        <f>IF(TablaRegistroVentas[[#This Row],[Dias de entrega]]&lt;=20, "OK", IF(TablaRegistroVentas[[#This Row],[Dias de entrega]]&lt;=35, "Atrasado", "Alerta"))</f>
        <v>OK</v>
      </c>
      <c r="O727" s="1"/>
      <c r="P727"/>
      <c r="Q727"/>
      <c r="R727"/>
    </row>
    <row r="728" spans="1:18" x14ac:dyDescent="0.3">
      <c r="A728" t="s">
        <v>576</v>
      </c>
      <c r="B728" t="s">
        <v>68</v>
      </c>
      <c r="C728" t="s">
        <v>380</v>
      </c>
      <c r="D728" t="str">
        <f t="shared" si="11"/>
        <v>PHILIPPINES - ASIA - C63</v>
      </c>
      <c r="E728" t="str">
        <f>LOWER(CONCATENATE(TablaRegistroVentas[[#This Row],[País]], ".", LEFT(TablaRegistroVentas[[#This Row],[Zona]],3),"@miempresa.com"))</f>
        <v>philippines.asi@miempresa.com</v>
      </c>
      <c r="F728" t="s">
        <v>23</v>
      </c>
      <c r="G728" t="s">
        <v>18</v>
      </c>
      <c r="H728" t="s">
        <v>28</v>
      </c>
      <c r="I728" t="str">
        <f>IF(OR(TablaRegistroVentas[[#This Row],[Prioridad]]="Alta",TablaRegistroVentas[[#This Row],[Prioridad]]="Crítica"),"Urgente","Normal")</f>
        <v>Normal</v>
      </c>
      <c r="J728" s="1">
        <v>44757</v>
      </c>
      <c r="K728">
        <v>635036218</v>
      </c>
      <c r="L728" s="1">
        <v>44773</v>
      </c>
      <c r="M728" s="5">
        <f>_xlfn.DAYS(TablaRegistroVentas[[#This Row],[Fecha envío]], TablaRegistroVentas[[#This Row],[Fecha pedido]])</f>
        <v>16</v>
      </c>
      <c r="N728" s="1" t="str">
        <f>IF(TablaRegistroVentas[[#This Row],[Dias de entrega]]&lt;=20, "OK", IF(TablaRegistroVentas[[#This Row],[Dias de entrega]]&lt;=35, "Atrasado", "Alerta"))</f>
        <v>OK</v>
      </c>
      <c r="O728" s="1"/>
      <c r="P728"/>
      <c r="Q728"/>
      <c r="R728"/>
    </row>
    <row r="729" spans="1:18" x14ac:dyDescent="0.3">
      <c r="A729" t="s">
        <v>581</v>
      </c>
      <c r="B729" t="s">
        <v>21</v>
      </c>
      <c r="C729" t="s">
        <v>253</v>
      </c>
      <c r="D729" t="str">
        <f t="shared" si="11"/>
        <v>TUVALU - AUSTRALIA Y OCEANÍA - C84</v>
      </c>
      <c r="E729" t="str">
        <f>LOWER(CONCATENATE(TablaRegistroVentas[[#This Row],[País]], ".", LEFT(TablaRegistroVentas[[#This Row],[Zona]],3),"@miempresa.com"))</f>
        <v>tuvalu.aus@miempresa.com</v>
      </c>
      <c r="F729" t="s">
        <v>12</v>
      </c>
      <c r="G729" t="s">
        <v>13</v>
      </c>
      <c r="H729" t="s">
        <v>28</v>
      </c>
      <c r="I729" t="str">
        <f>IF(OR(TablaRegistroVentas[[#This Row],[Prioridad]]="Alta",TablaRegistroVentas[[#This Row],[Prioridad]]="Crítica"),"Urgente","Normal")</f>
        <v>Normal</v>
      </c>
      <c r="J729" s="1">
        <v>43839</v>
      </c>
      <c r="K729">
        <v>849058902</v>
      </c>
      <c r="L729" s="1">
        <v>43855</v>
      </c>
      <c r="M729" s="5">
        <f>_xlfn.DAYS(TablaRegistroVentas[[#This Row],[Fecha envío]], TablaRegistroVentas[[#This Row],[Fecha pedido]])</f>
        <v>16</v>
      </c>
      <c r="N729" s="1" t="str">
        <f>IF(TablaRegistroVentas[[#This Row],[Dias de entrega]]&lt;=20, "OK", IF(TablaRegistroVentas[[#This Row],[Dias de entrega]]&lt;=35, "Atrasado", "Alerta"))</f>
        <v>OK</v>
      </c>
      <c r="O729" s="1"/>
      <c r="P729"/>
      <c r="Q729"/>
      <c r="R729"/>
    </row>
    <row r="730" spans="1:18" x14ac:dyDescent="0.3">
      <c r="A730" t="s">
        <v>616</v>
      </c>
      <c r="B730" t="s">
        <v>21</v>
      </c>
      <c r="C730" t="s">
        <v>419</v>
      </c>
      <c r="D730" t="str">
        <f t="shared" si="11"/>
        <v>TONGA - AUSTRALIA Y OCEANÍA - C46</v>
      </c>
      <c r="E730" t="str">
        <f>LOWER(CONCATENATE(TablaRegistroVentas[[#This Row],[País]], ".", LEFT(TablaRegistroVentas[[#This Row],[Zona]],3),"@miempresa.com"))</f>
        <v>tonga.aus@miempresa.com</v>
      </c>
      <c r="F730" t="s">
        <v>78</v>
      </c>
      <c r="G730" t="s">
        <v>18</v>
      </c>
      <c r="H730" t="s">
        <v>28</v>
      </c>
      <c r="I730" t="str">
        <f>IF(OR(TablaRegistroVentas[[#This Row],[Prioridad]]="Alta",TablaRegistroVentas[[#This Row],[Prioridad]]="Crítica"),"Urgente","Normal")</f>
        <v>Normal</v>
      </c>
      <c r="J730" s="1">
        <v>44311</v>
      </c>
      <c r="K730">
        <v>461467683</v>
      </c>
      <c r="L730" s="1">
        <v>44327</v>
      </c>
      <c r="M730" s="5">
        <f>_xlfn.DAYS(TablaRegistroVentas[[#This Row],[Fecha envío]], TablaRegistroVentas[[#This Row],[Fecha pedido]])</f>
        <v>16</v>
      </c>
      <c r="N730" s="1" t="str">
        <f>IF(TablaRegistroVentas[[#This Row],[Dias de entrega]]&lt;=20, "OK", IF(TablaRegistroVentas[[#This Row],[Dias de entrega]]&lt;=35, "Atrasado", "Alerta"))</f>
        <v>OK</v>
      </c>
      <c r="O730" s="1"/>
      <c r="P730"/>
      <c r="Q730"/>
      <c r="R730"/>
    </row>
    <row r="731" spans="1:18" x14ac:dyDescent="0.3">
      <c r="A731" t="s">
        <v>643</v>
      </c>
      <c r="B731" t="s">
        <v>25</v>
      </c>
      <c r="C731" t="s">
        <v>222</v>
      </c>
      <c r="D731" t="str">
        <f t="shared" si="11"/>
        <v>SEYCHELLES  - ÁFRICA - C49</v>
      </c>
      <c r="E731" t="str">
        <f>LOWER(CONCATENATE(TablaRegistroVentas[[#This Row],[País]], ".", LEFT(TablaRegistroVentas[[#This Row],[Zona]],3),"@miempresa.com"))</f>
        <v>seychelles .áfr@miempresa.com</v>
      </c>
      <c r="F731" t="s">
        <v>32</v>
      </c>
      <c r="G731" t="s">
        <v>13</v>
      </c>
      <c r="H731" t="s">
        <v>33</v>
      </c>
      <c r="I731" t="str">
        <f>IF(OR(TablaRegistroVentas[[#This Row],[Prioridad]]="Alta",TablaRegistroVentas[[#This Row],[Prioridad]]="Crítica"),"Urgente","Normal")</f>
        <v>Normal</v>
      </c>
      <c r="J731" s="1">
        <v>44804</v>
      </c>
      <c r="K731">
        <v>498948657</v>
      </c>
      <c r="L731" s="1">
        <v>44820</v>
      </c>
      <c r="M731" s="5">
        <f>_xlfn.DAYS(TablaRegistroVentas[[#This Row],[Fecha envío]], TablaRegistroVentas[[#This Row],[Fecha pedido]])</f>
        <v>16</v>
      </c>
      <c r="N731" s="1" t="str">
        <f>IF(TablaRegistroVentas[[#This Row],[Dias de entrega]]&lt;=20, "OK", IF(TablaRegistroVentas[[#This Row],[Dias de entrega]]&lt;=35, "Atrasado", "Alerta"))</f>
        <v>OK</v>
      </c>
      <c r="O731" s="1"/>
      <c r="P731"/>
      <c r="Q731"/>
      <c r="R731"/>
    </row>
    <row r="732" spans="1:18" x14ac:dyDescent="0.3">
      <c r="A732" t="s">
        <v>644</v>
      </c>
      <c r="B732" t="s">
        <v>30</v>
      </c>
      <c r="C732" t="s">
        <v>499</v>
      </c>
      <c r="D732" t="str">
        <f t="shared" si="11"/>
        <v>HONDURAS - CENTROAMÉRICA Y CARIBE - C36</v>
      </c>
      <c r="E732" t="str">
        <f>LOWER(CONCATENATE(TablaRegistroVentas[[#This Row],[País]], ".", LEFT(TablaRegistroVentas[[#This Row],[Zona]],3),"@miempresa.com"))</f>
        <v>honduras.cen@miempresa.com</v>
      </c>
      <c r="F732" t="s">
        <v>88</v>
      </c>
      <c r="G732" t="s">
        <v>18</v>
      </c>
      <c r="H732" t="s">
        <v>33</v>
      </c>
      <c r="I732" t="str">
        <f>IF(OR(TablaRegistroVentas[[#This Row],[Prioridad]]="Alta",TablaRegistroVentas[[#This Row],[Prioridad]]="Crítica"),"Urgente","Normal")</f>
        <v>Normal</v>
      </c>
      <c r="J732" s="1">
        <v>44150</v>
      </c>
      <c r="K732">
        <v>368737065</v>
      </c>
      <c r="L732" s="1">
        <v>44166</v>
      </c>
      <c r="M732" s="5">
        <f>_xlfn.DAYS(TablaRegistroVentas[[#This Row],[Fecha envío]], TablaRegistroVentas[[#This Row],[Fecha pedido]])</f>
        <v>16</v>
      </c>
      <c r="N732" s="1" t="str">
        <f>IF(TablaRegistroVentas[[#This Row],[Dias de entrega]]&lt;=20, "OK", IF(TablaRegistroVentas[[#This Row],[Dias de entrega]]&lt;=35, "Atrasado", "Alerta"))</f>
        <v>OK</v>
      </c>
      <c r="O732" s="1"/>
      <c r="P732"/>
      <c r="Q732"/>
      <c r="R732"/>
    </row>
    <row r="733" spans="1:18" x14ac:dyDescent="0.3">
      <c r="A733" t="s">
        <v>675</v>
      </c>
      <c r="B733" t="s">
        <v>25</v>
      </c>
      <c r="C733" t="s">
        <v>58</v>
      </c>
      <c r="D733" t="str">
        <f t="shared" si="11"/>
        <v>AZERBAIJAN - ÁFRICA - C23</v>
      </c>
      <c r="E733" t="str">
        <f>LOWER(CONCATENATE(TablaRegistroVentas[[#This Row],[País]], ".", LEFT(TablaRegistroVentas[[#This Row],[Zona]],3),"@miempresa.com"))</f>
        <v>azerbaijan.áfr@miempresa.com</v>
      </c>
      <c r="F733" t="s">
        <v>27</v>
      </c>
      <c r="G733" t="s">
        <v>18</v>
      </c>
      <c r="H733" t="s">
        <v>28</v>
      </c>
      <c r="I733" t="str">
        <f>IF(OR(TablaRegistroVentas[[#This Row],[Prioridad]]="Alta",TablaRegistroVentas[[#This Row],[Prioridad]]="Crítica"),"Urgente","Normal")</f>
        <v>Normal</v>
      </c>
      <c r="J733" s="1">
        <v>44311</v>
      </c>
      <c r="K733">
        <v>236772811</v>
      </c>
      <c r="L733" s="1">
        <v>44327</v>
      </c>
      <c r="M733" s="5">
        <f>_xlfn.DAYS(TablaRegistroVentas[[#This Row],[Fecha envío]], TablaRegistroVentas[[#This Row],[Fecha pedido]])</f>
        <v>16</v>
      </c>
      <c r="N733" s="1" t="str">
        <f>IF(TablaRegistroVentas[[#This Row],[Dias de entrega]]&lt;=20, "OK", IF(TablaRegistroVentas[[#This Row],[Dias de entrega]]&lt;=35, "Atrasado", "Alerta"))</f>
        <v>OK</v>
      </c>
      <c r="O733" s="1"/>
      <c r="P733"/>
      <c r="Q733"/>
      <c r="R733"/>
    </row>
    <row r="734" spans="1:18" x14ac:dyDescent="0.3">
      <c r="A734" t="s">
        <v>727</v>
      </c>
      <c r="B734" t="s">
        <v>25</v>
      </c>
      <c r="C734" t="s">
        <v>73</v>
      </c>
      <c r="D734" t="str">
        <f t="shared" si="11"/>
        <v>THE GAMBIA - ÁFRICA - C42</v>
      </c>
      <c r="E734" t="str">
        <f>LOWER(CONCATENATE(TablaRegistroVentas[[#This Row],[País]], ".", LEFT(TablaRegistroVentas[[#This Row],[Zona]],3),"@miempresa.com"))</f>
        <v>the gambia.áfr@miempresa.com</v>
      </c>
      <c r="F734" t="s">
        <v>36</v>
      </c>
      <c r="G734" t="s">
        <v>13</v>
      </c>
      <c r="H734" t="s">
        <v>28</v>
      </c>
      <c r="I734" t="str">
        <f>IF(OR(TablaRegistroVentas[[#This Row],[Prioridad]]="Alta",TablaRegistroVentas[[#This Row],[Prioridad]]="Crítica"),"Urgente","Normal")</f>
        <v>Normal</v>
      </c>
      <c r="J734" s="1">
        <v>44458</v>
      </c>
      <c r="K734">
        <v>422620713</v>
      </c>
      <c r="L734" s="1">
        <v>44474</v>
      </c>
      <c r="M734" s="5">
        <f>_xlfn.DAYS(TablaRegistroVentas[[#This Row],[Fecha envío]], TablaRegistroVentas[[#This Row],[Fecha pedido]])</f>
        <v>16</v>
      </c>
      <c r="N734" s="1" t="str">
        <f>IF(TablaRegistroVentas[[#This Row],[Dias de entrega]]&lt;=20, "OK", IF(TablaRegistroVentas[[#This Row],[Dias de entrega]]&lt;=35, "Atrasado", "Alerta"))</f>
        <v>OK</v>
      </c>
      <c r="O734" s="1"/>
      <c r="P734"/>
      <c r="Q734"/>
      <c r="R734"/>
    </row>
    <row r="735" spans="1:18" x14ac:dyDescent="0.3">
      <c r="A735" t="s">
        <v>761</v>
      </c>
      <c r="B735" t="s">
        <v>68</v>
      </c>
      <c r="C735" t="s">
        <v>425</v>
      </c>
      <c r="D735" t="str">
        <f t="shared" si="11"/>
        <v>MALAYSIA - ASIA - C77</v>
      </c>
      <c r="E735" t="str">
        <f>LOWER(CONCATENATE(TablaRegistroVentas[[#This Row],[País]], ".", LEFT(TablaRegistroVentas[[#This Row],[Zona]],3),"@miempresa.com"))</f>
        <v>malaysia.asi@miempresa.com</v>
      </c>
      <c r="F735" t="s">
        <v>41</v>
      </c>
      <c r="G735" t="s">
        <v>18</v>
      </c>
      <c r="H735" t="s">
        <v>33</v>
      </c>
      <c r="I735" t="str">
        <f>IF(OR(TablaRegistroVentas[[#This Row],[Prioridad]]="Alta",TablaRegistroVentas[[#This Row],[Prioridad]]="Crítica"),"Urgente","Normal")</f>
        <v>Normal</v>
      </c>
      <c r="J735" s="1">
        <v>44418</v>
      </c>
      <c r="K735">
        <v>772660577</v>
      </c>
      <c r="L735" s="1">
        <v>44434</v>
      </c>
      <c r="M735" s="5">
        <f>_xlfn.DAYS(TablaRegistroVentas[[#This Row],[Fecha envío]], TablaRegistroVentas[[#This Row],[Fecha pedido]])</f>
        <v>16</v>
      </c>
      <c r="N735" s="1" t="str">
        <f>IF(TablaRegistroVentas[[#This Row],[Dias de entrega]]&lt;=20, "OK", IF(TablaRegistroVentas[[#This Row],[Dias de entrega]]&lt;=35, "Atrasado", "Alerta"))</f>
        <v>OK</v>
      </c>
      <c r="O735" s="1"/>
      <c r="P735"/>
      <c r="Q735"/>
      <c r="R735"/>
    </row>
    <row r="736" spans="1:18" x14ac:dyDescent="0.3">
      <c r="A736" t="s">
        <v>617</v>
      </c>
      <c r="B736" t="s">
        <v>10</v>
      </c>
      <c r="C736" t="s">
        <v>178</v>
      </c>
      <c r="D736" t="str">
        <f t="shared" si="11"/>
        <v>IRELAND - EUROPA - C33</v>
      </c>
      <c r="E736" t="str">
        <f>LOWER(CONCATENATE(TablaRegistroVentas[[#This Row],[País]], ".", LEFT(TablaRegistroVentas[[#This Row],[Zona]],3),"@miempresa.com"))</f>
        <v>ireland.eur@miempresa.com</v>
      </c>
      <c r="F736" t="s">
        <v>12</v>
      </c>
      <c r="G736" t="s">
        <v>13</v>
      </c>
      <c r="H736" t="s">
        <v>19</v>
      </c>
      <c r="I736" t="str">
        <f>IF(OR(TablaRegistroVentas[[#This Row],[Prioridad]]="Alta",TablaRegistroVentas[[#This Row],[Prioridad]]="Crítica"),"Urgente","Normal")</f>
        <v>Urgente</v>
      </c>
      <c r="J736" s="1">
        <v>44120</v>
      </c>
      <c r="K736">
        <v>335314166</v>
      </c>
      <c r="L736" s="1">
        <v>44136</v>
      </c>
      <c r="M736" s="5">
        <f>_xlfn.DAYS(TablaRegistroVentas[[#This Row],[Fecha envío]], TablaRegistroVentas[[#This Row],[Fecha pedido]])</f>
        <v>16</v>
      </c>
      <c r="N736" s="1" t="str">
        <f>IF(TablaRegistroVentas[[#This Row],[Dias de entrega]]&lt;=20, "OK", IF(TablaRegistroVentas[[#This Row],[Dias de entrega]]&lt;=35, "Atrasado", "Alerta"))</f>
        <v>OK</v>
      </c>
      <c r="O736" s="1"/>
      <c r="P736"/>
      <c r="Q736"/>
      <c r="R736"/>
    </row>
    <row r="737" spans="1:18" x14ac:dyDescent="0.3">
      <c r="A737" t="s">
        <v>793</v>
      </c>
      <c r="B737" t="s">
        <v>25</v>
      </c>
      <c r="C737" t="s">
        <v>247</v>
      </c>
      <c r="D737" t="str">
        <f t="shared" si="11"/>
        <v>CAMEROON - ÁFRICA - C25</v>
      </c>
      <c r="E737" t="str">
        <f>LOWER(CONCATENATE(TablaRegistroVentas[[#This Row],[País]], ".", LEFT(TablaRegistroVentas[[#This Row],[Zona]],3),"@miempresa.com"))</f>
        <v>cameroon.áfr@miempresa.com</v>
      </c>
      <c r="F737" t="s">
        <v>88</v>
      </c>
      <c r="G737" t="s">
        <v>13</v>
      </c>
      <c r="H737" t="s">
        <v>33</v>
      </c>
      <c r="I737" t="str">
        <f>IF(OR(TablaRegistroVentas[[#This Row],[Prioridad]]="Alta",TablaRegistroVentas[[#This Row],[Prioridad]]="Crítica"),"Urgente","Normal")</f>
        <v>Normal</v>
      </c>
      <c r="J737" s="1">
        <v>44125</v>
      </c>
      <c r="K737">
        <v>251482903</v>
      </c>
      <c r="L737" s="1">
        <v>44141</v>
      </c>
      <c r="M737" s="5">
        <f>_xlfn.DAYS(TablaRegistroVentas[[#This Row],[Fecha envío]], TablaRegistroVentas[[#This Row],[Fecha pedido]])</f>
        <v>16</v>
      </c>
      <c r="N737" s="1" t="str">
        <f>IF(TablaRegistroVentas[[#This Row],[Dias de entrega]]&lt;=20, "OK", IF(TablaRegistroVentas[[#This Row],[Dias de entrega]]&lt;=35, "Atrasado", "Alerta"))</f>
        <v>OK</v>
      </c>
      <c r="O737" s="1"/>
      <c r="P737"/>
      <c r="Q737"/>
      <c r="R737"/>
    </row>
    <row r="738" spans="1:18" x14ac:dyDescent="0.3">
      <c r="A738" t="s">
        <v>794</v>
      </c>
      <c r="B738" t="s">
        <v>68</v>
      </c>
      <c r="C738" t="s">
        <v>430</v>
      </c>
      <c r="D738" t="str">
        <f t="shared" si="11"/>
        <v>NEPAL - ASIA - C84</v>
      </c>
      <c r="E738" t="str">
        <f>LOWER(CONCATENATE(TablaRegistroVentas[[#This Row],[País]], ".", LEFT(TablaRegistroVentas[[#This Row],[Zona]],3),"@miempresa.com"))</f>
        <v>nepal.asi@miempresa.com</v>
      </c>
      <c r="F738" t="s">
        <v>17</v>
      </c>
      <c r="G738" t="s">
        <v>13</v>
      </c>
      <c r="H738" t="s">
        <v>28</v>
      </c>
      <c r="I738" t="str">
        <f>IF(OR(TablaRegistroVentas[[#This Row],[Prioridad]]="Alta",TablaRegistroVentas[[#This Row],[Prioridad]]="Crítica"),"Urgente","Normal")</f>
        <v>Normal</v>
      </c>
      <c r="J738" s="1">
        <v>44534</v>
      </c>
      <c r="K738">
        <v>848652064</v>
      </c>
      <c r="L738" s="1">
        <v>44550</v>
      </c>
      <c r="M738" s="5">
        <f>_xlfn.DAYS(TablaRegistroVentas[[#This Row],[Fecha envío]], TablaRegistroVentas[[#This Row],[Fecha pedido]])</f>
        <v>16</v>
      </c>
      <c r="N738" s="1" t="str">
        <f>IF(TablaRegistroVentas[[#This Row],[Dias de entrega]]&lt;=20, "OK", IF(TablaRegistroVentas[[#This Row],[Dias de entrega]]&lt;=35, "Atrasado", "Alerta"))</f>
        <v>OK</v>
      </c>
      <c r="O738" s="1"/>
      <c r="P738"/>
      <c r="Q738"/>
      <c r="R738"/>
    </row>
    <row r="739" spans="1:18" x14ac:dyDescent="0.3">
      <c r="A739" t="s">
        <v>840</v>
      </c>
      <c r="B739" t="s">
        <v>68</v>
      </c>
      <c r="C739" t="s">
        <v>425</v>
      </c>
      <c r="D739" t="str">
        <f t="shared" si="11"/>
        <v>MALAYSIA - ASIA - C99</v>
      </c>
      <c r="E739" t="str">
        <f>LOWER(CONCATENATE(TablaRegistroVentas[[#This Row],[País]], ".", LEFT(TablaRegistroVentas[[#This Row],[Zona]],3),"@miempresa.com"))</f>
        <v>malaysia.asi@miempresa.com</v>
      </c>
      <c r="F739" t="s">
        <v>78</v>
      </c>
      <c r="G739" t="s">
        <v>13</v>
      </c>
      <c r="H739" t="s">
        <v>19</v>
      </c>
      <c r="I739" t="str">
        <f>IF(OR(TablaRegistroVentas[[#This Row],[Prioridad]]="Alta",TablaRegistroVentas[[#This Row],[Prioridad]]="Crítica"),"Urgente","Normal")</f>
        <v>Urgente</v>
      </c>
      <c r="J739" s="1">
        <v>43895</v>
      </c>
      <c r="K739">
        <v>998791825</v>
      </c>
      <c r="L739" s="1">
        <v>43911</v>
      </c>
      <c r="M739" s="5">
        <f>_xlfn.DAYS(TablaRegistroVentas[[#This Row],[Fecha envío]], TablaRegistroVentas[[#This Row],[Fecha pedido]])</f>
        <v>16</v>
      </c>
      <c r="N739" s="1" t="str">
        <f>IF(TablaRegistroVentas[[#This Row],[Dias de entrega]]&lt;=20, "OK", IF(TablaRegistroVentas[[#This Row],[Dias de entrega]]&lt;=35, "Atrasado", "Alerta"))</f>
        <v>OK</v>
      </c>
      <c r="O739" s="1"/>
      <c r="P739"/>
      <c r="Q739"/>
      <c r="R739"/>
    </row>
    <row r="740" spans="1:18" x14ac:dyDescent="0.3">
      <c r="A740" t="s">
        <v>846</v>
      </c>
      <c r="B740" t="s">
        <v>68</v>
      </c>
      <c r="C740" t="s">
        <v>257</v>
      </c>
      <c r="D740" t="str">
        <f t="shared" si="11"/>
        <v>TURKMENISTAN - ASIA - C42</v>
      </c>
      <c r="E740" t="str">
        <f>LOWER(CONCATENATE(TablaRegistroVentas[[#This Row],[País]], ".", LEFT(TablaRegistroVentas[[#This Row],[Zona]],3),"@miempresa.com"))</f>
        <v>turkmenistan.asi@miempresa.com</v>
      </c>
      <c r="F740" t="s">
        <v>88</v>
      </c>
      <c r="G740" t="s">
        <v>13</v>
      </c>
      <c r="H740" t="s">
        <v>33</v>
      </c>
      <c r="I740" t="str">
        <f>IF(OR(TablaRegistroVentas[[#This Row],[Prioridad]]="Alta",TablaRegistroVentas[[#This Row],[Prioridad]]="Crítica"),"Urgente","Normal")</f>
        <v>Normal</v>
      </c>
      <c r="J740" s="1">
        <v>43991</v>
      </c>
      <c r="K740">
        <v>426708829</v>
      </c>
      <c r="L740" s="1">
        <v>44007</v>
      </c>
      <c r="M740" s="5">
        <f>_xlfn.DAYS(TablaRegistroVentas[[#This Row],[Fecha envío]], TablaRegistroVentas[[#This Row],[Fecha pedido]])</f>
        <v>16</v>
      </c>
      <c r="N740" s="1" t="str">
        <f>IF(TablaRegistroVentas[[#This Row],[Dias de entrega]]&lt;=20, "OK", IF(TablaRegistroVentas[[#This Row],[Dias de entrega]]&lt;=35, "Atrasado", "Alerta"))</f>
        <v>OK</v>
      </c>
      <c r="O740" s="1"/>
      <c r="P740"/>
      <c r="Q740"/>
      <c r="R740"/>
    </row>
    <row r="741" spans="1:18" x14ac:dyDescent="0.3">
      <c r="A741" t="s">
        <v>1004</v>
      </c>
      <c r="B741" t="s">
        <v>25</v>
      </c>
      <c r="C741" t="s">
        <v>302</v>
      </c>
      <c r="D741" t="str">
        <f t="shared" si="11"/>
        <v>GUINEA-BISSAU - ÁFRICA - C59</v>
      </c>
      <c r="E741" t="str">
        <f>LOWER(CONCATENATE(TablaRegistroVentas[[#This Row],[País]], ".", LEFT(TablaRegistroVentas[[#This Row],[Zona]],3),"@miempresa.com"))</f>
        <v>guinea-bissau.áfr@miempresa.com</v>
      </c>
      <c r="F741" t="s">
        <v>46</v>
      </c>
      <c r="G741" t="s">
        <v>18</v>
      </c>
      <c r="H741" t="s">
        <v>28</v>
      </c>
      <c r="I741" t="str">
        <f>IF(OR(TablaRegistroVentas[[#This Row],[Prioridad]]="Alta",TablaRegistroVentas[[#This Row],[Prioridad]]="Crítica"),"Urgente","Normal")</f>
        <v>Normal</v>
      </c>
      <c r="J741" s="1">
        <v>44728</v>
      </c>
      <c r="K741">
        <v>597047984</v>
      </c>
      <c r="L741" s="1">
        <v>44744</v>
      </c>
      <c r="M741" s="5">
        <f>_xlfn.DAYS(TablaRegistroVentas[[#This Row],[Fecha envío]], TablaRegistroVentas[[#This Row],[Fecha pedido]])</f>
        <v>16</v>
      </c>
      <c r="N741" s="1" t="str">
        <f>IF(TablaRegistroVentas[[#This Row],[Dias de entrega]]&lt;=20, "OK", IF(TablaRegistroVentas[[#This Row],[Dias de entrega]]&lt;=35, "Atrasado", "Alerta"))</f>
        <v>OK</v>
      </c>
      <c r="O741" s="1"/>
      <c r="P741"/>
      <c r="Q741"/>
      <c r="R741"/>
    </row>
    <row r="742" spans="1:18" x14ac:dyDescent="0.3">
      <c r="A742" t="s">
        <v>1014</v>
      </c>
      <c r="B742" t="s">
        <v>10</v>
      </c>
      <c r="C742" t="s">
        <v>941</v>
      </c>
      <c r="D742" t="str">
        <f t="shared" si="11"/>
        <v>VATICAN CITY - EUROPA - C64</v>
      </c>
      <c r="E742" t="str">
        <f>LOWER(CONCATENATE(TablaRegistroVentas[[#This Row],[País]], ".", LEFT(TablaRegistroVentas[[#This Row],[Zona]],3),"@miempresa.com"))</f>
        <v>vatican city.eur@miempresa.com</v>
      </c>
      <c r="F742" t="s">
        <v>27</v>
      </c>
      <c r="G742" t="s">
        <v>18</v>
      </c>
      <c r="H742" t="s">
        <v>19</v>
      </c>
      <c r="I742" t="str">
        <f>IF(OR(TablaRegistroVentas[[#This Row],[Prioridad]]="Alta",TablaRegistroVentas[[#This Row],[Prioridad]]="Crítica"),"Urgente","Normal")</f>
        <v>Urgente</v>
      </c>
      <c r="J742" s="1">
        <v>44805</v>
      </c>
      <c r="K742">
        <v>648194491</v>
      </c>
      <c r="L742" s="1">
        <v>44821</v>
      </c>
      <c r="M742" s="5">
        <f>_xlfn.DAYS(TablaRegistroVentas[[#This Row],[Fecha envío]], TablaRegistroVentas[[#This Row],[Fecha pedido]])</f>
        <v>16</v>
      </c>
      <c r="N742" s="1" t="str">
        <f>IF(TablaRegistroVentas[[#This Row],[Dias de entrega]]&lt;=20, "OK", IF(TablaRegistroVentas[[#This Row],[Dias de entrega]]&lt;=35, "Atrasado", "Alerta"))</f>
        <v>OK</v>
      </c>
      <c r="O742" s="1"/>
      <c r="P742"/>
      <c r="Q742"/>
      <c r="R742"/>
    </row>
    <row r="743" spans="1:18" x14ac:dyDescent="0.3">
      <c r="A743" t="s">
        <v>1057</v>
      </c>
      <c r="B743" t="s">
        <v>30</v>
      </c>
      <c r="C743" t="s">
        <v>117</v>
      </c>
      <c r="D743" t="str">
        <f t="shared" si="11"/>
        <v>ANTIGUA AND BARBUDA  - CENTROAMÉRICA Y CARIBE - C69</v>
      </c>
      <c r="E743" t="str">
        <f>LOWER(CONCATENATE(TablaRegistroVentas[[#This Row],[País]], ".", LEFT(TablaRegistroVentas[[#This Row],[Zona]],3),"@miempresa.com"))</f>
        <v>antigua and barbuda .cen@miempresa.com</v>
      </c>
      <c r="F743" t="s">
        <v>12</v>
      </c>
      <c r="G743" t="s">
        <v>18</v>
      </c>
      <c r="H743" t="s">
        <v>19</v>
      </c>
      <c r="I743" t="str">
        <f>IF(OR(TablaRegistroVentas[[#This Row],[Prioridad]]="Alta",TablaRegistroVentas[[#This Row],[Prioridad]]="Crítica"),"Urgente","Normal")</f>
        <v>Urgente</v>
      </c>
      <c r="J743" s="1">
        <v>44649</v>
      </c>
      <c r="K743">
        <v>698256099</v>
      </c>
      <c r="L743" s="1">
        <v>44665</v>
      </c>
      <c r="M743" s="5">
        <f>_xlfn.DAYS(TablaRegistroVentas[[#This Row],[Fecha envío]], TablaRegistroVentas[[#This Row],[Fecha pedido]])</f>
        <v>16</v>
      </c>
      <c r="N743" s="1" t="str">
        <f>IF(TablaRegistroVentas[[#This Row],[Dias de entrega]]&lt;=20, "OK", IF(TablaRegistroVentas[[#This Row],[Dias de entrega]]&lt;=35, "Atrasado", "Alerta"))</f>
        <v>OK</v>
      </c>
      <c r="O743" s="1"/>
      <c r="P743"/>
      <c r="Q743"/>
      <c r="R743"/>
    </row>
    <row r="744" spans="1:18" x14ac:dyDescent="0.3">
      <c r="A744" t="s">
        <v>1104</v>
      </c>
      <c r="B744" t="s">
        <v>25</v>
      </c>
      <c r="C744" t="s">
        <v>40</v>
      </c>
      <c r="D744" t="str">
        <f t="shared" si="11"/>
        <v>TUNISIA  - ÁFRICA - C28</v>
      </c>
      <c r="E744" t="str">
        <f>LOWER(CONCATENATE(TablaRegistroVentas[[#This Row],[País]], ".", LEFT(TablaRegistroVentas[[#This Row],[Zona]],3),"@miempresa.com"))</f>
        <v>tunisia .áfr@miempresa.com</v>
      </c>
      <c r="F744" t="s">
        <v>32</v>
      </c>
      <c r="G744" t="s">
        <v>13</v>
      </c>
      <c r="H744" t="s">
        <v>33</v>
      </c>
      <c r="I744" t="str">
        <f>IF(OR(TablaRegistroVentas[[#This Row],[Prioridad]]="Alta",TablaRegistroVentas[[#This Row],[Prioridad]]="Crítica"),"Urgente","Normal")</f>
        <v>Normal</v>
      </c>
      <c r="J744" s="1">
        <v>44214</v>
      </c>
      <c r="K744">
        <v>288069951</v>
      </c>
      <c r="L744" s="1">
        <v>44230</v>
      </c>
      <c r="M744" s="5">
        <f>_xlfn.DAYS(TablaRegistroVentas[[#This Row],[Fecha envío]], TablaRegistroVentas[[#This Row],[Fecha pedido]])</f>
        <v>16</v>
      </c>
      <c r="N744" s="1" t="str">
        <f>IF(TablaRegistroVentas[[#This Row],[Dias de entrega]]&lt;=20, "OK", IF(TablaRegistroVentas[[#This Row],[Dias de entrega]]&lt;=35, "Atrasado", "Alerta"))</f>
        <v>OK</v>
      </c>
      <c r="O744" s="1"/>
      <c r="P744"/>
      <c r="Q744"/>
      <c r="R744"/>
    </row>
    <row r="745" spans="1:18" x14ac:dyDescent="0.3">
      <c r="A745" t="s">
        <v>1153</v>
      </c>
      <c r="B745" t="s">
        <v>25</v>
      </c>
      <c r="C745" t="s">
        <v>85</v>
      </c>
      <c r="D745" t="str">
        <f t="shared" si="11"/>
        <v>NIGERIA - ÁFRICA - C60</v>
      </c>
      <c r="E745" t="str">
        <f>LOWER(CONCATENATE(TablaRegistroVentas[[#This Row],[País]], ".", LEFT(TablaRegistroVentas[[#This Row],[Zona]],3),"@miempresa.com"))</f>
        <v>nigeria.áfr@miempresa.com</v>
      </c>
      <c r="F745" t="s">
        <v>41</v>
      </c>
      <c r="G745" t="s">
        <v>18</v>
      </c>
      <c r="H745" t="s">
        <v>28</v>
      </c>
      <c r="I745" t="str">
        <f>IF(OR(TablaRegistroVentas[[#This Row],[Prioridad]]="Alta",TablaRegistroVentas[[#This Row],[Prioridad]]="Crítica"),"Urgente","Normal")</f>
        <v>Normal</v>
      </c>
      <c r="J745" s="1">
        <v>43966</v>
      </c>
      <c r="K745">
        <v>606725823</v>
      </c>
      <c r="L745" s="1">
        <v>43982</v>
      </c>
      <c r="M745" s="5">
        <f>_xlfn.DAYS(TablaRegistroVentas[[#This Row],[Fecha envío]], TablaRegistroVentas[[#This Row],[Fecha pedido]])</f>
        <v>16</v>
      </c>
      <c r="N745" s="1" t="str">
        <f>IF(TablaRegistroVentas[[#This Row],[Dias de entrega]]&lt;=20, "OK", IF(TablaRegistroVentas[[#This Row],[Dias de entrega]]&lt;=35, "Atrasado", "Alerta"))</f>
        <v>OK</v>
      </c>
      <c r="O745" s="1"/>
      <c r="P745"/>
      <c r="Q745"/>
      <c r="R745"/>
    </row>
    <row r="746" spans="1:18" x14ac:dyDescent="0.3">
      <c r="A746" t="s">
        <v>248</v>
      </c>
      <c r="B746" t="s">
        <v>30</v>
      </c>
      <c r="C746" t="s">
        <v>249</v>
      </c>
      <c r="D746" t="str">
        <f t="shared" si="11"/>
        <v>CUBA - CENTROAMÉRICA Y CARIBE - C88</v>
      </c>
      <c r="E746" t="str">
        <f>LOWER(CONCATENATE(TablaRegistroVentas[[#This Row],[País]], ".", LEFT(TablaRegistroVentas[[#This Row],[Zona]],3),"@miempresa.com"))</f>
        <v>cuba.cen@miempresa.com</v>
      </c>
      <c r="F746" t="s">
        <v>17</v>
      </c>
      <c r="G746" t="s">
        <v>18</v>
      </c>
      <c r="H746" t="s">
        <v>28</v>
      </c>
      <c r="I746" t="str">
        <f>IF(OR(TablaRegistroVentas[[#This Row],[Prioridad]]="Alta",TablaRegistroVentas[[#This Row],[Prioridad]]="Crítica"),"Urgente","Normal")</f>
        <v>Normal</v>
      </c>
      <c r="J746" s="1">
        <v>44278</v>
      </c>
      <c r="K746">
        <v>882943999</v>
      </c>
      <c r="L746" s="1">
        <v>44293</v>
      </c>
      <c r="M746" s="5">
        <f>_xlfn.DAYS(TablaRegistroVentas[[#This Row],[Fecha envío]], TablaRegistroVentas[[#This Row],[Fecha pedido]])</f>
        <v>15</v>
      </c>
      <c r="N746" s="1" t="str">
        <f>IF(TablaRegistroVentas[[#This Row],[Dias de entrega]]&lt;=20, "OK", IF(TablaRegistroVentas[[#This Row],[Dias de entrega]]&lt;=35, "Atrasado", "Alerta"))</f>
        <v>OK</v>
      </c>
      <c r="O746" s="1"/>
      <c r="P746"/>
      <c r="Q746"/>
      <c r="R746"/>
    </row>
    <row r="747" spans="1:18" x14ac:dyDescent="0.3">
      <c r="A747" t="s">
        <v>277</v>
      </c>
      <c r="B747" t="s">
        <v>21</v>
      </c>
      <c r="C747" t="s">
        <v>124</v>
      </c>
      <c r="D747" t="str">
        <f t="shared" si="11"/>
        <v>VANUATU - AUSTRALIA Y OCEANÍA - C29</v>
      </c>
      <c r="E747" t="str">
        <f>LOWER(CONCATENATE(TablaRegistroVentas[[#This Row],[País]], ".", LEFT(TablaRegistroVentas[[#This Row],[Zona]],3),"@miempresa.com"))</f>
        <v>vanuatu.aus@miempresa.com</v>
      </c>
      <c r="F747" t="s">
        <v>78</v>
      </c>
      <c r="G747" t="s">
        <v>13</v>
      </c>
      <c r="H747" t="s">
        <v>28</v>
      </c>
      <c r="I747" t="str">
        <f>IF(OR(TablaRegistroVentas[[#This Row],[Prioridad]]="Alta",TablaRegistroVentas[[#This Row],[Prioridad]]="Crítica"),"Urgente","Normal")</f>
        <v>Normal</v>
      </c>
      <c r="J747" s="1">
        <v>43982</v>
      </c>
      <c r="K747">
        <v>290370213</v>
      </c>
      <c r="L747" s="1">
        <v>43997</v>
      </c>
      <c r="M747" s="5">
        <f>_xlfn.DAYS(TablaRegistroVentas[[#This Row],[Fecha envío]], TablaRegistroVentas[[#This Row],[Fecha pedido]])</f>
        <v>15</v>
      </c>
      <c r="N747" s="1" t="str">
        <f>IF(TablaRegistroVentas[[#This Row],[Dias de entrega]]&lt;=20, "OK", IF(TablaRegistroVentas[[#This Row],[Dias de entrega]]&lt;=35, "Atrasado", "Alerta"))</f>
        <v>OK</v>
      </c>
      <c r="O747" s="1"/>
      <c r="P747"/>
      <c r="Q747"/>
      <c r="R747"/>
    </row>
    <row r="748" spans="1:18" x14ac:dyDescent="0.3">
      <c r="A748" t="s">
        <v>328</v>
      </c>
      <c r="B748" t="s">
        <v>10</v>
      </c>
      <c r="C748" t="s">
        <v>384</v>
      </c>
      <c r="D748" t="str">
        <f t="shared" si="11"/>
        <v>LIECHTENSTEIN - EUROPA - C54</v>
      </c>
      <c r="E748" t="str">
        <f>LOWER(CONCATENATE(TablaRegistroVentas[[#This Row],[País]], ".", LEFT(TablaRegistroVentas[[#This Row],[Zona]],3),"@miempresa.com"))</f>
        <v>liechtenstein.eur@miempresa.com</v>
      </c>
      <c r="F748" t="s">
        <v>36</v>
      </c>
      <c r="G748" t="s">
        <v>13</v>
      </c>
      <c r="H748" t="s">
        <v>33</v>
      </c>
      <c r="I748" t="str">
        <f>IF(OR(TablaRegistroVentas[[#This Row],[Prioridad]]="Alta",TablaRegistroVentas[[#This Row],[Prioridad]]="Crítica"),"Urgente","Normal")</f>
        <v>Normal</v>
      </c>
      <c r="J748" s="1">
        <v>43905</v>
      </c>
      <c r="K748">
        <v>540352094</v>
      </c>
      <c r="L748" s="1">
        <v>43920</v>
      </c>
      <c r="M748" s="5">
        <f>_xlfn.DAYS(TablaRegistroVentas[[#This Row],[Fecha envío]], TablaRegistroVentas[[#This Row],[Fecha pedido]])</f>
        <v>15</v>
      </c>
      <c r="N748" s="1" t="str">
        <f>IF(TablaRegistroVentas[[#This Row],[Dias de entrega]]&lt;=20, "OK", IF(TablaRegistroVentas[[#This Row],[Dias de entrega]]&lt;=35, "Atrasado", "Alerta"))</f>
        <v>OK</v>
      </c>
      <c r="O748" s="1"/>
      <c r="P748"/>
      <c r="Q748"/>
      <c r="R748"/>
    </row>
    <row r="749" spans="1:18" x14ac:dyDescent="0.3">
      <c r="A749" t="s">
        <v>445</v>
      </c>
      <c r="B749" t="s">
        <v>10</v>
      </c>
      <c r="C749" t="s">
        <v>16</v>
      </c>
      <c r="D749" t="str">
        <f t="shared" si="11"/>
        <v>MALTA - EUROPA - C31</v>
      </c>
      <c r="E749" t="str">
        <f>LOWER(CONCATENATE(TablaRegistroVentas[[#This Row],[País]], ".", LEFT(TablaRegistroVentas[[#This Row],[Zona]],3),"@miempresa.com"))</f>
        <v>malta.eur@miempresa.com</v>
      </c>
      <c r="F749" t="s">
        <v>78</v>
      </c>
      <c r="G749" t="s">
        <v>18</v>
      </c>
      <c r="H749" t="s">
        <v>28</v>
      </c>
      <c r="I749" t="str">
        <f>IF(OR(TablaRegistroVentas[[#This Row],[Prioridad]]="Alta",TablaRegistroVentas[[#This Row],[Prioridad]]="Crítica"),"Urgente","Normal")</f>
        <v>Normal</v>
      </c>
      <c r="J749" s="1">
        <v>44779</v>
      </c>
      <c r="K749">
        <v>311518895</v>
      </c>
      <c r="L749" s="1">
        <v>44794</v>
      </c>
      <c r="M749" s="5">
        <f>_xlfn.DAYS(TablaRegistroVentas[[#This Row],[Fecha envío]], TablaRegistroVentas[[#This Row],[Fecha pedido]])</f>
        <v>15</v>
      </c>
      <c r="N749" s="1" t="str">
        <f>IF(TablaRegistroVentas[[#This Row],[Dias de entrega]]&lt;=20, "OK", IF(TablaRegistroVentas[[#This Row],[Dias de entrega]]&lt;=35, "Atrasado", "Alerta"))</f>
        <v>OK</v>
      </c>
      <c r="O749" s="1"/>
      <c r="P749"/>
      <c r="Q749"/>
      <c r="R749"/>
    </row>
    <row r="750" spans="1:18" x14ac:dyDescent="0.3">
      <c r="A750" t="s">
        <v>489</v>
      </c>
      <c r="B750" t="s">
        <v>10</v>
      </c>
      <c r="C750" t="s">
        <v>358</v>
      </c>
      <c r="D750" t="str">
        <f t="shared" si="11"/>
        <v>RUSSIA - EUROPA - C37</v>
      </c>
      <c r="E750" t="str">
        <f>LOWER(CONCATENATE(TablaRegistroVentas[[#This Row],[País]], ".", LEFT(TablaRegistroVentas[[#This Row],[Zona]],3),"@miempresa.com"))</f>
        <v>russia.eur@miempresa.com</v>
      </c>
      <c r="F750" t="s">
        <v>43</v>
      </c>
      <c r="G750" t="s">
        <v>13</v>
      </c>
      <c r="H750" t="s">
        <v>19</v>
      </c>
      <c r="I750" t="str">
        <f>IF(OR(TablaRegistroVentas[[#This Row],[Prioridad]]="Alta",TablaRegistroVentas[[#This Row],[Prioridad]]="Crítica"),"Urgente","Normal")</f>
        <v>Urgente</v>
      </c>
      <c r="J750" s="1">
        <v>43862</v>
      </c>
      <c r="K750">
        <v>370786273</v>
      </c>
      <c r="L750" s="1">
        <v>43877</v>
      </c>
      <c r="M750" s="5">
        <f>_xlfn.DAYS(TablaRegistroVentas[[#This Row],[Fecha envío]], TablaRegistroVentas[[#This Row],[Fecha pedido]])</f>
        <v>15</v>
      </c>
      <c r="N750" s="1" t="str">
        <f>IF(TablaRegistroVentas[[#This Row],[Dias de entrega]]&lt;=20, "OK", IF(TablaRegistroVentas[[#This Row],[Dias de entrega]]&lt;=35, "Atrasado", "Alerta"))</f>
        <v>OK</v>
      </c>
      <c r="O750" s="1"/>
      <c r="P750"/>
      <c r="Q750"/>
      <c r="R750"/>
    </row>
    <row r="751" spans="1:18" x14ac:dyDescent="0.3">
      <c r="A751" t="s">
        <v>495</v>
      </c>
      <c r="B751" t="s">
        <v>68</v>
      </c>
      <c r="C751" t="s">
        <v>77</v>
      </c>
      <c r="D751" t="str">
        <f t="shared" si="11"/>
        <v>BHUTAN - ASIA - C46</v>
      </c>
      <c r="E751" t="str">
        <f>LOWER(CONCATENATE(TablaRegistroVentas[[#This Row],[País]], ".", LEFT(TablaRegistroVentas[[#This Row],[Zona]],3),"@miempresa.com"))</f>
        <v>bhutan.asi@miempresa.com</v>
      </c>
      <c r="F751" t="s">
        <v>12</v>
      </c>
      <c r="G751" t="s">
        <v>18</v>
      </c>
      <c r="H751" t="s">
        <v>19</v>
      </c>
      <c r="I751" t="str">
        <f>IF(OR(TablaRegistroVentas[[#This Row],[Prioridad]]="Alta",TablaRegistroVentas[[#This Row],[Prioridad]]="Crítica"),"Urgente","Normal")</f>
        <v>Urgente</v>
      </c>
      <c r="J751" s="1">
        <v>44256</v>
      </c>
      <c r="K751">
        <v>460272490</v>
      </c>
      <c r="L751" s="1">
        <v>44271</v>
      </c>
      <c r="M751" s="5">
        <f>_xlfn.DAYS(TablaRegistroVentas[[#This Row],[Fecha envío]], TablaRegistroVentas[[#This Row],[Fecha pedido]])</f>
        <v>15</v>
      </c>
      <c r="N751" s="1" t="str">
        <f>IF(TablaRegistroVentas[[#This Row],[Dias de entrega]]&lt;=20, "OK", IF(TablaRegistroVentas[[#This Row],[Dias de entrega]]&lt;=35, "Atrasado", "Alerta"))</f>
        <v>OK</v>
      </c>
      <c r="O751" s="1"/>
      <c r="P751"/>
      <c r="Q751"/>
      <c r="R751"/>
    </row>
    <row r="752" spans="1:18" x14ac:dyDescent="0.3">
      <c r="A752" t="s">
        <v>371</v>
      </c>
      <c r="B752" t="s">
        <v>30</v>
      </c>
      <c r="C752" t="s">
        <v>539</v>
      </c>
      <c r="D752" t="str">
        <f t="shared" si="11"/>
        <v>BELIZE - CENTROAMÉRICA Y CARIBE - C52</v>
      </c>
      <c r="E752" t="str">
        <f>LOWER(CONCATENATE(TablaRegistroVentas[[#This Row],[País]], ".", LEFT(TablaRegistroVentas[[#This Row],[Zona]],3),"@miempresa.com"))</f>
        <v>belize.cen@miempresa.com</v>
      </c>
      <c r="F752" t="s">
        <v>78</v>
      </c>
      <c r="G752" t="s">
        <v>13</v>
      </c>
      <c r="H752" t="s">
        <v>19</v>
      </c>
      <c r="I752" t="str">
        <f>IF(OR(TablaRegistroVentas[[#This Row],[Prioridad]]="Alta",TablaRegistroVentas[[#This Row],[Prioridad]]="Crítica"),"Urgente","Normal")</f>
        <v>Urgente</v>
      </c>
      <c r="J752" s="1">
        <v>44092</v>
      </c>
      <c r="K752">
        <v>523241317</v>
      </c>
      <c r="L752" s="1">
        <v>44107</v>
      </c>
      <c r="M752" s="5">
        <f>_xlfn.DAYS(TablaRegistroVentas[[#This Row],[Fecha envío]], TablaRegistroVentas[[#This Row],[Fecha pedido]])</f>
        <v>15</v>
      </c>
      <c r="N752" s="1" t="str">
        <f>IF(TablaRegistroVentas[[#This Row],[Dias de entrega]]&lt;=20, "OK", IF(TablaRegistroVentas[[#This Row],[Dias de entrega]]&lt;=35, "Atrasado", "Alerta"))</f>
        <v>OK</v>
      </c>
      <c r="O752" s="1"/>
      <c r="P752"/>
      <c r="Q752"/>
      <c r="R752"/>
    </row>
    <row r="753" spans="1:18" x14ac:dyDescent="0.3">
      <c r="A753" t="s">
        <v>694</v>
      </c>
      <c r="B753" t="s">
        <v>21</v>
      </c>
      <c r="C753" t="s">
        <v>627</v>
      </c>
      <c r="D753" t="str">
        <f t="shared" si="11"/>
        <v>NAURU - AUSTRALIA Y OCEANÍA - C96</v>
      </c>
      <c r="E753" t="str">
        <f>LOWER(CONCATENATE(TablaRegistroVentas[[#This Row],[País]], ".", LEFT(TablaRegistroVentas[[#This Row],[Zona]],3),"@miempresa.com"))</f>
        <v>nauru.aus@miempresa.com</v>
      </c>
      <c r="F753" t="s">
        <v>88</v>
      </c>
      <c r="G753" t="s">
        <v>18</v>
      </c>
      <c r="H753" t="s">
        <v>33</v>
      </c>
      <c r="I753" t="str">
        <f>IF(OR(TablaRegistroVentas[[#This Row],[Prioridad]]="Alta",TablaRegistroVentas[[#This Row],[Prioridad]]="Crítica"),"Urgente","Normal")</f>
        <v>Normal</v>
      </c>
      <c r="J753" s="1">
        <v>44506</v>
      </c>
      <c r="K753">
        <v>963766896</v>
      </c>
      <c r="L753" s="1">
        <v>44521</v>
      </c>
      <c r="M753" s="5">
        <f>_xlfn.DAYS(TablaRegistroVentas[[#This Row],[Fecha envío]], TablaRegistroVentas[[#This Row],[Fecha pedido]])</f>
        <v>15</v>
      </c>
      <c r="N753" s="1" t="str">
        <f>IF(TablaRegistroVentas[[#This Row],[Dias de entrega]]&lt;=20, "OK", IF(TablaRegistroVentas[[#This Row],[Dias de entrega]]&lt;=35, "Atrasado", "Alerta"))</f>
        <v>OK</v>
      </c>
      <c r="O753" s="1"/>
      <c r="P753"/>
      <c r="Q753"/>
      <c r="R753"/>
    </row>
    <row r="754" spans="1:18" x14ac:dyDescent="0.3">
      <c r="A754" t="s">
        <v>755</v>
      </c>
      <c r="B754" t="s">
        <v>10</v>
      </c>
      <c r="C754" t="s">
        <v>215</v>
      </c>
      <c r="D754" t="str">
        <f t="shared" si="11"/>
        <v>LITHUANIA - EUROPA - C86</v>
      </c>
      <c r="E754" t="str">
        <f>LOWER(CONCATENATE(TablaRegistroVentas[[#This Row],[País]], ".", LEFT(TablaRegistroVentas[[#This Row],[Zona]],3),"@miempresa.com"))</f>
        <v>lithuania.eur@miempresa.com</v>
      </c>
      <c r="F754" t="s">
        <v>32</v>
      </c>
      <c r="G754" t="s">
        <v>13</v>
      </c>
      <c r="H754" t="s">
        <v>28</v>
      </c>
      <c r="I754" t="str">
        <f>IF(OR(TablaRegistroVentas[[#This Row],[Prioridad]]="Alta",TablaRegistroVentas[[#This Row],[Prioridad]]="Crítica"),"Urgente","Normal")</f>
        <v>Normal</v>
      </c>
      <c r="J754" s="1">
        <v>44754</v>
      </c>
      <c r="K754">
        <v>867641246</v>
      </c>
      <c r="L754" s="1">
        <v>44769</v>
      </c>
      <c r="M754" s="5">
        <f>_xlfn.DAYS(TablaRegistroVentas[[#This Row],[Fecha envío]], TablaRegistroVentas[[#This Row],[Fecha pedido]])</f>
        <v>15</v>
      </c>
      <c r="N754" s="1" t="str">
        <f>IF(TablaRegistroVentas[[#This Row],[Dias de entrega]]&lt;=20, "OK", IF(TablaRegistroVentas[[#This Row],[Dias de entrega]]&lt;=35, "Atrasado", "Alerta"))</f>
        <v>OK</v>
      </c>
      <c r="O754" s="1"/>
      <c r="P754"/>
      <c r="Q754"/>
      <c r="R754"/>
    </row>
    <row r="755" spans="1:18" x14ac:dyDescent="0.3">
      <c r="A755" t="s">
        <v>773</v>
      </c>
      <c r="B755" t="s">
        <v>30</v>
      </c>
      <c r="C755" t="s">
        <v>663</v>
      </c>
      <c r="D755" t="str">
        <f t="shared" si="11"/>
        <v>SAINT LUCIA - CENTROAMÉRICA Y CARIBE - C92</v>
      </c>
      <c r="E755" t="str">
        <f>LOWER(CONCATENATE(TablaRegistroVentas[[#This Row],[País]], ".", LEFT(TablaRegistroVentas[[#This Row],[Zona]],3),"@miempresa.com"))</f>
        <v>saint lucia.cen@miempresa.com</v>
      </c>
      <c r="F755" t="s">
        <v>41</v>
      </c>
      <c r="G755" t="s">
        <v>13</v>
      </c>
      <c r="H755" t="s">
        <v>28</v>
      </c>
      <c r="I755" t="str">
        <f>IF(OR(TablaRegistroVentas[[#This Row],[Prioridad]]="Alta",TablaRegistroVentas[[#This Row],[Prioridad]]="Crítica"),"Urgente","Normal")</f>
        <v>Normal</v>
      </c>
      <c r="J755" s="1">
        <v>44125</v>
      </c>
      <c r="K755">
        <v>928952682</v>
      </c>
      <c r="L755" s="1">
        <v>44140</v>
      </c>
      <c r="M755" s="5">
        <f>_xlfn.DAYS(TablaRegistroVentas[[#This Row],[Fecha envío]], TablaRegistroVentas[[#This Row],[Fecha pedido]])</f>
        <v>15</v>
      </c>
      <c r="N755" s="1" t="str">
        <f>IF(TablaRegistroVentas[[#This Row],[Dias de entrega]]&lt;=20, "OK", IF(TablaRegistroVentas[[#This Row],[Dias de entrega]]&lt;=35, "Atrasado", "Alerta"))</f>
        <v>OK</v>
      </c>
      <c r="O755" s="1"/>
      <c r="P755"/>
      <c r="Q755"/>
      <c r="R755"/>
    </row>
    <row r="756" spans="1:18" x14ac:dyDescent="0.3">
      <c r="A756" t="s">
        <v>821</v>
      </c>
      <c r="B756" t="s">
        <v>68</v>
      </c>
      <c r="C756" t="s">
        <v>111</v>
      </c>
      <c r="D756" t="str">
        <f t="shared" si="11"/>
        <v>VIETNAM - ASIA - C59</v>
      </c>
      <c r="E756" t="str">
        <f>LOWER(CONCATENATE(TablaRegistroVentas[[#This Row],[País]], ".", LEFT(TablaRegistroVentas[[#This Row],[Zona]],3),"@miempresa.com"))</f>
        <v>vietnam.asi@miempresa.com</v>
      </c>
      <c r="F756" t="s">
        <v>27</v>
      </c>
      <c r="G756" t="s">
        <v>18</v>
      </c>
      <c r="H756" t="s">
        <v>28</v>
      </c>
      <c r="I756" t="str">
        <f>IF(OR(TablaRegistroVentas[[#This Row],[Prioridad]]="Alta",TablaRegistroVentas[[#This Row],[Prioridad]]="Crítica"),"Urgente","Normal")</f>
        <v>Normal</v>
      </c>
      <c r="J756" s="1">
        <v>44557</v>
      </c>
      <c r="K756">
        <v>596766889</v>
      </c>
      <c r="L756" s="1">
        <v>44572</v>
      </c>
      <c r="M756" s="5">
        <f>_xlfn.DAYS(TablaRegistroVentas[[#This Row],[Fecha envío]], TablaRegistroVentas[[#This Row],[Fecha pedido]])</f>
        <v>15</v>
      </c>
      <c r="N756" s="1" t="str">
        <f>IF(TablaRegistroVentas[[#This Row],[Dias de entrega]]&lt;=20, "OK", IF(TablaRegistroVentas[[#This Row],[Dias de entrega]]&lt;=35, "Atrasado", "Alerta"))</f>
        <v>OK</v>
      </c>
      <c r="O756" s="1"/>
      <c r="P756"/>
      <c r="Q756"/>
      <c r="R756"/>
    </row>
    <row r="757" spans="1:18" x14ac:dyDescent="0.3">
      <c r="A757" t="s">
        <v>863</v>
      </c>
      <c r="B757" t="s">
        <v>21</v>
      </c>
      <c r="C757" t="s">
        <v>377</v>
      </c>
      <c r="D757" t="str">
        <f t="shared" si="11"/>
        <v>KIRIBATI - AUSTRALIA Y OCEANÍA - C70</v>
      </c>
      <c r="E757" t="str">
        <f>LOWER(CONCATENATE(TablaRegistroVentas[[#This Row],[País]], ".", LEFT(TablaRegistroVentas[[#This Row],[Zona]],3),"@miempresa.com"))</f>
        <v>kiribati.aus@miempresa.com</v>
      </c>
      <c r="F757" t="s">
        <v>88</v>
      </c>
      <c r="G757" t="s">
        <v>13</v>
      </c>
      <c r="H757" t="s">
        <v>33</v>
      </c>
      <c r="I757" t="str">
        <f>IF(OR(TablaRegistroVentas[[#This Row],[Prioridad]]="Alta",TablaRegistroVentas[[#This Row],[Prioridad]]="Crítica"),"Urgente","Normal")</f>
        <v>Normal</v>
      </c>
      <c r="J757" s="1">
        <v>43951</v>
      </c>
      <c r="K757">
        <v>706573092</v>
      </c>
      <c r="L757" s="1">
        <v>43966</v>
      </c>
      <c r="M757" s="5">
        <f>_xlfn.DAYS(TablaRegistroVentas[[#This Row],[Fecha envío]], TablaRegistroVentas[[#This Row],[Fecha pedido]])</f>
        <v>15</v>
      </c>
      <c r="N757" s="1" t="str">
        <f>IF(TablaRegistroVentas[[#This Row],[Dias de entrega]]&lt;=20, "OK", IF(TablaRegistroVentas[[#This Row],[Dias de entrega]]&lt;=35, "Atrasado", "Alerta"))</f>
        <v>OK</v>
      </c>
      <c r="O757" s="1"/>
      <c r="P757"/>
      <c r="Q757"/>
      <c r="R757"/>
    </row>
    <row r="758" spans="1:18" x14ac:dyDescent="0.3">
      <c r="A758" t="s">
        <v>889</v>
      </c>
      <c r="B758" t="s">
        <v>68</v>
      </c>
      <c r="C758" t="s">
        <v>71</v>
      </c>
      <c r="D758" t="str">
        <f t="shared" si="11"/>
        <v>SRI LANKA - ASIA - C34</v>
      </c>
      <c r="E758" t="str">
        <f>LOWER(CONCATENATE(TablaRegistroVentas[[#This Row],[País]], ".", LEFT(TablaRegistroVentas[[#This Row],[Zona]],3),"@miempresa.com"))</f>
        <v>sri lanka.asi@miempresa.com</v>
      </c>
      <c r="F758" t="s">
        <v>23</v>
      </c>
      <c r="G758" t="s">
        <v>13</v>
      </c>
      <c r="H758" t="s">
        <v>19</v>
      </c>
      <c r="I758" t="str">
        <f>IF(OR(TablaRegistroVentas[[#This Row],[Prioridad]]="Alta",TablaRegistroVentas[[#This Row],[Prioridad]]="Crítica"),"Urgente","Normal")</f>
        <v>Urgente</v>
      </c>
      <c r="J758" s="1">
        <v>44463</v>
      </c>
      <c r="K758">
        <v>342882716</v>
      </c>
      <c r="L758" s="1">
        <v>44478</v>
      </c>
      <c r="M758" s="5">
        <f>_xlfn.DAYS(TablaRegistroVentas[[#This Row],[Fecha envío]], TablaRegistroVentas[[#This Row],[Fecha pedido]])</f>
        <v>15</v>
      </c>
      <c r="N758" s="1" t="str">
        <f>IF(TablaRegistroVentas[[#This Row],[Dias de entrega]]&lt;=20, "OK", IF(TablaRegistroVentas[[#This Row],[Dias de entrega]]&lt;=35, "Atrasado", "Alerta"))</f>
        <v>OK</v>
      </c>
      <c r="O758" s="1"/>
      <c r="P758"/>
      <c r="Q758"/>
      <c r="R758"/>
    </row>
    <row r="759" spans="1:18" x14ac:dyDescent="0.3">
      <c r="A759" t="s">
        <v>982</v>
      </c>
      <c r="B759" t="s">
        <v>10</v>
      </c>
      <c r="C759" t="s">
        <v>316</v>
      </c>
      <c r="D759" t="str">
        <f t="shared" si="11"/>
        <v>SERBIA - EUROPA - C73</v>
      </c>
      <c r="E759" t="str">
        <f>LOWER(CONCATENATE(TablaRegistroVentas[[#This Row],[País]], ".", LEFT(TablaRegistroVentas[[#This Row],[Zona]],3),"@miempresa.com"))</f>
        <v>serbia.eur@miempresa.com</v>
      </c>
      <c r="F759" t="s">
        <v>23</v>
      </c>
      <c r="G759" t="s">
        <v>18</v>
      </c>
      <c r="H759" t="s">
        <v>19</v>
      </c>
      <c r="I759" t="str">
        <f>IF(OR(TablaRegistroVentas[[#This Row],[Prioridad]]="Alta",TablaRegistroVentas[[#This Row],[Prioridad]]="Crítica"),"Urgente","Normal")</f>
        <v>Urgente</v>
      </c>
      <c r="J759" s="1">
        <v>44796</v>
      </c>
      <c r="K759">
        <v>738479363</v>
      </c>
      <c r="L759" s="1">
        <v>44811</v>
      </c>
      <c r="M759" s="5">
        <f>_xlfn.DAYS(TablaRegistroVentas[[#This Row],[Fecha envío]], TablaRegistroVentas[[#This Row],[Fecha pedido]])</f>
        <v>15</v>
      </c>
      <c r="N759" s="1" t="str">
        <f>IF(TablaRegistroVentas[[#This Row],[Dias de entrega]]&lt;=20, "OK", IF(TablaRegistroVentas[[#This Row],[Dias de entrega]]&lt;=35, "Atrasado", "Alerta"))</f>
        <v>OK</v>
      </c>
      <c r="O759" s="1"/>
      <c r="P759"/>
      <c r="Q759"/>
      <c r="R759"/>
    </row>
    <row r="760" spans="1:18" x14ac:dyDescent="0.3">
      <c r="A760" t="s">
        <v>1030</v>
      </c>
      <c r="B760" t="s">
        <v>21</v>
      </c>
      <c r="C760" t="s">
        <v>196</v>
      </c>
      <c r="D760" t="str">
        <f t="shared" si="11"/>
        <v>SAMOA  - AUSTRALIA Y OCEANÍA - C16</v>
      </c>
      <c r="E760" t="str">
        <f>LOWER(CONCATENATE(TablaRegistroVentas[[#This Row],[País]], ".", LEFT(TablaRegistroVentas[[#This Row],[Zona]],3),"@miempresa.com"))</f>
        <v>samoa .aus@miempresa.com</v>
      </c>
      <c r="F760" t="s">
        <v>41</v>
      </c>
      <c r="G760" t="s">
        <v>13</v>
      </c>
      <c r="H760" t="s">
        <v>19</v>
      </c>
      <c r="I760" t="str">
        <f>IF(OR(TablaRegistroVentas[[#This Row],[Prioridad]]="Alta",TablaRegistroVentas[[#This Row],[Prioridad]]="Crítica"),"Urgente","Normal")</f>
        <v>Urgente</v>
      </c>
      <c r="J760" s="1">
        <v>44482</v>
      </c>
      <c r="K760">
        <v>168098819</v>
      </c>
      <c r="L760" s="1">
        <v>44497</v>
      </c>
      <c r="M760" s="5">
        <f>_xlfn.DAYS(TablaRegistroVentas[[#This Row],[Fecha envío]], TablaRegistroVentas[[#This Row],[Fecha pedido]])</f>
        <v>15</v>
      </c>
      <c r="N760" s="1" t="str">
        <f>IF(TablaRegistroVentas[[#This Row],[Dias de entrega]]&lt;=20, "OK", IF(TablaRegistroVentas[[#This Row],[Dias de entrega]]&lt;=35, "Atrasado", "Alerta"))</f>
        <v>OK</v>
      </c>
      <c r="O760" s="1"/>
      <c r="P760"/>
      <c r="Q760"/>
      <c r="R760"/>
    </row>
    <row r="761" spans="1:18" x14ac:dyDescent="0.3">
      <c r="A761" t="s">
        <v>1078</v>
      </c>
      <c r="B761" t="s">
        <v>21</v>
      </c>
      <c r="C761" t="s">
        <v>377</v>
      </c>
      <c r="D761" t="str">
        <f t="shared" si="11"/>
        <v>KIRIBATI - AUSTRALIA Y OCEANÍA - C57</v>
      </c>
      <c r="E761" t="str">
        <f>LOWER(CONCATENATE(TablaRegistroVentas[[#This Row],[País]], ".", LEFT(TablaRegistroVentas[[#This Row],[Zona]],3),"@miempresa.com"))</f>
        <v>kiribati.aus@miempresa.com</v>
      </c>
      <c r="F761" t="s">
        <v>12</v>
      </c>
      <c r="G761" t="s">
        <v>18</v>
      </c>
      <c r="H761" t="s">
        <v>19</v>
      </c>
      <c r="I761" t="str">
        <f>IF(OR(TablaRegistroVentas[[#This Row],[Prioridad]]="Alta",TablaRegistroVentas[[#This Row],[Prioridad]]="Crítica"),"Urgente","Normal")</f>
        <v>Urgente</v>
      </c>
      <c r="J761" s="1">
        <v>44281</v>
      </c>
      <c r="K761">
        <v>577526652</v>
      </c>
      <c r="L761" s="1">
        <v>44296</v>
      </c>
      <c r="M761" s="5">
        <f>_xlfn.DAYS(TablaRegistroVentas[[#This Row],[Fecha envío]], TablaRegistroVentas[[#This Row],[Fecha pedido]])</f>
        <v>15</v>
      </c>
      <c r="N761" s="1" t="str">
        <f>IF(TablaRegistroVentas[[#This Row],[Dias de entrega]]&lt;=20, "OK", IF(TablaRegistroVentas[[#This Row],[Dias de entrega]]&lt;=35, "Atrasado", "Alerta"))</f>
        <v>OK</v>
      </c>
      <c r="O761" s="1"/>
      <c r="P761"/>
      <c r="Q761"/>
      <c r="R761"/>
    </row>
    <row r="762" spans="1:18" x14ac:dyDescent="0.3">
      <c r="A762" t="s">
        <v>1120</v>
      </c>
      <c r="B762" t="s">
        <v>30</v>
      </c>
      <c r="C762" t="s">
        <v>335</v>
      </c>
      <c r="D762" t="str">
        <f t="shared" si="11"/>
        <v>THE BAHAMAS - CENTROAMÉRICA Y CARIBE - C12</v>
      </c>
      <c r="E762" t="str">
        <f>LOWER(CONCATENATE(TablaRegistroVentas[[#This Row],[País]], ".", LEFT(TablaRegistroVentas[[#This Row],[Zona]],3),"@miempresa.com"))</f>
        <v>the bahamas.cen@miempresa.com</v>
      </c>
      <c r="F762" t="s">
        <v>36</v>
      </c>
      <c r="G762" t="s">
        <v>13</v>
      </c>
      <c r="H762" t="s">
        <v>28</v>
      </c>
      <c r="I762" t="str">
        <f>IF(OR(TablaRegistroVentas[[#This Row],[Prioridad]]="Alta",TablaRegistroVentas[[#This Row],[Prioridad]]="Crítica"),"Urgente","Normal")</f>
        <v>Normal</v>
      </c>
      <c r="J762" s="1">
        <v>44750</v>
      </c>
      <c r="K762">
        <v>121176040</v>
      </c>
      <c r="L762" s="1">
        <v>44765</v>
      </c>
      <c r="M762" s="5">
        <f>_xlfn.DAYS(TablaRegistroVentas[[#This Row],[Fecha envío]], TablaRegistroVentas[[#This Row],[Fecha pedido]])</f>
        <v>15</v>
      </c>
      <c r="N762" s="1" t="str">
        <f>IF(TablaRegistroVentas[[#This Row],[Dias de entrega]]&lt;=20, "OK", IF(TablaRegistroVentas[[#This Row],[Dias de entrega]]&lt;=35, "Atrasado", "Alerta"))</f>
        <v>OK</v>
      </c>
      <c r="O762" s="1"/>
      <c r="P762"/>
      <c r="Q762"/>
      <c r="R762"/>
    </row>
    <row r="763" spans="1:18" x14ac:dyDescent="0.3">
      <c r="A763" t="s">
        <v>1131</v>
      </c>
      <c r="B763" t="s">
        <v>10</v>
      </c>
      <c r="C763" t="s">
        <v>172</v>
      </c>
      <c r="D763" t="str">
        <f t="shared" si="11"/>
        <v>ROMANIA - EUROPA - C67</v>
      </c>
      <c r="E763" t="str">
        <f>LOWER(CONCATENATE(TablaRegistroVentas[[#This Row],[País]], ".", LEFT(TablaRegistroVentas[[#This Row],[Zona]],3),"@miempresa.com"))</f>
        <v>romania.eur@miempresa.com</v>
      </c>
      <c r="F763" t="s">
        <v>56</v>
      </c>
      <c r="G763" t="s">
        <v>13</v>
      </c>
      <c r="H763" t="s">
        <v>33</v>
      </c>
      <c r="I763" t="str">
        <f>IF(OR(TablaRegistroVentas[[#This Row],[Prioridad]]="Alta",TablaRegistroVentas[[#This Row],[Prioridad]]="Crítica"),"Urgente","Normal")</f>
        <v>Normal</v>
      </c>
      <c r="J763" s="1">
        <v>44266</v>
      </c>
      <c r="K763">
        <v>673044621</v>
      </c>
      <c r="L763" s="1">
        <v>44281</v>
      </c>
      <c r="M763" s="5">
        <f>_xlfn.DAYS(TablaRegistroVentas[[#This Row],[Fecha envío]], TablaRegistroVentas[[#This Row],[Fecha pedido]])</f>
        <v>15</v>
      </c>
      <c r="N763" s="1" t="str">
        <f>IF(TablaRegistroVentas[[#This Row],[Dias de entrega]]&lt;=20, "OK", IF(TablaRegistroVentas[[#This Row],[Dias de entrega]]&lt;=35, "Atrasado", "Alerta"))</f>
        <v>OK</v>
      </c>
      <c r="O763" s="1"/>
      <c r="P763"/>
      <c r="Q763"/>
      <c r="R763"/>
    </row>
    <row r="764" spans="1:18" x14ac:dyDescent="0.3">
      <c r="A764" t="s">
        <v>1163</v>
      </c>
      <c r="B764" t="s">
        <v>25</v>
      </c>
      <c r="C764" t="s">
        <v>251</v>
      </c>
      <c r="D764" t="str">
        <f t="shared" si="11"/>
        <v>MALAWI - ÁFRICA - C16</v>
      </c>
      <c r="E764" t="str">
        <f>LOWER(CONCATENATE(TablaRegistroVentas[[#This Row],[País]], ".", LEFT(TablaRegistroVentas[[#This Row],[Zona]],3),"@miempresa.com"))</f>
        <v>malawi.áfr@miempresa.com</v>
      </c>
      <c r="F764" t="s">
        <v>36</v>
      </c>
      <c r="G764" t="s">
        <v>18</v>
      </c>
      <c r="H764" t="s">
        <v>19</v>
      </c>
      <c r="I764" t="str">
        <f>IF(OR(TablaRegistroVentas[[#This Row],[Prioridad]]="Alta",TablaRegistroVentas[[#This Row],[Prioridad]]="Crítica"),"Urgente","Normal")</f>
        <v>Urgente</v>
      </c>
      <c r="J764" s="1">
        <v>44777</v>
      </c>
      <c r="K764">
        <v>162745130</v>
      </c>
      <c r="L764" s="1">
        <v>44792</v>
      </c>
      <c r="M764" s="5">
        <f>_xlfn.DAYS(TablaRegistroVentas[[#This Row],[Fecha envío]], TablaRegistroVentas[[#This Row],[Fecha pedido]])</f>
        <v>15</v>
      </c>
      <c r="N764" s="1" t="str">
        <f>IF(TablaRegistroVentas[[#This Row],[Dias de entrega]]&lt;=20, "OK", IF(TablaRegistroVentas[[#This Row],[Dias de entrega]]&lt;=35, "Atrasado", "Alerta"))</f>
        <v>OK</v>
      </c>
      <c r="O764" s="1"/>
      <c r="P764"/>
      <c r="Q764"/>
      <c r="R764"/>
    </row>
    <row r="765" spans="1:18" x14ac:dyDescent="0.3">
      <c r="A765" t="s">
        <v>171</v>
      </c>
      <c r="B765" t="s">
        <v>10</v>
      </c>
      <c r="C765" t="s">
        <v>172</v>
      </c>
      <c r="D765" t="str">
        <f t="shared" si="11"/>
        <v>ROMANIA - EUROPA - C69</v>
      </c>
      <c r="E765" t="str">
        <f>LOWER(CONCATENATE(TablaRegistroVentas[[#This Row],[País]], ".", LEFT(TablaRegistroVentas[[#This Row],[Zona]],3),"@miempresa.com"))</f>
        <v>romania.eur@miempresa.com</v>
      </c>
      <c r="F765" t="s">
        <v>36</v>
      </c>
      <c r="G765" t="s">
        <v>13</v>
      </c>
      <c r="H765" t="s">
        <v>28</v>
      </c>
      <c r="I765" t="str">
        <f>IF(OR(TablaRegistroVentas[[#This Row],[Prioridad]]="Alta",TablaRegistroVentas[[#This Row],[Prioridad]]="Crítica"),"Urgente","Normal")</f>
        <v>Normal</v>
      </c>
      <c r="J765" s="1">
        <v>44310</v>
      </c>
      <c r="K765">
        <v>695057189</v>
      </c>
      <c r="L765" s="1">
        <v>44324</v>
      </c>
      <c r="M765" s="5">
        <f>_xlfn.DAYS(TablaRegistroVentas[[#This Row],[Fecha envío]], TablaRegistroVentas[[#This Row],[Fecha pedido]])</f>
        <v>14</v>
      </c>
      <c r="N765" s="1" t="str">
        <f>IF(TablaRegistroVentas[[#This Row],[Dias de entrega]]&lt;=20, "OK", IF(TablaRegistroVentas[[#This Row],[Dias de entrega]]&lt;=35, "Atrasado", "Alerta"))</f>
        <v>OK</v>
      </c>
      <c r="O765" s="1"/>
      <c r="P765"/>
      <c r="Q765"/>
      <c r="R765"/>
    </row>
    <row r="766" spans="1:18" x14ac:dyDescent="0.3">
      <c r="A766" t="s">
        <v>312</v>
      </c>
      <c r="B766" t="s">
        <v>25</v>
      </c>
      <c r="C766" t="s">
        <v>313</v>
      </c>
      <c r="D766" t="str">
        <f t="shared" si="11"/>
        <v>BURKINA FASO - ÁFRICA - C88</v>
      </c>
      <c r="E766" t="str">
        <f>LOWER(CONCATENATE(TablaRegistroVentas[[#This Row],[País]], ".", LEFT(TablaRegistroVentas[[#This Row],[Zona]],3),"@miempresa.com"))</f>
        <v>burkina faso.áfr@miempresa.com</v>
      </c>
      <c r="F766" t="s">
        <v>12</v>
      </c>
      <c r="G766" t="s">
        <v>13</v>
      </c>
      <c r="H766" t="s">
        <v>19</v>
      </c>
      <c r="I766" t="str">
        <f>IF(OR(TablaRegistroVentas[[#This Row],[Prioridad]]="Alta",TablaRegistroVentas[[#This Row],[Prioridad]]="Crítica"),"Urgente","Normal")</f>
        <v>Urgente</v>
      </c>
      <c r="J766" s="1">
        <v>44340</v>
      </c>
      <c r="K766">
        <v>880126607</v>
      </c>
      <c r="L766" s="1">
        <v>44354</v>
      </c>
      <c r="M766" s="5">
        <f>_xlfn.DAYS(TablaRegistroVentas[[#This Row],[Fecha envío]], TablaRegistroVentas[[#This Row],[Fecha pedido]])</f>
        <v>14</v>
      </c>
      <c r="N766" s="1" t="str">
        <f>IF(TablaRegistroVentas[[#This Row],[Dias de entrega]]&lt;=20, "OK", IF(TablaRegistroVentas[[#This Row],[Dias de entrega]]&lt;=35, "Atrasado", "Alerta"))</f>
        <v>OK</v>
      </c>
      <c r="O766" s="1"/>
      <c r="P766"/>
      <c r="Q766"/>
      <c r="R766"/>
    </row>
    <row r="767" spans="1:18" x14ac:dyDescent="0.3">
      <c r="A767" t="s">
        <v>385</v>
      </c>
      <c r="B767" t="s">
        <v>25</v>
      </c>
      <c r="C767" t="s">
        <v>108</v>
      </c>
      <c r="D767" t="str">
        <f t="shared" si="11"/>
        <v>LEBANON - ÁFRICA - C94</v>
      </c>
      <c r="E767" t="str">
        <f>LOWER(CONCATENATE(TablaRegistroVentas[[#This Row],[País]], ".", LEFT(TablaRegistroVentas[[#This Row],[Zona]],3),"@miempresa.com"))</f>
        <v>lebanon.áfr@miempresa.com</v>
      </c>
      <c r="F767" t="s">
        <v>23</v>
      </c>
      <c r="G767" t="s">
        <v>18</v>
      </c>
      <c r="H767" t="s">
        <v>28</v>
      </c>
      <c r="I767" t="str">
        <f>IF(OR(TablaRegistroVentas[[#This Row],[Prioridad]]="Alta",TablaRegistroVentas[[#This Row],[Prioridad]]="Crítica"),"Urgente","Normal")</f>
        <v>Normal</v>
      </c>
      <c r="J767" s="1">
        <v>44058</v>
      </c>
      <c r="K767">
        <v>945189702</v>
      </c>
      <c r="L767" s="1">
        <v>44072</v>
      </c>
      <c r="M767" s="5">
        <f>_xlfn.DAYS(TablaRegistroVentas[[#This Row],[Fecha envío]], TablaRegistroVentas[[#This Row],[Fecha pedido]])</f>
        <v>14</v>
      </c>
      <c r="N767" s="1" t="str">
        <f>IF(TablaRegistroVentas[[#This Row],[Dias de entrega]]&lt;=20, "OK", IF(TablaRegistroVentas[[#This Row],[Dias de entrega]]&lt;=35, "Atrasado", "Alerta"))</f>
        <v>OK</v>
      </c>
      <c r="O767" s="1"/>
      <c r="P767"/>
      <c r="Q767"/>
      <c r="R767"/>
    </row>
    <row r="768" spans="1:18" x14ac:dyDescent="0.3">
      <c r="A768" t="s">
        <v>398</v>
      </c>
      <c r="B768" t="s">
        <v>48</v>
      </c>
      <c r="C768" t="s">
        <v>399</v>
      </c>
      <c r="D768" t="str">
        <f t="shared" si="11"/>
        <v>MEXICO - NORTEAMÉRICA - C54</v>
      </c>
      <c r="E768" t="str">
        <f>LOWER(CONCATENATE(TablaRegistroVentas[[#This Row],[País]], ".", LEFT(TablaRegistroVentas[[#This Row],[Zona]],3),"@miempresa.com"))</f>
        <v>mexico.nor@miempresa.com</v>
      </c>
      <c r="F768" t="s">
        <v>32</v>
      </c>
      <c r="G768" t="s">
        <v>18</v>
      </c>
      <c r="H768" t="s">
        <v>33</v>
      </c>
      <c r="I768" t="str">
        <f>IF(OR(TablaRegistroVentas[[#This Row],[Prioridad]]="Alta",TablaRegistroVentas[[#This Row],[Prioridad]]="Crítica"),"Urgente","Normal")</f>
        <v>Normal</v>
      </c>
      <c r="J768" s="1">
        <v>44829</v>
      </c>
      <c r="K768">
        <v>547955834</v>
      </c>
      <c r="L768" s="1">
        <v>44843</v>
      </c>
      <c r="M768" s="5">
        <f>_xlfn.DAYS(TablaRegistroVentas[[#This Row],[Fecha envío]], TablaRegistroVentas[[#This Row],[Fecha pedido]])</f>
        <v>14</v>
      </c>
      <c r="N768" s="1" t="str">
        <f>IF(TablaRegistroVentas[[#This Row],[Dias de entrega]]&lt;=20, "OK", IF(TablaRegistroVentas[[#This Row],[Dias de entrega]]&lt;=35, "Atrasado", "Alerta"))</f>
        <v>OK</v>
      </c>
      <c r="O768" s="1"/>
      <c r="P768"/>
      <c r="Q768"/>
      <c r="R768"/>
    </row>
    <row r="769" spans="1:18" x14ac:dyDescent="0.3">
      <c r="A769" t="s">
        <v>283</v>
      </c>
      <c r="B769" t="s">
        <v>10</v>
      </c>
      <c r="C769" t="s">
        <v>374</v>
      </c>
      <c r="D769" t="str">
        <f t="shared" si="11"/>
        <v>SWEDEN - EUROPA - C92</v>
      </c>
      <c r="E769" t="str">
        <f>LOWER(CONCATENATE(TablaRegistroVentas[[#This Row],[País]], ".", LEFT(TablaRegistroVentas[[#This Row],[Zona]],3),"@miempresa.com"))</f>
        <v>sweden.eur@miempresa.com</v>
      </c>
      <c r="F769" t="s">
        <v>36</v>
      </c>
      <c r="G769" t="s">
        <v>13</v>
      </c>
      <c r="H769" t="s">
        <v>28</v>
      </c>
      <c r="I769" t="str">
        <f>IF(OR(TablaRegistroVentas[[#This Row],[Prioridad]]="Alta",TablaRegistroVentas[[#This Row],[Prioridad]]="Crítica"),"Urgente","Normal")</f>
        <v>Normal</v>
      </c>
      <c r="J769" s="1">
        <v>44653</v>
      </c>
      <c r="K769">
        <v>927084577</v>
      </c>
      <c r="L769" s="1">
        <v>44667</v>
      </c>
      <c r="M769" s="5">
        <f>_xlfn.DAYS(TablaRegistroVentas[[#This Row],[Fecha envío]], TablaRegistroVentas[[#This Row],[Fecha pedido]])</f>
        <v>14</v>
      </c>
      <c r="N769" s="1" t="str">
        <f>IF(TablaRegistroVentas[[#This Row],[Dias de entrega]]&lt;=20, "OK", IF(TablaRegistroVentas[[#This Row],[Dias de entrega]]&lt;=35, "Atrasado", "Alerta"))</f>
        <v>OK</v>
      </c>
      <c r="O769" s="1"/>
      <c r="P769"/>
      <c r="Q769"/>
      <c r="R769"/>
    </row>
    <row r="770" spans="1:18" x14ac:dyDescent="0.3">
      <c r="A770" t="s">
        <v>465</v>
      </c>
      <c r="B770" t="s">
        <v>10</v>
      </c>
      <c r="C770" t="s">
        <v>337</v>
      </c>
      <c r="D770" t="str">
        <f t="shared" ref="D770:D833" si="12">UPPER(C770&amp;" - "&amp;B770&amp;" - "&amp;LEFT(A770,1)&amp;MID(A770,2,2))</f>
        <v>GERMANY - EUROPA - C11</v>
      </c>
      <c r="E770" t="str">
        <f>LOWER(CONCATENATE(TablaRegistroVentas[[#This Row],[País]], ".", LEFT(TablaRegistroVentas[[#This Row],[Zona]],3),"@miempresa.com"))</f>
        <v>germany.eur@miempresa.com</v>
      </c>
      <c r="F770" t="s">
        <v>36</v>
      </c>
      <c r="G770" t="s">
        <v>18</v>
      </c>
      <c r="H770" t="s">
        <v>33</v>
      </c>
      <c r="I770" t="str">
        <f>IF(OR(TablaRegistroVentas[[#This Row],[Prioridad]]="Alta",TablaRegistroVentas[[#This Row],[Prioridad]]="Crítica"),"Urgente","Normal")</f>
        <v>Normal</v>
      </c>
      <c r="J770" s="1">
        <v>44061</v>
      </c>
      <c r="K770">
        <v>116113746</v>
      </c>
      <c r="L770" s="1">
        <v>44075</v>
      </c>
      <c r="M770" s="5">
        <f>_xlfn.DAYS(TablaRegistroVentas[[#This Row],[Fecha envío]], TablaRegistroVentas[[#This Row],[Fecha pedido]])</f>
        <v>14</v>
      </c>
      <c r="N770" s="1" t="str">
        <f>IF(TablaRegistroVentas[[#This Row],[Dias de entrega]]&lt;=20, "OK", IF(TablaRegistroVentas[[#This Row],[Dias de entrega]]&lt;=35, "Atrasado", "Alerta"))</f>
        <v>OK</v>
      </c>
      <c r="O770" s="1"/>
      <c r="P770"/>
      <c r="Q770"/>
      <c r="R770"/>
    </row>
    <row r="771" spans="1:18" x14ac:dyDescent="0.3">
      <c r="A771" t="s">
        <v>485</v>
      </c>
      <c r="B771" t="s">
        <v>68</v>
      </c>
      <c r="C771" t="s">
        <v>149</v>
      </c>
      <c r="D771" t="str">
        <f t="shared" si="12"/>
        <v>KAZAKHSTAN - ASIA - C23</v>
      </c>
      <c r="E771" t="str">
        <f>LOWER(CONCATENATE(TablaRegistroVentas[[#This Row],[País]], ".", LEFT(TablaRegistroVentas[[#This Row],[Zona]],3),"@miempresa.com"))</f>
        <v>kazakhstan.asi@miempresa.com</v>
      </c>
      <c r="F771" t="s">
        <v>17</v>
      </c>
      <c r="G771" t="s">
        <v>18</v>
      </c>
      <c r="H771" t="s">
        <v>28</v>
      </c>
      <c r="I771" t="str">
        <f>IF(OR(TablaRegistroVentas[[#This Row],[Prioridad]]="Alta",TablaRegistroVentas[[#This Row],[Prioridad]]="Crítica"),"Urgente","Normal")</f>
        <v>Normal</v>
      </c>
      <c r="J771" s="1">
        <v>44780</v>
      </c>
      <c r="K771">
        <v>238234508</v>
      </c>
      <c r="L771" s="1">
        <v>44794</v>
      </c>
      <c r="M771" s="5">
        <f>_xlfn.DAYS(TablaRegistroVentas[[#This Row],[Fecha envío]], TablaRegistroVentas[[#This Row],[Fecha pedido]])</f>
        <v>14</v>
      </c>
      <c r="N771" s="1" t="str">
        <f>IF(TablaRegistroVentas[[#This Row],[Dias de entrega]]&lt;=20, "OK", IF(TablaRegistroVentas[[#This Row],[Dias de entrega]]&lt;=35, "Atrasado", "Alerta"))</f>
        <v>OK</v>
      </c>
      <c r="O771" s="1"/>
      <c r="P771"/>
      <c r="Q771"/>
      <c r="R771"/>
    </row>
    <row r="772" spans="1:18" x14ac:dyDescent="0.3">
      <c r="A772" t="s">
        <v>511</v>
      </c>
      <c r="B772" t="s">
        <v>30</v>
      </c>
      <c r="C772" t="s">
        <v>249</v>
      </c>
      <c r="D772" t="str">
        <f t="shared" si="12"/>
        <v>CUBA - CENTROAMÉRICA Y CARIBE - C18</v>
      </c>
      <c r="E772" t="str">
        <f>LOWER(CONCATENATE(TablaRegistroVentas[[#This Row],[País]], ".", LEFT(TablaRegistroVentas[[#This Row],[Zona]],3),"@miempresa.com"))</f>
        <v>cuba.cen@miempresa.com</v>
      </c>
      <c r="F772" t="s">
        <v>41</v>
      </c>
      <c r="G772" t="s">
        <v>18</v>
      </c>
      <c r="H772" t="s">
        <v>19</v>
      </c>
      <c r="I772" t="str">
        <f>IF(OR(TablaRegistroVentas[[#This Row],[Prioridad]]="Alta",TablaRegistroVentas[[#This Row],[Prioridad]]="Crítica"),"Urgente","Normal")</f>
        <v>Urgente</v>
      </c>
      <c r="J772" s="1">
        <v>44528</v>
      </c>
      <c r="K772">
        <v>186766564</v>
      </c>
      <c r="L772" s="1">
        <v>44542</v>
      </c>
      <c r="M772" s="5">
        <f>_xlfn.DAYS(TablaRegistroVentas[[#This Row],[Fecha envío]], TablaRegistroVentas[[#This Row],[Fecha pedido]])</f>
        <v>14</v>
      </c>
      <c r="N772" s="1" t="str">
        <f>IF(TablaRegistroVentas[[#This Row],[Dias de entrega]]&lt;=20, "OK", IF(TablaRegistroVentas[[#This Row],[Dias de entrega]]&lt;=35, "Atrasado", "Alerta"))</f>
        <v>OK</v>
      </c>
      <c r="O772" s="1"/>
      <c r="P772"/>
      <c r="Q772"/>
      <c r="R772"/>
    </row>
    <row r="773" spans="1:18" x14ac:dyDescent="0.3">
      <c r="A773" t="s">
        <v>516</v>
      </c>
      <c r="B773" t="s">
        <v>48</v>
      </c>
      <c r="C773" t="s">
        <v>517</v>
      </c>
      <c r="D773" t="str">
        <f t="shared" si="12"/>
        <v>CANADA - NORTEAMÉRICA - C39</v>
      </c>
      <c r="E773" t="str">
        <f>LOWER(CONCATENATE(TablaRegistroVentas[[#This Row],[País]], ".", LEFT(TablaRegistroVentas[[#This Row],[Zona]],3),"@miempresa.com"))</f>
        <v>canada.nor@miempresa.com</v>
      </c>
      <c r="F773" t="s">
        <v>23</v>
      </c>
      <c r="G773" t="s">
        <v>18</v>
      </c>
      <c r="H773" t="s">
        <v>33</v>
      </c>
      <c r="I773" t="str">
        <f>IF(OR(TablaRegistroVentas[[#This Row],[Prioridad]]="Alta",TablaRegistroVentas[[#This Row],[Prioridad]]="Crítica"),"Urgente","Normal")</f>
        <v>Normal</v>
      </c>
      <c r="J773" s="1">
        <v>44306</v>
      </c>
      <c r="K773">
        <v>399910342</v>
      </c>
      <c r="L773" s="1">
        <v>44320</v>
      </c>
      <c r="M773" s="5">
        <f>_xlfn.DAYS(TablaRegistroVentas[[#This Row],[Fecha envío]], TablaRegistroVentas[[#This Row],[Fecha pedido]])</f>
        <v>14</v>
      </c>
      <c r="N773" s="1" t="str">
        <f>IF(TablaRegistroVentas[[#This Row],[Dias de entrega]]&lt;=20, "OK", IF(TablaRegistroVentas[[#This Row],[Dias de entrega]]&lt;=35, "Atrasado", "Alerta"))</f>
        <v>OK</v>
      </c>
      <c r="O773" s="1"/>
      <c r="P773"/>
      <c r="Q773"/>
      <c r="R773"/>
    </row>
    <row r="774" spans="1:18" x14ac:dyDescent="0.3">
      <c r="A774" t="s">
        <v>535</v>
      </c>
      <c r="B774" t="s">
        <v>25</v>
      </c>
      <c r="C774" t="s">
        <v>155</v>
      </c>
      <c r="D774" t="str">
        <f t="shared" si="12"/>
        <v>SYRIA - ÁFRICA - C57</v>
      </c>
      <c r="E774" t="str">
        <f>LOWER(CONCATENATE(TablaRegistroVentas[[#This Row],[País]], ".", LEFT(TablaRegistroVentas[[#This Row],[Zona]],3),"@miempresa.com"))</f>
        <v>syria.áfr@miempresa.com</v>
      </c>
      <c r="F774" t="s">
        <v>36</v>
      </c>
      <c r="G774" t="s">
        <v>18</v>
      </c>
      <c r="H774" t="s">
        <v>19</v>
      </c>
      <c r="I774" t="str">
        <f>IF(OR(TablaRegistroVentas[[#This Row],[Prioridad]]="Alta",TablaRegistroVentas[[#This Row],[Prioridad]]="Crítica"),"Urgente","Normal")</f>
        <v>Urgente</v>
      </c>
      <c r="J774" s="1">
        <v>43938</v>
      </c>
      <c r="K774">
        <v>574051368</v>
      </c>
      <c r="L774" s="1">
        <v>43952</v>
      </c>
      <c r="M774" s="5">
        <f>_xlfn.DAYS(TablaRegistroVentas[[#This Row],[Fecha envío]], TablaRegistroVentas[[#This Row],[Fecha pedido]])</f>
        <v>14</v>
      </c>
      <c r="N774" s="1" t="str">
        <f>IF(TablaRegistroVentas[[#This Row],[Dias de entrega]]&lt;=20, "OK", IF(TablaRegistroVentas[[#This Row],[Dias de entrega]]&lt;=35, "Atrasado", "Alerta"))</f>
        <v>OK</v>
      </c>
      <c r="O774" s="1"/>
      <c r="P774"/>
      <c r="Q774"/>
      <c r="R774"/>
    </row>
    <row r="775" spans="1:18" x14ac:dyDescent="0.3">
      <c r="A775" t="s">
        <v>547</v>
      </c>
      <c r="B775" t="s">
        <v>30</v>
      </c>
      <c r="C775" t="s">
        <v>31</v>
      </c>
      <c r="D775" t="str">
        <f t="shared" si="12"/>
        <v>GUATEMALA - CENTROAMÉRICA Y CARIBE - C96</v>
      </c>
      <c r="E775" t="str">
        <f>LOWER(CONCATENATE(TablaRegistroVentas[[#This Row],[País]], ".", LEFT(TablaRegistroVentas[[#This Row],[Zona]],3),"@miempresa.com"))</f>
        <v>guatemala.cen@miempresa.com</v>
      </c>
      <c r="F775" t="s">
        <v>36</v>
      </c>
      <c r="G775" t="s">
        <v>18</v>
      </c>
      <c r="H775" t="s">
        <v>19</v>
      </c>
      <c r="I775" t="str">
        <f>IF(OR(TablaRegistroVentas[[#This Row],[Prioridad]]="Alta",TablaRegistroVentas[[#This Row],[Prioridad]]="Crítica"),"Urgente","Normal")</f>
        <v>Urgente</v>
      </c>
      <c r="J775" s="1">
        <v>44799</v>
      </c>
      <c r="K775">
        <v>961049926</v>
      </c>
      <c r="L775" s="1">
        <v>44813</v>
      </c>
      <c r="M775" s="5">
        <f>_xlfn.DAYS(TablaRegistroVentas[[#This Row],[Fecha envío]], TablaRegistroVentas[[#This Row],[Fecha pedido]])</f>
        <v>14</v>
      </c>
      <c r="N775" s="1" t="str">
        <f>IF(TablaRegistroVentas[[#This Row],[Dias de entrega]]&lt;=20, "OK", IF(TablaRegistroVentas[[#This Row],[Dias de entrega]]&lt;=35, "Atrasado", "Alerta"))</f>
        <v>OK</v>
      </c>
      <c r="O775" s="1"/>
      <c r="P775"/>
      <c r="Q775"/>
      <c r="R775"/>
    </row>
    <row r="776" spans="1:18" x14ac:dyDescent="0.3">
      <c r="A776" t="s">
        <v>701</v>
      </c>
      <c r="B776" t="s">
        <v>21</v>
      </c>
      <c r="C776" t="s">
        <v>348</v>
      </c>
      <c r="D776" t="str">
        <f t="shared" si="12"/>
        <v>SOLOMON ISLANDS - AUSTRALIA Y OCEANÍA - C16</v>
      </c>
      <c r="E776" t="str">
        <f>LOWER(CONCATENATE(TablaRegistroVentas[[#This Row],[País]], ".", LEFT(TablaRegistroVentas[[#This Row],[Zona]],3),"@miempresa.com"))</f>
        <v>solomon islands.aus@miempresa.com</v>
      </c>
      <c r="F776" t="s">
        <v>36</v>
      </c>
      <c r="G776" t="s">
        <v>18</v>
      </c>
      <c r="H776" t="s">
        <v>19</v>
      </c>
      <c r="I776" t="str">
        <f>IF(OR(TablaRegistroVentas[[#This Row],[Prioridad]]="Alta",TablaRegistroVentas[[#This Row],[Prioridad]]="Crítica"),"Urgente","Normal")</f>
        <v>Urgente</v>
      </c>
      <c r="J776" s="1">
        <v>44026</v>
      </c>
      <c r="K776">
        <v>160264194</v>
      </c>
      <c r="L776" s="1">
        <v>44040</v>
      </c>
      <c r="M776" s="5">
        <f>_xlfn.DAYS(TablaRegistroVentas[[#This Row],[Fecha envío]], TablaRegistroVentas[[#This Row],[Fecha pedido]])</f>
        <v>14</v>
      </c>
      <c r="N776" s="1" t="str">
        <f>IF(TablaRegistroVentas[[#This Row],[Dias de entrega]]&lt;=20, "OK", IF(TablaRegistroVentas[[#This Row],[Dias de entrega]]&lt;=35, "Atrasado", "Alerta"))</f>
        <v>OK</v>
      </c>
      <c r="O776" s="1"/>
      <c r="P776"/>
      <c r="Q776"/>
      <c r="R776"/>
    </row>
    <row r="777" spans="1:18" x14ac:dyDescent="0.3">
      <c r="A777" t="s">
        <v>742</v>
      </c>
      <c r="B777" t="s">
        <v>25</v>
      </c>
      <c r="C777" t="s">
        <v>145</v>
      </c>
      <c r="D777" t="str">
        <f t="shared" si="12"/>
        <v>QATAR - ÁFRICA - C47</v>
      </c>
      <c r="E777" t="str">
        <f>LOWER(CONCATENATE(TablaRegistroVentas[[#This Row],[País]], ".", LEFT(TablaRegistroVentas[[#This Row],[Zona]],3),"@miempresa.com"))</f>
        <v>qatar.áfr@miempresa.com</v>
      </c>
      <c r="F777" t="s">
        <v>41</v>
      </c>
      <c r="G777" t="s">
        <v>18</v>
      </c>
      <c r="H777" t="s">
        <v>33</v>
      </c>
      <c r="I777" t="str">
        <f>IF(OR(TablaRegistroVentas[[#This Row],[Prioridad]]="Alta",TablaRegistroVentas[[#This Row],[Prioridad]]="Crítica"),"Urgente","Normal")</f>
        <v>Normal</v>
      </c>
      <c r="J777" s="1">
        <v>43843</v>
      </c>
      <c r="K777">
        <v>472285783</v>
      </c>
      <c r="L777" s="1">
        <v>43857</v>
      </c>
      <c r="M777" s="5">
        <f>_xlfn.DAYS(TablaRegistroVentas[[#This Row],[Fecha envío]], TablaRegistroVentas[[#This Row],[Fecha pedido]])</f>
        <v>14</v>
      </c>
      <c r="N777" s="1" t="str">
        <f>IF(TablaRegistroVentas[[#This Row],[Dias de entrega]]&lt;=20, "OK", IF(TablaRegistroVentas[[#This Row],[Dias de entrega]]&lt;=35, "Atrasado", "Alerta"))</f>
        <v>OK</v>
      </c>
      <c r="O777" s="1"/>
      <c r="P777"/>
      <c r="Q777"/>
      <c r="R777"/>
    </row>
    <row r="778" spans="1:18" x14ac:dyDescent="0.3">
      <c r="A778" t="s">
        <v>744</v>
      </c>
      <c r="B778" t="s">
        <v>30</v>
      </c>
      <c r="C778" t="s">
        <v>120</v>
      </c>
      <c r="D778" t="str">
        <f t="shared" si="12"/>
        <v>EL SALVADOR - CENTROAMÉRICA Y CARIBE - C33</v>
      </c>
      <c r="E778" t="str">
        <f>LOWER(CONCATENATE(TablaRegistroVentas[[#This Row],[País]], ".", LEFT(TablaRegistroVentas[[#This Row],[Zona]],3),"@miempresa.com"))</f>
        <v>el salvador.cen@miempresa.com</v>
      </c>
      <c r="F778" t="s">
        <v>88</v>
      </c>
      <c r="G778" t="s">
        <v>18</v>
      </c>
      <c r="H778" t="s">
        <v>28</v>
      </c>
      <c r="I778" t="str">
        <f>IF(OR(TablaRegistroVentas[[#This Row],[Prioridad]]="Alta",TablaRegistroVentas[[#This Row],[Prioridad]]="Crítica"),"Urgente","Normal")</f>
        <v>Normal</v>
      </c>
      <c r="J778" s="1">
        <v>44527</v>
      </c>
      <c r="K778">
        <v>338885152</v>
      </c>
      <c r="L778" s="1">
        <v>44541</v>
      </c>
      <c r="M778" s="5">
        <f>_xlfn.DAYS(TablaRegistroVentas[[#This Row],[Fecha envío]], TablaRegistroVentas[[#This Row],[Fecha pedido]])</f>
        <v>14</v>
      </c>
      <c r="N778" s="1" t="str">
        <f>IF(TablaRegistroVentas[[#This Row],[Dias de entrega]]&lt;=20, "OK", IF(TablaRegistroVentas[[#This Row],[Dias de entrega]]&lt;=35, "Atrasado", "Alerta"))</f>
        <v>OK</v>
      </c>
      <c r="O778" s="1"/>
      <c r="P778"/>
      <c r="Q778"/>
      <c r="R778"/>
    </row>
    <row r="779" spans="1:18" x14ac:dyDescent="0.3">
      <c r="A779" t="s">
        <v>344</v>
      </c>
      <c r="B779" t="s">
        <v>25</v>
      </c>
      <c r="C779" t="s">
        <v>287</v>
      </c>
      <c r="D779" t="str">
        <f t="shared" si="12"/>
        <v>SUDAN - ÁFRICA - C48</v>
      </c>
      <c r="E779" t="str">
        <f>LOWER(CONCATENATE(TablaRegistroVentas[[#This Row],[País]], ".", LEFT(TablaRegistroVentas[[#This Row],[Zona]],3),"@miempresa.com"))</f>
        <v>sudan.áfr@miempresa.com</v>
      </c>
      <c r="F779" t="s">
        <v>12</v>
      </c>
      <c r="G779" t="s">
        <v>18</v>
      </c>
      <c r="H779" t="s">
        <v>19</v>
      </c>
      <c r="I779" t="str">
        <f>IF(OR(TablaRegistroVentas[[#This Row],[Prioridad]]="Alta",TablaRegistroVentas[[#This Row],[Prioridad]]="Crítica"),"Urgente","Normal")</f>
        <v>Urgente</v>
      </c>
      <c r="J779" s="1">
        <v>44293</v>
      </c>
      <c r="K779">
        <v>489918839</v>
      </c>
      <c r="L779" s="1">
        <v>44307</v>
      </c>
      <c r="M779" s="5">
        <f>_xlfn.DAYS(TablaRegistroVentas[[#This Row],[Fecha envío]], TablaRegistroVentas[[#This Row],[Fecha pedido]])</f>
        <v>14</v>
      </c>
      <c r="N779" s="1" t="str">
        <f>IF(TablaRegistroVentas[[#This Row],[Dias de entrega]]&lt;=20, "OK", IF(TablaRegistroVentas[[#This Row],[Dias de entrega]]&lt;=35, "Atrasado", "Alerta"))</f>
        <v>OK</v>
      </c>
      <c r="O779" s="1"/>
      <c r="P779"/>
      <c r="Q779"/>
      <c r="R779"/>
    </row>
    <row r="780" spans="1:18" x14ac:dyDescent="0.3">
      <c r="A780" t="s">
        <v>932</v>
      </c>
      <c r="B780" t="s">
        <v>68</v>
      </c>
      <c r="C780" t="s">
        <v>143</v>
      </c>
      <c r="D780" t="str">
        <f t="shared" si="12"/>
        <v>CHINA - ASIA - C77</v>
      </c>
      <c r="E780" t="str">
        <f>LOWER(CONCATENATE(TablaRegistroVentas[[#This Row],[País]], ".", LEFT(TablaRegistroVentas[[#This Row],[Zona]],3),"@miempresa.com"))</f>
        <v>china.asi@miempresa.com</v>
      </c>
      <c r="F780" t="s">
        <v>32</v>
      </c>
      <c r="G780" t="s">
        <v>18</v>
      </c>
      <c r="H780" t="s">
        <v>19</v>
      </c>
      <c r="I780" t="str">
        <f>IF(OR(TablaRegistroVentas[[#This Row],[Prioridad]]="Alta",TablaRegistroVentas[[#This Row],[Prioridad]]="Crítica"),"Urgente","Normal")</f>
        <v>Urgente</v>
      </c>
      <c r="J780" s="1">
        <v>43897</v>
      </c>
      <c r="K780">
        <v>779882800</v>
      </c>
      <c r="L780" s="1">
        <v>43911</v>
      </c>
      <c r="M780" s="5">
        <f>_xlfn.DAYS(TablaRegistroVentas[[#This Row],[Fecha envío]], TablaRegistroVentas[[#This Row],[Fecha pedido]])</f>
        <v>14</v>
      </c>
      <c r="N780" s="1" t="str">
        <f>IF(TablaRegistroVentas[[#This Row],[Dias de entrega]]&lt;=20, "OK", IF(TablaRegistroVentas[[#This Row],[Dias de entrega]]&lt;=35, "Atrasado", "Alerta"))</f>
        <v>OK</v>
      </c>
      <c r="O780" s="1"/>
      <c r="P780"/>
      <c r="Q780"/>
      <c r="R780"/>
    </row>
    <row r="781" spans="1:18" x14ac:dyDescent="0.3">
      <c r="A781" t="s">
        <v>966</v>
      </c>
      <c r="B781" t="s">
        <v>10</v>
      </c>
      <c r="C781" t="s">
        <v>242</v>
      </c>
      <c r="D781" t="str">
        <f t="shared" si="12"/>
        <v>PORTUGAL - EUROPA - C89</v>
      </c>
      <c r="E781" t="str">
        <f>LOWER(CONCATENATE(TablaRegistroVentas[[#This Row],[País]], ".", LEFT(TablaRegistroVentas[[#This Row],[Zona]],3),"@miempresa.com"))</f>
        <v>portugal.eur@miempresa.com</v>
      </c>
      <c r="F781" t="s">
        <v>36</v>
      </c>
      <c r="G781" t="s">
        <v>18</v>
      </c>
      <c r="H781" t="s">
        <v>33</v>
      </c>
      <c r="I781" t="str">
        <f>IF(OR(TablaRegistroVentas[[#This Row],[Prioridad]]="Alta",TablaRegistroVentas[[#This Row],[Prioridad]]="Crítica"),"Urgente","Normal")</f>
        <v>Normal</v>
      </c>
      <c r="J781" s="1">
        <v>44678</v>
      </c>
      <c r="K781">
        <v>892692220</v>
      </c>
      <c r="L781" s="1">
        <v>44692</v>
      </c>
      <c r="M781" s="5">
        <f>_xlfn.DAYS(TablaRegistroVentas[[#This Row],[Fecha envío]], TablaRegistroVentas[[#This Row],[Fecha pedido]])</f>
        <v>14</v>
      </c>
      <c r="N781" s="1" t="str">
        <f>IF(TablaRegistroVentas[[#This Row],[Dias de entrega]]&lt;=20, "OK", IF(TablaRegistroVentas[[#This Row],[Dias de entrega]]&lt;=35, "Atrasado", "Alerta"))</f>
        <v>OK</v>
      </c>
      <c r="O781" s="1"/>
      <c r="P781"/>
      <c r="Q781"/>
      <c r="R781"/>
    </row>
    <row r="782" spans="1:18" x14ac:dyDescent="0.3">
      <c r="A782" t="s">
        <v>997</v>
      </c>
      <c r="B782" t="s">
        <v>68</v>
      </c>
      <c r="C782" t="s">
        <v>166</v>
      </c>
      <c r="D782" t="str">
        <f t="shared" si="12"/>
        <v>THAILAND - ASIA - C78</v>
      </c>
      <c r="E782" t="str">
        <f>LOWER(CONCATENATE(TablaRegistroVentas[[#This Row],[País]], ".", LEFT(TablaRegistroVentas[[#This Row],[Zona]],3),"@miempresa.com"))</f>
        <v>thailand.asi@miempresa.com</v>
      </c>
      <c r="F782" t="s">
        <v>12</v>
      </c>
      <c r="G782" t="s">
        <v>13</v>
      </c>
      <c r="H782" t="s">
        <v>19</v>
      </c>
      <c r="I782" t="str">
        <f>IF(OR(TablaRegistroVentas[[#This Row],[Prioridad]]="Alta",TablaRegistroVentas[[#This Row],[Prioridad]]="Crítica"),"Urgente","Normal")</f>
        <v>Urgente</v>
      </c>
      <c r="J782" s="1">
        <v>44182</v>
      </c>
      <c r="K782">
        <v>785507714</v>
      </c>
      <c r="L782" s="1">
        <v>44196</v>
      </c>
      <c r="M782" s="5">
        <f>_xlfn.DAYS(TablaRegistroVentas[[#This Row],[Fecha envío]], TablaRegistroVentas[[#This Row],[Fecha pedido]])</f>
        <v>14</v>
      </c>
      <c r="N782" s="1" t="str">
        <f>IF(TablaRegistroVentas[[#This Row],[Dias de entrega]]&lt;=20, "OK", IF(TablaRegistroVentas[[#This Row],[Dias de entrega]]&lt;=35, "Atrasado", "Alerta"))</f>
        <v>OK</v>
      </c>
      <c r="O782" s="1"/>
      <c r="P782"/>
      <c r="Q782"/>
      <c r="R782"/>
    </row>
    <row r="783" spans="1:18" x14ac:dyDescent="0.3">
      <c r="A783" t="s">
        <v>939</v>
      </c>
      <c r="B783" t="s">
        <v>10</v>
      </c>
      <c r="C783" t="s">
        <v>242</v>
      </c>
      <c r="D783" t="str">
        <f t="shared" si="12"/>
        <v>PORTUGAL - EUROPA - C82</v>
      </c>
      <c r="E783" t="str">
        <f>LOWER(CONCATENATE(TablaRegistroVentas[[#This Row],[País]], ".", LEFT(TablaRegistroVentas[[#This Row],[Zona]],3),"@miempresa.com"))</f>
        <v>portugal.eur@miempresa.com</v>
      </c>
      <c r="F783" t="s">
        <v>88</v>
      </c>
      <c r="G783" t="s">
        <v>13</v>
      </c>
      <c r="H783" t="s">
        <v>28</v>
      </c>
      <c r="I783" t="str">
        <f>IF(OR(TablaRegistroVentas[[#This Row],[Prioridad]]="Alta",TablaRegistroVentas[[#This Row],[Prioridad]]="Crítica"),"Urgente","Normal")</f>
        <v>Normal</v>
      </c>
      <c r="J783" s="1">
        <v>44617</v>
      </c>
      <c r="K783">
        <v>821989190</v>
      </c>
      <c r="L783" s="1">
        <v>44631</v>
      </c>
      <c r="M783" s="5">
        <f>_xlfn.DAYS(TablaRegistroVentas[[#This Row],[Fecha envío]], TablaRegistroVentas[[#This Row],[Fecha pedido]])</f>
        <v>14</v>
      </c>
      <c r="N783" s="1" t="str">
        <f>IF(TablaRegistroVentas[[#This Row],[Dias de entrega]]&lt;=20, "OK", IF(TablaRegistroVentas[[#This Row],[Dias de entrega]]&lt;=35, "Atrasado", "Alerta"))</f>
        <v>OK</v>
      </c>
      <c r="O783" s="1"/>
      <c r="P783"/>
      <c r="Q783"/>
      <c r="R783"/>
    </row>
    <row r="784" spans="1:18" x14ac:dyDescent="0.3">
      <c r="A784" t="s">
        <v>1088</v>
      </c>
      <c r="B784" t="s">
        <v>48</v>
      </c>
      <c r="C784" t="s">
        <v>285</v>
      </c>
      <c r="D784" t="str">
        <f t="shared" si="12"/>
        <v>UNITED STATES OF AMERICA - NORTEAMÉRICA - C77</v>
      </c>
      <c r="E784" t="str">
        <f>LOWER(CONCATENATE(TablaRegistroVentas[[#This Row],[País]], ".", LEFT(TablaRegistroVentas[[#This Row],[Zona]],3),"@miempresa.com"))</f>
        <v>united states of america.nor@miempresa.com</v>
      </c>
      <c r="F784" t="s">
        <v>17</v>
      </c>
      <c r="G784" t="s">
        <v>13</v>
      </c>
      <c r="H784" t="s">
        <v>33</v>
      </c>
      <c r="I784" t="str">
        <f>IF(OR(TablaRegistroVentas[[#This Row],[Prioridad]]="Alta",TablaRegistroVentas[[#This Row],[Prioridad]]="Crítica"),"Urgente","Normal")</f>
        <v>Normal</v>
      </c>
      <c r="J784" s="1">
        <v>44078</v>
      </c>
      <c r="K784">
        <v>770169770</v>
      </c>
      <c r="L784" s="1">
        <v>44092</v>
      </c>
      <c r="M784" s="5">
        <f>_xlfn.DAYS(TablaRegistroVentas[[#This Row],[Fecha envío]], TablaRegistroVentas[[#This Row],[Fecha pedido]])</f>
        <v>14</v>
      </c>
      <c r="N784" s="1" t="str">
        <f>IF(TablaRegistroVentas[[#This Row],[Dias de entrega]]&lt;=20, "OK", IF(TablaRegistroVentas[[#This Row],[Dias de entrega]]&lt;=35, "Atrasado", "Alerta"))</f>
        <v>OK</v>
      </c>
      <c r="O784" s="1"/>
      <c r="P784"/>
      <c r="Q784"/>
      <c r="R784"/>
    </row>
    <row r="785" spans="1:18" x14ac:dyDescent="0.3">
      <c r="A785" t="s">
        <v>1136</v>
      </c>
      <c r="B785" t="s">
        <v>30</v>
      </c>
      <c r="C785" t="s">
        <v>225</v>
      </c>
      <c r="D785" t="str">
        <f t="shared" si="12"/>
        <v>SAINT VINCENT AND THE GRENADINES - CENTROAMÉRICA Y CARIBE - C31</v>
      </c>
      <c r="E785" t="str">
        <f>LOWER(CONCATENATE(TablaRegistroVentas[[#This Row],[País]], ".", LEFT(TablaRegistroVentas[[#This Row],[Zona]],3),"@miempresa.com"))</f>
        <v>saint vincent and the grenadines.cen@miempresa.com</v>
      </c>
      <c r="F785" t="s">
        <v>41</v>
      </c>
      <c r="G785" t="s">
        <v>18</v>
      </c>
      <c r="H785" t="s">
        <v>19</v>
      </c>
      <c r="I785" t="str">
        <f>IF(OR(TablaRegistroVentas[[#This Row],[Prioridad]]="Alta",TablaRegistroVentas[[#This Row],[Prioridad]]="Crítica"),"Urgente","Normal")</f>
        <v>Urgente</v>
      </c>
      <c r="J785" s="1">
        <v>44433</v>
      </c>
      <c r="K785">
        <v>311624467</v>
      </c>
      <c r="L785" s="1">
        <v>44447</v>
      </c>
      <c r="M785" s="5">
        <f>_xlfn.DAYS(TablaRegistroVentas[[#This Row],[Fecha envío]], TablaRegistroVentas[[#This Row],[Fecha pedido]])</f>
        <v>14</v>
      </c>
      <c r="N785" s="1" t="str">
        <f>IF(TablaRegistroVentas[[#This Row],[Dias de entrega]]&lt;=20, "OK", IF(TablaRegistroVentas[[#This Row],[Dias de entrega]]&lt;=35, "Atrasado", "Alerta"))</f>
        <v>OK</v>
      </c>
      <c r="O785" s="1"/>
      <c r="P785"/>
      <c r="Q785"/>
      <c r="R785"/>
    </row>
    <row r="786" spans="1:18" x14ac:dyDescent="0.3">
      <c r="A786" t="s">
        <v>1160</v>
      </c>
      <c r="B786" t="s">
        <v>48</v>
      </c>
      <c r="C786" t="s">
        <v>399</v>
      </c>
      <c r="D786" t="str">
        <f t="shared" si="12"/>
        <v>MEXICO - NORTEAMÉRICA - C37</v>
      </c>
      <c r="E786" t="str">
        <f>LOWER(CONCATENATE(TablaRegistroVentas[[#This Row],[País]], ".", LEFT(TablaRegistroVentas[[#This Row],[Zona]],3),"@miempresa.com"))</f>
        <v>mexico.nor@miempresa.com</v>
      </c>
      <c r="F786" t="s">
        <v>27</v>
      </c>
      <c r="G786" t="s">
        <v>13</v>
      </c>
      <c r="H786" t="s">
        <v>33</v>
      </c>
      <c r="I786" t="str">
        <f>IF(OR(TablaRegistroVentas[[#This Row],[Prioridad]]="Alta",TablaRegistroVentas[[#This Row],[Prioridad]]="Crítica"),"Urgente","Normal")</f>
        <v>Normal</v>
      </c>
      <c r="J786" s="1">
        <v>44212</v>
      </c>
      <c r="K786">
        <v>372177588</v>
      </c>
      <c r="L786" s="1">
        <v>44226</v>
      </c>
      <c r="M786" s="5">
        <f>_xlfn.DAYS(TablaRegistroVentas[[#This Row],[Fecha envío]], TablaRegistroVentas[[#This Row],[Fecha pedido]])</f>
        <v>14</v>
      </c>
      <c r="N786" s="1" t="str">
        <f>IF(TablaRegistroVentas[[#This Row],[Dias de entrega]]&lt;=20, "OK", IF(TablaRegistroVentas[[#This Row],[Dias de entrega]]&lt;=35, "Atrasado", "Alerta"))</f>
        <v>OK</v>
      </c>
      <c r="O786" s="1"/>
      <c r="P786"/>
      <c r="Q786"/>
      <c r="R786"/>
    </row>
    <row r="787" spans="1:18" x14ac:dyDescent="0.3">
      <c r="A787" t="s">
        <v>99</v>
      </c>
      <c r="B787" t="s">
        <v>68</v>
      </c>
      <c r="C787" t="s">
        <v>100</v>
      </c>
      <c r="D787" t="str">
        <f t="shared" si="12"/>
        <v>INDONESIA - ASIA - C48</v>
      </c>
      <c r="E787" t="str">
        <f>LOWER(CONCATENATE(TablaRegistroVentas[[#This Row],[País]], ".", LEFT(TablaRegistroVentas[[#This Row],[Zona]],3),"@miempresa.com"))</f>
        <v>indonesia.asi@miempresa.com</v>
      </c>
      <c r="F787" t="s">
        <v>17</v>
      </c>
      <c r="G787" t="s">
        <v>18</v>
      </c>
      <c r="H787" t="s">
        <v>19</v>
      </c>
      <c r="I787" t="str">
        <f>IF(OR(TablaRegistroVentas[[#This Row],[Prioridad]]="Alta",TablaRegistroVentas[[#This Row],[Prioridad]]="Crítica"),"Urgente","Normal")</f>
        <v>Urgente</v>
      </c>
      <c r="J787" s="1">
        <v>44532</v>
      </c>
      <c r="K787">
        <v>485770642</v>
      </c>
      <c r="L787" s="1">
        <v>44545</v>
      </c>
      <c r="M787" s="5">
        <f>_xlfn.DAYS(TablaRegistroVentas[[#This Row],[Fecha envío]], TablaRegistroVentas[[#This Row],[Fecha pedido]])</f>
        <v>13</v>
      </c>
      <c r="N787" s="1" t="str">
        <f>IF(TablaRegistroVentas[[#This Row],[Dias de entrega]]&lt;=20, "OK", IF(TablaRegistroVentas[[#This Row],[Dias de entrega]]&lt;=35, "Atrasado", "Alerta"))</f>
        <v>OK</v>
      </c>
      <c r="O787" s="1"/>
      <c r="P787"/>
      <c r="Q787"/>
      <c r="R787"/>
    </row>
    <row r="788" spans="1:18" x14ac:dyDescent="0.3">
      <c r="A788" t="s">
        <v>310</v>
      </c>
      <c r="B788" t="s">
        <v>25</v>
      </c>
      <c r="C788" t="s">
        <v>311</v>
      </c>
      <c r="D788" t="str">
        <f t="shared" si="12"/>
        <v>OMAN - ÁFRICA - C85</v>
      </c>
      <c r="E788" t="str">
        <f>LOWER(CONCATENATE(TablaRegistroVentas[[#This Row],[País]], ".", LEFT(TablaRegistroVentas[[#This Row],[Zona]],3),"@miempresa.com"))</f>
        <v>oman.áfr@miempresa.com</v>
      </c>
      <c r="F788" t="s">
        <v>17</v>
      </c>
      <c r="G788" t="s">
        <v>13</v>
      </c>
      <c r="H788" t="s">
        <v>28</v>
      </c>
      <c r="I788" t="str">
        <f>IF(OR(TablaRegistroVentas[[#This Row],[Prioridad]]="Alta",TablaRegistroVentas[[#This Row],[Prioridad]]="Crítica"),"Urgente","Normal")</f>
        <v>Normal</v>
      </c>
      <c r="J788" s="1">
        <v>44424</v>
      </c>
      <c r="K788">
        <v>850827014</v>
      </c>
      <c r="L788" s="1">
        <v>44437</v>
      </c>
      <c r="M788" s="5">
        <f>_xlfn.DAYS(TablaRegistroVentas[[#This Row],[Fecha envío]], TablaRegistroVentas[[#This Row],[Fecha pedido]])</f>
        <v>13</v>
      </c>
      <c r="N788" s="1" t="str">
        <f>IF(TablaRegistroVentas[[#This Row],[Dias de entrega]]&lt;=20, "OK", IF(TablaRegistroVentas[[#This Row],[Dias de entrega]]&lt;=35, "Atrasado", "Alerta"))</f>
        <v>OK</v>
      </c>
      <c r="O788" s="1"/>
      <c r="P788"/>
      <c r="Q788"/>
      <c r="R788"/>
    </row>
    <row r="789" spans="1:18" x14ac:dyDescent="0.3">
      <c r="A789" t="s">
        <v>336</v>
      </c>
      <c r="B789" t="s">
        <v>10</v>
      </c>
      <c r="C789" t="s">
        <v>337</v>
      </c>
      <c r="D789" t="str">
        <f t="shared" si="12"/>
        <v>GERMANY - EUROPA - C13</v>
      </c>
      <c r="E789" t="str">
        <f>LOWER(CONCATENATE(TablaRegistroVentas[[#This Row],[País]], ".", LEFT(TablaRegistroVentas[[#This Row],[Zona]],3),"@miempresa.com"))</f>
        <v>germany.eur@miempresa.com</v>
      </c>
      <c r="F789" t="s">
        <v>36</v>
      </c>
      <c r="G789" t="s">
        <v>18</v>
      </c>
      <c r="H789" t="s">
        <v>19</v>
      </c>
      <c r="I789" t="str">
        <f>IF(OR(TablaRegistroVentas[[#This Row],[Prioridad]]="Alta",TablaRegistroVentas[[#This Row],[Prioridad]]="Crítica"),"Urgente","Normal")</f>
        <v>Urgente</v>
      </c>
      <c r="J789" s="1">
        <v>43990</v>
      </c>
      <c r="K789">
        <v>136167657</v>
      </c>
      <c r="L789" s="1">
        <v>44003</v>
      </c>
      <c r="M789" s="5">
        <f>_xlfn.DAYS(TablaRegistroVentas[[#This Row],[Fecha envío]], TablaRegistroVentas[[#This Row],[Fecha pedido]])</f>
        <v>13</v>
      </c>
      <c r="N789" s="1" t="str">
        <f>IF(TablaRegistroVentas[[#This Row],[Dias de entrega]]&lt;=20, "OK", IF(TablaRegistroVentas[[#This Row],[Dias de entrega]]&lt;=35, "Atrasado", "Alerta"))</f>
        <v>OK</v>
      </c>
      <c r="O789" s="1"/>
      <c r="P789"/>
      <c r="Q789"/>
      <c r="R789"/>
    </row>
    <row r="790" spans="1:18" x14ac:dyDescent="0.3">
      <c r="A790" t="s">
        <v>364</v>
      </c>
      <c r="B790" t="s">
        <v>25</v>
      </c>
      <c r="C790" t="s">
        <v>155</v>
      </c>
      <c r="D790" t="str">
        <f t="shared" si="12"/>
        <v>SYRIA - ÁFRICA - C60</v>
      </c>
      <c r="E790" t="str">
        <f>LOWER(CONCATENATE(TablaRegistroVentas[[#This Row],[País]], ".", LEFT(TablaRegistroVentas[[#This Row],[Zona]],3),"@miempresa.com"))</f>
        <v>syria.áfr@miempresa.com</v>
      </c>
      <c r="F790" t="s">
        <v>23</v>
      </c>
      <c r="G790" t="s">
        <v>13</v>
      </c>
      <c r="H790" t="s">
        <v>19</v>
      </c>
      <c r="I790" t="str">
        <f>IF(OR(TablaRegistroVentas[[#This Row],[Prioridad]]="Alta",TablaRegistroVentas[[#This Row],[Prioridad]]="Crítica"),"Urgente","Normal")</f>
        <v>Urgente</v>
      </c>
      <c r="J790" s="1">
        <v>44502</v>
      </c>
      <c r="K790">
        <v>600137031</v>
      </c>
      <c r="L790" s="1">
        <v>44515</v>
      </c>
      <c r="M790" s="5">
        <f>_xlfn.DAYS(TablaRegistroVentas[[#This Row],[Fecha envío]], TablaRegistroVentas[[#This Row],[Fecha pedido]])</f>
        <v>13</v>
      </c>
      <c r="N790" s="1" t="str">
        <f>IF(TablaRegistroVentas[[#This Row],[Dias de entrega]]&lt;=20, "OK", IF(TablaRegistroVentas[[#This Row],[Dias de entrega]]&lt;=35, "Atrasado", "Alerta"))</f>
        <v>OK</v>
      </c>
      <c r="O790" s="1"/>
      <c r="P790"/>
      <c r="Q790"/>
      <c r="R790"/>
    </row>
    <row r="791" spans="1:18" x14ac:dyDescent="0.3">
      <c r="A791" t="s">
        <v>523</v>
      </c>
      <c r="B791" t="s">
        <v>25</v>
      </c>
      <c r="C791" t="s">
        <v>406</v>
      </c>
      <c r="D791" t="str">
        <f t="shared" si="12"/>
        <v>EGYPT - ÁFRICA - C56</v>
      </c>
      <c r="E791" t="str">
        <f>LOWER(CONCATENATE(TablaRegistroVentas[[#This Row],[País]], ".", LEFT(TablaRegistroVentas[[#This Row],[Zona]],3),"@miempresa.com"))</f>
        <v>egypt.áfr@miempresa.com</v>
      </c>
      <c r="F791" t="s">
        <v>17</v>
      </c>
      <c r="G791" t="s">
        <v>13</v>
      </c>
      <c r="H791" t="s">
        <v>33</v>
      </c>
      <c r="I791" t="str">
        <f>IF(OR(TablaRegistroVentas[[#This Row],[Prioridad]]="Alta",TablaRegistroVentas[[#This Row],[Prioridad]]="Crítica"),"Urgente","Normal")</f>
        <v>Normal</v>
      </c>
      <c r="J791" s="1">
        <v>44409</v>
      </c>
      <c r="K791">
        <v>567838943</v>
      </c>
      <c r="L791" s="1">
        <v>44422</v>
      </c>
      <c r="M791" s="5">
        <f>_xlfn.DAYS(TablaRegistroVentas[[#This Row],[Fecha envío]], TablaRegistroVentas[[#This Row],[Fecha pedido]])</f>
        <v>13</v>
      </c>
      <c r="N791" s="1" t="str">
        <f>IF(TablaRegistroVentas[[#This Row],[Dias de entrega]]&lt;=20, "OK", IF(TablaRegistroVentas[[#This Row],[Dias de entrega]]&lt;=35, "Atrasado", "Alerta"))</f>
        <v>OK</v>
      </c>
      <c r="O791" s="1"/>
      <c r="P791"/>
      <c r="Q791"/>
      <c r="R791"/>
    </row>
    <row r="792" spans="1:18" x14ac:dyDescent="0.3">
      <c r="A792" t="s">
        <v>560</v>
      </c>
      <c r="B792" t="s">
        <v>10</v>
      </c>
      <c r="C792" t="s">
        <v>561</v>
      </c>
      <c r="D792" t="str">
        <f t="shared" si="12"/>
        <v>MONACO - EUROPA - C31</v>
      </c>
      <c r="E792" t="str">
        <f>LOWER(CONCATENATE(TablaRegistroVentas[[#This Row],[País]], ".", LEFT(TablaRegistroVentas[[#This Row],[Zona]],3),"@miempresa.com"))</f>
        <v>monaco.eur@miempresa.com</v>
      </c>
      <c r="F792" t="s">
        <v>41</v>
      </c>
      <c r="G792" t="s">
        <v>18</v>
      </c>
      <c r="H792" t="s">
        <v>33</v>
      </c>
      <c r="I792" t="str">
        <f>IF(OR(TablaRegistroVentas[[#This Row],[Prioridad]]="Alta",TablaRegistroVentas[[#This Row],[Prioridad]]="Crítica"),"Urgente","Normal")</f>
        <v>Normal</v>
      </c>
      <c r="J792" s="1">
        <v>44433</v>
      </c>
      <c r="K792">
        <v>313789117</v>
      </c>
      <c r="L792" s="1">
        <v>44446</v>
      </c>
      <c r="M792" s="5">
        <f>_xlfn.DAYS(TablaRegistroVentas[[#This Row],[Fecha envío]], TablaRegistroVentas[[#This Row],[Fecha pedido]])</f>
        <v>13</v>
      </c>
      <c r="N792" s="1" t="str">
        <f>IF(TablaRegistroVentas[[#This Row],[Dias de entrega]]&lt;=20, "OK", IF(TablaRegistroVentas[[#This Row],[Dias de entrega]]&lt;=35, "Atrasado", "Alerta"))</f>
        <v>OK</v>
      </c>
      <c r="O792" s="1"/>
      <c r="P792"/>
      <c r="Q792"/>
      <c r="R792"/>
    </row>
    <row r="793" spans="1:18" x14ac:dyDescent="0.3">
      <c r="A793" t="s">
        <v>623</v>
      </c>
      <c r="B793" t="s">
        <v>10</v>
      </c>
      <c r="C793" t="s">
        <v>624</v>
      </c>
      <c r="D793" t="str">
        <f t="shared" si="12"/>
        <v>SLOVAKIA - EUROPA - C42</v>
      </c>
      <c r="E793" t="str">
        <f>LOWER(CONCATENATE(TablaRegistroVentas[[#This Row],[País]], ".", LEFT(TablaRegistroVentas[[#This Row],[Zona]],3),"@miempresa.com"))</f>
        <v>slovakia.eur@miempresa.com</v>
      </c>
      <c r="F793" t="s">
        <v>27</v>
      </c>
      <c r="G793" t="s">
        <v>13</v>
      </c>
      <c r="H793" t="s">
        <v>19</v>
      </c>
      <c r="I793" t="str">
        <f>IF(OR(TablaRegistroVentas[[#This Row],[Prioridad]]="Alta",TablaRegistroVentas[[#This Row],[Prioridad]]="Crítica"),"Urgente","Normal")</f>
        <v>Urgente</v>
      </c>
      <c r="J793" s="1">
        <v>44460</v>
      </c>
      <c r="K793">
        <v>427934491</v>
      </c>
      <c r="L793" s="1">
        <v>44473</v>
      </c>
      <c r="M793" s="5">
        <f>_xlfn.DAYS(TablaRegistroVentas[[#This Row],[Fecha envío]], TablaRegistroVentas[[#This Row],[Fecha pedido]])</f>
        <v>13</v>
      </c>
      <c r="N793" s="1" t="str">
        <f>IF(TablaRegistroVentas[[#This Row],[Dias de entrega]]&lt;=20, "OK", IF(TablaRegistroVentas[[#This Row],[Dias de entrega]]&lt;=35, "Atrasado", "Alerta"))</f>
        <v>OK</v>
      </c>
      <c r="O793" s="1"/>
      <c r="P793"/>
      <c r="Q793"/>
      <c r="R793"/>
    </row>
    <row r="794" spans="1:18" x14ac:dyDescent="0.3">
      <c r="A794" t="s">
        <v>760</v>
      </c>
      <c r="B794" t="s">
        <v>10</v>
      </c>
      <c r="C794" t="s">
        <v>87</v>
      </c>
      <c r="D794" t="str">
        <f t="shared" si="12"/>
        <v>NORWAY - EUROPA - C40</v>
      </c>
      <c r="E794" t="str">
        <f>LOWER(CONCATENATE(TablaRegistroVentas[[#This Row],[País]], ".", LEFT(TablaRegistroVentas[[#This Row],[Zona]],3),"@miempresa.com"))</f>
        <v>norway.eur@miempresa.com</v>
      </c>
      <c r="F794" t="s">
        <v>41</v>
      </c>
      <c r="G794" t="s">
        <v>18</v>
      </c>
      <c r="H794" t="s">
        <v>28</v>
      </c>
      <c r="I794" t="str">
        <f>IF(OR(TablaRegistroVentas[[#This Row],[Prioridad]]="Alta",TablaRegistroVentas[[#This Row],[Prioridad]]="Crítica"),"Urgente","Normal")</f>
        <v>Normal</v>
      </c>
      <c r="J794" s="1">
        <v>44185</v>
      </c>
      <c r="K794">
        <v>409678733</v>
      </c>
      <c r="L794" s="1">
        <v>44198</v>
      </c>
      <c r="M794" s="5">
        <f>_xlfn.DAYS(TablaRegistroVentas[[#This Row],[Fecha envío]], TablaRegistroVentas[[#This Row],[Fecha pedido]])</f>
        <v>13</v>
      </c>
      <c r="N794" s="1" t="str">
        <f>IF(TablaRegistroVentas[[#This Row],[Dias de entrega]]&lt;=20, "OK", IF(TablaRegistroVentas[[#This Row],[Dias de entrega]]&lt;=35, "Atrasado", "Alerta"))</f>
        <v>OK</v>
      </c>
      <c r="O794" s="1"/>
      <c r="P794"/>
      <c r="Q794"/>
      <c r="R794"/>
    </row>
    <row r="795" spans="1:18" x14ac:dyDescent="0.3">
      <c r="A795" t="s">
        <v>763</v>
      </c>
      <c r="B795" t="s">
        <v>68</v>
      </c>
      <c r="C795" t="s">
        <v>425</v>
      </c>
      <c r="D795" t="str">
        <f t="shared" si="12"/>
        <v>MALAYSIA - ASIA - C39</v>
      </c>
      <c r="E795" t="str">
        <f>LOWER(CONCATENATE(TablaRegistroVentas[[#This Row],[País]], ".", LEFT(TablaRegistroVentas[[#This Row],[Zona]],3),"@miempresa.com"))</f>
        <v>malaysia.asi@miempresa.com</v>
      </c>
      <c r="F795" t="s">
        <v>12</v>
      </c>
      <c r="G795" t="s">
        <v>18</v>
      </c>
      <c r="H795" t="s">
        <v>33</v>
      </c>
      <c r="I795" t="str">
        <f>IF(OR(TablaRegistroVentas[[#This Row],[Prioridad]]="Alta",TablaRegistroVentas[[#This Row],[Prioridad]]="Crítica"),"Urgente","Normal")</f>
        <v>Normal</v>
      </c>
      <c r="J795" s="1">
        <v>44022</v>
      </c>
      <c r="K795">
        <v>395033872</v>
      </c>
      <c r="L795" s="1">
        <v>44035</v>
      </c>
      <c r="M795" s="5">
        <f>_xlfn.DAYS(TablaRegistroVentas[[#This Row],[Fecha envío]], TablaRegistroVentas[[#This Row],[Fecha pedido]])</f>
        <v>13</v>
      </c>
      <c r="N795" s="1" t="str">
        <f>IF(TablaRegistroVentas[[#This Row],[Dias de entrega]]&lt;=20, "OK", IF(TablaRegistroVentas[[#This Row],[Dias de entrega]]&lt;=35, "Atrasado", "Alerta"))</f>
        <v>OK</v>
      </c>
      <c r="O795" s="1"/>
      <c r="P795"/>
      <c r="Q795"/>
      <c r="R795"/>
    </row>
    <row r="796" spans="1:18" x14ac:dyDescent="0.3">
      <c r="A796" t="s">
        <v>899</v>
      </c>
      <c r="B796" t="s">
        <v>25</v>
      </c>
      <c r="C796" t="s">
        <v>298</v>
      </c>
      <c r="D796" t="str">
        <f t="shared" si="12"/>
        <v>BOTSWANA - ÁFRICA - C36</v>
      </c>
      <c r="E796" t="str">
        <f>LOWER(CONCATENATE(TablaRegistroVentas[[#This Row],[País]], ".", LEFT(TablaRegistroVentas[[#This Row],[Zona]],3),"@miempresa.com"))</f>
        <v>botswana.áfr@miempresa.com</v>
      </c>
      <c r="F796" t="s">
        <v>32</v>
      </c>
      <c r="G796" t="s">
        <v>18</v>
      </c>
      <c r="H796" t="s">
        <v>33</v>
      </c>
      <c r="I796" t="str">
        <f>IF(OR(TablaRegistroVentas[[#This Row],[Prioridad]]="Alta",TablaRegistroVentas[[#This Row],[Prioridad]]="Crítica"),"Urgente","Normal")</f>
        <v>Normal</v>
      </c>
      <c r="J796" s="1">
        <v>44802</v>
      </c>
      <c r="K796">
        <v>361234176</v>
      </c>
      <c r="L796" s="1">
        <v>44815</v>
      </c>
      <c r="M796" s="5">
        <f>_xlfn.DAYS(TablaRegistroVentas[[#This Row],[Fecha envío]], TablaRegistroVentas[[#This Row],[Fecha pedido]])</f>
        <v>13</v>
      </c>
      <c r="N796" s="1" t="str">
        <f>IF(TablaRegistroVentas[[#This Row],[Dias de entrega]]&lt;=20, "OK", IF(TablaRegistroVentas[[#This Row],[Dias de entrega]]&lt;=35, "Atrasado", "Alerta"))</f>
        <v>OK</v>
      </c>
      <c r="O796" s="1"/>
      <c r="P796"/>
      <c r="Q796"/>
      <c r="R796"/>
    </row>
    <row r="797" spans="1:18" x14ac:dyDescent="0.3">
      <c r="A797" t="s">
        <v>961</v>
      </c>
      <c r="B797" t="s">
        <v>10</v>
      </c>
      <c r="C797" t="s">
        <v>358</v>
      </c>
      <c r="D797" t="str">
        <f t="shared" si="12"/>
        <v>RUSSIA - EUROPA - C57</v>
      </c>
      <c r="E797" t="str">
        <f>LOWER(CONCATENATE(TablaRegistroVentas[[#This Row],[País]], ".", LEFT(TablaRegistroVentas[[#This Row],[Zona]],3),"@miempresa.com"))</f>
        <v>russia.eur@miempresa.com</v>
      </c>
      <c r="F797" t="s">
        <v>78</v>
      </c>
      <c r="G797" t="s">
        <v>13</v>
      </c>
      <c r="H797" t="s">
        <v>33</v>
      </c>
      <c r="I797" t="str">
        <f>IF(OR(TablaRegistroVentas[[#This Row],[Prioridad]]="Alta",TablaRegistroVentas[[#This Row],[Prioridad]]="Crítica"),"Urgente","Normal")</f>
        <v>Normal</v>
      </c>
      <c r="J797" s="1">
        <v>44523</v>
      </c>
      <c r="K797">
        <v>572198283</v>
      </c>
      <c r="L797" s="1">
        <v>44536</v>
      </c>
      <c r="M797" s="5">
        <f>_xlfn.DAYS(TablaRegistroVentas[[#This Row],[Fecha envío]], TablaRegistroVentas[[#This Row],[Fecha pedido]])</f>
        <v>13</v>
      </c>
      <c r="N797" s="1" t="str">
        <f>IF(TablaRegistroVentas[[#This Row],[Dias de entrega]]&lt;=20, "OK", IF(TablaRegistroVentas[[#This Row],[Dias de entrega]]&lt;=35, "Atrasado", "Alerta"))</f>
        <v>OK</v>
      </c>
      <c r="O797" s="1"/>
      <c r="P797"/>
      <c r="Q797"/>
      <c r="R797"/>
    </row>
    <row r="798" spans="1:18" x14ac:dyDescent="0.3">
      <c r="A798" t="s">
        <v>1073</v>
      </c>
      <c r="B798" t="s">
        <v>10</v>
      </c>
      <c r="C798" t="s">
        <v>262</v>
      </c>
      <c r="D798" t="str">
        <f t="shared" si="12"/>
        <v>SWITZERLAND - EUROPA - C28</v>
      </c>
      <c r="E798" t="str">
        <f>LOWER(CONCATENATE(TablaRegistroVentas[[#This Row],[País]], ".", LEFT(TablaRegistroVentas[[#This Row],[Zona]],3),"@miempresa.com"))</f>
        <v>switzerland.eur@miempresa.com</v>
      </c>
      <c r="F798" t="s">
        <v>36</v>
      </c>
      <c r="G798" t="s">
        <v>13</v>
      </c>
      <c r="H798" t="s">
        <v>19</v>
      </c>
      <c r="I798" t="str">
        <f>IF(OR(TablaRegistroVentas[[#This Row],[Prioridad]]="Alta",TablaRegistroVentas[[#This Row],[Prioridad]]="Crítica"),"Urgente","Normal")</f>
        <v>Urgente</v>
      </c>
      <c r="J798" s="1">
        <v>43987</v>
      </c>
      <c r="K798">
        <v>289702451</v>
      </c>
      <c r="L798" s="1">
        <v>44000</v>
      </c>
      <c r="M798" s="5">
        <f>_xlfn.DAYS(TablaRegistroVentas[[#This Row],[Fecha envío]], TablaRegistroVentas[[#This Row],[Fecha pedido]])</f>
        <v>13</v>
      </c>
      <c r="N798" s="1" t="str">
        <f>IF(TablaRegistroVentas[[#This Row],[Dias de entrega]]&lt;=20, "OK", IF(TablaRegistroVentas[[#This Row],[Dias de entrega]]&lt;=35, "Atrasado", "Alerta"))</f>
        <v>OK</v>
      </c>
      <c r="O798" s="1"/>
      <c r="P798"/>
      <c r="Q798"/>
      <c r="R798"/>
    </row>
    <row r="799" spans="1:18" x14ac:dyDescent="0.3">
      <c r="A799" t="s">
        <v>1119</v>
      </c>
      <c r="B799" t="s">
        <v>10</v>
      </c>
      <c r="C799" t="s">
        <v>710</v>
      </c>
      <c r="D799" t="str">
        <f t="shared" si="12"/>
        <v>SAN MARINO - EUROPA - C20</v>
      </c>
      <c r="E799" t="str">
        <f>LOWER(CONCATENATE(TablaRegistroVentas[[#This Row],[País]], ".", LEFT(TablaRegistroVentas[[#This Row],[Zona]],3),"@miempresa.com"))</f>
        <v>san marino.eur@miempresa.com</v>
      </c>
      <c r="F799" t="s">
        <v>36</v>
      </c>
      <c r="G799" t="s">
        <v>18</v>
      </c>
      <c r="H799" t="s">
        <v>33</v>
      </c>
      <c r="I799" t="str">
        <f>IF(OR(TablaRegistroVentas[[#This Row],[Prioridad]]="Alta",TablaRegistroVentas[[#This Row],[Prioridad]]="Crítica"),"Urgente","Normal")</f>
        <v>Normal</v>
      </c>
      <c r="J799" s="1">
        <v>44286</v>
      </c>
      <c r="K799">
        <v>203154218</v>
      </c>
      <c r="L799" s="1">
        <v>44299</v>
      </c>
      <c r="M799" s="5">
        <f>_xlfn.DAYS(TablaRegistroVentas[[#This Row],[Fecha envío]], TablaRegistroVentas[[#This Row],[Fecha pedido]])</f>
        <v>13</v>
      </c>
      <c r="N799" s="1" t="str">
        <f>IF(TablaRegistroVentas[[#This Row],[Dias de entrega]]&lt;=20, "OK", IF(TablaRegistroVentas[[#This Row],[Dias de entrega]]&lt;=35, "Atrasado", "Alerta"))</f>
        <v>OK</v>
      </c>
      <c r="O799" s="1"/>
      <c r="P799"/>
      <c r="Q799"/>
      <c r="R799"/>
    </row>
    <row r="800" spans="1:18" x14ac:dyDescent="0.3">
      <c r="A800" t="s">
        <v>1123</v>
      </c>
      <c r="B800" t="s">
        <v>68</v>
      </c>
      <c r="C800" t="s">
        <v>432</v>
      </c>
      <c r="D800" t="str">
        <f t="shared" si="12"/>
        <v>TAJIKISTAN - ASIA - C89</v>
      </c>
      <c r="E800" t="str">
        <f>LOWER(CONCATENATE(TablaRegistroVentas[[#This Row],[País]], ".", LEFT(TablaRegistroVentas[[#This Row],[Zona]],3),"@miempresa.com"))</f>
        <v>tajikistan.asi@miempresa.com</v>
      </c>
      <c r="F800" t="s">
        <v>43</v>
      </c>
      <c r="G800" t="s">
        <v>18</v>
      </c>
      <c r="H800" t="s">
        <v>28</v>
      </c>
      <c r="I800" t="str">
        <f>IF(OR(TablaRegistroVentas[[#This Row],[Prioridad]]="Alta",TablaRegistroVentas[[#This Row],[Prioridad]]="Crítica"),"Urgente","Normal")</f>
        <v>Normal</v>
      </c>
      <c r="J800" s="1">
        <v>44219</v>
      </c>
      <c r="K800">
        <v>890131032</v>
      </c>
      <c r="L800" s="1">
        <v>44232</v>
      </c>
      <c r="M800" s="5">
        <f>_xlfn.DAYS(TablaRegistroVentas[[#This Row],[Fecha envío]], TablaRegistroVentas[[#This Row],[Fecha pedido]])</f>
        <v>13</v>
      </c>
      <c r="N800" s="1" t="str">
        <f>IF(TablaRegistroVentas[[#This Row],[Dias de entrega]]&lt;=20, "OK", IF(TablaRegistroVentas[[#This Row],[Dias de entrega]]&lt;=35, "Atrasado", "Alerta"))</f>
        <v>OK</v>
      </c>
      <c r="O800" s="1"/>
      <c r="P800"/>
      <c r="Q800"/>
      <c r="R800"/>
    </row>
    <row r="801" spans="1:18" x14ac:dyDescent="0.3">
      <c r="A801" t="s">
        <v>65</v>
      </c>
      <c r="B801" t="s">
        <v>25</v>
      </c>
      <c r="C801" t="s">
        <v>66</v>
      </c>
      <c r="D801" t="str">
        <f t="shared" si="12"/>
        <v>LIBYA - ÁFRICA - C57</v>
      </c>
      <c r="E801" t="str">
        <f>LOWER(CONCATENATE(TablaRegistroVentas[[#This Row],[País]], ".", LEFT(TablaRegistroVentas[[#This Row],[Zona]],3),"@miempresa.com"))</f>
        <v>libya.áfr@miempresa.com</v>
      </c>
      <c r="F801" t="s">
        <v>46</v>
      </c>
      <c r="G801" t="s">
        <v>18</v>
      </c>
      <c r="H801" t="s">
        <v>19</v>
      </c>
      <c r="I801" t="str">
        <f>IF(OR(TablaRegistroVentas[[#This Row],[Prioridad]]="Alta",TablaRegistroVentas[[#This Row],[Prioridad]]="Crítica"),"Urgente","Normal")</f>
        <v>Urgente</v>
      </c>
      <c r="J801" s="1">
        <v>44752</v>
      </c>
      <c r="K801">
        <v>577808177</v>
      </c>
      <c r="L801" s="1">
        <v>44764</v>
      </c>
      <c r="M801" s="5">
        <f>_xlfn.DAYS(TablaRegistroVentas[[#This Row],[Fecha envío]], TablaRegistroVentas[[#This Row],[Fecha pedido]])</f>
        <v>12</v>
      </c>
      <c r="N801" s="1" t="str">
        <f>IF(TablaRegistroVentas[[#This Row],[Dias de entrega]]&lt;=20, "OK", IF(TablaRegistroVentas[[#This Row],[Dias de entrega]]&lt;=35, "Atrasado", "Alerta"))</f>
        <v>OK</v>
      </c>
      <c r="O801" s="1"/>
      <c r="P801"/>
      <c r="Q801"/>
      <c r="R801"/>
    </row>
    <row r="802" spans="1:18" x14ac:dyDescent="0.3">
      <c r="A802" t="s">
        <v>127</v>
      </c>
      <c r="B802" t="s">
        <v>25</v>
      </c>
      <c r="C802" t="s">
        <v>82</v>
      </c>
      <c r="D802" t="str">
        <f t="shared" si="12"/>
        <v>BURUNDI - ÁFRICA - C50</v>
      </c>
      <c r="E802" t="str">
        <f>LOWER(CONCATENATE(TablaRegistroVentas[[#This Row],[País]], ".", LEFT(TablaRegistroVentas[[#This Row],[Zona]],3),"@miempresa.com"))</f>
        <v>burundi.áfr@miempresa.com</v>
      </c>
      <c r="F802" t="s">
        <v>23</v>
      </c>
      <c r="G802" t="s">
        <v>13</v>
      </c>
      <c r="H802" t="s">
        <v>28</v>
      </c>
      <c r="I802" t="str">
        <f>IF(OR(TablaRegistroVentas[[#This Row],[Prioridad]]="Alta",TablaRegistroVentas[[#This Row],[Prioridad]]="Crítica"),"Urgente","Normal")</f>
        <v>Normal</v>
      </c>
      <c r="J802" s="1">
        <v>44805</v>
      </c>
      <c r="K802">
        <v>508827769</v>
      </c>
      <c r="L802" s="1">
        <v>44817</v>
      </c>
      <c r="M802" s="5">
        <f>_xlfn.DAYS(TablaRegistroVentas[[#This Row],[Fecha envío]], TablaRegistroVentas[[#This Row],[Fecha pedido]])</f>
        <v>12</v>
      </c>
      <c r="N802" s="1" t="str">
        <f>IF(TablaRegistroVentas[[#This Row],[Dias de entrega]]&lt;=20, "OK", IF(TablaRegistroVentas[[#This Row],[Dias de entrega]]&lt;=35, "Atrasado", "Alerta"))</f>
        <v>OK</v>
      </c>
      <c r="O802" s="1"/>
      <c r="P802"/>
      <c r="Q802"/>
      <c r="R802"/>
    </row>
    <row r="803" spans="1:18" x14ac:dyDescent="0.3">
      <c r="A803" t="s">
        <v>428</v>
      </c>
      <c r="B803" t="s">
        <v>10</v>
      </c>
      <c r="C803" t="s">
        <v>180</v>
      </c>
      <c r="D803" t="str">
        <f t="shared" si="12"/>
        <v>CROATIA - EUROPA - C49</v>
      </c>
      <c r="E803" t="str">
        <f>LOWER(CONCATENATE(TablaRegistroVentas[[#This Row],[País]], ".", LEFT(TablaRegistroVentas[[#This Row],[Zona]],3),"@miempresa.com"))</f>
        <v>croatia.eur@miempresa.com</v>
      </c>
      <c r="F803" t="s">
        <v>43</v>
      </c>
      <c r="G803" t="s">
        <v>18</v>
      </c>
      <c r="H803" t="s">
        <v>19</v>
      </c>
      <c r="I803" t="str">
        <f>IF(OR(TablaRegistroVentas[[#This Row],[Prioridad]]="Alta",TablaRegistroVentas[[#This Row],[Prioridad]]="Crítica"),"Urgente","Normal")</f>
        <v>Urgente</v>
      </c>
      <c r="J803" s="1">
        <v>43886</v>
      </c>
      <c r="K803">
        <v>498863685</v>
      </c>
      <c r="L803" s="1">
        <v>43898</v>
      </c>
      <c r="M803" s="5">
        <f>_xlfn.DAYS(TablaRegistroVentas[[#This Row],[Fecha envío]], TablaRegistroVentas[[#This Row],[Fecha pedido]])</f>
        <v>12</v>
      </c>
      <c r="N803" s="1" t="str">
        <f>IF(TablaRegistroVentas[[#This Row],[Dias de entrega]]&lt;=20, "OK", IF(TablaRegistroVentas[[#This Row],[Dias de entrega]]&lt;=35, "Atrasado", "Alerta"))</f>
        <v>OK</v>
      </c>
      <c r="O803" s="1"/>
      <c r="P803"/>
      <c r="Q803"/>
      <c r="R803"/>
    </row>
    <row r="804" spans="1:18" x14ac:dyDescent="0.3">
      <c r="A804" t="s">
        <v>456</v>
      </c>
      <c r="B804" t="s">
        <v>25</v>
      </c>
      <c r="C804" t="s">
        <v>264</v>
      </c>
      <c r="D804" t="str">
        <f t="shared" si="12"/>
        <v>KUWAIT - ÁFRICA - C14</v>
      </c>
      <c r="E804" t="str">
        <f>LOWER(CONCATENATE(TablaRegistroVentas[[#This Row],[País]], ".", LEFT(TablaRegistroVentas[[#This Row],[Zona]],3),"@miempresa.com"))</f>
        <v>kuwait.áfr@miempresa.com</v>
      </c>
      <c r="F804" t="s">
        <v>12</v>
      </c>
      <c r="G804" t="s">
        <v>13</v>
      </c>
      <c r="H804" t="s">
        <v>33</v>
      </c>
      <c r="I804" t="str">
        <f>IF(OR(TablaRegistroVentas[[#This Row],[Prioridad]]="Alta",TablaRegistroVentas[[#This Row],[Prioridad]]="Crítica"),"Urgente","Normal")</f>
        <v>Normal</v>
      </c>
      <c r="J804" s="1">
        <v>44391</v>
      </c>
      <c r="K804">
        <v>145443809</v>
      </c>
      <c r="L804" s="1">
        <v>44403</v>
      </c>
      <c r="M804" s="5">
        <f>_xlfn.DAYS(TablaRegistroVentas[[#This Row],[Fecha envío]], TablaRegistroVentas[[#This Row],[Fecha pedido]])</f>
        <v>12</v>
      </c>
      <c r="N804" s="1" t="str">
        <f>IF(TablaRegistroVentas[[#This Row],[Dias de entrega]]&lt;=20, "OK", IF(TablaRegistroVentas[[#This Row],[Dias de entrega]]&lt;=35, "Atrasado", "Alerta"))</f>
        <v>OK</v>
      </c>
      <c r="O804" s="1"/>
      <c r="P804"/>
      <c r="Q804"/>
      <c r="R804"/>
    </row>
    <row r="805" spans="1:18" x14ac:dyDescent="0.3">
      <c r="A805" t="s">
        <v>528</v>
      </c>
      <c r="B805" t="s">
        <v>25</v>
      </c>
      <c r="C805" t="s">
        <v>26</v>
      </c>
      <c r="D805" t="str">
        <f t="shared" si="12"/>
        <v>IRAN - ÁFRICA - C53</v>
      </c>
      <c r="E805" t="str">
        <f>LOWER(CONCATENATE(TablaRegistroVentas[[#This Row],[País]], ".", LEFT(TablaRegistroVentas[[#This Row],[Zona]],3),"@miempresa.com"))</f>
        <v>iran.áfr@miempresa.com</v>
      </c>
      <c r="F805" t="s">
        <v>78</v>
      </c>
      <c r="G805" t="s">
        <v>13</v>
      </c>
      <c r="H805" t="s">
        <v>33</v>
      </c>
      <c r="I805" t="str">
        <f>IF(OR(TablaRegistroVentas[[#This Row],[Prioridad]]="Alta",TablaRegistroVentas[[#This Row],[Prioridad]]="Crítica"),"Urgente","Normal")</f>
        <v>Normal</v>
      </c>
      <c r="J805" s="1">
        <v>44840</v>
      </c>
      <c r="K805">
        <v>539654290</v>
      </c>
      <c r="L805" s="1">
        <v>44852</v>
      </c>
      <c r="M805" s="5">
        <f>_xlfn.DAYS(TablaRegistroVentas[[#This Row],[Fecha envío]], TablaRegistroVentas[[#This Row],[Fecha pedido]])</f>
        <v>12</v>
      </c>
      <c r="N805" s="1" t="str">
        <f>IF(TablaRegistroVentas[[#This Row],[Dias de entrega]]&lt;=20, "OK", IF(TablaRegistroVentas[[#This Row],[Dias de entrega]]&lt;=35, "Atrasado", "Alerta"))</f>
        <v>OK</v>
      </c>
      <c r="O805" s="1"/>
      <c r="P805"/>
      <c r="Q805"/>
      <c r="R805"/>
    </row>
    <row r="806" spans="1:18" x14ac:dyDescent="0.3">
      <c r="A806" t="s">
        <v>543</v>
      </c>
      <c r="B806" t="s">
        <v>30</v>
      </c>
      <c r="C806" t="s">
        <v>117</v>
      </c>
      <c r="D806" t="str">
        <f t="shared" si="12"/>
        <v>ANTIGUA AND BARBUDA  - CENTROAMÉRICA Y CARIBE - C26</v>
      </c>
      <c r="E806" t="str">
        <f>LOWER(CONCATENATE(TablaRegistroVentas[[#This Row],[País]], ".", LEFT(TablaRegistroVentas[[#This Row],[Zona]],3),"@miempresa.com"))</f>
        <v>antigua and barbuda .cen@miempresa.com</v>
      </c>
      <c r="F806" t="s">
        <v>56</v>
      </c>
      <c r="G806" t="s">
        <v>13</v>
      </c>
      <c r="H806" t="s">
        <v>19</v>
      </c>
      <c r="I806" t="str">
        <f>IF(OR(TablaRegistroVentas[[#This Row],[Prioridad]]="Alta",TablaRegistroVentas[[#This Row],[Prioridad]]="Crítica"),"Urgente","Normal")</f>
        <v>Urgente</v>
      </c>
      <c r="J806" s="1">
        <v>44760</v>
      </c>
      <c r="K806">
        <v>267865836</v>
      </c>
      <c r="L806" s="1">
        <v>44772</v>
      </c>
      <c r="M806" s="5">
        <f>_xlfn.DAYS(TablaRegistroVentas[[#This Row],[Fecha envío]], TablaRegistroVentas[[#This Row],[Fecha pedido]])</f>
        <v>12</v>
      </c>
      <c r="N806" s="1" t="str">
        <f>IF(TablaRegistroVentas[[#This Row],[Dias de entrega]]&lt;=20, "OK", IF(TablaRegistroVentas[[#This Row],[Dias de entrega]]&lt;=35, "Atrasado", "Alerta"))</f>
        <v>OK</v>
      </c>
      <c r="O806" s="1"/>
      <c r="P806"/>
      <c r="Q806"/>
      <c r="R806"/>
    </row>
    <row r="807" spans="1:18" x14ac:dyDescent="0.3">
      <c r="A807" t="s">
        <v>544</v>
      </c>
      <c r="B807" t="s">
        <v>10</v>
      </c>
      <c r="C807" t="s">
        <v>272</v>
      </c>
      <c r="D807" t="str">
        <f t="shared" si="12"/>
        <v>POLAND - EUROPA - C88</v>
      </c>
      <c r="E807" t="str">
        <f>LOWER(CONCATENATE(TablaRegistroVentas[[#This Row],[País]], ".", LEFT(TablaRegistroVentas[[#This Row],[Zona]],3),"@miempresa.com"))</f>
        <v>poland.eur@miempresa.com</v>
      </c>
      <c r="F807" t="s">
        <v>46</v>
      </c>
      <c r="G807" t="s">
        <v>18</v>
      </c>
      <c r="H807" t="s">
        <v>19</v>
      </c>
      <c r="I807" t="str">
        <f>IF(OR(TablaRegistroVentas[[#This Row],[Prioridad]]="Alta",TablaRegistroVentas[[#This Row],[Prioridad]]="Crítica"),"Urgente","Normal")</f>
        <v>Urgente</v>
      </c>
      <c r="J807" s="1">
        <v>44112</v>
      </c>
      <c r="K807">
        <v>881995141</v>
      </c>
      <c r="L807" s="1">
        <v>44124</v>
      </c>
      <c r="M807" s="5">
        <f>_xlfn.DAYS(TablaRegistroVentas[[#This Row],[Fecha envío]], TablaRegistroVentas[[#This Row],[Fecha pedido]])</f>
        <v>12</v>
      </c>
      <c r="N807" s="1" t="str">
        <f>IF(TablaRegistroVentas[[#This Row],[Dias de entrega]]&lt;=20, "OK", IF(TablaRegistroVentas[[#This Row],[Dias de entrega]]&lt;=35, "Atrasado", "Alerta"))</f>
        <v>OK</v>
      </c>
      <c r="O807" s="1"/>
      <c r="P807"/>
      <c r="Q807"/>
      <c r="R807"/>
    </row>
    <row r="808" spans="1:18" x14ac:dyDescent="0.3">
      <c r="A808" t="s">
        <v>584</v>
      </c>
      <c r="B808" t="s">
        <v>68</v>
      </c>
      <c r="C808" t="s">
        <v>368</v>
      </c>
      <c r="D808" t="str">
        <f t="shared" si="12"/>
        <v>LAOS - ASIA - C22</v>
      </c>
      <c r="E808" t="str">
        <f>LOWER(CONCATENATE(TablaRegistroVentas[[#This Row],[País]], ".", LEFT(TablaRegistroVentas[[#This Row],[Zona]],3),"@miempresa.com"))</f>
        <v>laos.asi@miempresa.com</v>
      </c>
      <c r="F808" t="s">
        <v>56</v>
      </c>
      <c r="G808" t="s">
        <v>18</v>
      </c>
      <c r="H808" t="s">
        <v>33</v>
      </c>
      <c r="I808" t="str">
        <f>IF(OR(TablaRegistroVentas[[#This Row],[Prioridad]]="Alta",TablaRegistroVentas[[#This Row],[Prioridad]]="Crítica"),"Urgente","Normal")</f>
        <v>Normal</v>
      </c>
      <c r="J808" s="1">
        <v>44268</v>
      </c>
      <c r="K808">
        <v>229204690</v>
      </c>
      <c r="L808" s="1">
        <v>44280</v>
      </c>
      <c r="M808" s="5">
        <f>_xlfn.DAYS(TablaRegistroVentas[[#This Row],[Fecha envío]], TablaRegistroVentas[[#This Row],[Fecha pedido]])</f>
        <v>12</v>
      </c>
      <c r="N808" s="1" t="str">
        <f>IF(TablaRegistroVentas[[#This Row],[Dias de entrega]]&lt;=20, "OK", IF(TablaRegistroVentas[[#This Row],[Dias de entrega]]&lt;=35, "Atrasado", "Alerta"))</f>
        <v>OK</v>
      </c>
      <c r="O808" s="1"/>
      <c r="P808"/>
      <c r="Q808"/>
      <c r="R808"/>
    </row>
    <row r="809" spans="1:18" x14ac:dyDescent="0.3">
      <c r="A809" t="s">
        <v>747</v>
      </c>
      <c r="B809" t="s">
        <v>25</v>
      </c>
      <c r="C809" t="s">
        <v>222</v>
      </c>
      <c r="D809" t="str">
        <f t="shared" si="12"/>
        <v>SEYCHELLES  - ÁFRICA - C22</v>
      </c>
      <c r="E809" t="str">
        <f>LOWER(CONCATENATE(TablaRegistroVentas[[#This Row],[País]], ".", LEFT(TablaRegistroVentas[[#This Row],[Zona]],3),"@miempresa.com"))</f>
        <v>seychelles .áfr@miempresa.com</v>
      </c>
      <c r="F809" t="s">
        <v>32</v>
      </c>
      <c r="G809" t="s">
        <v>13</v>
      </c>
      <c r="H809" t="s">
        <v>33</v>
      </c>
      <c r="I809" t="str">
        <f>IF(OR(TablaRegistroVentas[[#This Row],[Prioridad]]="Alta",TablaRegistroVentas[[#This Row],[Prioridad]]="Crítica"),"Urgente","Normal")</f>
        <v>Normal</v>
      </c>
      <c r="J809" s="1">
        <v>44559</v>
      </c>
      <c r="K809">
        <v>227903926</v>
      </c>
      <c r="L809" s="1">
        <v>44571</v>
      </c>
      <c r="M809" s="5">
        <f>_xlfn.DAYS(TablaRegistroVentas[[#This Row],[Fecha envío]], TablaRegistroVentas[[#This Row],[Fecha pedido]])</f>
        <v>12</v>
      </c>
      <c r="N809" s="1" t="str">
        <f>IF(TablaRegistroVentas[[#This Row],[Dias de entrega]]&lt;=20, "OK", IF(TablaRegistroVentas[[#This Row],[Dias de entrega]]&lt;=35, "Atrasado", "Alerta"))</f>
        <v>OK</v>
      </c>
      <c r="O809" s="1"/>
      <c r="P809"/>
      <c r="Q809"/>
      <c r="R809"/>
    </row>
    <row r="810" spans="1:18" x14ac:dyDescent="0.3">
      <c r="A810" t="s">
        <v>765</v>
      </c>
      <c r="B810" t="s">
        <v>25</v>
      </c>
      <c r="C810" t="s">
        <v>472</v>
      </c>
      <c r="D810" t="str">
        <f t="shared" si="12"/>
        <v>BENIN - ÁFRICA - C24</v>
      </c>
      <c r="E810" t="str">
        <f>LOWER(CONCATENATE(TablaRegistroVentas[[#This Row],[País]], ".", LEFT(TablaRegistroVentas[[#This Row],[Zona]],3),"@miempresa.com"))</f>
        <v>benin.áfr@miempresa.com</v>
      </c>
      <c r="F810" t="s">
        <v>27</v>
      </c>
      <c r="G810" t="s">
        <v>13</v>
      </c>
      <c r="H810" t="s">
        <v>19</v>
      </c>
      <c r="I810" t="str">
        <f>IF(OR(TablaRegistroVentas[[#This Row],[Prioridad]]="Alta",TablaRegistroVentas[[#This Row],[Prioridad]]="Crítica"),"Urgente","Normal")</f>
        <v>Urgente</v>
      </c>
      <c r="J810" s="1">
        <v>43908</v>
      </c>
      <c r="K810">
        <v>245757997</v>
      </c>
      <c r="L810" s="1">
        <v>43920</v>
      </c>
      <c r="M810" s="5">
        <f>_xlfn.DAYS(TablaRegistroVentas[[#This Row],[Fecha envío]], TablaRegistroVentas[[#This Row],[Fecha pedido]])</f>
        <v>12</v>
      </c>
      <c r="N810" s="1" t="str">
        <f>IF(TablaRegistroVentas[[#This Row],[Dias de entrega]]&lt;=20, "OK", IF(TablaRegistroVentas[[#This Row],[Dias de entrega]]&lt;=35, "Atrasado", "Alerta"))</f>
        <v>OK</v>
      </c>
      <c r="O810" s="1"/>
      <c r="P810"/>
      <c r="Q810"/>
      <c r="R810"/>
    </row>
    <row r="811" spans="1:18" x14ac:dyDescent="0.3">
      <c r="A811" t="s">
        <v>887</v>
      </c>
      <c r="B811" t="s">
        <v>30</v>
      </c>
      <c r="C811" t="s">
        <v>730</v>
      </c>
      <c r="D811" t="str">
        <f t="shared" si="12"/>
        <v>DOMINICA - CENTROAMÉRICA Y CARIBE - C13</v>
      </c>
      <c r="E811" t="str">
        <f>LOWER(CONCATENATE(TablaRegistroVentas[[#This Row],[País]], ".", LEFT(TablaRegistroVentas[[#This Row],[Zona]],3),"@miempresa.com"))</f>
        <v>dominica.cen@miempresa.com</v>
      </c>
      <c r="F811" t="s">
        <v>27</v>
      </c>
      <c r="G811" t="s">
        <v>13</v>
      </c>
      <c r="H811" t="s">
        <v>28</v>
      </c>
      <c r="I811" t="str">
        <f>IF(OR(TablaRegistroVentas[[#This Row],[Prioridad]]="Alta",TablaRegistroVentas[[#This Row],[Prioridad]]="Crítica"),"Urgente","Normal")</f>
        <v>Normal</v>
      </c>
      <c r="J811" s="1">
        <v>44054</v>
      </c>
      <c r="K811">
        <v>130241477</v>
      </c>
      <c r="L811" s="1">
        <v>44066</v>
      </c>
      <c r="M811" s="5">
        <f>_xlfn.DAYS(TablaRegistroVentas[[#This Row],[Fecha envío]], TablaRegistroVentas[[#This Row],[Fecha pedido]])</f>
        <v>12</v>
      </c>
      <c r="N811" s="1" t="str">
        <f>IF(TablaRegistroVentas[[#This Row],[Dias de entrega]]&lt;=20, "OK", IF(TablaRegistroVentas[[#This Row],[Dias de entrega]]&lt;=35, "Atrasado", "Alerta"))</f>
        <v>OK</v>
      </c>
      <c r="O811" s="1"/>
      <c r="P811"/>
      <c r="Q811"/>
      <c r="R811"/>
    </row>
    <row r="812" spans="1:18" x14ac:dyDescent="0.3">
      <c r="A812" t="s">
        <v>916</v>
      </c>
      <c r="B812" t="s">
        <v>68</v>
      </c>
      <c r="C812" t="s">
        <v>235</v>
      </c>
      <c r="D812" t="str">
        <f t="shared" si="12"/>
        <v>JAPAN - ASIA - C32</v>
      </c>
      <c r="E812" t="str">
        <f>LOWER(CONCATENATE(TablaRegistroVentas[[#This Row],[País]], ".", LEFT(TablaRegistroVentas[[#This Row],[Zona]],3),"@miempresa.com"))</f>
        <v>japan.asi@miempresa.com</v>
      </c>
      <c r="F812" t="s">
        <v>12</v>
      </c>
      <c r="G812" t="s">
        <v>13</v>
      </c>
      <c r="H812" t="s">
        <v>19</v>
      </c>
      <c r="I812" t="str">
        <f>IF(OR(TablaRegistroVentas[[#This Row],[Prioridad]]="Alta",TablaRegistroVentas[[#This Row],[Prioridad]]="Crítica"),"Urgente","Normal")</f>
        <v>Urgente</v>
      </c>
      <c r="J812" s="1">
        <v>44660</v>
      </c>
      <c r="K812">
        <v>322507798</v>
      </c>
      <c r="L812" s="1">
        <v>44672</v>
      </c>
      <c r="M812" s="5">
        <f>_xlfn.DAYS(TablaRegistroVentas[[#This Row],[Fecha envío]], TablaRegistroVentas[[#This Row],[Fecha pedido]])</f>
        <v>12</v>
      </c>
      <c r="N812" s="1" t="str">
        <f>IF(TablaRegistroVentas[[#This Row],[Dias de entrega]]&lt;=20, "OK", IF(TablaRegistroVentas[[#This Row],[Dias de entrega]]&lt;=35, "Atrasado", "Alerta"))</f>
        <v>OK</v>
      </c>
      <c r="O812" s="1"/>
      <c r="P812"/>
      <c r="Q812"/>
      <c r="R812"/>
    </row>
    <row r="813" spans="1:18" x14ac:dyDescent="0.3">
      <c r="A813" t="s">
        <v>943</v>
      </c>
      <c r="B813" t="s">
        <v>10</v>
      </c>
      <c r="C813" t="s">
        <v>147</v>
      </c>
      <c r="D813" t="str">
        <f t="shared" si="12"/>
        <v>GEORGIA - EUROPA - C90</v>
      </c>
      <c r="E813" t="str">
        <f>LOWER(CONCATENATE(TablaRegistroVentas[[#This Row],[País]], ".", LEFT(TablaRegistroVentas[[#This Row],[Zona]],3),"@miempresa.com"))</f>
        <v>georgia.eur@miempresa.com</v>
      </c>
      <c r="F813" t="s">
        <v>56</v>
      </c>
      <c r="G813" t="s">
        <v>18</v>
      </c>
      <c r="H813" t="s">
        <v>19</v>
      </c>
      <c r="I813" t="str">
        <f>IF(OR(TablaRegistroVentas[[#This Row],[Prioridad]]="Alta",TablaRegistroVentas[[#This Row],[Prioridad]]="Crítica"),"Urgente","Normal")</f>
        <v>Urgente</v>
      </c>
      <c r="J813" s="1">
        <v>44846</v>
      </c>
      <c r="K813">
        <v>906669318</v>
      </c>
      <c r="L813" s="1">
        <v>44858</v>
      </c>
      <c r="M813" s="5">
        <f>_xlfn.DAYS(TablaRegistroVentas[[#This Row],[Fecha envío]], TablaRegistroVentas[[#This Row],[Fecha pedido]])</f>
        <v>12</v>
      </c>
      <c r="N813" s="1" t="str">
        <f>IF(TablaRegistroVentas[[#This Row],[Dias de entrega]]&lt;=20, "OK", IF(TablaRegistroVentas[[#This Row],[Dias de entrega]]&lt;=35, "Atrasado", "Alerta"))</f>
        <v>OK</v>
      </c>
      <c r="O813" s="1"/>
      <c r="P813"/>
      <c r="Q813"/>
      <c r="R813"/>
    </row>
    <row r="814" spans="1:18" x14ac:dyDescent="0.3">
      <c r="A814" t="s">
        <v>767</v>
      </c>
      <c r="B814" t="s">
        <v>25</v>
      </c>
      <c r="C814" t="s">
        <v>26</v>
      </c>
      <c r="D814" t="str">
        <f t="shared" si="12"/>
        <v>IRAN - ÁFRICA - C46</v>
      </c>
      <c r="E814" t="str">
        <f>LOWER(CONCATENATE(TablaRegistroVentas[[#This Row],[País]], ".", LEFT(TablaRegistroVentas[[#This Row],[Zona]],3),"@miempresa.com"))</f>
        <v>iran.áfr@miempresa.com</v>
      </c>
      <c r="F814" t="s">
        <v>17</v>
      </c>
      <c r="G814" t="s">
        <v>18</v>
      </c>
      <c r="H814" t="s">
        <v>28</v>
      </c>
      <c r="I814" t="str">
        <f>IF(OR(TablaRegistroVentas[[#This Row],[Prioridad]]="Alta",TablaRegistroVentas[[#This Row],[Prioridad]]="Crítica"),"Urgente","Normal")</f>
        <v>Normal</v>
      </c>
      <c r="J814" s="1">
        <v>44780</v>
      </c>
      <c r="K814">
        <v>468951261</v>
      </c>
      <c r="L814" s="1">
        <v>44792</v>
      </c>
      <c r="M814" s="5">
        <f>_xlfn.DAYS(TablaRegistroVentas[[#This Row],[Fecha envío]], TablaRegistroVentas[[#This Row],[Fecha pedido]])</f>
        <v>12</v>
      </c>
      <c r="N814" s="1" t="str">
        <f>IF(TablaRegistroVentas[[#This Row],[Dias de entrega]]&lt;=20, "OK", IF(TablaRegistroVentas[[#This Row],[Dias de entrega]]&lt;=35, "Atrasado", "Alerta"))</f>
        <v>OK</v>
      </c>
      <c r="O814" s="1"/>
      <c r="P814"/>
      <c r="Q814"/>
      <c r="R814"/>
    </row>
    <row r="815" spans="1:18" x14ac:dyDescent="0.3">
      <c r="A815" t="s">
        <v>1094</v>
      </c>
      <c r="B815" t="s">
        <v>25</v>
      </c>
      <c r="C815" t="s">
        <v>287</v>
      </c>
      <c r="D815" t="str">
        <f t="shared" si="12"/>
        <v>SUDAN - ÁFRICA - C50</v>
      </c>
      <c r="E815" t="str">
        <f>LOWER(CONCATENATE(TablaRegistroVentas[[#This Row],[País]], ".", LEFT(TablaRegistroVentas[[#This Row],[Zona]],3),"@miempresa.com"))</f>
        <v>sudan.áfr@miempresa.com</v>
      </c>
      <c r="F815" t="s">
        <v>46</v>
      </c>
      <c r="G815" t="s">
        <v>18</v>
      </c>
      <c r="H815" t="s">
        <v>28</v>
      </c>
      <c r="I815" t="str">
        <f>IF(OR(TablaRegistroVentas[[#This Row],[Prioridad]]="Alta",TablaRegistroVentas[[#This Row],[Prioridad]]="Crítica"),"Urgente","Normal")</f>
        <v>Normal</v>
      </c>
      <c r="J815" s="1">
        <v>44405</v>
      </c>
      <c r="K815">
        <v>503644883</v>
      </c>
      <c r="L815" s="1">
        <v>44417</v>
      </c>
      <c r="M815" s="5">
        <f>_xlfn.DAYS(TablaRegistroVentas[[#This Row],[Fecha envío]], TablaRegistroVentas[[#This Row],[Fecha pedido]])</f>
        <v>12</v>
      </c>
      <c r="N815" s="1" t="str">
        <f>IF(TablaRegistroVentas[[#This Row],[Dias de entrega]]&lt;=20, "OK", IF(TablaRegistroVentas[[#This Row],[Dias de entrega]]&lt;=35, "Atrasado", "Alerta"))</f>
        <v>OK</v>
      </c>
      <c r="O815" s="1"/>
      <c r="P815"/>
      <c r="Q815"/>
      <c r="R815"/>
    </row>
    <row r="816" spans="1:18" x14ac:dyDescent="0.3">
      <c r="A816" t="s">
        <v>164</v>
      </c>
      <c r="B816" t="s">
        <v>25</v>
      </c>
      <c r="C816" t="s">
        <v>85</v>
      </c>
      <c r="D816" t="str">
        <f t="shared" si="12"/>
        <v>NIGERIA - ÁFRICA - C91</v>
      </c>
      <c r="E816" t="str">
        <f>LOWER(CONCATENATE(TablaRegistroVentas[[#This Row],[País]], ".", LEFT(TablaRegistroVentas[[#This Row],[Zona]],3),"@miempresa.com"))</f>
        <v>nigeria.áfr@miempresa.com</v>
      </c>
      <c r="F816" t="s">
        <v>88</v>
      </c>
      <c r="G816" t="s">
        <v>13</v>
      </c>
      <c r="H816" t="s">
        <v>33</v>
      </c>
      <c r="I816" t="str">
        <f>IF(OR(TablaRegistroVentas[[#This Row],[Prioridad]]="Alta",TablaRegistroVentas[[#This Row],[Prioridad]]="Crítica"),"Urgente","Normal")</f>
        <v>Normal</v>
      </c>
      <c r="J816" s="1">
        <v>44614</v>
      </c>
      <c r="K816">
        <v>910662162</v>
      </c>
      <c r="L816" s="1">
        <v>44625</v>
      </c>
      <c r="M816" s="5">
        <f>_xlfn.DAYS(TablaRegistroVentas[[#This Row],[Fecha envío]], TablaRegistroVentas[[#This Row],[Fecha pedido]])</f>
        <v>11</v>
      </c>
      <c r="N816" s="1" t="str">
        <f>IF(TablaRegistroVentas[[#This Row],[Dias de entrega]]&lt;=20, "OK", IF(TablaRegistroVentas[[#This Row],[Dias de entrega]]&lt;=35, "Atrasado", "Alerta"))</f>
        <v>OK</v>
      </c>
      <c r="O816" s="1"/>
      <c r="P816"/>
      <c r="Q816"/>
      <c r="R816"/>
    </row>
    <row r="817" spans="1:18" x14ac:dyDescent="0.3">
      <c r="A817" t="s">
        <v>167</v>
      </c>
      <c r="B817" t="s">
        <v>68</v>
      </c>
      <c r="C817" t="s">
        <v>168</v>
      </c>
      <c r="D817" t="str">
        <f t="shared" si="12"/>
        <v>TAIWAN - ASIA - C38</v>
      </c>
      <c r="E817" t="str">
        <f>LOWER(CONCATENATE(TablaRegistroVentas[[#This Row],[País]], ".", LEFT(TablaRegistroVentas[[#This Row],[Zona]],3),"@miempresa.com"))</f>
        <v>taiwan.asi@miempresa.com</v>
      </c>
      <c r="F817" t="s">
        <v>27</v>
      </c>
      <c r="G817" t="s">
        <v>13</v>
      </c>
      <c r="H817" t="s">
        <v>19</v>
      </c>
      <c r="I817" t="str">
        <f>IF(OR(TablaRegistroVentas[[#This Row],[Prioridad]]="Alta",TablaRegistroVentas[[#This Row],[Prioridad]]="Crítica"),"Urgente","Normal")</f>
        <v>Urgente</v>
      </c>
      <c r="J817" s="1">
        <v>44090</v>
      </c>
      <c r="K817">
        <v>387219417</v>
      </c>
      <c r="L817" s="1">
        <v>44101</v>
      </c>
      <c r="M817" s="5">
        <f>_xlfn.DAYS(TablaRegistroVentas[[#This Row],[Fecha envío]], TablaRegistroVentas[[#This Row],[Fecha pedido]])</f>
        <v>11</v>
      </c>
      <c r="N817" s="1" t="str">
        <f>IF(TablaRegistroVentas[[#This Row],[Dias de entrega]]&lt;=20, "OK", IF(TablaRegistroVentas[[#This Row],[Dias de entrega]]&lt;=35, "Atrasado", "Alerta"))</f>
        <v>OK</v>
      </c>
      <c r="O817" s="1"/>
      <c r="P817"/>
      <c r="Q817"/>
      <c r="R817"/>
    </row>
    <row r="818" spans="1:18" x14ac:dyDescent="0.3">
      <c r="A818" t="s">
        <v>201</v>
      </c>
      <c r="B818" t="s">
        <v>10</v>
      </c>
      <c r="C818" t="s">
        <v>202</v>
      </c>
      <c r="D818" t="str">
        <f t="shared" si="12"/>
        <v>ITALY - EUROPA - C19</v>
      </c>
      <c r="E818" t="str">
        <f>LOWER(CONCATENATE(TablaRegistroVentas[[#This Row],[País]], ".", LEFT(TablaRegistroVentas[[#This Row],[Zona]],3),"@miempresa.com"))</f>
        <v>italy.eur@miempresa.com</v>
      </c>
      <c r="F818" t="s">
        <v>36</v>
      </c>
      <c r="G818" t="s">
        <v>18</v>
      </c>
      <c r="H818" t="s">
        <v>28</v>
      </c>
      <c r="I818" t="str">
        <f>IF(OR(TablaRegistroVentas[[#This Row],[Prioridad]]="Alta",TablaRegistroVentas[[#This Row],[Prioridad]]="Crítica"),"Urgente","Normal")</f>
        <v>Normal</v>
      </c>
      <c r="J818" s="1">
        <v>44356</v>
      </c>
      <c r="K818">
        <v>193923556</v>
      </c>
      <c r="L818" s="1">
        <v>44367</v>
      </c>
      <c r="M818" s="5">
        <f>_xlfn.DAYS(TablaRegistroVentas[[#This Row],[Fecha envío]], TablaRegistroVentas[[#This Row],[Fecha pedido]])</f>
        <v>11</v>
      </c>
      <c r="N818" s="1" t="str">
        <f>IF(TablaRegistroVentas[[#This Row],[Dias de entrega]]&lt;=20, "OK", IF(TablaRegistroVentas[[#This Row],[Dias de entrega]]&lt;=35, "Atrasado", "Alerta"))</f>
        <v>OK</v>
      </c>
      <c r="O818" s="1"/>
      <c r="P818"/>
      <c r="Q818"/>
      <c r="R818"/>
    </row>
    <row r="819" spans="1:18" x14ac:dyDescent="0.3">
      <c r="A819" t="s">
        <v>400</v>
      </c>
      <c r="B819" t="s">
        <v>25</v>
      </c>
      <c r="C819" t="s">
        <v>356</v>
      </c>
      <c r="D819" t="str">
        <f t="shared" si="12"/>
        <v>COTE D'IVOIRE - ÁFRICA - C93</v>
      </c>
      <c r="E819" t="str">
        <f>LOWER(CONCATENATE(TablaRegistroVentas[[#This Row],[País]], ".", LEFT(TablaRegistroVentas[[#This Row],[Zona]],3),"@miempresa.com"))</f>
        <v>cote d'ivoire.áfr@miempresa.com</v>
      </c>
      <c r="F819" t="s">
        <v>36</v>
      </c>
      <c r="G819" t="s">
        <v>18</v>
      </c>
      <c r="H819" t="s">
        <v>33</v>
      </c>
      <c r="I819" t="str">
        <f>IF(OR(TablaRegistroVentas[[#This Row],[Prioridad]]="Alta",TablaRegistroVentas[[#This Row],[Prioridad]]="Crítica"),"Urgente","Normal")</f>
        <v>Normal</v>
      </c>
      <c r="J819" s="1">
        <v>44013</v>
      </c>
      <c r="K819">
        <v>938801753</v>
      </c>
      <c r="L819" s="1">
        <v>44024</v>
      </c>
      <c r="M819" s="5">
        <f>_xlfn.DAYS(TablaRegistroVentas[[#This Row],[Fecha envío]], TablaRegistroVentas[[#This Row],[Fecha pedido]])</f>
        <v>11</v>
      </c>
      <c r="N819" s="1" t="str">
        <f>IF(TablaRegistroVentas[[#This Row],[Dias de entrega]]&lt;=20, "OK", IF(TablaRegistroVentas[[#This Row],[Dias de entrega]]&lt;=35, "Atrasado", "Alerta"))</f>
        <v>OK</v>
      </c>
      <c r="O819" s="1"/>
      <c r="P819"/>
      <c r="Q819"/>
      <c r="R819"/>
    </row>
    <row r="820" spans="1:18" x14ac:dyDescent="0.3">
      <c r="A820" t="s">
        <v>577</v>
      </c>
      <c r="B820" t="s">
        <v>21</v>
      </c>
      <c r="C820" t="s">
        <v>91</v>
      </c>
      <c r="D820" t="str">
        <f t="shared" si="12"/>
        <v>PAPUA NEW GUINEA - AUSTRALIA Y OCEANÍA - C88</v>
      </c>
      <c r="E820" t="str">
        <f>LOWER(CONCATENATE(TablaRegistroVentas[[#This Row],[País]], ".", LEFT(TablaRegistroVentas[[#This Row],[Zona]],3),"@miempresa.com"))</f>
        <v>papua new guinea.aus@miempresa.com</v>
      </c>
      <c r="F820" t="s">
        <v>17</v>
      </c>
      <c r="G820" t="s">
        <v>13</v>
      </c>
      <c r="H820" t="s">
        <v>28</v>
      </c>
      <c r="I820" t="str">
        <f>IF(OR(TablaRegistroVentas[[#This Row],[Prioridad]]="Alta",TablaRegistroVentas[[#This Row],[Prioridad]]="Crítica"),"Urgente","Normal")</f>
        <v>Normal</v>
      </c>
      <c r="J820" s="1">
        <v>44865</v>
      </c>
      <c r="K820">
        <v>885696589</v>
      </c>
      <c r="L820" s="1">
        <v>44876</v>
      </c>
      <c r="M820" s="5">
        <f>_xlfn.DAYS(TablaRegistroVentas[[#This Row],[Fecha envío]], TablaRegistroVentas[[#This Row],[Fecha pedido]])</f>
        <v>11</v>
      </c>
      <c r="N820" s="1" t="str">
        <f>IF(TablaRegistroVentas[[#This Row],[Dias de entrega]]&lt;=20, "OK", IF(TablaRegistroVentas[[#This Row],[Dias de entrega]]&lt;=35, "Atrasado", "Alerta"))</f>
        <v>OK</v>
      </c>
      <c r="O820" s="1"/>
      <c r="P820"/>
      <c r="Q820"/>
      <c r="R820"/>
    </row>
    <row r="821" spans="1:18" x14ac:dyDescent="0.3">
      <c r="A821" t="s">
        <v>578</v>
      </c>
      <c r="B821" t="s">
        <v>25</v>
      </c>
      <c r="C821" t="s">
        <v>244</v>
      </c>
      <c r="D821" t="str">
        <f t="shared" si="12"/>
        <v>LIBERIA - ÁFRICA - C11</v>
      </c>
      <c r="E821" t="str">
        <f>LOWER(CONCATENATE(TablaRegistroVentas[[#This Row],[País]], ".", LEFT(TablaRegistroVentas[[#This Row],[Zona]],3),"@miempresa.com"))</f>
        <v>liberia.áfr@miempresa.com</v>
      </c>
      <c r="F821" t="s">
        <v>56</v>
      </c>
      <c r="G821" t="s">
        <v>13</v>
      </c>
      <c r="H821" t="s">
        <v>28</v>
      </c>
      <c r="I821" t="str">
        <f>IF(OR(TablaRegistroVentas[[#This Row],[Prioridad]]="Alta",TablaRegistroVentas[[#This Row],[Prioridad]]="Crítica"),"Urgente","Normal")</f>
        <v>Normal</v>
      </c>
      <c r="J821" s="1">
        <v>44241</v>
      </c>
      <c r="K821">
        <v>117223966</v>
      </c>
      <c r="L821" s="1">
        <v>44252</v>
      </c>
      <c r="M821" s="5">
        <f>_xlfn.DAYS(TablaRegistroVentas[[#This Row],[Fecha envío]], TablaRegistroVentas[[#This Row],[Fecha pedido]])</f>
        <v>11</v>
      </c>
      <c r="N821" s="1" t="str">
        <f>IF(TablaRegistroVentas[[#This Row],[Dias de entrega]]&lt;=20, "OK", IF(TablaRegistroVentas[[#This Row],[Dias de entrega]]&lt;=35, "Atrasado", "Alerta"))</f>
        <v>OK</v>
      </c>
      <c r="O821" s="1"/>
      <c r="P821"/>
      <c r="Q821"/>
      <c r="R821"/>
    </row>
    <row r="822" spans="1:18" x14ac:dyDescent="0.3">
      <c r="A822" t="s">
        <v>733</v>
      </c>
      <c r="B822" t="s">
        <v>30</v>
      </c>
      <c r="C822" t="s">
        <v>132</v>
      </c>
      <c r="D822" t="str">
        <f t="shared" si="12"/>
        <v>SAINT KITTS AND NEVIS  - CENTROAMÉRICA Y CARIBE - C62</v>
      </c>
      <c r="E822" t="str">
        <f>LOWER(CONCATENATE(TablaRegistroVentas[[#This Row],[País]], ".", LEFT(TablaRegistroVentas[[#This Row],[Zona]],3),"@miempresa.com"))</f>
        <v>saint kitts and nevis .cen@miempresa.com</v>
      </c>
      <c r="F822" t="s">
        <v>36</v>
      </c>
      <c r="G822" t="s">
        <v>18</v>
      </c>
      <c r="H822" t="s">
        <v>19</v>
      </c>
      <c r="I822" t="str">
        <f>IF(OR(TablaRegistroVentas[[#This Row],[Prioridad]]="Alta",TablaRegistroVentas[[#This Row],[Prioridad]]="Crítica"),"Urgente","Normal")</f>
        <v>Urgente</v>
      </c>
      <c r="J822" s="1">
        <v>44429</v>
      </c>
      <c r="K822">
        <v>623535764</v>
      </c>
      <c r="L822" s="1">
        <v>44440</v>
      </c>
      <c r="M822" s="5">
        <f>_xlfn.DAYS(TablaRegistroVentas[[#This Row],[Fecha envío]], TablaRegistroVentas[[#This Row],[Fecha pedido]])</f>
        <v>11</v>
      </c>
      <c r="N822" s="1" t="str">
        <f>IF(TablaRegistroVentas[[#This Row],[Dias de entrega]]&lt;=20, "OK", IF(TablaRegistroVentas[[#This Row],[Dias de entrega]]&lt;=35, "Atrasado", "Alerta"))</f>
        <v>OK</v>
      </c>
      <c r="O822" s="1"/>
      <c r="P822"/>
      <c r="Q822"/>
      <c r="R822"/>
    </row>
    <row r="823" spans="1:18" x14ac:dyDescent="0.3">
      <c r="A823" t="s">
        <v>750</v>
      </c>
      <c r="B823" t="s">
        <v>25</v>
      </c>
      <c r="C823" t="s">
        <v>58</v>
      </c>
      <c r="D823" t="str">
        <f t="shared" si="12"/>
        <v>AZERBAIJAN - ÁFRICA - C21</v>
      </c>
      <c r="E823" t="str">
        <f>LOWER(CONCATENATE(TablaRegistroVentas[[#This Row],[País]], ".", LEFT(TablaRegistroVentas[[#This Row],[Zona]],3),"@miempresa.com"))</f>
        <v>azerbaijan.áfr@miempresa.com</v>
      </c>
      <c r="F823" t="s">
        <v>36</v>
      </c>
      <c r="G823" t="s">
        <v>13</v>
      </c>
      <c r="H823" t="s">
        <v>33</v>
      </c>
      <c r="I823" t="str">
        <f>IF(OR(TablaRegistroVentas[[#This Row],[Prioridad]]="Alta",TablaRegistroVentas[[#This Row],[Prioridad]]="Crítica"),"Urgente","Normal")</f>
        <v>Normal</v>
      </c>
      <c r="J823" s="1">
        <v>44516</v>
      </c>
      <c r="K823">
        <v>211913239</v>
      </c>
      <c r="L823" s="1">
        <v>44527</v>
      </c>
      <c r="M823" s="5">
        <f>_xlfn.DAYS(TablaRegistroVentas[[#This Row],[Fecha envío]], TablaRegistroVentas[[#This Row],[Fecha pedido]])</f>
        <v>11</v>
      </c>
      <c r="N823" s="1" t="str">
        <f>IF(TablaRegistroVentas[[#This Row],[Dias de entrega]]&lt;=20, "OK", IF(TablaRegistroVentas[[#This Row],[Dias de entrega]]&lt;=35, "Atrasado", "Alerta"))</f>
        <v>OK</v>
      </c>
      <c r="O823" s="1"/>
      <c r="P823"/>
      <c r="Q823"/>
      <c r="R823"/>
    </row>
    <row r="824" spans="1:18" x14ac:dyDescent="0.3">
      <c r="A824" t="s">
        <v>799</v>
      </c>
      <c r="B824" t="s">
        <v>25</v>
      </c>
      <c r="C824" t="s">
        <v>108</v>
      </c>
      <c r="D824" t="str">
        <f t="shared" si="12"/>
        <v>LEBANON - ÁFRICA - C41</v>
      </c>
      <c r="E824" t="str">
        <f>LOWER(CONCATENATE(TablaRegistroVentas[[#This Row],[País]], ".", LEFT(TablaRegistroVentas[[#This Row],[Zona]],3),"@miempresa.com"))</f>
        <v>lebanon.áfr@miempresa.com</v>
      </c>
      <c r="F824" t="s">
        <v>23</v>
      </c>
      <c r="G824" t="s">
        <v>13</v>
      </c>
      <c r="H824" t="s">
        <v>19</v>
      </c>
      <c r="I824" t="str">
        <f>IF(OR(TablaRegistroVentas[[#This Row],[Prioridad]]="Alta",TablaRegistroVentas[[#This Row],[Prioridad]]="Crítica"),"Urgente","Normal")</f>
        <v>Urgente</v>
      </c>
      <c r="J824" s="1">
        <v>44588</v>
      </c>
      <c r="K824">
        <v>418010747</v>
      </c>
      <c r="L824" s="1">
        <v>44599</v>
      </c>
      <c r="M824" s="5">
        <f>_xlfn.DAYS(TablaRegistroVentas[[#This Row],[Fecha envío]], TablaRegistroVentas[[#This Row],[Fecha pedido]])</f>
        <v>11</v>
      </c>
      <c r="N824" s="1" t="str">
        <f>IF(TablaRegistroVentas[[#This Row],[Dias de entrega]]&lt;=20, "OK", IF(TablaRegistroVentas[[#This Row],[Dias de entrega]]&lt;=35, "Atrasado", "Alerta"))</f>
        <v>OK</v>
      </c>
      <c r="O824" s="1"/>
      <c r="P824"/>
      <c r="Q824"/>
      <c r="R824"/>
    </row>
    <row r="825" spans="1:18" x14ac:dyDescent="0.3">
      <c r="A825" t="s">
        <v>801</v>
      </c>
      <c r="B825" t="s">
        <v>25</v>
      </c>
      <c r="C825" t="s">
        <v>230</v>
      </c>
      <c r="D825" t="str">
        <f t="shared" si="12"/>
        <v>TOGO - ÁFRICA - C45</v>
      </c>
      <c r="E825" t="str">
        <f>LOWER(CONCATENATE(TablaRegistroVentas[[#This Row],[País]], ".", LEFT(TablaRegistroVentas[[#This Row],[Zona]],3),"@miempresa.com"))</f>
        <v>togo.áfr@miempresa.com</v>
      </c>
      <c r="F825" t="s">
        <v>78</v>
      </c>
      <c r="G825" t="s">
        <v>18</v>
      </c>
      <c r="H825" t="s">
        <v>33</v>
      </c>
      <c r="I825" t="str">
        <f>IF(OR(TablaRegistroVentas[[#This Row],[Prioridad]]="Alta",TablaRegistroVentas[[#This Row],[Prioridad]]="Crítica"),"Urgente","Normal")</f>
        <v>Normal</v>
      </c>
      <c r="J825" s="1">
        <v>44446</v>
      </c>
      <c r="K825">
        <v>452096688</v>
      </c>
      <c r="L825" s="1">
        <v>44457</v>
      </c>
      <c r="M825" s="5">
        <f>_xlfn.DAYS(TablaRegistroVentas[[#This Row],[Fecha envío]], TablaRegistroVentas[[#This Row],[Fecha pedido]])</f>
        <v>11</v>
      </c>
      <c r="N825" s="1" t="str">
        <f>IF(TablaRegistroVentas[[#This Row],[Dias de entrega]]&lt;=20, "OK", IF(TablaRegistroVentas[[#This Row],[Dias de entrega]]&lt;=35, "Atrasado", "Alerta"))</f>
        <v>OK</v>
      </c>
      <c r="O825" s="1"/>
      <c r="P825"/>
      <c r="Q825"/>
      <c r="R825"/>
    </row>
    <row r="826" spans="1:18" x14ac:dyDescent="0.3">
      <c r="A826" t="s">
        <v>806</v>
      </c>
      <c r="B826" t="s">
        <v>25</v>
      </c>
      <c r="C826" t="s">
        <v>807</v>
      </c>
      <c r="D826" t="str">
        <f t="shared" si="12"/>
        <v>EQUATORIAL GUINEA - ÁFRICA - C17</v>
      </c>
      <c r="E826" t="str">
        <f>LOWER(CONCATENATE(TablaRegistroVentas[[#This Row],[País]], ".", LEFT(TablaRegistroVentas[[#This Row],[Zona]],3),"@miempresa.com"))</f>
        <v>equatorial guinea.áfr@miempresa.com</v>
      </c>
      <c r="F826" t="s">
        <v>17</v>
      </c>
      <c r="G826" t="s">
        <v>13</v>
      </c>
      <c r="H826" t="s">
        <v>33</v>
      </c>
      <c r="I826" t="str">
        <f>IF(OR(TablaRegistroVentas[[#This Row],[Prioridad]]="Alta",TablaRegistroVentas[[#This Row],[Prioridad]]="Crítica"),"Urgente","Normal")</f>
        <v>Normal</v>
      </c>
      <c r="J826" s="1">
        <v>44717</v>
      </c>
      <c r="K826">
        <v>176898181</v>
      </c>
      <c r="L826" s="1">
        <v>44728</v>
      </c>
      <c r="M826" s="5">
        <f>_xlfn.DAYS(TablaRegistroVentas[[#This Row],[Fecha envío]], TablaRegistroVentas[[#This Row],[Fecha pedido]])</f>
        <v>11</v>
      </c>
      <c r="N826" s="1" t="str">
        <f>IF(TablaRegistroVentas[[#This Row],[Dias de entrega]]&lt;=20, "OK", IF(TablaRegistroVentas[[#This Row],[Dias de entrega]]&lt;=35, "Atrasado", "Alerta"))</f>
        <v>OK</v>
      </c>
      <c r="O826" s="1"/>
      <c r="P826"/>
      <c r="Q826"/>
      <c r="R826"/>
    </row>
    <row r="827" spans="1:18" x14ac:dyDescent="0.3">
      <c r="A827" t="s">
        <v>867</v>
      </c>
      <c r="B827" t="s">
        <v>21</v>
      </c>
      <c r="C827" t="s">
        <v>419</v>
      </c>
      <c r="D827" t="str">
        <f t="shared" si="12"/>
        <v>TONGA - AUSTRALIA Y OCEANÍA - C28</v>
      </c>
      <c r="E827" t="str">
        <f>LOWER(CONCATENATE(TablaRegistroVentas[[#This Row],[País]], ".", LEFT(TablaRegistroVentas[[#This Row],[Zona]],3),"@miempresa.com"))</f>
        <v>tonga.aus@miempresa.com</v>
      </c>
      <c r="F827" t="s">
        <v>78</v>
      </c>
      <c r="G827" t="s">
        <v>13</v>
      </c>
      <c r="H827" t="s">
        <v>28</v>
      </c>
      <c r="I827" t="str">
        <f>IF(OR(TablaRegistroVentas[[#This Row],[Prioridad]]="Alta",TablaRegistroVentas[[#This Row],[Prioridad]]="Crítica"),"Urgente","Normal")</f>
        <v>Normal</v>
      </c>
      <c r="J827" s="1">
        <v>44804</v>
      </c>
      <c r="K827">
        <v>289170300</v>
      </c>
      <c r="L827" s="1">
        <v>44815</v>
      </c>
      <c r="M827" s="5">
        <f>_xlfn.DAYS(TablaRegistroVentas[[#This Row],[Fecha envío]], TablaRegistroVentas[[#This Row],[Fecha pedido]])</f>
        <v>11</v>
      </c>
      <c r="N827" s="1" t="str">
        <f>IF(TablaRegistroVentas[[#This Row],[Dias de entrega]]&lt;=20, "OK", IF(TablaRegistroVentas[[#This Row],[Dias de entrega]]&lt;=35, "Atrasado", "Alerta"))</f>
        <v>OK</v>
      </c>
      <c r="O827" s="1"/>
      <c r="P827"/>
      <c r="Q827"/>
      <c r="R827"/>
    </row>
    <row r="828" spans="1:18" x14ac:dyDescent="0.3">
      <c r="A828" t="s">
        <v>879</v>
      </c>
      <c r="B828" t="s">
        <v>25</v>
      </c>
      <c r="C828" t="s">
        <v>151</v>
      </c>
      <c r="D828" t="str">
        <f t="shared" si="12"/>
        <v>NAMIBIA - ÁFRICA - C15</v>
      </c>
      <c r="E828" t="str">
        <f>LOWER(CONCATENATE(TablaRegistroVentas[[#This Row],[País]], ".", LEFT(TablaRegistroVentas[[#This Row],[Zona]],3),"@miempresa.com"))</f>
        <v>namibia.áfr@miempresa.com</v>
      </c>
      <c r="F828" t="s">
        <v>46</v>
      </c>
      <c r="G828" t="s">
        <v>13</v>
      </c>
      <c r="H828" t="s">
        <v>28</v>
      </c>
      <c r="I828" t="str">
        <f>IF(OR(TablaRegistroVentas[[#This Row],[Prioridad]]="Alta",TablaRegistroVentas[[#This Row],[Prioridad]]="Crítica"),"Urgente","Normal")</f>
        <v>Normal</v>
      </c>
      <c r="J828" s="1">
        <v>44039</v>
      </c>
      <c r="K828">
        <v>153419196</v>
      </c>
      <c r="L828" s="1">
        <v>44050</v>
      </c>
      <c r="M828" s="5">
        <f>_xlfn.DAYS(TablaRegistroVentas[[#This Row],[Fecha envío]], TablaRegistroVentas[[#This Row],[Fecha pedido]])</f>
        <v>11</v>
      </c>
      <c r="N828" s="1" t="str">
        <f>IF(TablaRegistroVentas[[#This Row],[Dias de entrega]]&lt;=20, "OK", IF(TablaRegistroVentas[[#This Row],[Dias de entrega]]&lt;=35, "Atrasado", "Alerta"))</f>
        <v>OK</v>
      </c>
      <c r="O828" s="1"/>
      <c r="P828"/>
      <c r="Q828"/>
      <c r="R828"/>
    </row>
    <row r="829" spans="1:18" x14ac:dyDescent="0.3">
      <c r="A829" t="s">
        <v>893</v>
      </c>
      <c r="B829" t="s">
        <v>10</v>
      </c>
      <c r="C829" t="s">
        <v>330</v>
      </c>
      <c r="D829" t="str">
        <f t="shared" si="12"/>
        <v>CYPRUS - EUROPA - C95</v>
      </c>
      <c r="E829" t="str">
        <f>LOWER(CONCATENATE(TablaRegistroVentas[[#This Row],[País]], ".", LEFT(TablaRegistroVentas[[#This Row],[Zona]],3),"@miempresa.com"))</f>
        <v>cyprus.eur@miempresa.com</v>
      </c>
      <c r="F829" t="s">
        <v>32</v>
      </c>
      <c r="G829" t="s">
        <v>18</v>
      </c>
      <c r="H829" t="s">
        <v>19</v>
      </c>
      <c r="I829" t="str">
        <f>IF(OR(TablaRegistroVentas[[#This Row],[Prioridad]]="Alta",TablaRegistroVentas[[#This Row],[Prioridad]]="Crítica"),"Urgente","Normal")</f>
        <v>Urgente</v>
      </c>
      <c r="J829" s="1">
        <v>43880</v>
      </c>
      <c r="K829">
        <v>959272372</v>
      </c>
      <c r="L829" s="1">
        <v>43891</v>
      </c>
      <c r="M829" s="5">
        <f>_xlfn.DAYS(TablaRegistroVentas[[#This Row],[Fecha envío]], TablaRegistroVentas[[#This Row],[Fecha pedido]])</f>
        <v>11</v>
      </c>
      <c r="N829" s="1" t="str">
        <f>IF(TablaRegistroVentas[[#This Row],[Dias de entrega]]&lt;=20, "OK", IF(TablaRegistroVentas[[#This Row],[Dias de entrega]]&lt;=35, "Atrasado", "Alerta"))</f>
        <v>OK</v>
      </c>
      <c r="O829" s="1"/>
      <c r="P829"/>
      <c r="Q829"/>
      <c r="R829"/>
    </row>
    <row r="830" spans="1:18" x14ac:dyDescent="0.3">
      <c r="A830" t="s">
        <v>915</v>
      </c>
      <c r="B830" t="s">
        <v>68</v>
      </c>
      <c r="C830" t="s">
        <v>380</v>
      </c>
      <c r="D830" t="str">
        <f t="shared" si="12"/>
        <v>PHILIPPINES - ASIA - C63</v>
      </c>
      <c r="E830" t="str">
        <f>LOWER(CONCATENATE(TablaRegistroVentas[[#This Row],[País]], ".", LEFT(TablaRegistroVentas[[#This Row],[Zona]],3),"@miempresa.com"))</f>
        <v>philippines.asi@miempresa.com</v>
      </c>
      <c r="F830" t="s">
        <v>56</v>
      </c>
      <c r="G830" t="s">
        <v>18</v>
      </c>
      <c r="H830" t="s">
        <v>33</v>
      </c>
      <c r="I830" t="str">
        <f>IF(OR(TablaRegistroVentas[[#This Row],[Prioridad]]="Alta",TablaRegistroVentas[[#This Row],[Prioridad]]="Crítica"),"Urgente","Normal")</f>
        <v>Normal</v>
      </c>
      <c r="J830" s="1">
        <v>44709</v>
      </c>
      <c r="K830">
        <v>636558425</v>
      </c>
      <c r="L830" s="1">
        <v>44720</v>
      </c>
      <c r="M830" s="5">
        <f>_xlfn.DAYS(TablaRegistroVentas[[#This Row],[Fecha envío]], TablaRegistroVentas[[#This Row],[Fecha pedido]])</f>
        <v>11</v>
      </c>
      <c r="N830" s="1" t="str">
        <f>IF(TablaRegistroVentas[[#This Row],[Dias de entrega]]&lt;=20, "OK", IF(TablaRegistroVentas[[#This Row],[Dias de entrega]]&lt;=35, "Atrasado", "Alerta"))</f>
        <v>OK</v>
      </c>
      <c r="O830" s="1"/>
      <c r="P830"/>
      <c r="Q830"/>
      <c r="R830"/>
    </row>
    <row r="831" spans="1:18" x14ac:dyDescent="0.3">
      <c r="A831" t="s">
        <v>945</v>
      </c>
      <c r="B831" t="s">
        <v>10</v>
      </c>
      <c r="C831" t="s">
        <v>506</v>
      </c>
      <c r="D831" t="str">
        <f t="shared" si="12"/>
        <v>ESTONIA - EUROPA - C46</v>
      </c>
      <c r="E831" t="str">
        <f>LOWER(CONCATENATE(TablaRegistroVentas[[#This Row],[País]], ".", LEFT(TablaRegistroVentas[[#This Row],[Zona]],3),"@miempresa.com"))</f>
        <v>estonia.eur@miempresa.com</v>
      </c>
      <c r="F831" t="s">
        <v>12</v>
      </c>
      <c r="G831" t="s">
        <v>18</v>
      </c>
      <c r="H831" t="s">
        <v>28</v>
      </c>
      <c r="I831" t="str">
        <f>IF(OR(TablaRegistroVentas[[#This Row],[Prioridad]]="Alta",TablaRegistroVentas[[#This Row],[Prioridad]]="Crítica"),"Urgente","Normal")</f>
        <v>Normal</v>
      </c>
      <c r="J831" s="1">
        <v>44375</v>
      </c>
      <c r="K831">
        <v>467821300</v>
      </c>
      <c r="L831" s="1">
        <v>44386</v>
      </c>
      <c r="M831" s="5">
        <f>_xlfn.DAYS(TablaRegistroVentas[[#This Row],[Fecha envío]], TablaRegistroVentas[[#This Row],[Fecha pedido]])</f>
        <v>11</v>
      </c>
      <c r="N831" s="1" t="str">
        <f>IF(TablaRegistroVentas[[#This Row],[Dias de entrega]]&lt;=20, "OK", IF(TablaRegistroVentas[[#This Row],[Dias de entrega]]&lt;=35, "Atrasado", "Alerta"))</f>
        <v>OK</v>
      </c>
      <c r="O831" s="1"/>
      <c r="P831"/>
      <c r="Q831"/>
      <c r="R831"/>
    </row>
    <row r="832" spans="1:18" x14ac:dyDescent="0.3">
      <c r="A832" t="s">
        <v>957</v>
      </c>
      <c r="B832" t="s">
        <v>25</v>
      </c>
      <c r="C832" t="s">
        <v>200</v>
      </c>
      <c r="D832" t="str">
        <f t="shared" si="12"/>
        <v>CAPE VERDE - ÁFRICA - C72</v>
      </c>
      <c r="E832" t="str">
        <f>LOWER(CONCATENATE(TablaRegistroVentas[[#This Row],[País]], ".", LEFT(TablaRegistroVentas[[#This Row],[Zona]],3),"@miempresa.com"))</f>
        <v>cape verde.áfr@miempresa.com</v>
      </c>
      <c r="F832" t="s">
        <v>46</v>
      </c>
      <c r="G832" t="s">
        <v>13</v>
      </c>
      <c r="H832" t="s">
        <v>28</v>
      </c>
      <c r="I832" t="str">
        <f>IF(OR(TablaRegistroVentas[[#This Row],[Prioridad]]="Alta",TablaRegistroVentas[[#This Row],[Prioridad]]="Crítica"),"Urgente","Normal")</f>
        <v>Normal</v>
      </c>
      <c r="J832" s="1">
        <v>44232</v>
      </c>
      <c r="K832">
        <v>729238831</v>
      </c>
      <c r="L832" s="1">
        <v>44243</v>
      </c>
      <c r="M832" s="5">
        <f>_xlfn.DAYS(TablaRegistroVentas[[#This Row],[Fecha envío]], TablaRegistroVentas[[#This Row],[Fecha pedido]])</f>
        <v>11</v>
      </c>
      <c r="N832" s="1" t="str">
        <f>IF(TablaRegistroVentas[[#This Row],[Dias de entrega]]&lt;=20, "OK", IF(TablaRegistroVentas[[#This Row],[Dias de entrega]]&lt;=35, "Atrasado", "Alerta"))</f>
        <v>OK</v>
      </c>
      <c r="O832" s="1"/>
      <c r="P832"/>
      <c r="Q832"/>
      <c r="R832"/>
    </row>
    <row r="833" spans="1:18" x14ac:dyDescent="0.3">
      <c r="A833" t="s">
        <v>1015</v>
      </c>
      <c r="B833" t="s">
        <v>25</v>
      </c>
      <c r="C833" t="s">
        <v>264</v>
      </c>
      <c r="D833" t="str">
        <f t="shared" si="12"/>
        <v>KUWAIT - ÁFRICA - C68</v>
      </c>
      <c r="E833" t="str">
        <f>LOWER(CONCATENATE(TablaRegistroVentas[[#This Row],[País]], ".", LEFT(TablaRegistroVentas[[#This Row],[Zona]],3),"@miempresa.com"))</f>
        <v>kuwait.áfr@miempresa.com</v>
      </c>
      <c r="F833" t="s">
        <v>12</v>
      </c>
      <c r="G833" t="s">
        <v>13</v>
      </c>
      <c r="H833" t="s">
        <v>19</v>
      </c>
      <c r="I833" t="str">
        <f>IF(OR(TablaRegistroVentas[[#This Row],[Prioridad]]="Alta",TablaRegistroVentas[[#This Row],[Prioridad]]="Crítica"),"Urgente","Normal")</f>
        <v>Urgente</v>
      </c>
      <c r="J833" s="1">
        <v>44155</v>
      </c>
      <c r="K833">
        <v>680020940</v>
      </c>
      <c r="L833" s="1">
        <v>44166</v>
      </c>
      <c r="M833" s="5">
        <f>_xlfn.DAYS(TablaRegistroVentas[[#This Row],[Fecha envío]], TablaRegistroVentas[[#This Row],[Fecha pedido]])</f>
        <v>11</v>
      </c>
      <c r="N833" s="1" t="str">
        <f>IF(TablaRegistroVentas[[#This Row],[Dias de entrega]]&lt;=20, "OK", IF(TablaRegistroVentas[[#This Row],[Dias de entrega]]&lt;=35, "Atrasado", "Alerta"))</f>
        <v>OK</v>
      </c>
      <c r="O833" s="1"/>
      <c r="P833"/>
      <c r="Q833"/>
      <c r="R833"/>
    </row>
    <row r="834" spans="1:18" x14ac:dyDescent="0.3">
      <c r="A834" t="s">
        <v>1067</v>
      </c>
      <c r="B834" t="s">
        <v>10</v>
      </c>
      <c r="C834" t="s">
        <v>448</v>
      </c>
      <c r="D834" t="str">
        <f t="shared" ref="D834:D897" si="13">UPPER(C834&amp;" - "&amp;B834&amp;" - "&amp;LEFT(A834,1)&amp;MID(A834,2,2))</f>
        <v>CZECH REPUBLIC - EUROPA - C42</v>
      </c>
      <c r="E834" t="str">
        <f>LOWER(CONCATENATE(TablaRegistroVentas[[#This Row],[País]], ".", LEFT(TablaRegistroVentas[[#This Row],[Zona]],3),"@miempresa.com"))</f>
        <v>czech republic.eur@miempresa.com</v>
      </c>
      <c r="F834" t="s">
        <v>23</v>
      </c>
      <c r="G834" t="s">
        <v>18</v>
      </c>
      <c r="H834" t="s">
        <v>28</v>
      </c>
      <c r="I834" t="str">
        <f>IF(OR(TablaRegistroVentas[[#This Row],[Prioridad]]="Alta",TablaRegistroVentas[[#This Row],[Prioridad]]="Crítica"),"Urgente","Normal")</f>
        <v>Normal</v>
      </c>
      <c r="J834" s="1">
        <v>43885</v>
      </c>
      <c r="K834">
        <v>428924119</v>
      </c>
      <c r="L834" s="1">
        <v>43896</v>
      </c>
      <c r="M834" s="5">
        <f>_xlfn.DAYS(TablaRegistroVentas[[#This Row],[Fecha envío]], TablaRegistroVentas[[#This Row],[Fecha pedido]])</f>
        <v>11</v>
      </c>
      <c r="N834" s="1" t="str">
        <f>IF(TablaRegistroVentas[[#This Row],[Dias de entrega]]&lt;=20, "OK", IF(TablaRegistroVentas[[#This Row],[Dias de entrega]]&lt;=35, "Atrasado", "Alerta"))</f>
        <v>OK</v>
      </c>
      <c r="O834" s="1"/>
      <c r="P834"/>
      <c r="Q834"/>
      <c r="R834"/>
    </row>
    <row r="835" spans="1:18" x14ac:dyDescent="0.3">
      <c r="A835" t="s">
        <v>1084</v>
      </c>
      <c r="B835" t="s">
        <v>30</v>
      </c>
      <c r="C835" t="s">
        <v>603</v>
      </c>
      <c r="D835" t="str">
        <f t="shared" si="13"/>
        <v>HAITI - CENTROAMÉRICA Y CARIBE - C88</v>
      </c>
      <c r="E835" t="str">
        <f>LOWER(CONCATENATE(TablaRegistroVentas[[#This Row],[País]], ".", LEFT(TablaRegistroVentas[[#This Row],[Zona]],3),"@miempresa.com"))</f>
        <v>haiti.cen@miempresa.com</v>
      </c>
      <c r="F835" t="s">
        <v>46</v>
      </c>
      <c r="G835" t="s">
        <v>13</v>
      </c>
      <c r="H835" t="s">
        <v>28</v>
      </c>
      <c r="I835" t="str">
        <f>IF(OR(TablaRegistroVentas[[#This Row],[Prioridad]]="Alta",TablaRegistroVentas[[#This Row],[Prioridad]]="Crítica"),"Urgente","Normal")</f>
        <v>Normal</v>
      </c>
      <c r="J835" s="1">
        <v>43941</v>
      </c>
      <c r="K835">
        <v>880257499</v>
      </c>
      <c r="L835" s="1">
        <v>43952</v>
      </c>
      <c r="M835" s="5">
        <f>_xlfn.DAYS(TablaRegistroVentas[[#This Row],[Fecha envío]], TablaRegistroVentas[[#This Row],[Fecha pedido]])</f>
        <v>11</v>
      </c>
      <c r="N835" s="1" t="str">
        <f>IF(TablaRegistroVentas[[#This Row],[Dias de entrega]]&lt;=20, "OK", IF(TablaRegistroVentas[[#This Row],[Dias de entrega]]&lt;=35, "Atrasado", "Alerta"))</f>
        <v>OK</v>
      </c>
      <c r="O835" s="1"/>
      <c r="P835"/>
      <c r="Q835"/>
      <c r="R835"/>
    </row>
    <row r="836" spans="1:18" x14ac:dyDescent="0.3">
      <c r="A836" t="s">
        <v>1118</v>
      </c>
      <c r="B836" t="s">
        <v>25</v>
      </c>
      <c r="C836" t="s">
        <v>151</v>
      </c>
      <c r="D836" t="str">
        <f t="shared" si="13"/>
        <v>NAMIBIA - ÁFRICA - C34</v>
      </c>
      <c r="E836" t="str">
        <f>LOWER(CONCATENATE(TablaRegistroVentas[[#This Row],[País]], ".", LEFT(TablaRegistroVentas[[#This Row],[Zona]],3),"@miempresa.com"))</f>
        <v>namibia.áfr@miempresa.com</v>
      </c>
      <c r="F836" t="s">
        <v>56</v>
      </c>
      <c r="G836" t="s">
        <v>13</v>
      </c>
      <c r="H836" t="s">
        <v>28</v>
      </c>
      <c r="I836" t="str">
        <f>IF(OR(TablaRegistroVentas[[#This Row],[Prioridad]]="Alta",TablaRegistroVentas[[#This Row],[Prioridad]]="Crítica"),"Urgente","Normal")</f>
        <v>Normal</v>
      </c>
      <c r="J836" s="1">
        <v>44584</v>
      </c>
      <c r="K836">
        <v>349251353</v>
      </c>
      <c r="L836" s="1">
        <v>44595</v>
      </c>
      <c r="M836" s="5">
        <f>_xlfn.DAYS(TablaRegistroVentas[[#This Row],[Fecha envío]], TablaRegistroVentas[[#This Row],[Fecha pedido]])</f>
        <v>11</v>
      </c>
      <c r="N836" s="1" t="str">
        <f>IF(TablaRegistroVentas[[#This Row],[Dias de entrega]]&lt;=20, "OK", IF(TablaRegistroVentas[[#This Row],[Dias de entrega]]&lt;=35, "Atrasado", "Alerta"))</f>
        <v>OK</v>
      </c>
      <c r="O836" s="1"/>
      <c r="P836"/>
      <c r="Q836"/>
      <c r="R836"/>
    </row>
    <row r="837" spans="1:18" x14ac:dyDescent="0.3">
      <c r="A837" t="s">
        <v>37</v>
      </c>
      <c r="B837" t="s">
        <v>21</v>
      </c>
      <c r="C837" t="s">
        <v>38</v>
      </c>
      <c r="D837" t="str">
        <f t="shared" si="13"/>
        <v>FIJI - AUSTRALIA Y OCEANÍA - C91</v>
      </c>
      <c r="E837" t="str">
        <f>LOWER(CONCATENATE(TablaRegistroVentas[[#This Row],[País]], ".", LEFT(TablaRegistroVentas[[#This Row],[Zona]],3),"@miempresa.com"))</f>
        <v>fiji.aus@miempresa.com</v>
      </c>
      <c r="F837" t="s">
        <v>12</v>
      </c>
      <c r="G837" t="s">
        <v>13</v>
      </c>
      <c r="H837" t="s">
        <v>33</v>
      </c>
      <c r="I837" t="str">
        <f>IF(OR(TablaRegistroVentas[[#This Row],[Prioridad]]="Alta",TablaRegistroVentas[[#This Row],[Prioridad]]="Crítica"),"Urgente","Normal")</f>
        <v>Normal</v>
      </c>
      <c r="J837" s="1">
        <v>44609</v>
      </c>
      <c r="K837">
        <v>919752490</v>
      </c>
      <c r="L837" s="1">
        <v>44619</v>
      </c>
      <c r="M837" s="5">
        <f>_xlfn.DAYS(TablaRegistroVentas[[#This Row],[Fecha envío]], TablaRegistroVentas[[#This Row],[Fecha pedido]])</f>
        <v>10</v>
      </c>
      <c r="N837" s="1" t="str">
        <f>IF(TablaRegistroVentas[[#This Row],[Dias de entrega]]&lt;=20, "OK", IF(TablaRegistroVentas[[#This Row],[Dias de entrega]]&lt;=35, "Atrasado", "Alerta"))</f>
        <v>OK</v>
      </c>
      <c r="O837" s="1"/>
      <c r="P837"/>
      <c r="Q837"/>
      <c r="R837"/>
    </row>
    <row r="838" spans="1:18" x14ac:dyDescent="0.3">
      <c r="A838" t="s">
        <v>154</v>
      </c>
      <c r="B838" t="s">
        <v>25</v>
      </c>
      <c r="C838" t="s">
        <v>155</v>
      </c>
      <c r="D838" t="str">
        <f t="shared" si="13"/>
        <v>SYRIA - ÁFRICA - C60</v>
      </c>
      <c r="E838" t="str">
        <f>LOWER(CONCATENATE(TablaRegistroVentas[[#This Row],[País]], ".", LEFT(TablaRegistroVentas[[#This Row],[Zona]],3),"@miempresa.com"))</f>
        <v>syria.áfr@miempresa.com</v>
      </c>
      <c r="F838" t="s">
        <v>56</v>
      </c>
      <c r="G838" t="s">
        <v>13</v>
      </c>
      <c r="H838" t="s">
        <v>33</v>
      </c>
      <c r="I838" t="str">
        <f>IF(OR(TablaRegistroVentas[[#This Row],[Prioridad]]="Alta",TablaRegistroVentas[[#This Row],[Prioridad]]="Crítica"),"Urgente","Normal")</f>
        <v>Normal</v>
      </c>
      <c r="J838" s="1">
        <v>44795</v>
      </c>
      <c r="K838">
        <v>603914010</v>
      </c>
      <c r="L838" s="1">
        <v>44805</v>
      </c>
      <c r="M838" s="5">
        <f>_xlfn.DAYS(TablaRegistroVentas[[#This Row],[Fecha envío]], TablaRegistroVentas[[#This Row],[Fecha pedido]])</f>
        <v>10</v>
      </c>
      <c r="N838" s="1" t="str">
        <f>IF(TablaRegistroVentas[[#This Row],[Dias de entrega]]&lt;=20, "OK", IF(TablaRegistroVentas[[#This Row],[Dias de entrega]]&lt;=35, "Atrasado", "Alerta"))</f>
        <v>OK</v>
      </c>
      <c r="O838" s="1"/>
      <c r="P838"/>
      <c r="Q838"/>
      <c r="R838"/>
    </row>
    <row r="839" spans="1:18" x14ac:dyDescent="0.3">
      <c r="A839" t="s">
        <v>295</v>
      </c>
      <c r="B839" t="s">
        <v>25</v>
      </c>
      <c r="C839" t="s">
        <v>296</v>
      </c>
      <c r="D839" t="str">
        <f t="shared" si="13"/>
        <v>ALGERIA - ÁFRICA - C84</v>
      </c>
      <c r="E839" t="str">
        <f>LOWER(CONCATENATE(TablaRegistroVentas[[#This Row],[País]], ".", LEFT(TablaRegistroVentas[[#This Row],[Zona]],3),"@miempresa.com"))</f>
        <v>algeria.áfr@miempresa.com</v>
      </c>
      <c r="F839" t="s">
        <v>46</v>
      </c>
      <c r="G839" t="s">
        <v>13</v>
      </c>
      <c r="H839" t="s">
        <v>33</v>
      </c>
      <c r="I839" t="str">
        <f>IF(OR(TablaRegistroVentas[[#This Row],[Prioridad]]="Alta",TablaRegistroVentas[[#This Row],[Prioridad]]="Crítica"),"Urgente","Normal")</f>
        <v>Normal</v>
      </c>
      <c r="J839" s="1">
        <v>44320</v>
      </c>
      <c r="K839">
        <v>842967498</v>
      </c>
      <c r="L839" s="1">
        <v>44330</v>
      </c>
      <c r="M839" s="5">
        <f>_xlfn.DAYS(TablaRegistroVentas[[#This Row],[Fecha envío]], TablaRegistroVentas[[#This Row],[Fecha pedido]])</f>
        <v>10</v>
      </c>
      <c r="N839" s="1" t="str">
        <f>IF(TablaRegistroVentas[[#This Row],[Dias de entrega]]&lt;=20, "OK", IF(TablaRegistroVentas[[#This Row],[Dias de entrega]]&lt;=35, "Atrasado", "Alerta"))</f>
        <v>OK</v>
      </c>
      <c r="O839" s="1"/>
      <c r="P839"/>
      <c r="Q839"/>
      <c r="R839"/>
    </row>
    <row r="840" spans="1:18" x14ac:dyDescent="0.3">
      <c r="A840" t="s">
        <v>346</v>
      </c>
      <c r="B840" t="s">
        <v>68</v>
      </c>
      <c r="C840" t="s">
        <v>274</v>
      </c>
      <c r="D840" t="str">
        <f t="shared" si="13"/>
        <v>MONGOLIA - ASIA - C92</v>
      </c>
      <c r="E840" t="str">
        <f>LOWER(CONCATENATE(TablaRegistroVentas[[#This Row],[País]], ".", LEFT(TablaRegistroVentas[[#This Row],[Zona]],3),"@miempresa.com"))</f>
        <v>mongolia.asi@miempresa.com</v>
      </c>
      <c r="F840" t="s">
        <v>17</v>
      </c>
      <c r="G840" t="s">
        <v>18</v>
      </c>
      <c r="H840" t="s">
        <v>33</v>
      </c>
      <c r="I840" t="str">
        <f>IF(OR(TablaRegistroVentas[[#This Row],[Prioridad]]="Alta",TablaRegistroVentas[[#This Row],[Prioridad]]="Crítica"),"Urgente","Normal")</f>
        <v>Normal</v>
      </c>
      <c r="J840" s="1">
        <v>44780</v>
      </c>
      <c r="K840">
        <v>923890817</v>
      </c>
      <c r="L840" s="1">
        <v>44790</v>
      </c>
      <c r="M840" s="5">
        <f>_xlfn.DAYS(TablaRegistroVentas[[#This Row],[Fecha envío]], TablaRegistroVentas[[#This Row],[Fecha pedido]])</f>
        <v>10</v>
      </c>
      <c r="N840" s="1" t="str">
        <f>IF(TablaRegistroVentas[[#This Row],[Dias de entrega]]&lt;=20, "OK", IF(TablaRegistroVentas[[#This Row],[Dias de entrega]]&lt;=35, "Atrasado", "Alerta"))</f>
        <v>OK</v>
      </c>
      <c r="O840" s="1"/>
      <c r="P840"/>
      <c r="Q840"/>
      <c r="R840"/>
    </row>
    <row r="841" spans="1:18" x14ac:dyDescent="0.3">
      <c r="A841" t="s">
        <v>403</v>
      </c>
      <c r="B841" t="s">
        <v>25</v>
      </c>
      <c r="C841" t="s">
        <v>264</v>
      </c>
      <c r="D841" t="str">
        <f t="shared" si="13"/>
        <v>KUWAIT - ÁFRICA - C92</v>
      </c>
      <c r="E841" t="str">
        <f>LOWER(CONCATENATE(TablaRegistroVentas[[#This Row],[País]], ".", LEFT(TablaRegistroVentas[[#This Row],[Zona]],3),"@miempresa.com"))</f>
        <v>kuwait.áfr@miempresa.com</v>
      </c>
      <c r="F841" t="s">
        <v>56</v>
      </c>
      <c r="G841" t="s">
        <v>13</v>
      </c>
      <c r="H841" t="s">
        <v>28</v>
      </c>
      <c r="I841" t="str">
        <f>IF(OR(TablaRegistroVentas[[#This Row],[Prioridad]]="Alta",TablaRegistroVentas[[#This Row],[Prioridad]]="Crítica"),"Urgente","Normal")</f>
        <v>Normal</v>
      </c>
      <c r="J841" s="1">
        <v>43971</v>
      </c>
      <c r="K841">
        <v>920174348</v>
      </c>
      <c r="L841" s="1">
        <v>43981</v>
      </c>
      <c r="M841" s="5">
        <f>_xlfn.DAYS(TablaRegistroVentas[[#This Row],[Fecha envío]], TablaRegistroVentas[[#This Row],[Fecha pedido]])</f>
        <v>10</v>
      </c>
      <c r="N841" s="1" t="str">
        <f>IF(TablaRegistroVentas[[#This Row],[Dias de entrega]]&lt;=20, "OK", IF(TablaRegistroVentas[[#This Row],[Dias de entrega]]&lt;=35, "Atrasado", "Alerta"))</f>
        <v>OK</v>
      </c>
      <c r="O841" s="1"/>
      <c r="P841"/>
      <c r="Q841"/>
      <c r="R841"/>
    </row>
    <row r="842" spans="1:18" x14ac:dyDescent="0.3">
      <c r="A842" t="s">
        <v>461</v>
      </c>
      <c r="B842" t="s">
        <v>68</v>
      </c>
      <c r="C842" t="s">
        <v>104</v>
      </c>
      <c r="D842" t="str">
        <f t="shared" si="13"/>
        <v>SINGAPORE - ASIA - C26</v>
      </c>
      <c r="E842" t="str">
        <f>LOWER(CONCATENATE(TablaRegistroVentas[[#This Row],[País]], ".", LEFT(TablaRegistroVentas[[#This Row],[Zona]],3),"@miempresa.com"))</f>
        <v>singapore.asi@miempresa.com</v>
      </c>
      <c r="F842" t="s">
        <v>32</v>
      </c>
      <c r="G842" t="s">
        <v>18</v>
      </c>
      <c r="H842" t="s">
        <v>19</v>
      </c>
      <c r="I842" t="str">
        <f>IF(OR(TablaRegistroVentas[[#This Row],[Prioridad]]="Alta",TablaRegistroVentas[[#This Row],[Prioridad]]="Crítica"),"Urgente","Normal")</f>
        <v>Urgente</v>
      </c>
      <c r="J842" s="1">
        <v>44654</v>
      </c>
      <c r="K842">
        <v>261186492</v>
      </c>
      <c r="L842" s="1">
        <v>44664</v>
      </c>
      <c r="M842" s="5">
        <f>_xlfn.DAYS(TablaRegistroVentas[[#This Row],[Fecha envío]], TablaRegistroVentas[[#This Row],[Fecha pedido]])</f>
        <v>10</v>
      </c>
      <c r="N842" s="1" t="str">
        <f>IF(TablaRegistroVentas[[#This Row],[Dias de entrega]]&lt;=20, "OK", IF(TablaRegistroVentas[[#This Row],[Dias de entrega]]&lt;=35, "Atrasado", "Alerta"))</f>
        <v>OK</v>
      </c>
      <c r="O842" s="1"/>
      <c r="P842"/>
      <c r="Q842"/>
      <c r="R842"/>
    </row>
    <row r="843" spans="1:18" x14ac:dyDescent="0.3">
      <c r="A843" t="s">
        <v>464</v>
      </c>
      <c r="B843" t="s">
        <v>25</v>
      </c>
      <c r="C843" t="s">
        <v>122</v>
      </c>
      <c r="D843" t="str">
        <f t="shared" si="13"/>
        <v>REPUBLIC OF THE CONGO - ÁFRICA - C82</v>
      </c>
      <c r="E843" t="str">
        <f>LOWER(CONCATENATE(TablaRegistroVentas[[#This Row],[País]], ".", LEFT(TablaRegistroVentas[[#This Row],[Zona]],3),"@miempresa.com"))</f>
        <v>republic of the congo.áfr@miempresa.com</v>
      </c>
      <c r="F843" t="s">
        <v>36</v>
      </c>
      <c r="G843" t="s">
        <v>18</v>
      </c>
      <c r="H843" t="s">
        <v>28</v>
      </c>
      <c r="I843" t="str">
        <f>IF(OR(TablaRegistroVentas[[#This Row],[Prioridad]]="Alta",TablaRegistroVentas[[#This Row],[Prioridad]]="Crítica"),"Urgente","Normal")</f>
        <v>Normal</v>
      </c>
      <c r="J843" s="1">
        <v>44505</v>
      </c>
      <c r="K843">
        <v>829201543</v>
      </c>
      <c r="L843" s="1">
        <v>44515</v>
      </c>
      <c r="M843" s="5">
        <f>_xlfn.DAYS(TablaRegistroVentas[[#This Row],[Fecha envío]], TablaRegistroVentas[[#This Row],[Fecha pedido]])</f>
        <v>10</v>
      </c>
      <c r="N843" s="1" t="str">
        <f>IF(TablaRegistroVentas[[#This Row],[Dias de entrega]]&lt;=20, "OK", IF(TablaRegistroVentas[[#This Row],[Dias de entrega]]&lt;=35, "Atrasado", "Alerta"))</f>
        <v>OK</v>
      </c>
      <c r="O843" s="1"/>
      <c r="P843"/>
      <c r="Q843"/>
      <c r="R843"/>
    </row>
    <row r="844" spans="1:18" x14ac:dyDescent="0.3">
      <c r="A844" t="s">
        <v>538</v>
      </c>
      <c r="B844" t="s">
        <v>25</v>
      </c>
      <c r="C844" t="s">
        <v>356</v>
      </c>
      <c r="D844" t="str">
        <f t="shared" si="13"/>
        <v>COTE D'IVOIRE - ÁFRICA - C69</v>
      </c>
      <c r="E844" t="str">
        <f>LOWER(CONCATENATE(TablaRegistroVentas[[#This Row],[País]], ".", LEFT(TablaRegistroVentas[[#This Row],[Zona]],3),"@miempresa.com"))</f>
        <v>cote d'ivoire.áfr@miempresa.com</v>
      </c>
      <c r="F844" t="s">
        <v>27</v>
      </c>
      <c r="G844" t="s">
        <v>18</v>
      </c>
      <c r="H844" t="s">
        <v>19</v>
      </c>
      <c r="I844" t="str">
        <f>IF(OR(TablaRegistroVentas[[#This Row],[Prioridad]]="Alta",TablaRegistroVentas[[#This Row],[Prioridad]]="Crítica"),"Urgente","Normal")</f>
        <v>Urgente</v>
      </c>
      <c r="J844" s="1">
        <v>44375</v>
      </c>
      <c r="K844">
        <v>696845471</v>
      </c>
      <c r="L844" s="1">
        <v>44385</v>
      </c>
      <c r="M844" s="5">
        <f>_xlfn.DAYS(TablaRegistroVentas[[#This Row],[Fecha envío]], TablaRegistroVentas[[#This Row],[Fecha pedido]])</f>
        <v>10</v>
      </c>
      <c r="N844" s="1" t="str">
        <f>IF(TablaRegistroVentas[[#This Row],[Dias de entrega]]&lt;=20, "OK", IF(TablaRegistroVentas[[#This Row],[Dias de entrega]]&lt;=35, "Atrasado", "Alerta"))</f>
        <v>OK</v>
      </c>
      <c r="O844" s="1"/>
      <c r="P844"/>
      <c r="Q844"/>
      <c r="R844"/>
    </row>
    <row r="845" spans="1:18" x14ac:dyDescent="0.3">
      <c r="A845" t="s">
        <v>563</v>
      </c>
      <c r="B845" t="s">
        <v>21</v>
      </c>
      <c r="C845" t="s">
        <v>323</v>
      </c>
      <c r="D845" t="str">
        <f t="shared" si="13"/>
        <v>NEW ZEALAND - AUSTRALIA Y OCEANÍA - C23</v>
      </c>
      <c r="E845" t="str">
        <f>LOWER(CONCATENATE(TablaRegistroVentas[[#This Row],[País]], ".", LEFT(TablaRegistroVentas[[#This Row],[Zona]],3),"@miempresa.com"))</f>
        <v>new zealand.aus@miempresa.com</v>
      </c>
      <c r="F845" t="s">
        <v>17</v>
      </c>
      <c r="G845" t="s">
        <v>18</v>
      </c>
      <c r="H845" t="s">
        <v>19</v>
      </c>
      <c r="I845" t="str">
        <f>IF(OR(TablaRegistroVentas[[#This Row],[Prioridad]]="Alta",TablaRegistroVentas[[#This Row],[Prioridad]]="Crítica"),"Urgente","Normal")</f>
        <v>Urgente</v>
      </c>
      <c r="J845" s="1">
        <v>44618</v>
      </c>
      <c r="K845">
        <v>233232724</v>
      </c>
      <c r="L845" s="1">
        <v>44628</v>
      </c>
      <c r="M845" s="5">
        <f>_xlfn.DAYS(TablaRegistroVentas[[#This Row],[Fecha envío]], TablaRegistroVentas[[#This Row],[Fecha pedido]])</f>
        <v>10</v>
      </c>
      <c r="N845" s="1" t="str">
        <f>IF(TablaRegistroVentas[[#This Row],[Dias de entrega]]&lt;=20, "OK", IF(TablaRegistroVentas[[#This Row],[Dias de entrega]]&lt;=35, "Atrasado", "Alerta"))</f>
        <v>OK</v>
      </c>
      <c r="O845" s="1"/>
      <c r="P845"/>
      <c r="Q845"/>
      <c r="R845"/>
    </row>
    <row r="846" spans="1:18" x14ac:dyDescent="0.3">
      <c r="A846" t="s">
        <v>670</v>
      </c>
      <c r="B846" t="s">
        <v>25</v>
      </c>
      <c r="C846" t="s">
        <v>113</v>
      </c>
      <c r="D846" t="str">
        <f t="shared" si="13"/>
        <v>JORDAN - ÁFRICA - C55</v>
      </c>
      <c r="E846" t="str">
        <f>LOWER(CONCATENATE(TablaRegistroVentas[[#This Row],[País]], ".", LEFT(TablaRegistroVentas[[#This Row],[Zona]],3),"@miempresa.com"))</f>
        <v>jordan.áfr@miempresa.com</v>
      </c>
      <c r="F846" t="s">
        <v>56</v>
      </c>
      <c r="G846" t="s">
        <v>13</v>
      </c>
      <c r="H846" t="s">
        <v>33</v>
      </c>
      <c r="I846" t="str">
        <f>IF(OR(TablaRegistroVentas[[#This Row],[Prioridad]]="Alta",TablaRegistroVentas[[#This Row],[Prioridad]]="Crítica"),"Urgente","Normal")</f>
        <v>Normal</v>
      </c>
      <c r="J846" s="1">
        <v>44194</v>
      </c>
      <c r="K846">
        <v>554439914</v>
      </c>
      <c r="L846" s="1">
        <v>44204</v>
      </c>
      <c r="M846" s="5">
        <f>_xlfn.DAYS(TablaRegistroVentas[[#This Row],[Fecha envío]], TablaRegistroVentas[[#This Row],[Fecha pedido]])</f>
        <v>10</v>
      </c>
      <c r="N846" s="1" t="str">
        <f>IF(TablaRegistroVentas[[#This Row],[Dias de entrega]]&lt;=20, "OK", IF(TablaRegistroVentas[[#This Row],[Dias de entrega]]&lt;=35, "Atrasado", "Alerta"))</f>
        <v>OK</v>
      </c>
      <c r="O846" s="1"/>
      <c r="P846"/>
      <c r="Q846"/>
      <c r="R846"/>
    </row>
    <row r="847" spans="1:18" x14ac:dyDescent="0.3">
      <c r="A847" t="s">
        <v>693</v>
      </c>
      <c r="B847" t="s">
        <v>10</v>
      </c>
      <c r="C847" t="s">
        <v>147</v>
      </c>
      <c r="D847" t="str">
        <f t="shared" si="13"/>
        <v>GEORGIA - EUROPA - C27</v>
      </c>
      <c r="E847" t="str">
        <f>LOWER(CONCATENATE(TablaRegistroVentas[[#This Row],[País]], ".", LEFT(TablaRegistroVentas[[#This Row],[Zona]],3),"@miempresa.com"))</f>
        <v>georgia.eur@miempresa.com</v>
      </c>
      <c r="F847" t="s">
        <v>27</v>
      </c>
      <c r="G847" t="s">
        <v>13</v>
      </c>
      <c r="H847" t="s">
        <v>28</v>
      </c>
      <c r="I847" t="str">
        <f>IF(OR(TablaRegistroVentas[[#This Row],[Prioridad]]="Alta",TablaRegistroVentas[[#This Row],[Prioridad]]="Crítica"),"Urgente","Normal")</f>
        <v>Normal</v>
      </c>
      <c r="J847" s="1">
        <v>44409</v>
      </c>
      <c r="K847">
        <v>276825702</v>
      </c>
      <c r="L847" s="1">
        <v>44419</v>
      </c>
      <c r="M847" s="5">
        <f>_xlfn.DAYS(TablaRegistroVentas[[#This Row],[Fecha envío]], TablaRegistroVentas[[#This Row],[Fecha pedido]])</f>
        <v>10</v>
      </c>
      <c r="N847" s="1" t="str">
        <f>IF(TablaRegistroVentas[[#This Row],[Dias de entrega]]&lt;=20, "OK", IF(TablaRegistroVentas[[#This Row],[Dias de entrega]]&lt;=35, "Atrasado", "Alerta"))</f>
        <v>OK</v>
      </c>
      <c r="O847" s="1"/>
      <c r="P847"/>
      <c r="Q847"/>
      <c r="R847"/>
    </row>
    <row r="848" spans="1:18" x14ac:dyDescent="0.3">
      <c r="A848" t="s">
        <v>936</v>
      </c>
      <c r="B848" t="s">
        <v>25</v>
      </c>
      <c r="C848" t="s">
        <v>408</v>
      </c>
      <c r="D848" t="str">
        <f t="shared" si="13"/>
        <v>SWAZILAND - ÁFRICA - C11</v>
      </c>
      <c r="E848" t="str">
        <f>LOWER(CONCATENATE(TablaRegistroVentas[[#This Row],[País]], ".", LEFT(TablaRegistroVentas[[#This Row],[Zona]],3),"@miempresa.com"))</f>
        <v>swaziland.áfr@miempresa.com</v>
      </c>
      <c r="F848" t="s">
        <v>41</v>
      </c>
      <c r="G848" t="s">
        <v>18</v>
      </c>
      <c r="H848" t="s">
        <v>28</v>
      </c>
      <c r="I848" t="str">
        <f>IF(OR(TablaRegistroVentas[[#This Row],[Prioridad]]="Alta",TablaRegistroVentas[[#This Row],[Prioridad]]="Crítica"),"Urgente","Normal")</f>
        <v>Normal</v>
      </c>
      <c r="J848" s="1">
        <v>44418</v>
      </c>
      <c r="K848">
        <v>116365230</v>
      </c>
      <c r="L848" s="1">
        <v>44428</v>
      </c>
      <c r="M848" s="5">
        <f>_xlfn.DAYS(TablaRegistroVentas[[#This Row],[Fecha envío]], TablaRegistroVentas[[#This Row],[Fecha pedido]])</f>
        <v>10</v>
      </c>
      <c r="N848" s="1" t="str">
        <f>IF(TablaRegistroVentas[[#This Row],[Dias de entrega]]&lt;=20, "OK", IF(TablaRegistroVentas[[#This Row],[Dias de entrega]]&lt;=35, "Atrasado", "Alerta"))</f>
        <v>OK</v>
      </c>
      <c r="O848" s="1"/>
      <c r="P848"/>
      <c r="Q848"/>
      <c r="R848"/>
    </row>
    <row r="849" spans="1:18" x14ac:dyDescent="0.3">
      <c r="A849" t="s">
        <v>971</v>
      </c>
      <c r="B849" t="s">
        <v>25</v>
      </c>
      <c r="C849" t="s">
        <v>247</v>
      </c>
      <c r="D849" t="str">
        <f t="shared" si="13"/>
        <v>CAMEROON - ÁFRICA - C17</v>
      </c>
      <c r="E849" t="str">
        <f>LOWER(CONCATENATE(TablaRegistroVentas[[#This Row],[País]], ".", LEFT(TablaRegistroVentas[[#This Row],[Zona]],3),"@miempresa.com"))</f>
        <v>cameroon.áfr@miempresa.com</v>
      </c>
      <c r="F849" t="s">
        <v>41</v>
      </c>
      <c r="G849" t="s">
        <v>13</v>
      </c>
      <c r="H849" t="s">
        <v>19</v>
      </c>
      <c r="I849" t="str">
        <f>IF(OR(TablaRegistroVentas[[#This Row],[Prioridad]]="Alta",TablaRegistroVentas[[#This Row],[Prioridad]]="Crítica"),"Urgente","Normal")</f>
        <v>Urgente</v>
      </c>
      <c r="J849" s="1">
        <v>44199</v>
      </c>
      <c r="K849">
        <v>175974214</v>
      </c>
      <c r="L849" s="1">
        <v>44209</v>
      </c>
      <c r="M849" s="5">
        <f>_xlfn.DAYS(TablaRegistroVentas[[#This Row],[Fecha envío]], TablaRegistroVentas[[#This Row],[Fecha pedido]])</f>
        <v>10</v>
      </c>
      <c r="N849" s="1" t="str">
        <f>IF(TablaRegistroVentas[[#This Row],[Dias de entrega]]&lt;=20, "OK", IF(TablaRegistroVentas[[#This Row],[Dias de entrega]]&lt;=35, "Atrasado", "Alerta"))</f>
        <v>OK</v>
      </c>
      <c r="O849" s="1"/>
      <c r="P849"/>
      <c r="Q849"/>
      <c r="R849"/>
    </row>
    <row r="850" spans="1:18" x14ac:dyDescent="0.3">
      <c r="A850" t="s">
        <v>1021</v>
      </c>
      <c r="B850" t="s">
        <v>10</v>
      </c>
      <c r="C850" t="s">
        <v>561</v>
      </c>
      <c r="D850" t="str">
        <f t="shared" si="13"/>
        <v>MONACO - EUROPA - C91</v>
      </c>
      <c r="E850" t="str">
        <f>LOWER(CONCATENATE(TablaRegistroVentas[[#This Row],[País]], ".", LEFT(TablaRegistroVentas[[#This Row],[Zona]],3),"@miempresa.com"))</f>
        <v>monaco.eur@miempresa.com</v>
      </c>
      <c r="F850" t="s">
        <v>12</v>
      </c>
      <c r="G850" t="s">
        <v>18</v>
      </c>
      <c r="H850" t="s">
        <v>28</v>
      </c>
      <c r="I850" t="str">
        <f>IF(OR(TablaRegistroVentas[[#This Row],[Prioridad]]="Alta",TablaRegistroVentas[[#This Row],[Prioridad]]="Crítica"),"Urgente","Normal")</f>
        <v>Normal</v>
      </c>
      <c r="J850" s="1">
        <v>44440</v>
      </c>
      <c r="K850">
        <v>912741410</v>
      </c>
      <c r="L850" s="1">
        <v>44450</v>
      </c>
      <c r="M850" s="5">
        <f>_xlfn.DAYS(TablaRegistroVentas[[#This Row],[Fecha envío]], TablaRegistroVentas[[#This Row],[Fecha pedido]])</f>
        <v>10</v>
      </c>
      <c r="N850" s="1" t="str">
        <f>IF(TablaRegistroVentas[[#This Row],[Dias de entrega]]&lt;=20, "OK", IF(TablaRegistroVentas[[#This Row],[Dias de entrega]]&lt;=35, "Atrasado", "Alerta"))</f>
        <v>OK</v>
      </c>
      <c r="O850" s="1"/>
      <c r="P850"/>
      <c r="Q850"/>
      <c r="R850"/>
    </row>
    <row r="851" spans="1:18" x14ac:dyDescent="0.3">
      <c r="A851" t="s">
        <v>74</v>
      </c>
      <c r="B851" t="s">
        <v>68</v>
      </c>
      <c r="C851" t="s">
        <v>75</v>
      </c>
      <c r="D851" t="str">
        <f t="shared" si="13"/>
        <v>MYANMAR - ASIA - C13</v>
      </c>
      <c r="E851" t="str">
        <f>LOWER(CONCATENATE(TablaRegistroVentas[[#This Row],[País]], ".", LEFT(TablaRegistroVentas[[#This Row],[Zona]],3),"@miempresa.com"))</f>
        <v>myanmar.asi@miempresa.com</v>
      </c>
      <c r="F851" t="s">
        <v>12</v>
      </c>
      <c r="G851" t="s">
        <v>13</v>
      </c>
      <c r="H851" t="s">
        <v>33</v>
      </c>
      <c r="I851" t="str">
        <f>IF(OR(TablaRegistroVentas[[#This Row],[Prioridad]]="Alta",TablaRegistroVentas[[#This Row],[Prioridad]]="Crítica"),"Urgente","Normal")</f>
        <v>Normal</v>
      </c>
      <c r="J851" s="1">
        <v>44403</v>
      </c>
      <c r="K851">
        <v>139070880</v>
      </c>
      <c r="L851" s="1">
        <v>44412</v>
      </c>
      <c r="M851" s="5">
        <f>_xlfn.DAYS(TablaRegistroVentas[[#This Row],[Fecha envío]], TablaRegistroVentas[[#This Row],[Fecha pedido]])</f>
        <v>9</v>
      </c>
      <c r="N851" s="1" t="str">
        <f>IF(TablaRegistroVentas[[#This Row],[Dias de entrega]]&lt;=20, "OK", IF(TablaRegistroVentas[[#This Row],[Dias de entrega]]&lt;=35, "Atrasado", "Alerta"))</f>
        <v>OK</v>
      </c>
      <c r="O851" s="1"/>
      <c r="P851"/>
      <c r="Q851"/>
      <c r="R851"/>
    </row>
    <row r="852" spans="1:18" x14ac:dyDescent="0.3">
      <c r="A852" t="s">
        <v>207</v>
      </c>
      <c r="B852" t="s">
        <v>25</v>
      </c>
      <c r="C852" t="s">
        <v>208</v>
      </c>
      <c r="D852" t="str">
        <f t="shared" si="13"/>
        <v>YEMEN - ÁFRICA - C27</v>
      </c>
      <c r="E852" t="str">
        <f>LOWER(CONCATENATE(TablaRegistroVentas[[#This Row],[País]], ".", LEFT(TablaRegistroVentas[[#This Row],[Zona]],3),"@miempresa.com"))</f>
        <v>yemen.áfr@miempresa.com</v>
      </c>
      <c r="F852" t="s">
        <v>43</v>
      </c>
      <c r="G852" t="s">
        <v>18</v>
      </c>
      <c r="H852" t="s">
        <v>33</v>
      </c>
      <c r="I852" t="str">
        <f>IF(OR(TablaRegistroVentas[[#This Row],[Prioridad]]="Alta",TablaRegistroVentas[[#This Row],[Prioridad]]="Crítica"),"Urgente","Normal")</f>
        <v>Normal</v>
      </c>
      <c r="J852" s="1">
        <v>44069</v>
      </c>
      <c r="K852">
        <v>270005595</v>
      </c>
      <c r="L852" s="1">
        <v>44078</v>
      </c>
      <c r="M852" s="5">
        <f>_xlfn.DAYS(TablaRegistroVentas[[#This Row],[Fecha envío]], TablaRegistroVentas[[#This Row],[Fecha pedido]])</f>
        <v>9</v>
      </c>
      <c r="N852" s="1" t="str">
        <f>IF(TablaRegistroVentas[[#This Row],[Dias de entrega]]&lt;=20, "OK", IF(TablaRegistroVentas[[#This Row],[Dias de entrega]]&lt;=35, "Atrasado", "Alerta"))</f>
        <v>OK</v>
      </c>
      <c r="O852" s="1"/>
      <c r="P852"/>
      <c r="Q852"/>
      <c r="R852"/>
    </row>
    <row r="853" spans="1:18" x14ac:dyDescent="0.3">
      <c r="A853" t="s">
        <v>435</v>
      </c>
      <c r="B853" t="s">
        <v>10</v>
      </c>
      <c r="C853" t="s">
        <v>436</v>
      </c>
      <c r="D853" t="str">
        <f t="shared" si="13"/>
        <v>ICELAND - EUROPA - C66</v>
      </c>
      <c r="E853" t="str">
        <f>LOWER(CONCATENATE(TablaRegistroVentas[[#This Row],[País]], ".", LEFT(TablaRegistroVentas[[#This Row],[Zona]],3),"@miempresa.com"))</f>
        <v>iceland.eur@miempresa.com</v>
      </c>
      <c r="F853" t="s">
        <v>17</v>
      </c>
      <c r="G853" t="s">
        <v>18</v>
      </c>
      <c r="H853" t="s">
        <v>33</v>
      </c>
      <c r="I853" t="str">
        <f>IF(OR(TablaRegistroVentas[[#This Row],[Prioridad]]="Alta",TablaRegistroVentas[[#This Row],[Prioridad]]="Crítica"),"Urgente","Normal")</f>
        <v>Normal</v>
      </c>
      <c r="J853" s="1">
        <v>43882</v>
      </c>
      <c r="K853">
        <v>663221728</v>
      </c>
      <c r="L853" s="1">
        <v>43891</v>
      </c>
      <c r="M853" s="5">
        <f>_xlfn.DAYS(TablaRegistroVentas[[#This Row],[Fecha envío]], TablaRegistroVentas[[#This Row],[Fecha pedido]])</f>
        <v>9</v>
      </c>
      <c r="N853" s="1" t="str">
        <f>IF(TablaRegistroVentas[[#This Row],[Dias de entrega]]&lt;=20, "OK", IF(TablaRegistroVentas[[#This Row],[Dias de entrega]]&lt;=35, "Atrasado", "Alerta"))</f>
        <v>OK</v>
      </c>
      <c r="O853" s="1"/>
      <c r="P853"/>
      <c r="Q853"/>
      <c r="R853"/>
    </row>
    <row r="854" spans="1:18" x14ac:dyDescent="0.3">
      <c r="A854" t="s">
        <v>463</v>
      </c>
      <c r="B854" t="s">
        <v>68</v>
      </c>
      <c r="C854" t="s">
        <v>77</v>
      </c>
      <c r="D854" t="str">
        <f t="shared" si="13"/>
        <v>BHUTAN - ASIA - C68</v>
      </c>
      <c r="E854" t="str">
        <f>LOWER(CONCATENATE(TablaRegistroVentas[[#This Row],[País]], ".", LEFT(TablaRegistroVentas[[#This Row],[Zona]],3),"@miempresa.com"))</f>
        <v>bhutan.asi@miempresa.com</v>
      </c>
      <c r="F854" t="s">
        <v>78</v>
      </c>
      <c r="G854" t="s">
        <v>18</v>
      </c>
      <c r="H854" t="s">
        <v>19</v>
      </c>
      <c r="I854" t="str">
        <f>IF(OR(TablaRegistroVentas[[#This Row],[Prioridad]]="Alta",TablaRegistroVentas[[#This Row],[Prioridad]]="Crítica"),"Urgente","Normal")</f>
        <v>Urgente</v>
      </c>
      <c r="J854" s="1">
        <v>43981</v>
      </c>
      <c r="K854">
        <v>683556735</v>
      </c>
      <c r="L854" s="1">
        <v>43990</v>
      </c>
      <c r="M854" s="5">
        <f>_xlfn.DAYS(TablaRegistroVentas[[#This Row],[Fecha envío]], TablaRegistroVentas[[#This Row],[Fecha pedido]])</f>
        <v>9</v>
      </c>
      <c r="N854" s="1" t="str">
        <f>IF(TablaRegistroVentas[[#This Row],[Dias de entrega]]&lt;=20, "OK", IF(TablaRegistroVentas[[#This Row],[Dias de entrega]]&lt;=35, "Atrasado", "Alerta"))</f>
        <v>OK</v>
      </c>
      <c r="O854" s="1"/>
      <c r="P854"/>
      <c r="Q854"/>
      <c r="R854"/>
    </row>
    <row r="855" spans="1:18" x14ac:dyDescent="0.3">
      <c r="A855" t="s">
        <v>571</v>
      </c>
      <c r="B855" t="s">
        <v>68</v>
      </c>
      <c r="C855" t="s">
        <v>77</v>
      </c>
      <c r="D855" t="str">
        <f t="shared" si="13"/>
        <v>BHUTAN - ASIA - C48</v>
      </c>
      <c r="E855" t="str">
        <f>LOWER(CONCATENATE(TablaRegistroVentas[[#This Row],[País]], ".", LEFT(TablaRegistroVentas[[#This Row],[Zona]],3),"@miempresa.com"))</f>
        <v>bhutan.asi@miempresa.com</v>
      </c>
      <c r="F855" t="s">
        <v>12</v>
      </c>
      <c r="G855" t="s">
        <v>13</v>
      </c>
      <c r="H855" t="s">
        <v>33</v>
      </c>
      <c r="I855" t="str">
        <f>IF(OR(TablaRegistroVentas[[#This Row],[Prioridad]]="Alta",TablaRegistroVentas[[#This Row],[Prioridad]]="Crítica"),"Urgente","Normal")</f>
        <v>Normal</v>
      </c>
      <c r="J855" s="1">
        <v>44657</v>
      </c>
      <c r="K855">
        <v>485921704</v>
      </c>
      <c r="L855" s="1">
        <v>44666</v>
      </c>
      <c r="M855" s="5">
        <f>_xlfn.DAYS(TablaRegistroVentas[[#This Row],[Fecha envío]], TablaRegistroVentas[[#This Row],[Fecha pedido]])</f>
        <v>9</v>
      </c>
      <c r="N855" s="1" t="str">
        <f>IF(TablaRegistroVentas[[#This Row],[Dias de entrega]]&lt;=20, "OK", IF(TablaRegistroVentas[[#This Row],[Dias de entrega]]&lt;=35, "Atrasado", "Alerta"))</f>
        <v>OK</v>
      </c>
      <c r="O855" s="1"/>
      <c r="P855"/>
      <c r="Q855"/>
      <c r="R855"/>
    </row>
    <row r="856" spans="1:18" x14ac:dyDescent="0.3">
      <c r="A856" t="s">
        <v>592</v>
      </c>
      <c r="B856" t="s">
        <v>25</v>
      </c>
      <c r="C856" t="s">
        <v>270</v>
      </c>
      <c r="D856" t="str">
        <f t="shared" si="13"/>
        <v>GHANA - ÁFRICA - C48</v>
      </c>
      <c r="E856" t="str">
        <f>LOWER(CONCATENATE(TablaRegistroVentas[[#This Row],[País]], ".", LEFT(TablaRegistroVentas[[#This Row],[Zona]],3),"@miempresa.com"))</f>
        <v>ghana.áfr@miempresa.com</v>
      </c>
      <c r="F856" t="s">
        <v>27</v>
      </c>
      <c r="G856" t="s">
        <v>13</v>
      </c>
      <c r="H856" t="s">
        <v>33</v>
      </c>
      <c r="I856" t="str">
        <f>IF(OR(TablaRegistroVentas[[#This Row],[Prioridad]]="Alta",TablaRegistroVentas[[#This Row],[Prioridad]]="Crítica"),"Urgente","Normal")</f>
        <v>Normal</v>
      </c>
      <c r="J856" s="1">
        <v>44717</v>
      </c>
      <c r="K856">
        <v>484756553</v>
      </c>
      <c r="L856" s="1">
        <v>44726</v>
      </c>
      <c r="M856" s="5">
        <f>_xlfn.DAYS(TablaRegistroVentas[[#This Row],[Fecha envío]], TablaRegistroVentas[[#This Row],[Fecha pedido]])</f>
        <v>9</v>
      </c>
      <c r="N856" s="1" t="str">
        <f>IF(TablaRegistroVentas[[#This Row],[Dias de entrega]]&lt;=20, "OK", IF(TablaRegistroVentas[[#This Row],[Dias de entrega]]&lt;=35, "Atrasado", "Alerta"))</f>
        <v>OK</v>
      </c>
      <c r="O856" s="1"/>
      <c r="P856"/>
      <c r="Q856"/>
      <c r="R856"/>
    </row>
    <row r="857" spans="1:18" x14ac:dyDescent="0.3">
      <c r="A857" t="s">
        <v>764</v>
      </c>
      <c r="B857" t="s">
        <v>25</v>
      </c>
      <c r="C857" t="s">
        <v>98</v>
      </c>
      <c r="D857" t="str">
        <f t="shared" si="13"/>
        <v>LESOTHO - ÁFRICA - C53</v>
      </c>
      <c r="E857" t="str">
        <f>LOWER(CONCATENATE(TablaRegistroVentas[[#This Row],[País]], ".", LEFT(TablaRegistroVentas[[#This Row],[Zona]],3),"@miempresa.com"))</f>
        <v>lesotho.áfr@miempresa.com</v>
      </c>
      <c r="F857" t="s">
        <v>43</v>
      </c>
      <c r="G857" t="s">
        <v>13</v>
      </c>
      <c r="H857" t="s">
        <v>19</v>
      </c>
      <c r="I857" t="str">
        <f>IF(OR(TablaRegistroVentas[[#This Row],[Prioridad]]="Alta",TablaRegistroVentas[[#This Row],[Prioridad]]="Crítica"),"Urgente","Normal")</f>
        <v>Urgente</v>
      </c>
      <c r="J857" s="1">
        <v>44793</v>
      </c>
      <c r="K857">
        <v>534210479</v>
      </c>
      <c r="L857" s="1">
        <v>44802</v>
      </c>
      <c r="M857" s="5">
        <f>_xlfn.DAYS(TablaRegistroVentas[[#This Row],[Fecha envío]], TablaRegistroVentas[[#This Row],[Fecha pedido]])</f>
        <v>9</v>
      </c>
      <c r="N857" s="1" t="str">
        <f>IF(TablaRegistroVentas[[#This Row],[Dias de entrega]]&lt;=20, "OK", IF(TablaRegistroVentas[[#This Row],[Dias de entrega]]&lt;=35, "Atrasado", "Alerta"))</f>
        <v>OK</v>
      </c>
      <c r="O857" s="1"/>
      <c r="P857"/>
      <c r="Q857"/>
      <c r="R857"/>
    </row>
    <row r="858" spans="1:18" x14ac:dyDescent="0.3">
      <c r="A858" t="s">
        <v>788</v>
      </c>
      <c r="B858" t="s">
        <v>10</v>
      </c>
      <c r="C858" t="s">
        <v>384</v>
      </c>
      <c r="D858" t="str">
        <f t="shared" si="13"/>
        <v>LIECHTENSTEIN - EUROPA - C53</v>
      </c>
      <c r="E858" t="str">
        <f>LOWER(CONCATENATE(TablaRegistroVentas[[#This Row],[País]], ".", LEFT(TablaRegistroVentas[[#This Row],[Zona]],3),"@miempresa.com"))</f>
        <v>liechtenstein.eur@miempresa.com</v>
      </c>
      <c r="F858" t="s">
        <v>23</v>
      </c>
      <c r="G858" t="s">
        <v>13</v>
      </c>
      <c r="H858" t="s">
        <v>33</v>
      </c>
      <c r="I858" t="str">
        <f>IF(OR(TablaRegistroVentas[[#This Row],[Prioridad]]="Alta",TablaRegistroVentas[[#This Row],[Prioridad]]="Crítica"),"Urgente","Normal")</f>
        <v>Normal</v>
      </c>
      <c r="J858" s="1">
        <v>44563</v>
      </c>
      <c r="K858">
        <v>531473338</v>
      </c>
      <c r="L858" s="1">
        <v>44572</v>
      </c>
      <c r="M858" s="5">
        <f>_xlfn.DAYS(TablaRegistroVentas[[#This Row],[Fecha envío]], TablaRegistroVentas[[#This Row],[Fecha pedido]])</f>
        <v>9</v>
      </c>
      <c r="N858" s="1" t="str">
        <f>IF(TablaRegistroVentas[[#This Row],[Dias de entrega]]&lt;=20, "OK", IF(TablaRegistroVentas[[#This Row],[Dias de entrega]]&lt;=35, "Atrasado", "Alerta"))</f>
        <v>OK</v>
      </c>
      <c r="O858" s="1"/>
      <c r="P858"/>
      <c r="Q858"/>
      <c r="R858"/>
    </row>
    <row r="859" spans="1:18" x14ac:dyDescent="0.3">
      <c r="A859" t="s">
        <v>810</v>
      </c>
      <c r="B859" t="s">
        <v>25</v>
      </c>
      <c r="C859" t="s">
        <v>453</v>
      </c>
      <c r="D859" t="str">
        <f t="shared" si="13"/>
        <v>TURKEY - ÁFRICA - C32</v>
      </c>
      <c r="E859" t="str">
        <f>LOWER(CONCATENATE(TablaRegistroVentas[[#This Row],[País]], ".", LEFT(TablaRegistroVentas[[#This Row],[Zona]],3),"@miempresa.com"))</f>
        <v>turkey.áfr@miempresa.com</v>
      </c>
      <c r="F859" t="s">
        <v>12</v>
      </c>
      <c r="G859" t="s">
        <v>18</v>
      </c>
      <c r="H859" t="s">
        <v>19</v>
      </c>
      <c r="I859" t="str">
        <f>IF(OR(TablaRegistroVentas[[#This Row],[Prioridad]]="Alta",TablaRegistroVentas[[#This Row],[Prioridad]]="Crítica"),"Urgente","Normal")</f>
        <v>Urgente</v>
      </c>
      <c r="J859" s="1">
        <v>43910</v>
      </c>
      <c r="K859">
        <v>327741324</v>
      </c>
      <c r="L859" s="1">
        <v>43919</v>
      </c>
      <c r="M859" s="5">
        <f>_xlfn.DAYS(TablaRegistroVentas[[#This Row],[Fecha envío]], TablaRegistroVentas[[#This Row],[Fecha pedido]])</f>
        <v>9</v>
      </c>
      <c r="N859" s="1" t="str">
        <f>IF(TablaRegistroVentas[[#This Row],[Dias de entrega]]&lt;=20, "OK", IF(TablaRegistroVentas[[#This Row],[Dias de entrega]]&lt;=35, "Atrasado", "Alerta"))</f>
        <v>OK</v>
      </c>
      <c r="O859" s="1"/>
      <c r="P859"/>
      <c r="Q859"/>
      <c r="R859"/>
    </row>
    <row r="860" spans="1:18" x14ac:dyDescent="0.3">
      <c r="A860" t="s">
        <v>847</v>
      </c>
      <c r="B860" t="s">
        <v>25</v>
      </c>
      <c r="C860" t="s">
        <v>391</v>
      </c>
      <c r="D860" t="str">
        <f t="shared" si="13"/>
        <v>UNITED ARAB EMIRATES - ÁFRICA - C95</v>
      </c>
      <c r="E860" t="str">
        <f>LOWER(CONCATENATE(TablaRegistroVentas[[#This Row],[País]], ".", LEFT(TablaRegistroVentas[[#This Row],[Zona]],3),"@miempresa.com"))</f>
        <v>united arab emirates.áfr@miempresa.com</v>
      </c>
      <c r="F860" t="s">
        <v>46</v>
      </c>
      <c r="G860" t="s">
        <v>13</v>
      </c>
      <c r="H860" t="s">
        <v>28</v>
      </c>
      <c r="I860" t="str">
        <f>IF(OR(TablaRegistroVentas[[#This Row],[Prioridad]]="Alta",TablaRegistroVentas[[#This Row],[Prioridad]]="Crítica"),"Urgente","Normal")</f>
        <v>Normal</v>
      </c>
      <c r="J860" s="1">
        <v>44001</v>
      </c>
      <c r="K860">
        <v>959855163</v>
      </c>
      <c r="L860" s="1">
        <v>44010</v>
      </c>
      <c r="M860" s="5">
        <f>_xlfn.DAYS(TablaRegistroVentas[[#This Row],[Fecha envío]], TablaRegistroVentas[[#This Row],[Fecha pedido]])</f>
        <v>9</v>
      </c>
      <c r="N860" s="1" t="str">
        <f>IF(TablaRegistroVentas[[#This Row],[Dias de entrega]]&lt;=20, "OK", IF(TablaRegistroVentas[[#This Row],[Dias de entrega]]&lt;=35, "Atrasado", "Alerta"))</f>
        <v>OK</v>
      </c>
      <c r="O860" s="1"/>
      <c r="P860"/>
      <c r="Q860"/>
      <c r="R860"/>
    </row>
    <row r="861" spans="1:18" x14ac:dyDescent="0.3">
      <c r="A861" t="s">
        <v>880</v>
      </c>
      <c r="B861" t="s">
        <v>68</v>
      </c>
      <c r="C861" t="s">
        <v>170</v>
      </c>
      <c r="D861" t="str">
        <f t="shared" si="13"/>
        <v>INDIA - ASIA - C96</v>
      </c>
      <c r="E861" t="str">
        <f>LOWER(CONCATENATE(TablaRegistroVentas[[#This Row],[País]], ".", LEFT(TablaRegistroVentas[[#This Row],[Zona]],3),"@miempresa.com"))</f>
        <v>india.asi@miempresa.com</v>
      </c>
      <c r="F861" t="s">
        <v>27</v>
      </c>
      <c r="G861" t="s">
        <v>18</v>
      </c>
      <c r="H861" t="s">
        <v>19</v>
      </c>
      <c r="I861" t="str">
        <f>IF(OR(TablaRegistroVentas[[#This Row],[Prioridad]]="Alta",TablaRegistroVentas[[#This Row],[Prioridad]]="Crítica"),"Urgente","Normal")</f>
        <v>Urgente</v>
      </c>
      <c r="J861" s="1">
        <v>44055</v>
      </c>
      <c r="K861">
        <v>963215005</v>
      </c>
      <c r="L861" s="1">
        <v>44064</v>
      </c>
      <c r="M861" s="5">
        <f>_xlfn.DAYS(TablaRegistroVentas[[#This Row],[Fecha envío]], TablaRegistroVentas[[#This Row],[Fecha pedido]])</f>
        <v>9</v>
      </c>
      <c r="N861" s="1" t="str">
        <f>IF(TablaRegistroVentas[[#This Row],[Dias de entrega]]&lt;=20, "OK", IF(TablaRegistroVentas[[#This Row],[Dias de entrega]]&lt;=35, "Atrasado", "Alerta"))</f>
        <v>OK</v>
      </c>
      <c r="O861" s="1"/>
      <c r="P861"/>
      <c r="Q861"/>
      <c r="R861"/>
    </row>
    <row r="862" spans="1:18" x14ac:dyDescent="0.3">
      <c r="A862" t="s">
        <v>978</v>
      </c>
      <c r="B862" t="s">
        <v>10</v>
      </c>
      <c r="C862" t="s">
        <v>710</v>
      </c>
      <c r="D862" t="str">
        <f t="shared" si="13"/>
        <v>SAN MARINO - EUROPA - C50</v>
      </c>
      <c r="E862" t="str">
        <f>LOWER(CONCATENATE(TablaRegistroVentas[[#This Row],[País]], ".", LEFT(TablaRegistroVentas[[#This Row],[Zona]],3),"@miempresa.com"))</f>
        <v>san marino.eur@miempresa.com</v>
      </c>
      <c r="F862" t="s">
        <v>12</v>
      </c>
      <c r="G862" t="s">
        <v>13</v>
      </c>
      <c r="H862" t="s">
        <v>19</v>
      </c>
      <c r="I862" t="str">
        <f>IF(OR(TablaRegistroVentas[[#This Row],[Prioridad]]="Alta",TablaRegistroVentas[[#This Row],[Prioridad]]="Crítica"),"Urgente","Normal")</f>
        <v>Urgente</v>
      </c>
      <c r="J862" s="1">
        <v>44117</v>
      </c>
      <c r="K862">
        <v>507386672</v>
      </c>
      <c r="L862" s="1">
        <v>44126</v>
      </c>
      <c r="M862" s="5">
        <f>_xlfn.DAYS(TablaRegistroVentas[[#This Row],[Fecha envío]], TablaRegistroVentas[[#This Row],[Fecha pedido]])</f>
        <v>9</v>
      </c>
      <c r="N862" s="1" t="str">
        <f>IF(TablaRegistroVentas[[#This Row],[Dias de entrega]]&lt;=20, "OK", IF(TablaRegistroVentas[[#This Row],[Dias de entrega]]&lt;=35, "Atrasado", "Alerta"))</f>
        <v>OK</v>
      </c>
      <c r="O862" s="1"/>
      <c r="P862"/>
      <c r="Q862"/>
      <c r="R862"/>
    </row>
    <row r="863" spans="1:18" x14ac:dyDescent="0.3">
      <c r="A863" t="s">
        <v>980</v>
      </c>
      <c r="B863" t="s">
        <v>10</v>
      </c>
      <c r="C863" t="s">
        <v>215</v>
      </c>
      <c r="D863" t="str">
        <f t="shared" si="13"/>
        <v>LITHUANIA - EUROPA - C51</v>
      </c>
      <c r="E863" t="str">
        <f>LOWER(CONCATENATE(TablaRegistroVentas[[#This Row],[País]], ".", LEFT(TablaRegistroVentas[[#This Row],[Zona]],3),"@miempresa.com"))</f>
        <v>lithuania.eur@miempresa.com</v>
      </c>
      <c r="F863" t="s">
        <v>23</v>
      </c>
      <c r="G863" t="s">
        <v>13</v>
      </c>
      <c r="H863" t="s">
        <v>28</v>
      </c>
      <c r="I863" t="str">
        <f>IF(OR(TablaRegistroVentas[[#This Row],[Prioridad]]="Alta",TablaRegistroVentas[[#This Row],[Prioridad]]="Crítica"),"Urgente","Normal")</f>
        <v>Normal</v>
      </c>
      <c r="J863" s="1">
        <v>44402</v>
      </c>
      <c r="K863">
        <v>515648305</v>
      </c>
      <c r="L863" s="1">
        <v>44411</v>
      </c>
      <c r="M863" s="5">
        <f>_xlfn.DAYS(TablaRegistroVentas[[#This Row],[Fecha envío]], TablaRegistroVentas[[#This Row],[Fecha pedido]])</f>
        <v>9</v>
      </c>
      <c r="N863" s="1" t="str">
        <f>IF(TablaRegistroVentas[[#This Row],[Dias de entrega]]&lt;=20, "OK", IF(TablaRegistroVentas[[#This Row],[Dias de entrega]]&lt;=35, "Atrasado", "Alerta"))</f>
        <v>OK</v>
      </c>
      <c r="O863" s="1"/>
      <c r="P863"/>
      <c r="Q863"/>
      <c r="R863"/>
    </row>
    <row r="864" spans="1:18" x14ac:dyDescent="0.3">
      <c r="A864" t="s">
        <v>192</v>
      </c>
      <c r="B864" t="s">
        <v>30</v>
      </c>
      <c r="C864" t="s">
        <v>193</v>
      </c>
      <c r="D864" t="str">
        <f t="shared" si="13"/>
        <v>TRINIDAD AND TOBAGO - CENTROAMÉRICA Y CARIBE - C82</v>
      </c>
      <c r="E864" t="str">
        <f>LOWER(CONCATENATE(TablaRegistroVentas[[#This Row],[País]], ".", LEFT(TablaRegistroVentas[[#This Row],[Zona]],3),"@miempresa.com"))</f>
        <v>trinidad and tobago.cen@miempresa.com</v>
      </c>
      <c r="F864" t="s">
        <v>12</v>
      </c>
      <c r="G864" t="s">
        <v>13</v>
      </c>
      <c r="H864" t="s">
        <v>28</v>
      </c>
      <c r="I864" t="str">
        <f>IF(OR(TablaRegistroVentas[[#This Row],[Prioridad]]="Alta",TablaRegistroVentas[[#This Row],[Prioridad]]="Crítica"),"Urgente","Normal")</f>
        <v>Normal</v>
      </c>
      <c r="J864" s="1">
        <v>44511</v>
      </c>
      <c r="K864">
        <v>827825677</v>
      </c>
      <c r="L864" s="1">
        <v>44519</v>
      </c>
      <c r="M864" s="5">
        <f>_xlfn.DAYS(TablaRegistroVentas[[#This Row],[Fecha envío]], TablaRegistroVentas[[#This Row],[Fecha pedido]])</f>
        <v>8</v>
      </c>
      <c r="N864" s="1" t="str">
        <f>IF(TablaRegistroVentas[[#This Row],[Dias de entrega]]&lt;=20, "OK", IF(TablaRegistroVentas[[#This Row],[Dias de entrega]]&lt;=35, "Atrasado", "Alerta"))</f>
        <v>OK</v>
      </c>
      <c r="O864" s="1"/>
      <c r="P864"/>
      <c r="Q864"/>
      <c r="R864"/>
    </row>
    <row r="865" spans="1:18" x14ac:dyDescent="0.3">
      <c r="A865" t="s">
        <v>232</v>
      </c>
      <c r="B865" t="s">
        <v>10</v>
      </c>
      <c r="C865" t="s">
        <v>137</v>
      </c>
      <c r="D865" t="str">
        <f t="shared" si="13"/>
        <v>MOLDOVA  - EUROPA - C69</v>
      </c>
      <c r="E865" t="str">
        <f>LOWER(CONCATENATE(TablaRegistroVentas[[#This Row],[País]], ".", LEFT(TablaRegistroVentas[[#This Row],[Zona]],3),"@miempresa.com"))</f>
        <v>moldova .eur@miempresa.com</v>
      </c>
      <c r="F865" t="s">
        <v>88</v>
      </c>
      <c r="G865" t="s">
        <v>18</v>
      </c>
      <c r="H865" t="s">
        <v>19</v>
      </c>
      <c r="I865" t="str">
        <f>IF(OR(TablaRegistroVentas[[#This Row],[Prioridad]]="Alta",TablaRegistroVentas[[#This Row],[Prioridad]]="Crítica"),"Urgente","Normal")</f>
        <v>Urgente</v>
      </c>
      <c r="J865" s="1">
        <v>44440</v>
      </c>
      <c r="K865">
        <v>694304454</v>
      </c>
      <c r="L865" s="1">
        <v>44448</v>
      </c>
      <c r="M865" s="5">
        <f>_xlfn.DAYS(TablaRegistroVentas[[#This Row],[Fecha envío]], TablaRegistroVentas[[#This Row],[Fecha pedido]])</f>
        <v>8</v>
      </c>
      <c r="N865" s="1" t="str">
        <f>IF(TablaRegistroVentas[[#This Row],[Dias de entrega]]&lt;=20, "OK", IF(TablaRegistroVentas[[#This Row],[Dias de entrega]]&lt;=35, "Atrasado", "Alerta"))</f>
        <v>OK</v>
      </c>
      <c r="O865" s="1"/>
      <c r="P865"/>
      <c r="Q865"/>
      <c r="R865"/>
    </row>
    <row r="866" spans="1:18" x14ac:dyDescent="0.3">
      <c r="A866" t="s">
        <v>361</v>
      </c>
      <c r="B866" t="s">
        <v>10</v>
      </c>
      <c r="C866" t="s">
        <v>340</v>
      </c>
      <c r="D866" t="str">
        <f t="shared" si="13"/>
        <v>LUXEMBOURG - EUROPA - C84</v>
      </c>
      <c r="E866" t="str">
        <f>LOWER(CONCATENATE(TablaRegistroVentas[[#This Row],[País]], ".", LEFT(TablaRegistroVentas[[#This Row],[Zona]],3),"@miempresa.com"))</f>
        <v>luxembourg.eur@miempresa.com</v>
      </c>
      <c r="F866" t="s">
        <v>27</v>
      </c>
      <c r="G866" t="s">
        <v>13</v>
      </c>
      <c r="H866" t="s">
        <v>19</v>
      </c>
      <c r="I866" t="str">
        <f>IF(OR(TablaRegistroVentas[[#This Row],[Prioridad]]="Alta",TablaRegistroVentas[[#This Row],[Prioridad]]="Crítica"),"Urgente","Normal")</f>
        <v>Urgente</v>
      </c>
      <c r="J866" s="1">
        <v>44841</v>
      </c>
      <c r="K866">
        <v>848969209</v>
      </c>
      <c r="L866" s="1">
        <v>44849</v>
      </c>
      <c r="M866" s="5">
        <f>_xlfn.DAYS(TablaRegistroVentas[[#This Row],[Fecha envío]], TablaRegistroVentas[[#This Row],[Fecha pedido]])</f>
        <v>8</v>
      </c>
      <c r="N866" s="1" t="str">
        <f>IF(TablaRegistroVentas[[#This Row],[Dias de entrega]]&lt;=20, "OK", IF(TablaRegistroVentas[[#This Row],[Dias de entrega]]&lt;=35, "Atrasado", "Alerta"))</f>
        <v>OK</v>
      </c>
      <c r="O866" s="1"/>
      <c r="P866"/>
      <c r="Q866"/>
      <c r="R866"/>
    </row>
    <row r="867" spans="1:18" x14ac:dyDescent="0.3">
      <c r="A867" t="s">
        <v>397</v>
      </c>
      <c r="B867" t="s">
        <v>30</v>
      </c>
      <c r="C867" t="s">
        <v>249</v>
      </c>
      <c r="D867" t="str">
        <f t="shared" si="13"/>
        <v>CUBA - CENTROAMÉRICA Y CARIBE - C57</v>
      </c>
      <c r="E867" t="str">
        <f>LOWER(CONCATENATE(TablaRegistroVentas[[#This Row],[País]], ".", LEFT(TablaRegistroVentas[[#This Row],[Zona]],3),"@miempresa.com"))</f>
        <v>cuba.cen@miempresa.com</v>
      </c>
      <c r="F867" t="s">
        <v>78</v>
      </c>
      <c r="G867" t="s">
        <v>13</v>
      </c>
      <c r="H867" t="s">
        <v>19</v>
      </c>
      <c r="I867" t="str">
        <f>IF(OR(TablaRegistroVentas[[#This Row],[Prioridad]]="Alta",TablaRegistroVentas[[#This Row],[Prioridad]]="Crítica"),"Urgente","Normal")</f>
        <v>Urgente</v>
      </c>
      <c r="J867" s="1">
        <v>44532</v>
      </c>
      <c r="K867">
        <v>575428092</v>
      </c>
      <c r="L867" s="1">
        <v>44540</v>
      </c>
      <c r="M867" s="5">
        <f>_xlfn.DAYS(TablaRegistroVentas[[#This Row],[Fecha envío]], TablaRegistroVentas[[#This Row],[Fecha pedido]])</f>
        <v>8</v>
      </c>
      <c r="N867" s="1" t="str">
        <f>IF(TablaRegistroVentas[[#This Row],[Dias de entrega]]&lt;=20, "OK", IF(TablaRegistroVentas[[#This Row],[Dias de entrega]]&lt;=35, "Atrasado", "Alerta"))</f>
        <v>OK</v>
      </c>
      <c r="O867" s="1"/>
      <c r="P867"/>
      <c r="Q867"/>
      <c r="R867"/>
    </row>
    <row r="868" spans="1:18" x14ac:dyDescent="0.3">
      <c r="A868" t="s">
        <v>426</v>
      </c>
      <c r="B868" t="s">
        <v>30</v>
      </c>
      <c r="C868" t="s">
        <v>427</v>
      </c>
      <c r="D868" t="str">
        <f t="shared" si="13"/>
        <v>COSTA RICA - CENTROAMÉRICA Y CARIBE - C45</v>
      </c>
      <c r="E868" t="str">
        <f>LOWER(CONCATENATE(TablaRegistroVentas[[#This Row],[País]], ".", LEFT(TablaRegistroVentas[[#This Row],[Zona]],3),"@miempresa.com"))</f>
        <v>costa rica.cen@miempresa.com</v>
      </c>
      <c r="F868" t="s">
        <v>12</v>
      </c>
      <c r="G868" t="s">
        <v>13</v>
      </c>
      <c r="H868" t="s">
        <v>33</v>
      </c>
      <c r="I868" t="str">
        <f>IF(OR(TablaRegistroVentas[[#This Row],[Prioridad]]="Alta",TablaRegistroVentas[[#This Row],[Prioridad]]="Crítica"),"Urgente","Normal")</f>
        <v>Normal</v>
      </c>
      <c r="J868" s="1">
        <v>44795</v>
      </c>
      <c r="K868">
        <v>458289372</v>
      </c>
      <c r="L868" s="1">
        <v>44803</v>
      </c>
      <c r="M868" s="5">
        <f>_xlfn.DAYS(TablaRegistroVentas[[#This Row],[Fecha envío]], TablaRegistroVentas[[#This Row],[Fecha pedido]])</f>
        <v>8</v>
      </c>
      <c r="N868" s="1" t="str">
        <f>IF(TablaRegistroVentas[[#This Row],[Dias de entrega]]&lt;=20, "OK", IF(TablaRegistroVentas[[#This Row],[Dias de entrega]]&lt;=35, "Atrasado", "Alerta"))</f>
        <v>OK</v>
      </c>
      <c r="O868" s="1"/>
      <c r="P868"/>
      <c r="Q868"/>
      <c r="R868"/>
    </row>
    <row r="869" spans="1:18" x14ac:dyDescent="0.3">
      <c r="A869" t="s">
        <v>466</v>
      </c>
      <c r="B869" t="s">
        <v>25</v>
      </c>
      <c r="C869" t="s">
        <v>40</v>
      </c>
      <c r="D869" t="str">
        <f t="shared" si="13"/>
        <v>TUNISIA  - ÁFRICA - C27</v>
      </c>
      <c r="E869" t="str">
        <f>LOWER(CONCATENATE(TablaRegistroVentas[[#This Row],[País]], ".", LEFT(TablaRegistroVentas[[#This Row],[Zona]],3),"@miempresa.com"))</f>
        <v>tunisia .áfr@miempresa.com</v>
      </c>
      <c r="F869" t="s">
        <v>23</v>
      </c>
      <c r="G869" t="s">
        <v>13</v>
      </c>
      <c r="H869" t="s">
        <v>33</v>
      </c>
      <c r="I869" t="str">
        <f>IF(OR(TablaRegistroVentas[[#This Row],[Prioridad]]="Alta",TablaRegistroVentas[[#This Row],[Prioridad]]="Crítica"),"Urgente","Normal")</f>
        <v>Normal</v>
      </c>
      <c r="J869" s="1">
        <v>43896</v>
      </c>
      <c r="K869">
        <v>270904672</v>
      </c>
      <c r="L869" s="1">
        <v>43904</v>
      </c>
      <c r="M869" s="5">
        <f>_xlfn.DAYS(TablaRegistroVentas[[#This Row],[Fecha envío]], TablaRegistroVentas[[#This Row],[Fecha pedido]])</f>
        <v>8</v>
      </c>
      <c r="N869" s="1" t="str">
        <f>IF(TablaRegistroVentas[[#This Row],[Dias de entrega]]&lt;=20, "OK", IF(TablaRegistroVentas[[#This Row],[Dias de entrega]]&lt;=35, "Atrasado", "Alerta"))</f>
        <v>OK</v>
      </c>
      <c r="O869" s="1"/>
      <c r="P869"/>
      <c r="Q869"/>
      <c r="R869"/>
    </row>
    <row r="870" spans="1:18" x14ac:dyDescent="0.3">
      <c r="A870" t="s">
        <v>509</v>
      </c>
      <c r="B870" t="s">
        <v>25</v>
      </c>
      <c r="C870" t="s">
        <v>155</v>
      </c>
      <c r="D870" t="str">
        <f t="shared" si="13"/>
        <v>SYRIA - ÁFRICA - C41</v>
      </c>
      <c r="E870" t="str">
        <f>LOWER(CONCATENATE(TablaRegistroVentas[[#This Row],[País]], ".", LEFT(TablaRegistroVentas[[#This Row],[Zona]],3),"@miempresa.com"))</f>
        <v>syria.áfr@miempresa.com</v>
      </c>
      <c r="F870" t="s">
        <v>12</v>
      </c>
      <c r="G870" t="s">
        <v>13</v>
      </c>
      <c r="H870" t="s">
        <v>19</v>
      </c>
      <c r="I870" t="str">
        <f>IF(OR(TablaRegistroVentas[[#This Row],[Prioridad]]="Alta",TablaRegistroVentas[[#This Row],[Prioridad]]="Crítica"),"Urgente","Normal")</f>
        <v>Urgente</v>
      </c>
      <c r="J870" s="1">
        <v>44133</v>
      </c>
      <c r="K870">
        <v>417890584</v>
      </c>
      <c r="L870" s="1">
        <v>44141</v>
      </c>
      <c r="M870" s="5">
        <f>_xlfn.DAYS(TablaRegistroVentas[[#This Row],[Fecha envío]], TablaRegistroVentas[[#This Row],[Fecha pedido]])</f>
        <v>8</v>
      </c>
      <c r="N870" s="1" t="str">
        <f>IF(TablaRegistroVentas[[#This Row],[Dias de entrega]]&lt;=20, "OK", IF(TablaRegistroVentas[[#This Row],[Dias de entrega]]&lt;=35, "Atrasado", "Alerta"))</f>
        <v>OK</v>
      </c>
      <c r="O870" s="1"/>
      <c r="P870"/>
      <c r="Q870"/>
      <c r="R870"/>
    </row>
    <row r="871" spans="1:18" x14ac:dyDescent="0.3">
      <c r="A871" t="s">
        <v>50</v>
      </c>
      <c r="B871" t="s">
        <v>68</v>
      </c>
      <c r="C871" t="s">
        <v>380</v>
      </c>
      <c r="D871" t="str">
        <f t="shared" si="13"/>
        <v>PHILIPPINES - ASIA - C89</v>
      </c>
      <c r="E871" t="str">
        <f>LOWER(CONCATENATE(TablaRegistroVentas[[#This Row],[País]], ".", LEFT(TablaRegistroVentas[[#This Row],[Zona]],3),"@miempresa.com"))</f>
        <v>philippines.asi@miempresa.com</v>
      </c>
      <c r="F871" t="s">
        <v>56</v>
      </c>
      <c r="G871" t="s">
        <v>13</v>
      </c>
      <c r="H871" t="s">
        <v>33</v>
      </c>
      <c r="I871" t="str">
        <f>IF(OR(TablaRegistroVentas[[#This Row],[Prioridad]]="Alta",TablaRegistroVentas[[#This Row],[Prioridad]]="Crítica"),"Urgente","Normal")</f>
        <v>Normal</v>
      </c>
      <c r="J871" s="1">
        <v>44636</v>
      </c>
      <c r="K871">
        <v>890437877</v>
      </c>
      <c r="L871" s="1">
        <v>44644</v>
      </c>
      <c r="M871" s="5">
        <f>_xlfn.DAYS(TablaRegistroVentas[[#This Row],[Fecha envío]], TablaRegistroVentas[[#This Row],[Fecha pedido]])</f>
        <v>8</v>
      </c>
      <c r="N871" s="1" t="str">
        <f>IF(TablaRegistroVentas[[#This Row],[Dias de entrega]]&lt;=20, "OK", IF(TablaRegistroVentas[[#This Row],[Dias de entrega]]&lt;=35, "Atrasado", "Alerta"))</f>
        <v>OK</v>
      </c>
      <c r="O871" s="1"/>
      <c r="P871"/>
      <c r="Q871"/>
      <c r="R871"/>
    </row>
    <row r="872" spans="1:18" x14ac:dyDescent="0.3">
      <c r="A872" t="s">
        <v>711</v>
      </c>
      <c r="B872" t="s">
        <v>25</v>
      </c>
      <c r="C872" t="s">
        <v>318</v>
      </c>
      <c r="D872" t="str">
        <f t="shared" si="13"/>
        <v>MAURITIUS  - ÁFRICA - C40</v>
      </c>
      <c r="E872" t="str">
        <f>LOWER(CONCATENATE(TablaRegistroVentas[[#This Row],[País]], ".", LEFT(TablaRegistroVentas[[#This Row],[Zona]],3),"@miempresa.com"))</f>
        <v>mauritius .áfr@miempresa.com</v>
      </c>
      <c r="F872" t="s">
        <v>27</v>
      </c>
      <c r="G872" t="s">
        <v>18</v>
      </c>
      <c r="H872" t="s">
        <v>33</v>
      </c>
      <c r="I872" t="str">
        <f>IF(OR(TablaRegistroVentas[[#This Row],[Prioridad]]="Alta",TablaRegistroVentas[[#This Row],[Prioridad]]="Crítica"),"Urgente","Normal")</f>
        <v>Normal</v>
      </c>
      <c r="J872" s="1">
        <v>44199</v>
      </c>
      <c r="K872">
        <v>406690967</v>
      </c>
      <c r="L872" s="1">
        <v>44207</v>
      </c>
      <c r="M872" s="5">
        <f>_xlfn.DAYS(TablaRegistroVentas[[#This Row],[Fecha envío]], TablaRegistroVentas[[#This Row],[Fecha pedido]])</f>
        <v>8</v>
      </c>
      <c r="N872" s="1" t="str">
        <f>IF(TablaRegistroVentas[[#This Row],[Dias de entrega]]&lt;=20, "OK", IF(TablaRegistroVentas[[#This Row],[Dias de entrega]]&lt;=35, "Atrasado", "Alerta"))</f>
        <v>OK</v>
      </c>
      <c r="O872" s="1"/>
      <c r="P872"/>
      <c r="Q872"/>
      <c r="R872"/>
    </row>
    <row r="873" spans="1:18" x14ac:dyDescent="0.3">
      <c r="A873" t="s">
        <v>715</v>
      </c>
      <c r="B873" t="s">
        <v>21</v>
      </c>
      <c r="C873" t="s">
        <v>62</v>
      </c>
      <c r="D873" t="str">
        <f t="shared" si="13"/>
        <v>FEDERATED STATES OF MICRONESIA - AUSTRALIA Y OCEANÍA - C62</v>
      </c>
      <c r="E873" t="str">
        <f>LOWER(CONCATENATE(TablaRegistroVentas[[#This Row],[País]], ".", LEFT(TablaRegistroVentas[[#This Row],[Zona]],3),"@miempresa.com"))</f>
        <v>federated states of micronesia.aus@miempresa.com</v>
      </c>
      <c r="F873" t="s">
        <v>41</v>
      </c>
      <c r="G873" t="s">
        <v>13</v>
      </c>
      <c r="H873" t="s">
        <v>28</v>
      </c>
      <c r="I873" t="str">
        <f>IF(OR(TablaRegistroVentas[[#This Row],[Prioridad]]="Alta",TablaRegistroVentas[[#This Row],[Prioridad]]="Crítica"),"Urgente","Normal")</f>
        <v>Normal</v>
      </c>
      <c r="J873" s="1">
        <v>44379</v>
      </c>
      <c r="K873">
        <v>623837459</v>
      </c>
      <c r="L873" s="1">
        <v>44387</v>
      </c>
      <c r="M873" s="5">
        <f>_xlfn.DAYS(TablaRegistroVentas[[#This Row],[Fecha envío]], TablaRegistroVentas[[#This Row],[Fecha pedido]])</f>
        <v>8</v>
      </c>
      <c r="N873" s="1" t="str">
        <f>IF(TablaRegistroVentas[[#This Row],[Dias de entrega]]&lt;=20, "OK", IF(TablaRegistroVentas[[#This Row],[Dias de entrega]]&lt;=35, "Atrasado", "Alerta"))</f>
        <v>OK</v>
      </c>
      <c r="O873" s="1"/>
      <c r="P873"/>
      <c r="Q873"/>
      <c r="R873"/>
    </row>
    <row r="874" spans="1:18" x14ac:dyDescent="0.3">
      <c r="A874" t="s">
        <v>597</v>
      </c>
      <c r="B874" t="s">
        <v>10</v>
      </c>
      <c r="C874" t="s">
        <v>198</v>
      </c>
      <c r="D874" t="str">
        <f t="shared" si="13"/>
        <v>ALBANIA - EUROPA - C78</v>
      </c>
      <c r="E874" t="str">
        <f>LOWER(CONCATENATE(TablaRegistroVentas[[#This Row],[País]], ".", LEFT(TablaRegistroVentas[[#This Row],[Zona]],3),"@miempresa.com"))</f>
        <v>albania.eur@miempresa.com</v>
      </c>
      <c r="F874" t="s">
        <v>56</v>
      </c>
      <c r="G874" t="s">
        <v>18</v>
      </c>
      <c r="H874" t="s">
        <v>33</v>
      </c>
      <c r="I874" t="str">
        <f>IF(OR(TablaRegistroVentas[[#This Row],[Prioridad]]="Alta",TablaRegistroVentas[[#This Row],[Prioridad]]="Crítica"),"Urgente","Normal")</f>
        <v>Normal</v>
      </c>
      <c r="J874" s="1">
        <v>44081</v>
      </c>
      <c r="K874">
        <v>782725942</v>
      </c>
      <c r="L874" s="1">
        <v>44089</v>
      </c>
      <c r="M874" s="5">
        <f>_xlfn.DAYS(TablaRegistroVentas[[#This Row],[Fecha envío]], TablaRegistroVentas[[#This Row],[Fecha pedido]])</f>
        <v>8</v>
      </c>
      <c r="N874" s="1" t="str">
        <f>IF(TablaRegistroVentas[[#This Row],[Dias de entrega]]&lt;=20, "OK", IF(TablaRegistroVentas[[#This Row],[Dias de entrega]]&lt;=35, "Atrasado", "Alerta"))</f>
        <v>OK</v>
      </c>
      <c r="O874" s="1"/>
      <c r="P874"/>
      <c r="Q874"/>
      <c r="R874"/>
    </row>
    <row r="875" spans="1:18" x14ac:dyDescent="0.3">
      <c r="A875" t="s">
        <v>843</v>
      </c>
      <c r="B875" t="s">
        <v>25</v>
      </c>
      <c r="C875" t="s">
        <v>98</v>
      </c>
      <c r="D875" t="str">
        <f t="shared" si="13"/>
        <v>LESOTHO - ÁFRICA - C25</v>
      </c>
      <c r="E875" t="str">
        <f>LOWER(CONCATENATE(TablaRegistroVentas[[#This Row],[País]], ".", LEFT(TablaRegistroVentas[[#This Row],[Zona]],3),"@miempresa.com"))</f>
        <v>lesotho.áfr@miempresa.com</v>
      </c>
      <c r="F875" t="s">
        <v>43</v>
      </c>
      <c r="G875" t="s">
        <v>13</v>
      </c>
      <c r="H875" t="s">
        <v>19</v>
      </c>
      <c r="I875" t="str">
        <f>IF(OR(TablaRegistroVentas[[#This Row],[Prioridad]]="Alta",TablaRegistroVentas[[#This Row],[Prioridad]]="Crítica"),"Urgente","Normal")</f>
        <v>Urgente</v>
      </c>
      <c r="J875" s="1">
        <v>44660</v>
      </c>
      <c r="K875">
        <v>257882010</v>
      </c>
      <c r="L875" s="1">
        <v>44668</v>
      </c>
      <c r="M875" s="5">
        <f>_xlfn.DAYS(TablaRegistroVentas[[#This Row],[Fecha envío]], TablaRegistroVentas[[#This Row],[Fecha pedido]])</f>
        <v>8</v>
      </c>
      <c r="N875" s="1" t="str">
        <f>IF(TablaRegistroVentas[[#This Row],[Dias de entrega]]&lt;=20, "OK", IF(TablaRegistroVentas[[#This Row],[Dias de entrega]]&lt;=35, "Atrasado", "Alerta"))</f>
        <v>OK</v>
      </c>
      <c r="O875" s="1"/>
      <c r="P875"/>
      <c r="Q875"/>
      <c r="R875"/>
    </row>
    <row r="876" spans="1:18" x14ac:dyDescent="0.3">
      <c r="A876" t="s">
        <v>907</v>
      </c>
      <c r="B876" t="s">
        <v>25</v>
      </c>
      <c r="C876" t="s">
        <v>825</v>
      </c>
      <c r="D876" t="str">
        <f t="shared" si="13"/>
        <v>ZIMBABWE - ÁFRICA - C34</v>
      </c>
      <c r="E876" t="str">
        <f>LOWER(CONCATENATE(TablaRegistroVentas[[#This Row],[País]], ".", LEFT(TablaRegistroVentas[[#This Row],[Zona]],3),"@miempresa.com"))</f>
        <v>zimbabwe.áfr@miempresa.com</v>
      </c>
      <c r="F876" t="s">
        <v>36</v>
      </c>
      <c r="G876" t="s">
        <v>18</v>
      </c>
      <c r="H876" t="s">
        <v>33</v>
      </c>
      <c r="I876" t="str">
        <f>IF(OR(TablaRegistroVentas[[#This Row],[Prioridad]]="Alta",TablaRegistroVentas[[#This Row],[Prioridad]]="Crítica"),"Urgente","Normal")</f>
        <v>Normal</v>
      </c>
      <c r="J876" s="1">
        <v>44652</v>
      </c>
      <c r="K876">
        <v>345530164</v>
      </c>
      <c r="L876" s="1">
        <v>44660</v>
      </c>
      <c r="M876" s="5">
        <f>_xlfn.DAYS(TablaRegistroVentas[[#This Row],[Fecha envío]], TablaRegistroVentas[[#This Row],[Fecha pedido]])</f>
        <v>8</v>
      </c>
      <c r="N876" s="1" t="str">
        <f>IF(TablaRegistroVentas[[#This Row],[Dias de entrega]]&lt;=20, "OK", IF(TablaRegistroVentas[[#This Row],[Dias de entrega]]&lt;=35, "Atrasado", "Alerta"))</f>
        <v>OK</v>
      </c>
      <c r="O876" s="1"/>
      <c r="P876"/>
      <c r="Q876"/>
      <c r="R876"/>
    </row>
    <row r="877" spans="1:18" x14ac:dyDescent="0.3">
      <c r="A877" t="s">
        <v>1133</v>
      </c>
      <c r="B877" t="s">
        <v>25</v>
      </c>
      <c r="C877" t="s">
        <v>73</v>
      </c>
      <c r="D877" t="str">
        <f t="shared" si="13"/>
        <v>THE GAMBIA - ÁFRICA - C77</v>
      </c>
      <c r="E877" t="str">
        <f>LOWER(CONCATENATE(TablaRegistroVentas[[#This Row],[País]], ".", LEFT(TablaRegistroVentas[[#This Row],[Zona]],3),"@miempresa.com"))</f>
        <v>the gambia.áfr@miempresa.com</v>
      </c>
      <c r="F877" t="s">
        <v>88</v>
      </c>
      <c r="G877" t="s">
        <v>13</v>
      </c>
      <c r="H877" t="s">
        <v>28</v>
      </c>
      <c r="I877" t="str">
        <f>IF(OR(TablaRegistroVentas[[#This Row],[Prioridad]]="Alta",TablaRegistroVentas[[#This Row],[Prioridad]]="Crítica"),"Urgente","Normal")</f>
        <v>Normal</v>
      </c>
      <c r="J877" s="1">
        <v>44259</v>
      </c>
      <c r="K877">
        <v>777065837</v>
      </c>
      <c r="L877" s="1">
        <v>44267</v>
      </c>
      <c r="M877" s="5">
        <f>_xlfn.DAYS(TablaRegistroVentas[[#This Row],[Fecha envío]], TablaRegistroVentas[[#This Row],[Fecha pedido]])</f>
        <v>8</v>
      </c>
      <c r="N877" s="1" t="str">
        <f>IF(TablaRegistroVentas[[#This Row],[Dias de entrega]]&lt;=20, "OK", IF(TablaRegistroVentas[[#This Row],[Dias de entrega]]&lt;=35, "Atrasado", "Alerta"))</f>
        <v>OK</v>
      </c>
      <c r="O877" s="1"/>
      <c r="P877"/>
      <c r="Q877"/>
      <c r="R877"/>
    </row>
    <row r="878" spans="1:18" x14ac:dyDescent="0.3">
      <c r="A878" t="s">
        <v>118</v>
      </c>
      <c r="B878" t="s">
        <v>21</v>
      </c>
      <c r="C878" t="s">
        <v>91</v>
      </c>
      <c r="D878" t="str">
        <f t="shared" si="13"/>
        <v>PAPUA NEW GUINEA - AUSTRALIA Y OCEANÍA - C76</v>
      </c>
      <c r="E878" t="str">
        <f>LOWER(CONCATENATE(TablaRegistroVentas[[#This Row],[País]], ".", LEFT(TablaRegistroVentas[[#This Row],[Zona]],3),"@miempresa.com"))</f>
        <v>papua new guinea.aus@miempresa.com</v>
      </c>
      <c r="F878" t="s">
        <v>43</v>
      </c>
      <c r="G878" t="s">
        <v>13</v>
      </c>
      <c r="H878" t="s">
        <v>28</v>
      </c>
      <c r="I878" t="str">
        <f>IF(OR(TablaRegistroVentas[[#This Row],[Prioridad]]="Alta",TablaRegistroVentas[[#This Row],[Prioridad]]="Crítica"),"Urgente","Normal")</f>
        <v>Normal</v>
      </c>
      <c r="J878" s="1">
        <v>44217</v>
      </c>
      <c r="K878">
        <v>760131013</v>
      </c>
      <c r="L878" s="1">
        <v>44224</v>
      </c>
      <c r="M878" s="5">
        <f>_xlfn.DAYS(TablaRegistroVentas[[#This Row],[Fecha envío]], TablaRegistroVentas[[#This Row],[Fecha pedido]])</f>
        <v>7</v>
      </c>
      <c r="N878" s="1" t="str">
        <f>IF(TablaRegistroVentas[[#This Row],[Dias de entrega]]&lt;=20, "OK", IF(TablaRegistroVentas[[#This Row],[Dias de entrega]]&lt;=35, "Atrasado", "Alerta"))</f>
        <v>OK</v>
      </c>
      <c r="O878" s="1"/>
      <c r="P878"/>
      <c r="Q878"/>
      <c r="R878"/>
    </row>
    <row r="879" spans="1:18" x14ac:dyDescent="0.3">
      <c r="A879" t="s">
        <v>203</v>
      </c>
      <c r="B879" t="s">
        <v>10</v>
      </c>
      <c r="C879" t="s">
        <v>161</v>
      </c>
      <c r="D879" t="str">
        <f t="shared" si="13"/>
        <v>HUNGARY - EUROPA - C67</v>
      </c>
      <c r="E879" t="str">
        <f>LOWER(CONCATENATE(TablaRegistroVentas[[#This Row],[País]], ".", LEFT(TablaRegistroVentas[[#This Row],[Zona]],3),"@miempresa.com"))</f>
        <v>hungary.eur@miempresa.com</v>
      </c>
      <c r="F879" t="s">
        <v>36</v>
      </c>
      <c r="G879" t="s">
        <v>13</v>
      </c>
      <c r="H879" t="s">
        <v>28</v>
      </c>
      <c r="I879" t="str">
        <f>IF(OR(TablaRegistroVentas[[#This Row],[Prioridad]]="Alta",TablaRegistroVentas[[#This Row],[Prioridad]]="Crítica"),"Urgente","Normal")</f>
        <v>Normal</v>
      </c>
      <c r="J879" s="1">
        <v>44403</v>
      </c>
      <c r="K879">
        <v>670916020</v>
      </c>
      <c r="L879" s="1">
        <v>44410</v>
      </c>
      <c r="M879" s="5">
        <f>_xlfn.DAYS(TablaRegistroVentas[[#This Row],[Fecha envío]], TablaRegistroVentas[[#This Row],[Fecha pedido]])</f>
        <v>7</v>
      </c>
      <c r="N879" s="1" t="str">
        <f>IF(TablaRegistroVentas[[#This Row],[Dias de entrega]]&lt;=20, "OK", IF(TablaRegistroVentas[[#This Row],[Dias de entrega]]&lt;=35, "Atrasado", "Alerta"))</f>
        <v>OK</v>
      </c>
      <c r="O879" s="1"/>
      <c r="P879"/>
      <c r="Q879"/>
      <c r="R879"/>
    </row>
    <row r="880" spans="1:18" x14ac:dyDescent="0.3">
      <c r="A880" t="s">
        <v>306</v>
      </c>
      <c r="B880" t="s">
        <v>10</v>
      </c>
      <c r="C880" t="s">
        <v>316</v>
      </c>
      <c r="D880" t="str">
        <f t="shared" si="13"/>
        <v>SERBIA - EUROPA - C17</v>
      </c>
      <c r="E880" t="str">
        <f>LOWER(CONCATENATE(TablaRegistroVentas[[#This Row],[País]], ".", LEFT(TablaRegistroVentas[[#This Row],[Zona]],3),"@miempresa.com"))</f>
        <v>serbia.eur@miempresa.com</v>
      </c>
      <c r="F880" t="s">
        <v>17</v>
      </c>
      <c r="G880" t="s">
        <v>13</v>
      </c>
      <c r="H880" t="s">
        <v>19</v>
      </c>
      <c r="I880" t="str">
        <f>IF(OR(TablaRegistroVentas[[#This Row],[Prioridad]]="Alta",TablaRegistroVentas[[#This Row],[Prioridad]]="Crítica"),"Urgente","Normal")</f>
        <v>Urgente</v>
      </c>
      <c r="J880" s="1">
        <v>44668</v>
      </c>
      <c r="K880">
        <v>176491773</v>
      </c>
      <c r="L880" s="1">
        <v>44675</v>
      </c>
      <c r="M880" s="5">
        <f>_xlfn.DAYS(TablaRegistroVentas[[#This Row],[Fecha envío]], TablaRegistroVentas[[#This Row],[Fecha pedido]])</f>
        <v>7</v>
      </c>
      <c r="N880" s="1" t="str">
        <f>IF(TablaRegistroVentas[[#This Row],[Dias de entrega]]&lt;=20, "OK", IF(TablaRegistroVentas[[#This Row],[Dias de entrega]]&lt;=35, "Atrasado", "Alerta"))</f>
        <v>OK</v>
      </c>
      <c r="O880" s="1"/>
      <c r="P880"/>
      <c r="Q880"/>
      <c r="R880"/>
    </row>
    <row r="881" spans="1:18" x14ac:dyDescent="0.3">
      <c r="A881" t="s">
        <v>449</v>
      </c>
      <c r="B881" t="s">
        <v>10</v>
      </c>
      <c r="C881" t="s">
        <v>190</v>
      </c>
      <c r="D881" t="str">
        <f t="shared" si="13"/>
        <v>NETHERLANDS - EUROPA - C64</v>
      </c>
      <c r="E881" t="str">
        <f>LOWER(CONCATENATE(TablaRegistroVentas[[#This Row],[País]], ".", LEFT(TablaRegistroVentas[[#This Row],[Zona]],3),"@miempresa.com"))</f>
        <v>netherlands.eur@miempresa.com</v>
      </c>
      <c r="F881" t="s">
        <v>17</v>
      </c>
      <c r="G881" t="s">
        <v>13</v>
      </c>
      <c r="H881" t="s">
        <v>33</v>
      </c>
      <c r="I881" t="str">
        <f>IF(OR(TablaRegistroVentas[[#This Row],[Prioridad]]="Alta",TablaRegistroVentas[[#This Row],[Prioridad]]="Crítica"),"Urgente","Normal")</f>
        <v>Normal</v>
      </c>
      <c r="J881" s="1">
        <v>44595</v>
      </c>
      <c r="K881">
        <v>644714915</v>
      </c>
      <c r="L881" s="1">
        <v>44602</v>
      </c>
      <c r="M881" s="5">
        <f>_xlfn.DAYS(TablaRegistroVentas[[#This Row],[Fecha envío]], TablaRegistroVentas[[#This Row],[Fecha pedido]])</f>
        <v>7</v>
      </c>
      <c r="N881" s="1" t="str">
        <f>IF(TablaRegistroVentas[[#This Row],[Dias de entrega]]&lt;=20, "OK", IF(TablaRegistroVentas[[#This Row],[Dias de entrega]]&lt;=35, "Atrasado", "Alerta"))</f>
        <v>OK</v>
      </c>
      <c r="O881" s="1"/>
      <c r="P881"/>
      <c r="Q881"/>
      <c r="R881"/>
    </row>
    <row r="882" spans="1:18" x14ac:dyDescent="0.3">
      <c r="A882" t="s">
        <v>455</v>
      </c>
      <c r="B882" t="s">
        <v>68</v>
      </c>
      <c r="C882" t="s">
        <v>69</v>
      </c>
      <c r="D882" t="str">
        <f t="shared" si="13"/>
        <v>UZBEKISTAN - ASIA - C14</v>
      </c>
      <c r="E882" t="str">
        <f>LOWER(CONCATENATE(TablaRegistroVentas[[#This Row],[País]], ".", LEFT(TablaRegistroVentas[[#This Row],[Zona]],3),"@miempresa.com"))</f>
        <v>uzbekistan.asi@miempresa.com</v>
      </c>
      <c r="F882" t="s">
        <v>43</v>
      </c>
      <c r="G882" t="s">
        <v>13</v>
      </c>
      <c r="H882" t="s">
        <v>19</v>
      </c>
      <c r="I882" t="str">
        <f>IF(OR(TablaRegistroVentas[[#This Row],[Prioridad]]="Alta",TablaRegistroVentas[[#This Row],[Prioridad]]="Crítica"),"Urgente","Normal")</f>
        <v>Urgente</v>
      </c>
      <c r="J882" s="1">
        <v>44804</v>
      </c>
      <c r="K882">
        <v>149803578</v>
      </c>
      <c r="L882" s="1">
        <v>44811</v>
      </c>
      <c r="M882" s="5">
        <f>_xlfn.DAYS(TablaRegistroVentas[[#This Row],[Fecha envío]], TablaRegistroVentas[[#This Row],[Fecha pedido]])</f>
        <v>7</v>
      </c>
      <c r="N882" s="1" t="str">
        <f>IF(TablaRegistroVentas[[#This Row],[Dias de entrega]]&lt;=20, "OK", IF(TablaRegistroVentas[[#This Row],[Dias de entrega]]&lt;=35, "Atrasado", "Alerta"))</f>
        <v>OK</v>
      </c>
      <c r="O882" s="1"/>
      <c r="P882"/>
      <c r="Q882"/>
      <c r="R882"/>
    </row>
    <row r="883" spans="1:18" x14ac:dyDescent="0.3">
      <c r="A883" t="s">
        <v>496</v>
      </c>
      <c r="B883" t="s">
        <v>10</v>
      </c>
      <c r="C883" t="s">
        <v>262</v>
      </c>
      <c r="D883" t="str">
        <f t="shared" si="13"/>
        <v>SWITZERLAND - EUROPA - C23</v>
      </c>
      <c r="E883" t="str">
        <f>LOWER(CONCATENATE(TablaRegistroVentas[[#This Row],[País]], ".", LEFT(TablaRegistroVentas[[#This Row],[Zona]],3),"@miempresa.com"))</f>
        <v>switzerland.eur@miempresa.com</v>
      </c>
      <c r="F883" t="s">
        <v>46</v>
      </c>
      <c r="G883" t="s">
        <v>13</v>
      </c>
      <c r="H883" t="s">
        <v>33</v>
      </c>
      <c r="I883" t="str">
        <f>IF(OR(TablaRegistroVentas[[#This Row],[Prioridad]]="Alta",TablaRegistroVentas[[#This Row],[Prioridad]]="Crítica"),"Urgente","Normal")</f>
        <v>Normal</v>
      </c>
      <c r="J883" s="1">
        <v>44737</v>
      </c>
      <c r="K883">
        <v>238616883</v>
      </c>
      <c r="L883" s="1">
        <v>44744</v>
      </c>
      <c r="M883" s="5">
        <f>_xlfn.DAYS(TablaRegistroVentas[[#This Row],[Fecha envío]], TablaRegistroVentas[[#This Row],[Fecha pedido]])</f>
        <v>7</v>
      </c>
      <c r="N883" s="1" t="str">
        <f>IF(TablaRegistroVentas[[#This Row],[Dias de entrega]]&lt;=20, "OK", IF(TablaRegistroVentas[[#This Row],[Dias de entrega]]&lt;=35, "Atrasado", "Alerta"))</f>
        <v>OK</v>
      </c>
      <c r="O883" s="1"/>
      <c r="P883"/>
      <c r="Q883"/>
      <c r="R883"/>
    </row>
    <row r="884" spans="1:18" x14ac:dyDescent="0.3">
      <c r="A884" t="s">
        <v>505</v>
      </c>
      <c r="B884" t="s">
        <v>10</v>
      </c>
      <c r="C884" t="s">
        <v>506</v>
      </c>
      <c r="D884" t="str">
        <f t="shared" si="13"/>
        <v>ESTONIA - EUROPA - C93</v>
      </c>
      <c r="E884" t="str">
        <f>LOWER(CONCATENATE(TablaRegistroVentas[[#This Row],[País]], ".", LEFT(TablaRegistroVentas[[#This Row],[Zona]],3),"@miempresa.com"))</f>
        <v>estonia.eur@miempresa.com</v>
      </c>
      <c r="F884" t="s">
        <v>36</v>
      </c>
      <c r="G884" t="s">
        <v>13</v>
      </c>
      <c r="H884" t="s">
        <v>19</v>
      </c>
      <c r="I884" t="str">
        <f>IF(OR(TablaRegistroVentas[[#This Row],[Prioridad]]="Alta",TablaRegistroVentas[[#This Row],[Prioridad]]="Crítica"),"Urgente","Normal")</f>
        <v>Urgente</v>
      </c>
      <c r="J884" s="1">
        <v>44600</v>
      </c>
      <c r="K884">
        <v>939389693</v>
      </c>
      <c r="L884" s="1">
        <v>44607</v>
      </c>
      <c r="M884" s="5">
        <f>_xlfn.DAYS(TablaRegistroVentas[[#This Row],[Fecha envío]], TablaRegistroVentas[[#This Row],[Fecha pedido]])</f>
        <v>7</v>
      </c>
      <c r="N884" s="1" t="str">
        <f>IF(TablaRegistroVentas[[#This Row],[Dias de entrega]]&lt;=20, "OK", IF(TablaRegistroVentas[[#This Row],[Dias de entrega]]&lt;=35, "Atrasado", "Alerta"))</f>
        <v>OK</v>
      </c>
      <c r="O884" s="1"/>
      <c r="P884"/>
      <c r="Q884"/>
      <c r="R884"/>
    </row>
    <row r="885" spans="1:18" x14ac:dyDescent="0.3">
      <c r="A885" t="s">
        <v>647</v>
      </c>
      <c r="B885" t="s">
        <v>48</v>
      </c>
      <c r="C885" t="s">
        <v>517</v>
      </c>
      <c r="D885" t="str">
        <f t="shared" si="13"/>
        <v>CANADA - NORTEAMÉRICA - C89</v>
      </c>
      <c r="E885" t="str">
        <f>LOWER(CONCATENATE(TablaRegistroVentas[[#This Row],[País]], ".", LEFT(TablaRegistroVentas[[#This Row],[Zona]],3),"@miempresa.com"))</f>
        <v>canada.nor@miempresa.com</v>
      </c>
      <c r="F885" t="s">
        <v>36</v>
      </c>
      <c r="G885" t="s">
        <v>18</v>
      </c>
      <c r="H885" t="s">
        <v>33</v>
      </c>
      <c r="I885" t="str">
        <f>IF(OR(TablaRegistroVentas[[#This Row],[Prioridad]]="Alta",TablaRegistroVentas[[#This Row],[Prioridad]]="Crítica"),"Urgente","Normal")</f>
        <v>Normal</v>
      </c>
      <c r="J885" s="1">
        <v>44342</v>
      </c>
      <c r="K885">
        <v>897720181</v>
      </c>
      <c r="L885" s="1">
        <v>44349</v>
      </c>
      <c r="M885" s="5">
        <f>_xlfn.DAYS(TablaRegistroVentas[[#This Row],[Fecha envío]], TablaRegistroVentas[[#This Row],[Fecha pedido]])</f>
        <v>7</v>
      </c>
      <c r="N885" s="1" t="str">
        <f>IF(TablaRegistroVentas[[#This Row],[Dias de entrega]]&lt;=20, "OK", IF(TablaRegistroVentas[[#This Row],[Dias de entrega]]&lt;=35, "Atrasado", "Alerta"))</f>
        <v>OK</v>
      </c>
      <c r="O885" s="1"/>
      <c r="P885"/>
      <c r="Q885"/>
      <c r="R885"/>
    </row>
    <row r="886" spans="1:18" x14ac:dyDescent="0.3">
      <c r="A886" t="s">
        <v>668</v>
      </c>
      <c r="B886" t="s">
        <v>10</v>
      </c>
      <c r="C886" t="s">
        <v>669</v>
      </c>
      <c r="D886" t="str">
        <f t="shared" si="13"/>
        <v>SLOVENIA - EUROPA - C33</v>
      </c>
      <c r="E886" t="str">
        <f>LOWER(CONCATENATE(TablaRegistroVentas[[#This Row],[País]], ".", LEFT(TablaRegistroVentas[[#This Row],[Zona]],3),"@miempresa.com"))</f>
        <v>slovenia.eur@miempresa.com</v>
      </c>
      <c r="F886" t="s">
        <v>78</v>
      </c>
      <c r="G886" t="s">
        <v>13</v>
      </c>
      <c r="H886" t="s">
        <v>33</v>
      </c>
      <c r="I886" t="str">
        <f>IF(OR(TablaRegistroVentas[[#This Row],[Prioridad]]="Alta",TablaRegistroVentas[[#This Row],[Prioridad]]="Crítica"),"Urgente","Normal")</f>
        <v>Normal</v>
      </c>
      <c r="J886" s="1">
        <v>43966</v>
      </c>
      <c r="K886">
        <v>334486329</v>
      </c>
      <c r="L886" s="1">
        <v>43973</v>
      </c>
      <c r="M886" s="5">
        <f>_xlfn.DAYS(TablaRegistroVentas[[#This Row],[Fecha envío]], TablaRegistroVentas[[#This Row],[Fecha pedido]])</f>
        <v>7</v>
      </c>
      <c r="N886" s="1" t="str">
        <f>IF(TablaRegistroVentas[[#This Row],[Dias de entrega]]&lt;=20, "OK", IF(TablaRegistroVentas[[#This Row],[Dias de entrega]]&lt;=35, "Atrasado", "Alerta"))</f>
        <v>OK</v>
      </c>
      <c r="O886" s="1"/>
      <c r="P886"/>
      <c r="Q886"/>
      <c r="R886"/>
    </row>
    <row r="887" spans="1:18" x14ac:dyDescent="0.3">
      <c r="A887" t="s">
        <v>724</v>
      </c>
      <c r="B887" t="s">
        <v>25</v>
      </c>
      <c r="C887" t="s">
        <v>725</v>
      </c>
      <c r="D887" t="str">
        <f t="shared" si="13"/>
        <v>SOUTH AFRICA - ÁFRICA - C70</v>
      </c>
      <c r="E887" t="str">
        <f>LOWER(CONCATENATE(TablaRegistroVentas[[#This Row],[País]], ".", LEFT(TablaRegistroVentas[[#This Row],[Zona]],3),"@miempresa.com"))</f>
        <v>south africa.áfr@miempresa.com</v>
      </c>
      <c r="F887" t="s">
        <v>46</v>
      </c>
      <c r="G887" t="s">
        <v>18</v>
      </c>
      <c r="H887" t="s">
        <v>33</v>
      </c>
      <c r="I887" t="str">
        <f>IF(OR(TablaRegistroVentas[[#This Row],[Prioridad]]="Alta",TablaRegistroVentas[[#This Row],[Prioridad]]="Crítica"),"Urgente","Normal")</f>
        <v>Normal</v>
      </c>
      <c r="J887" s="1">
        <v>43913</v>
      </c>
      <c r="K887">
        <v>702194440</v>
      </c>
      <c r="L887" s="1">
        <v>43920</v>
      </c>
      <c r="M887" s="5">
        <f>_xlfn.DAYS(TablaRegistroVentas[[#This Row],[Fecha envío]], TablaRegistroVentas[[#This Row],[Fecha pedido]])</f>
        <v>7</v>
      </c>
      <c r="N887" s="1" t="str">
        <f>IF(TablaRegistroVentas[[#This Row],[Dias de entrega]]&lt;=20, "OK", IF(TablaRegistroVentas[[#This Row],[Dias de entrega]]&lt;=35, "Atrasado", "Alerta"))</f>
        <v>OK</v>
      </c>
      <c r="O887" s="1"/>
      <c r="P887"/>
      <c r="Q887"/>
      <c r="R887"/>
    </row>
    <row r="888" spans="1:18" x14ac:dyDescent="0.3">
      <c r="A888" t="s">
        <v>823</v>
      </c>
      <c r="B888" t="s">
        <v>10</v>
      </c>
      <c r="C888" t="s">
        <v>87</v>
      </c>
      <c r="D888" t="str">
        <f t="shared" si="13"/>
        <v>NORWAY - EUROPA - C11</v>
      </c>
      <c r="E888" t="str">
        <f>LOWER(CONCATENATE(TablaRegistroVentas[[#This Row],[País]], ".", LEFT(TablaRegistroVentas[[#This Row],[Zona]],3),"@miempresa.com"))</f>
        <v>norway.eur@miempresa.com</v>
      </c>
      <c r="F888" t="s">
        <v>23</v>
      </c>
      <c r="G888" t="s">
        <v>18</v>
      </c>
      <c r="H888" t="s">
        <v>33</v>
      </c>
      <c r="I888" t="str">
        <f>IF(OR(TablaRegistroVentas[[#This Row],[Prioridad]]="Alta",TablaRegistroVentas[[#This Row],[Prioridad]]="Crítica"),"Urgente","Normal")</f>
        <v>Normal</v>
      </c>
      <c r="J888" s="1">
        <v>44485</v>
      </c>
      <c r="K888">
        <v>112408006</v>
      </c>
      <c r="L888" s="1">
        <v>44492</v>
      </c>
      <c r="M888" s="5">
        <f>_xlfn.DAYS(TablaRegistroVentas[[#This Row],[Fecha envío]], TablaRegistroVentas[[#This Row],[Fecha pedido]])</f>
        <v>7</v>
      </c>
      <c r="N888" s="1" t="str">
        <f>IF(TablaRegistroVentas[[#This Row],[Dias de entrega]]&lt;=20, "OK", IF(TablaRegistroVentas[[#This Row],[Dias de entrega]]&lt;=35, "Atrasado", "Alerta"))</f>
        <v>OK</v>
      </c>
      <c r="O888" s="1"/>
      <c r="P888"/>
      <c r="Q888"/>
      <c r="R888"/>
    </row>
    <row r="889" spans="1:18" x14ac:dyDescent="0.3">
      <c r="A889" t="s">
        <v>875</v>
      </c>
      <c r="B889" t="s">
        <v>25</v>
      </c>
      <c r="C889" t="s">
        <v>311</v>
      </c>
      <c r="D889" t="str">
        <f t="shared" si="13"/>
        <v>OMAN - ÁFRICA - C89</v>
      </c>
      <c r="E889" t="str">
        <f>LOWER(CONCATENATE(TablaRegistroVentas[[#This Row],[País]], ".", LEFT(TablaRegistroVentas[[#This Row],[Zona]],3),"@miempresa.com"))</f>
        <v>oman.áfr@miempresa.com</v>
      </c>
      <c r="F889" t="s">
        <v>17</v>
      </c>
      <c r="G889" t="s">
        <v>18</v>
      </c>
      <c r="H889" t="s">
        <v>19</v>
      </c>
      <c r="I889" t="str">
        <f>IF(OR(TablaRegistroVentas[[#This Row],[Prioridad]]="Alta",TablaRegistroVentas[[#This Row],[Prioridad]]="Crítica"),"Urgente","Normal")</f>
        <v>Urgente</v>
      </c>
      <c r="J889" s="1">
        <v>44051</v>
      </c>
      <c r="K889">
        <v>898784911</v>
      </c>
      <c r="L889" s="1">
        <v>44058</v>
      </c>
      <c r="M889" s="5">
        <f>_xlfn.DAYS(TablaRegistroVentas[[#This Row],[Fecha envío]], TablaRegistroVentas[[#This Row],[Fecha pedido]])</f>
        <v>7</v>
      </c>
      <c r="N889" s="1" t="str">
        <f>IF(TablaRegistroVentas[[#This Row],[Dias de entrega]]&lt;=20, "OK", IF(TablaRegistroVentas[[#This Row],[Dias de entrega]]&lt;=35, "Atrasado", "Alerta"))</f>
        <v>OK</v>
      </c>
      <c r="O889" s="1"/>
      <c r="P889"/>
      <c r="Q889"/>
      <c r="R889"/>
    </row>
    <row r="890" spans="1:18" x14ac:dyDescent="0.3">
      <c r="A890" t="s">
        <v>965</v>
      </c>
      <c r="B890" t="s">
        <v>25</v>
      </c>
      <c r="C890" t="s">
        <v>453</v>
      </c>
      <c r="D890" t="str">
        <f t="shared" si="13"/>
        <v>TURKEY - ÁFRICA - C15</v>
      </c>
      <c r="E890" t="str">
        <f>LOWER(CONCATENATE(TablaRegistroVentas[[#This Row],[País]], ".", LEFT(TablaRegistroVentas[[#This Row],[Zona]],3),"@miempresa.com"))</f>
        <v>turkey.áfr@miempresa.com</v>
      </c>
      <c r="F890" t="s">
        <v>36</v>
      </c>
      <c r="G890" t="s">
        <v>13</v>
      </c>
      <c r="H890" t="s">
        <v>19</v>
      </c>
      <c r="I890" t="str">
        <f>IF(OR(TablaRegistroVentas[[#This Row],[Prioridad]]="Alta",TablaRegistroVentas[[#This Row],[Prioridad]]="Crítica"),"Urgente","Normal")</f>
        <v>Urgente</v>
      </c>
      <c r="J890" s="1">
        <v>44515</v>
      </c>
      <c r="K890">
        <v>150160205</v>
      </c>
      <c r="L890" s="1">
        <v>44522</v>
      </c>
      <c r="M890" s="5">
        <f>_xlfn.DAYS(TablaRegistroVentas[[#This Row],[Fecha envío]], TablaRegistroVentas[[#This Row],[Fecha pedido]])</f>
        <v>7</v>
      </c>
      <c r="N890" s="1" t="str">
        <f>IF(TablaRegistroVentas[[#This Row],[Dias de entrega]]&lt;=20, "OK", IF(TablaRegistroVentas[[#This Row],[Dias de entrega]]&lt;=35, "Atrasado", "Alerta"))</f>
        <v>OK</v>
      </c>
      <c r="O890" s="1"/>
      <c r="P890"/>
      <c r="Q890"/>
      <c r="R890"/>
    </row>
    <row r="891" spans="1:18" x14ac:dyDescent="0.3">
      <c r="A891" t="s">
        <v>1003</v>
      </c>
      <c r="B891" t="s">
        <v>30</v>
      </c>
      <c r="C891" t="s">
        <v>249</v>
      </c>
      <c r="D891" t="str">
        <f t="shared" si="13"/>
        <v>CUBA - CENTROAMÉRICA Y CARIBE - C69</v>
      </c>
      <c r="E891" t="str">
        <f>LOWER(CONCATENATE(TablaRegistroVentas[[#This Row],[País]], ".", LEFT(TablaRegistroVentas[[#This Row],[Zona]],3),"@miempresa.com"))</f>
        <v>cuba.cen@miempresa.com</v>
      </c>
      <c r="F891" t="s">
        <v>88</v>
      </c>
      <c r="G891" t="s">
        <v>18</v>
      </c>
      <c r="H891" t="s">
        <v>28</v>
      </c>
      <c r="I891" t="str">
        <f>IF(OR(TablaRegistroVentas[[#This Row],[Prioridad]]="Alta",TablaRegistroVentas[[#This Row],[Prioridad]]="Crítica"),"Urgente","Normal")</f>
        <v>Normal</v>
      </c>
      <c r="J891" s="1">
        <v>44269</v>
      </c>
      <c r="K891">
        <v>692566812</v>
      </c>
      <c r="L891" s="1">
        <v>44276</v>
      </c>
      <c r="M891" s="5">
        <f>_xlfn.DAYS(TablaRegistroVentas[[#This Row],[Fecha envío]], TablaRegistroVentas[[#This Row],[Fecha pedido]])</f>
        <v>7</v>
      </c>
      <c r="N891" s="1" t="str">
        <f>IF(TablaRegistroVentas[[#This Row],[Dias de entrega]]&lt;=20, "OK", IF(TablaRegistroVentas[[#This Row],[Dias de entrega]]&lt;=35, "Atrasado", "Alerta"))</f>
        <v>OK</v>
      </c>
      <c r="O891" s="1"/>
      <c r="P891"/>
      <c r="Q891"/>
      <c r="R891"/>
    </row>
    <row r="892" spans="1:18" x14ac:dyDescent="0.3">
      <c r="A892" t="s">
        <v>1040</v>
      </c>
      <c r="B892" t="s">
        <v>25</v>
      </c>
      <c r="C892" t="s">
        <v>304</v>
      </c>
      <c r="D892" t="str">
        <f t="shared" si="13"/>
        <v>PAKISTAN - ÁFRICA - C40</v>
      </c>
      <c r="E892" t="str">
        <f>LOWER(CONCATENATE(TablaRegistroVentas[[#This Row],[País]], ".", LEFT(TablaRegistroVentas[[#This Row],[Zona]],3),"@miempresa.com"))</f>
        <v>pakistan.áfr@miempresa.com</v>
      </c>
      <c r="F892" t="s">
        <v>32</v>
      </c>
      <c r="G892" t="s">
        <v>13</v>
      </c>
      <c r="H892" t="s">
        <v>19</v>
      </c>
      <c r="I892" t="str">
        <f>IF(OR(TablaRegistroVentas[[#This Row],[Prioridad]]="Alta",TablaRegistroVentas[[#This Row],[Prioridad]]="Crítica"),"Urgente","Normal")</f>
        <v>Urgente</v>
      </c>
      <c r="J892" s="1">
        <v>44779</v>
      </c>
      <c r="K892">
        <v>406726157</v>
      </c>
      <c r="L892" s="1">
        <v>44786</v>
      </c>
      <c r="M892" s="5">
        <f>_xlfn.DAYS(TablaRegistroVentas[[#This Row],[Fecha envío]], TablaRegistroVentas[[#This Row],[Fecha pedido]])</f>
        <v>7</v>
      </c>
      <c r="N892" s="1" t="str">
        <f>IF(TablaRegistroVentas[[#This Row],[Dias de entrega]]&lt;=20, "OK", IF(TablaRegistroVentas[[#This Row],[Dias de entrega]]&lt;=35, "Atrasado", "Alerta"))</f>
        <v>OK</v>
      </c>
      <c r="O892" s="1"/>
      <c r="P892"/>
      <c r="Q892"/>
      <c r="R892"/>
    </row>
    <row r="893" spans="1:18" x14ac:dyDescent="0.3">
      <c r="A893" t="s">
        <v>1132</v>
      </c>
      <c r="B893" t="s">
        <v>30</v>
      </c>
      <c r="C893" t="s">
        <v>225</v>
      </c>
      <c r="D893" t="str">
        <f t="shared" si="13"/>
        <v>SAINT VINCENT AND THE GRENADINES - CENTROAMÉRICA Y CARIBE - C78</v>
      </c>
      <c r="E893" t="str">
        <f>LOWER(CONCATENATE(TablaRegistroVentas[[#This Row],[País]], ".", LEFT(TablaRegistroVentas[[#This Row],[Zona]],3),"@miempresa.com"))</f>
        <v>saint vincent and the grenadines.cen@miempresa.com</v>
      </c>
      <c r="F893" t="s">
        <v>46</v>
      </c>
      <c r="G893" t="s">
        <v>13</v>
      </c>
      <c r="H893" t="s">
        <v>19</v>
      </c>
      <c r="I893" t="str">
        <f>IF(OR(TablaRegistroVentas[[#This Row],[Prioridad]]="Alta",TablaRegistroVentas[[#This Row],[Prioridad]]="Crítica"),"Urgente","Normal")</f>
        <v>Urgente</v>
      </c>
      <c r="J893" s="1">
        <v>44722</v>
      </c>
      <c r="K893">
        <v>783052527</v>
      </c>
      <c r="L893" s="1">
        <v>44729</v>
      </c>
      <c r="M893" s="5">
        <f>_xlfn.DAYS(TablaRegistroVentas[[#This Row],[Fecha envío]], TablaRegistroVentas[[#This Row],[Fecha pedido]])</f>
        <v>7</v>
      </c>
      <c r="N893" s="1" t="str">
        <f>IF(TablaRegistroVentas[[#This Row],[Dias de entrega]]&lt;=20, "OK", IF(TablaRegistroVentas[[#This Row],[Dias de entrega]]&lt;=35, "Atrasado", "Alerta"))</f>
        <v>OK</v>
      </c>
      <c r="O893" s="1"/>
      <c r="P893"/>
      <c r="Q893"/>
      <c r="R893"/>
    </row>
    <row r="894" spans="1:18" x14ac:dyDescent="0.3">
      <c r="A894" t="s">
        <v>107</v>
      </c>
      <c r="B894" t="s">
        <v>25</v>
      </c>
      <c r="C894" t="s">
        <v>108</v>
      </c>
      <c r="D894" t="str">
        <f t="shared" si="13"/>
        <v>LEBANON - ÁFRICA - C31</v>
      </c>
      <c r="E894" t="str">
        <f>LOWER(CONCATENATE(TablaRegistroVentas[[#This Row],[País]], ".", LEFT(TablaRegistroVentas[[#This Row],[Zona]],3),"@miempresa.com"))</f>
        <v>lebanon.áfr@miempresa.com</v>
      </c>
      <c r="F894" t="s">
        <v>88</v>
      </c>
      <c r="G894" t="s">
        <v>18</v>
      </c>
      <c r="H894" t="s">
        <v>28</v>
      </c>
      <c r="I894" t="str">
        <f>IF(OR(TablaRegistroVentas[[#This Row],[Prioridad]]="Alta",TablaRegistroVentas[[#This Row],[Prioridad]]="Crítica"),"Urgente","Normal")</f>
        <v>Normal</v>
      </c>
      <c r="J894" s="1">
        <v>44799</v>
      </c>
      <c r="K894">
        <v>310540425</v>
      </c>
      <c r="L894" s="1">
        <v>44805</v>
      </c>
      <c r="M894" s="5">
        <f>_xlfn.DAYS(TablaRegistroVentas[[#This Row],[Fecha envío]], TablaRegistroVentas[[#This Row],[Fecha pedido]])</f>
        <v>6</v>
      </c>
      <c r="N894" s="1" t="str">
        <f>IF(TablaRegistroVentas[[#This Row],[Dias de entrega]]&lt;=20, "OK", IF(TablaRegistroVentas[[#This Row],[Dias de entrega]]&lt;=35, "Atrasado", "Alerta"))</f>
        <v>OK</v>
      </c>
      <c r="O894" s="1"/>
      <c r="P894"/>
      <c r="Q894"/>
      <c r="R894"/>
    </row>
    <row r="895" spans="1:18" x14ac:dyDescent="0.3">
      <c r="A895" t="s">
        <v>515</v>
      </c>
      <c r="B895" t="s">
        <v>25</v>
      </c>
      <c r="C895" t="s">
        <v>308</v>
      </c>
      <c r="D895" t="str">
        <f t="shared" si="13"/>
        <v>AFGHANISTAN - ÁFRICA - C88</v>
      </c>
      <c r="E895" t="str">
        <f>LOWER(CONCATENATE(TablaRegistroVentas[[#This Row],[País]], ".", LEFT(TablaRegistroVentas[[#This Row],[Zona]],3),"@miempresa.com"))</f>
        <v>afghanistan.áfr@miempresa.com</v>
      </c>
      <c r="F895" t="s">
        <v>41</v>
      </c>
      <c r="G895" t="s">
        <v>13</v>
      </c>
      <c r="H895" t="s">
        <v>28</v>
      </c>
      <c r="I895" t="str">
        <f>IF(OR(TablaRegistroVentas[[#This Row],[Prioridad]]="Alta",TablaRegistroVentas[[#This Row],[Prioridad]]="Crítica"),"Urgente","Normal")</f>
        <v>Normal</v>
      </c>
      <c r="J895" s="1">
        <v>44589</v>
      </c>
      <c r="K895">
        <v>880664765</v>
      </c>
      <c r="L895" s="1">
        <v>44595</v>
      </c>
      <c r="M895" s="5">
        <f>_xlfn.DAYS(TablaRegistroVentas[[#This Row],[Fecha envío]], TablaRegistroVentas[[#This Row],[Fecha pedido]])</f>
        <v>6</v>
      </c>
      <c r="N895" s="1" t="str">
        <f>IF(TablaRegistroVentas[[#This Row],[Dias de entrega]]&lt;=20, "OK", IF(TablaRegistroVentas[[#This Row],[Dias de entrega]]&lt;=35, "Atrasado", "Alerta"))</f>
        <v>OK</v>
      </c>
      <c r="O895" s="1"/>
      <c r="P895"/>
      <c r="Q895"/>
      <c r="R895"/>
    </row>
    <row r="896" spans="1:18" x14ac:dyDescent="0.3">
      <c r="A896" t="s">
        <v>567</v>
      </c>
      <c r="B896" t="s">
        <v>25</v>
      </c>
      <c r="C896" t="s">
        <v>417</v>
      </c>
      <c r="D896" t="str">
        <f t="shared" si="13"/>
        <v>DEMOCRATIC REPUBLIC OF THE CONGO - ÁFRICA - C78</v>
      </c>
      <c r="E896" t="str">
        <f>LOWER(CONCATENATE(TablaRegistroVentas[[#This Row],[País]], ".", LEFT(TablaRegistroVentas[[#This Row],[Zona]],3),"@miempresa.com"))</f>
        <v>democratic republic of the congo.áfr@miempresa.com</v>
      </c>
      <c r="F896" t="s">
        <v>32</v>
      </c>
      <c r="G896" t="s">
        <v>18</v>
      </c>
      <c r="H896" t="s">
        <v>19</v>
      </c>
      <c r="I896" t="str">
        <f>IF(OR(TablaRegistroVentas[[#This Row],[Prioridad]]="Alta",TablaRegistroVentas[[#This Row],[Prioridad]]="Crítica"),"Urgente","Normal")</f>
        <v>Urgente</v>
      </c>
      <c r="J896" s="1">
        <v>44776</v>
      </c>
      <c r="K896">
        <v>788813054</v>
      </c>
      <c r="L896" s="1">
        <v>44782</v>
      </c>
      <c r="M896" s="5">
        <f>_xlfn.DAYS(TablaRegistroVentas[[#This Row],[Fecha envío]], TablaRegistroVentas[[#This Row],[Fecha pedido]])</f>
        <v>6</v>
      </c>
      <c r="N896" s="1" t="str">
        <f>IF(TablaRegistroVentas[[#This Row],[Dias de entrega]]&lt;=20, "OK", IF(TablaRegistroVentas[[#This Row],[Dias de entrega]]&lt;=35, "Atrasado", "Alerta"))</f>
        <v>OK</v>
      </c>
      <c r="O896" s="1"/>
      <c r="P896"/>
      <c r="Q896"/>
      <c r="R896"/>
    </row>
    <row r="897" spans="1:18" x14ac:dyDescent="0.3">
      <c r="A897" t="s">
        <v>525</v>
      </c>
      <c r="B897" t="s">
        <v>21</v>
      </c>
      <c r="C897" t="s">
        <v>115</v>
      </c>
      <c r="D897" t="str">
        <f t="shared" si="13"/>
        <v>PALAU - AUSTRALIA Y OCEANÍA - C53</v>
      </c>
      <c r="E897" t="str">
        <f>LOWER(CONCATENATE(TablaRegistroVentas[[#This Row],[País]], ".", LEFT(TablaRegistroVentas[[#This Row],[Zona]],3),"@miempresa.com"))</f>
        <v>palau.aus@miempresa.com</v>
      </c>
      <c r="F897" t="s">
        <v>78</v>
      </c>
      <c r="G897" t="s">
        <v>18</v>
      </c>
      <c r="H897" t="s">
        <v>28</v>
      </c>
      <c r="I897" t="str">
        <f>IF(OR(TablaRegistroVentas[[#This Row],[Prioridad]]="Alta",TablaRegistroVentas[[#This Row],[Prioridad]]="Crítica"),"Urgente","Normal")</f>
        <v>Normal</v>
      </c>
      <c r="J897" s="1">
        <v>44335</v>
      </c>
      <c r="K897">
        <v>535506522</v>
      </c>
      <c r="L897" s="1">
        <v>44341</v>
      </c>
      <c r="M897" s="5">
        <f>_xlfn.DAYS(TablaRegistroVentas[[#This Row],[Fecha envío]], TablaRegistroVentas[[#This Row],[Fecha pedido]])</f>
        <v>6</v>
      </c>
      <c r="N897" s="1" t="str">
        <f>IF(TablaRegistroVentas[[#This Row],[Dias de entrega]]&lt;=20, "OK", IF(TablaRegistroVentas[[#This Row],[Dias de entrega]]&lt;=35, "Atrasado", "Alerta"))</f>
        <v>OK</v>
      </c>
      <c r="O897" s="1"/>
      <c r="P897"/>
      <c r="Q897"/>
      <c r="R897"/>
    </row>
    <row r="898" spans="1:18" x14ac:dyDescent="0.3">
      <c r="A898" t="s">
        <v>597</v>
      </c>
      <c r="B898" t="s">
        <v>25</v>
      </c>
      <c r="C898" t="s">
        <v>108</v>
      </c>
      <c r="D898" t="str">
        <f t="shared" ref="D898:D961" si="14">UPPER(C898&amp;" - "&amp;B898&amp;" - "&amp;LEFT(A898,1)&amp;MID(A898,2,2))</f>
        <v>LEBANON - ÁFRICA - C78</v>
      </c>
      <c r="E898" t="str">
        <f>LOWER(CONCATENATE(TablaRegistroVentas[[#This Row],[País]], ".", LEFT(TablaRegistroVentas[[#This Row],[Zona]],3),"@miempresa.com"))</f>
        <v>lebanon.áfr@miempresa.com</v>
      </c>
      <c r="F898" t="s">
        <v>17</v>
      </c>
      <c r="G898" t="s">
        <v>18</v>
      </c>
      <c r="H898" t="s">
        <v>33</v>
      </c>
      <c r="I898" t="str">
        <f>IF(OR(TablaRegistroVentas[[#This Row],[Prioridad]]="Alta",TablaRegistroVentas[[#This Row],[Prioridad]]="Crítica"),"Urgente","Normal")</f>
        <v>Normal</v>
      </c>
      <c r="J898" s="1">
        <v>44434</v>
      </c>
      <c r="K898">
        <v>782701051</v>
      </c>
      <c r="L898" s="1">
        <v>44440</v>
      </c>
      <c r="M898" s="5">
        <f>_xlfn.DAYS(TablaRegistroVentas[[#This Row],[Fecha envío]], TablaRegistroVentas[[#This Row],[Fecha pedido]])</f>
        <v>6</v>
      </c>
      <c r="N898" s="1" t="str">
        <f>IF(TablaRegistroVentas[[#This Row],[Dias de entrega]]&lt;=20, "OK", IF(TablaRegistroVentas[[#This Row],[Dias de entrega]]&lt;=35, "Atrasado", "Alerta"))</f>
        <v>OK</v>
      </c>
      <c r="O898" s="1"/>
      <c r="P898"/>
      <c r="Q898"/>
      <c r="R898"/>
    </row>
    <row r="899" spans="1:18" x14ac:dyDescent="0.3">
      <c r="A899" t="s">
        <v>614</v>
      </c>
      <c r="B899" t="s">
        <v>10</v>
      </c>
      <c r="C899" t="s">
        <v>227</v>
      </c>
      <c r="D899" t="str">
        <f t="shared" si="14"/>
        <v>ANDORRA - EUROPA - C52</v>
      </c>
      <c r="E899" t="str">
        <f>LOWER(CONCATENATE(TablaRegistroVentas[[#This Row],[País]], ".", LEFT(TablaRegistroVentas[[#This Row],[Zona]],3),"@miempresa.com"))</f>
        <v>andorra.eur@miempresa.com</v>
      </c>
      <c r="F899" t="s">
        <v>46</v>
      </c>
      <c r="G899" t="s">
        <v>18</v>
      </c>
      <c r="H899" t="s">
        <v>33</v>
      </c>
      <c r="I899" t="str">
        <f>IF(OR(TablaRegistroVentas[[#This Row],[Prioridad]]="Alta",TablaRegistroVentas[[#This Row],[Prioridad]]="Crítica"),"Urgente","Normal")</f>
        <v>Normal</v>
      </c>
      <c r="J899" s="1">
        <v>44283</v>
      </c>
      <c r="K899">
        <v>528565824</v>
      </c>
      <c r="L899" s="1">
        <v>44289</v>
      </c>
      <c r="M899" s="5">
        <f>_xlfn.DAYS(TablaRegistroVentas[[#This Row],[Fecha envío]], TablaRegistroVentas[[#This Row],[Fecha pedido]])</f>
        <v>6</v>
      </c>
      <c r="N899" s="1" t="str">
        <f>IF(TablaRegistroVentas[[#This Row],[Dias de entrega]]&lt;=20, "OK", IF(TablaRegistroVentas[[#This Row],[Dias de entrega]]&lt;=35, "Atrasado", "Alerta"))</f>
        <v>OK</v>
      </c>
      <c r="O899" s="1"/>
      <c r="P899"/>
      <c r="Q899"/>
      <c r="R899"/>
    </row>
    <row r="900" spans="1:18" x14ac:dyDescent="0.3">
      <c r="A900" t="s">
        <v>633</v>
      </c>
      <c r="B900" t="s">
        <v>10</v>
      </c>
      <c r="C900" t="s">
        <v>198</v>
      </c>
      <c r="D900" t="str">
        <f t="shared" si="14"/>
        <v>ALBANIA - EUROPA - C83</v>
      </c>
      <c r="E900" t="str">
        <f>LOWER(CONCATENATE(TablaRegistroVentas[[#This Row],[País]], ".", LEFT(TablaRegistroVentas[[#This Row],[Zona]],3),"@miempresa.com"))</f>
        <v>albania.eur@miempresa.com</v>
      </c>
      <c r="F900" t="s">
        <v>56</v>
      </c>
      <c r="G900" t="s">
        <v>13</v>
      </c>
      <c r="H900" t="s">
        <v>28</v>
      </c>
      <c r="I900" t="str">
        <f>IF(OR(TablaRegistroVentas[[#This Row],[Prioridad]]="Alta",TablaRegistroVentas[[#This Row],[Prioridad]]="Crítica"),"Urgente","Normal")</f>
        <v>Normal</v>
      </c>
      <c r="J900" s="1">
        <v>43872</v>
      </c>
      <c r="K900">
        <v>834741485</v>
      </c>
      <c r="L900" s="1">
        <v>43878</v>
      </c>
      <c r="M900" s="5">
        <f>_xlfn.DAYS(TablaRegistroVentas[[#This Row],[Fecha envío]], TablaRegistroVentas[[#This Row],[Fecha pedido]])</f>
        <v>6</v>
      </c>
      <c r="N900" s="1" t="str">
        <f>IF(TablaRegistroVentas[[#This Row],[Dias de entrega]]&lt;=20, "OK", IF(TablaRegistroVentas[[#This Row],[Dias de entrega]]&lt;=35, "Atrasado", "Alerta"))</f>
        <v>OK</v>
      </c>
      <c r="O900" s="1"/>
      <c r="P900"/>
      <c r="Q900"/>
      <c r="R900"/>
    </row>
    <row r="901" spans="1:18" x14ac:dyDescent="0.3">
      <c r="A901" t="s">
        <v>740</v>
      </c>
      <c r="B901" t="s">
        <v>25</v>
      </c>
      <c r="C901" t="s">
        <v>157</v>
      </c>
      <c r="D901" t="str">
        <f t="shared" si="14"/>
        <v>TANZANIA - ÁFRICA - C59</v>
      </c>
      <c r="E901" t="str">
        <f>LOWER(CONCATENATE(TablaRegistroVentas[[#This Row],[País]], ".", LEFT(TablaRegistroVentas[[#This Row],[Zona]],3),"@miempresa.com"))</f>
        <v>tanzania.áfr@miempresa.com</v>
      </c>
      <c r="F901" t="s">
        <v>12</v>
      </c>
      <c r="G901" t="s">
        <v>13</v>
      </c>
      <c r="H901" t="s">
        <v>28</v>
      </c>
      <c r="I901" t="str">
        <f>IF(OR(TablaRegistroVentas[[#This Row],[Prioridad]]="Alta",TablaRegistroVentas[[#This Row],[Prioridad]]="Crítica"),"Urgente","Normal")</f>
        <v>Normal</v>
      </c>
      <c r="J901" s="1">
        <v>44228</v>
      </c>
      <c r="K901">
        <v>598490369</v>
      </c>
      <c r="L901" s="1">
        <v>44234</v>
      </c>
      <c r="M901" s="5">
        <f>_xlfn.DAYS(TablaRegistroVentas[[#This Row],[Fecha envío]], TablaRegistroVentas[[#This Row],[Fecha pedido]])</f>
        <v>6</v>
      </c>
      <c r="N901" s="1" t="str">
        <f>IF(TablaRegistroVentas[[#This Row],[Dias de entrega]]&lt;=20, "OK", IF(TablaRegistroVentas[[#This Row],[Dias de entrega]]&lt;=35, "Atrasado", "Alerta"))</f>
        <v>OK</v>
      </c>
      <c r="O901" s="1"/>
      <c r="P901"/>
      <c r="Q901"/>
      <c r="R901"/>
    </row>
    <row r="902" spans="1:18" x14ac:dyDescent="0.3">
      <c r="A902" t="s">
        <v>927</v>
      </c>
      <c r="B902" t="s">
        <v>25</v>
      </c>
      <c r="C902" t="s">
        <v>725</v>
      </c>
      <c r="D902" t="str">
        <f t="shared" si="14"/>
        <v>SOUTH AFRICA - ÁFRICA - C67</v>
      </c>
      <c r="E902" t="str">
        <f>LOWER(CONCATENATE(TablaRegistroVentas[[#This Row],[País]], ".", LEFT(TablaRegistroVentas[[#This Row],[Zona]],3),"@miempresa.com"))</f>
        <v>south africa.áfr@miempresa.com</v>
      </c>
      <c r="F902" t="s">
        <v>12</v>
      </c>
      <c r="G902" t="s">
        <v>13</v>
      </c>
      <c r="H902" t="s">
        <v>28</v>
      </c>
      <c r="I902" t="str">
        <f>IF(OR(TablaRegistroVentas[[#This Row],[Prioridad]]="Alta",TablaRegistroVentas[[#This Row],[Prioridad]]="Crítica"),"Urgente","Normal")</f>
        <v>Normal</v>
      </c>
      <c r="J902" s="1">
        <v>44573</v>
      </c>
      <c r="K902">
        <v>677927100</v>
      </c>
      <c r="L902" s="1">
        <v>44579</v>
      </c>
      <c r="M902" s="5">
        <f>_xlfn.DAYS(TablaRegistroVentas[[#This Row],[Fecha envío]], TablaRegistroVentas[[#This Row],[Fecha pedido]])</f>
        <v>6</v>
      </c>
      <c r="N902" s="1" t="str">
        <f>IF(TablaRegistroVentas[[#This Row],[Dias de entrega]]&lt;=20, "OK", IF(TablaRegistroVentas[[#This Row],[Dias de entrega]]&lt;=35, "Atrasado", "Alerta"))</f>
        <v>OK</v>
      </c>
      <c r="O902" s="1"/>
      <c r="P902"/>
      <c r="Q902"/>
      <c r="R902"/>
    </row>
    <row r="903" spans="1:18" x14ac:dyDescent="0.3">
      <c r="A903" t="s">
        <v>1006</v>
      </c>
      <c r="B903" t="s">
        <v>30</v>
      </c>
      <c r="C903" t="s">
        <v>335</v>
      </c>
      <c r="D903" t="str">
        <f t="shared" si="14"/>
        <v>THE BAHAMAS - CENTROAMÉRICA Y CARIBE - C15</v>
      </c>
      <c r="E903" t="str">
        <f>LOWER(CONCATENATE(TablaRegistroVentas[[#This Row],[País]], ".", LEFT(TablaRegistroVentas[[#This Row],[Zona]],3),"@miempresa.com"))</f>
        <v>the bahamas.cen@miempresa.com</v>
      </c>
      <c r="F903" t="s">
        <v>27</v>
      </c>
      <c r="G903" t="s">
        <v>13</v>
      </c>
      <c r="H903" t="s">
        <v>19</v>
      </c>
      <c r="I903" t="str">
        <f>IF(OR(TablaRegistroVentas[[#This Row],[Prioridad]]="Alta",TablaRegistroVentas[[#This Row],[Prioridad]]="Crítica"),"Urgente","Normal")</f>
        <v>Urgente</v>
      </c>
      <c r="J903" s="1">
        <v>44629</v>
      </c>
      <c r="K903">
        <v>154519546</v>
      </c>
      <c r="L903" s="1">
        <v>44635</v>
      </c>
      <c r="M903" s="5">
        <f>_xlfn.DAYS(TablaRegistroVentas[[#This Row],[Fecha envío]], TablaRegistroVentas[[#This Row],[Fecha pedido]])</f>
        <v>6</v>
      </c>
      <c r="N903" s="1" t="str">
        <f>IF(TablaRegistroVentas[[#This Row],[Dias de entrega]]&lt;=20, "OK", IF(TablaRegistroVentas[[#This Row],[Dias de entrega]]&lt;=35, "Atrasado", "Alerta"))</f>
        <v>OK</v>
      </c>
      <c r="O903" s="1"/>
      <c r="P903"/>
      <c r="Q903"/>
      <c r="R903"/>
    </row>
    <row r="904" spans="1:18" x14ac:dyDescent="0.3">
      <c r="A904" t="s">
        <v>1166</v>
      </c>
      <c r="B904" t="s">
        <v>10</v>
      </c>
      <c r="C904" t="s">
        <v>815</v>
      </c>
      <c r="D904" t="str">
        <f t="shared" si="14"/>
        <v>FINLAND - EUROPA - C86</v>
      </c>
      <c r="E904" t="str">
        <f>LOWER(CONCATENATE(TablaRegistroVentas[[#This Row],[País]], ".", LEFT(TablaRegistroVentas[[#This Row],[Zona]],3),"@miempresa.com"))</f>
        <v>finland.eur@miempresa.com</v>
      </c>
      <c r="F904" t="s">
        <v>56</v>
      </c>
      <c r="G904" t="s">
        <v>18</v>
      </c>
      <c r="H904" t="s">
        <v>28</v>
      </c>
      <c r="I904" t="str">
        <f>IF(OR(TablaRegistroVentas[[#This Row],[Prioridad]]="Alta",TablaRegistroVentas[[#This Row],[Prioridad]]="Crítica"),"Urgente","Normal")</f>
        <v>Normal</v>
      </c>
      <c r="J904" s="1">
        <v>44083</v>
      </c>
      <c r="K904">
        <v>860852038</v>
      </c>
      <c r="L904" s="1">
        <v>44089</v>
      </c>
      <c r="M904" s="5">
        <f>_xlfn.DAYS(TablaRegistroVentas[[#This Row],[Fecha envío]], TablaRegistroVentas[[#This Row],[Fecha pedido]])</f>
        <v>6</v>
      </c>
      <c r="N904" s="1" t="str">
        <f>IF(TablaRegistroVentas[[#This Row],[Dias de entrega]]&lt;=20, "OK", IF(TablaRegistroVentas[[#This Row],[Dias de entrega]]&lt;=35, "Atrasado", "Alerta"))</f>
        <v>OK</v>
      </c>
      <c r="O904" s="1"/>
      <c r="P904"/>
      <c r="Q904"/>
      <c r="R904"/>
    </row>
    <row r="905" spans="1:18" x14ac:dyDescent="0.3">
      <c r="A905" t="s">
        <v>125</v>
      </c>
      <c r="B905" t="s">
        <v>68</v>
      </c>
      <c r="C905" t="s">
        <v>126</v>
      </c>
      <c r="D905" t="str">
        <f t="shared" si="14"/>
        <v>BANGLADESH - ASIA - C29</v>
      </c>
      <c r="E905" t="str">
        <f>LOWER(CONCATENATE(TablaRegistroVentas[[#This Row],[País]], ".", LEFT(TablaRegistroVentas[[#This Row],[Zona]],3),"@miempresa.com"))</f>
        <v>bangladesh.asi@miempresa.com</v>
      </c>
      <c r="F905" t="s">
        <v>78</v>
      </c>
      <c r="G905" t="s">
        <v>13</v>
      </c>
      <c r="H905" t="s">
        <v>28</v>
      </c>
      <c r="I905" t="str">
        <f>IF(OR(TablaRegistroVentas[[#This Row],[Prioridad]]="Alta",TablaRegistroVentas[[#This Row],[Prioridad]]="Crítica"),"Urgente","Normal")</f>
        <v>Normal</v>
      </c>
      <c r="J905" s="1">
        <v>44815</v>
      </c>
      <c r="K905">
        <v>291455972</v>
      </c>
      <c r="L905" s="1">
        <v>44820</v>
      </c>
      <c r="M905" s="5">
        <f>_xlfn.DAYS(TablaRegistroVentas[[#This Row],[Fecha envío]], TablaRegistroVentas[[#This Row],[Fecha pedido]])</f>
        <v>5</v>
      </c>
      <c r="N905" s="1" t="str">
        <f>IF(TablaRegistroVentas[[#This Row],[Dias de entrega]]&lt;=20, "OK", IF(TablaRegistroVentas[[#This Row],[Dias de entrega]]&lt;=35, "Atrasado", "Alerta"))</f>
        <v>OK</v>
      </c>
      <c r="O905" s="1"/>
      <c r="P905"/>
      <c r="Q905"/>
      <c r="R905"/>
    </row>
    <row r="906" spans="1:18" x14ac:dyDescent="0.3">
      <c r="A906" t="s">
        <v>162</v>
      </c>
      <c r="B906" t="s">
        <v>10</v>
      </c>
      <c r="C906" t="s">
        <v>87</v>
      </c>
      <c r="D906" t="str">
        <f t="shared" si="14"/>
        <v>NORWAY - EUROPA - C20</v>
      </c>
      <c r="E906" t="str">
        <f>LOWER(CONCATENATE(TablaRegistroVentas[[#This Row],[País]], ".", LEFT(TablaRegistroVentas[[#This Row],[Zona]],3),"@miempresa.com"))</f>
        <v>norway.eur@miempresa.com</v>
      </c>
      <c r="F906" t="s">
        <v>88</v>
      </c>
      <c r="G906" t="s">
        <v>13</v>
      </c>
      <c r="H906" t="s">
        <v>19</v>
      </c>
      <c r="I906" t="str">
        <f>IF(OR(TablaRegistroVentas[[#This Row],[Prioridad]]="Alta",TablaRegistroVentas[[#This Row],[Prioridad]]="Crítica"),"Urgente","Normal")</f>
        <v>Urgente</v>
      </c>
      <c r="J906" s="1">
        <v>44590</v>
      </c>
      <c r="K906">
        <v>208744800</v>
      </c>
      <c r="L906" s="1">
        <v>44595</v>
      </c>
      <c r="M906" s="5">
        <f>_xlfn.DAYS(TablaRegistroVentas[[#This Row],[Fecha envío]], TablaRegistroVentas[[#This Row],[Fecha pedido]])</f>
        <v>5</v>
      </c>
      <c r="N906" s="1" t="str">
        <f>IF(TablaRegistroVentas[[#This Row],[Dias de entrega]]&lt;=20, "OK", IF(TablaRegistroVentas[[#This Row],[Dias de entrega]]&lt;=35, "Atrasado", "Alerta"))</f>
        <v>OK</v>
      </c>
      <c r="O906" s="1"/>
      <c r="P906"/>
      <c r="Q906"/>
      <c r="R906"/>
    </row>
    <row r="907" spans="1:18" x14ac:dyDescent="0.3">
      <c r="A907" t="s">
        <v>269</v>
      </c>
      <c r="B907" t="s">
        <v>25</v>
      </c>
      <c r="C907" t="s">
        <v>270</v>
      </c>
      <c r="D907" t="str">
        <f t="shared" si="14"/>
        <v>GHANA - ÁFRICA - C28</v>
      </c>
      <c r="E907" t="str">
        <f>LOWER(CONCATENATE(TablaRegistroVentas[[#This Row],[País]], ".", LEFT(TablaRegistroVentas[[#This Row],[Zona]],3),"@miempresa.com"))</f>
        <v>ghana.áfr@miempresa.com</v>
      </c>
      <c r="F907" t="s">
        <v>17</v>
      </c>
      <c r="G907" t="s">
        <v>13</v>
      </c>
      <c r="H907" t="s">
        <v>33</v>
      </c>
      <c r="I907" t="str">
        <f>IF(OR(TablaRegistroVentas[[#This Row],[Prioridad]]="Alta",TablaRegistroVentas[[#This Row],[Prioridad]]="Crítica"),"Urgente","Normal")</f>
        <v>Normal</v>
      </c>
      <c r="J907" s="1">
        <v>44532</v>
      </c>
      <c r="K907">
        <v>284414851</v>
      </c>
      <c r="L907" s="1">
        <v>44537</v>
      </c>
      <c r="M907" s="5">
        <f>_xlfn.DAYS(TablaRegistroVentas[[#This Row],[Fecha envío]], TablaRegistroVentas[[#This Row],[Fecha pedido]])</f>
        <v>5</v>
      </c>
      <c r="N907" s="1" t="str">
        <f>IF(TablaRegistroVentas[[#This Row],[Dias de entrega]]&lt;=20, "OK", IF(TablaRegistroVentas[[#This Row],[Dias de entrega]]&lt;=35, "Atrasado", "Alerta"))</f>
        <v>OK</v>
      </c>
      <c r="O907" s="1"/>
      <c r="P907"/>
      <c r="Q907"/>
      <c r="R907"/>
    </row>
    <row r="908" spans="1:18" x14ac:dyDescent="0.3">
      <c r="A908" t="s">
        <v>512</v>
      </c>
      <c r="B908" t="s">
        <v>68</v>
      </c>
      <c r="C908" t="s">
        <v>205</v>
      </c>
      <c r="D908" t="str">
        <f t="shared" si="14"/>
        <v>MALDIVES - ASIA - C76</v>
      </c>
      <c r="E908" t="str">
        <f>LOWER(CONCATENATE(TablaRegistroVentas[[#This Row],[País]], ".", LEFT(TablaRegistroVentas[[#This Row],[Zona]],3),"@miempresa.com"))</f>
        <v>maldives.asi@miempresa.com</v>
      </c>
      <c r="F908" t="s">
        <v>17</v>
      </c>
      <c r="G908" t="s">
        <v>13</v>
      </c>
      <c r="H908" t="s">
        <v>19</v>
      </c>
      <c r="I908" t="str">
        <f>IF(OR(TablaRegistroVentas[[#This Row],[Prioridad]]="Alta",TablaRegistroVentas[[#This Row],[Prioridad]]="Crítica"),"Urgente","Normal")</f>
        <v>Urgente</v>
      </c>
      <c r="J908" s="1">
        <v>44162</v>
      </c>
      <c r="K908">
        <v>763501155</v>
      </c>
      <c r="L908" s="1">
        <v>44167</v>
      </c>
      <c r="M908" s="5">
        <f>_xlfn.DAYS(TablaRegistroVentas[[#This Row],[Fecha envío]], TablaRegistroVentas[[#This Row],[Fecha pedido]])</f>
        <v>5</v>
      </c>
      <c r="N908" s="1" t="str">
        <f>IF(TablaRegistroVentas[[#This Row],[Dias de entrega]]&lt;=20, "OK", IF(TablaRegistroVentas[[#This Row],[Dias de entrega]]&lt;=35, "Atrasado", "Alerta"))</f>
        <v>OK</v>
      </c>
      <c r="O908" s="1"/>
      <c r="P908"/>
      <c r="Q908"/>
      <c r="R908"/>
    </row>
    <row r="909" spans="1:18" x14ac:dyDescent="0.3">
      <c r="A909" t="s">
        <v>601</v>
      </c>
      <c r="B909" t="s">
        <v>10</v>
      </c>
      <c r="C909" t="s">
        <v>11</v>
      </c>
      <c r="D909" t="str">
        <f t="shared" si="14"/>
        <v>UNITED KINGDOM - EUROPA - C30</v>
      </c>
      <c r="E909" t="str">
        <f>LOWER(CONCATENATE(TablaRegistroVentas[[#This Row],[País]], ".", LEFT(TablaRegistroVentas[[#This Row],[Zona]],3),"@miempresa.com"))</f>
        <v>united kingdom.eur@miempresa.com</v>
      </c>
      <c r="F909" t="s">
        <v>43</v>
      </c>
      <c r="G909" t="s">
        <v>13</v>
      </c>
      <c r="H909" t="s">
        <v>33</v>
      </c>
      <c r="I909" t="str">
        <f>IF(OR(TablaRegistroVentas[[#This Row],[Prioridad]]="Alta",TablaRegistroVentas[[#This Row],[Prioridad]]="Crítica"),"Urgente","Normal")</f>
        <v>Normal</v>
      </c>
      <c r="J909" s="1">
        <v>44338</v>
      </c>
      <c r="K909">
        <v>309631478</v>
      </c>
      <c r="L909" s="1">
        <v>44343</v>
      </c>
      <c r="M909" s="5">
        <f>_xlfn.DAYS(TablaRegistroVentas[[#This Row],[Fecha envío]], TablaRegistroVentas[[#This Row],[Fecha pedido]])</f>
        <v>5</v>
      </c>
      <c r="N909" s="1" t="str">
        <f>IF(TablaRegistroVentas[[#This Row],[Dias de entrega]]&lt;=20, "OK", IF(TablaRegistroVentas[[#This Row],[Dias de entrega]]&lt;=35, "Atrasado", "Alerta"))</f>
        <v>OK</v>
      </c>
      <c r="O909" s="1"/>
      <c r="P909"/>
      <c r="Q909"/>
      <c r="R909"/>
    </row>
    <row r="910" spans="1:18" x14ac:dyDescent="0.3">
      <c r="A910" t="s">
        <v>625</v>
      </c>
      <c r="B910" t="s">
        <v>68</v>
      </c>
      <c r="C910" t="s">
        <v>368</v>
      </c>
      <c r="D910" t="str">
        <f t="shared" si="14"/>
        <v>LAOS - ASIA - C70</v>
      </c>
      <c r="E910" t="str">
        <f>LOWER(CONCATENATE(TablaRegistroVentas[[#This Row],[País]], ".", LEFT(TablaRegistroVentas[[#This Row],[Zona]],3),"@miempresa.com"))</f>
        <v>laos.asi@miempresa.com</v>
      </c>
      <c r="F910" t="s">
        <v>88</v>
      </c>
      <c r="G910" t="s">
        <v>13</v>
      </c>
      <c r="H910" t="s">
        <v>19</v>
      </c>
      <c r="I910" t="str">
        <f>IF(OR(TablaRegistroVentas[[#This Row],[Prioridad]]="Alta",TablaRegistroVentas[[#This Row],[Prioridad]]="Crítica"),"Urgente","Normal")</f>
        <v>Urgente</v>
      </c>
      <c r="J910" s="1">
        <v>44786</v>
      </c>
      <c r="K910">
        <v>704550063</v>
      </c>
      <c r="L910" s="1">
        <v>44791</v>
      </c>
      <c r="M910" s="5">
        <f>_xlfn.DAYS(TablaRegistroVentas[[#This Row],[Fecha envío]], TablaRegistroVentas[[#This Row],[Fecha pedido]])</f>
        <v>5</v>
      </c>
      <c r="N910" s="1" t="str">
        <f>IF(TablaRegistroVentas[[#This Row],[Dias de entrega]]&lt;=20, "OK", IF(TablaRegistroVentas[[#This Row],[Dias de entrega]]&lt;=35, "Atrasado", "Alerta"))</f>
        <v>OK</v>
      </c>
      <c r="O910" s="1"/>
      <c r="P910"/>
      <c r="Q910"/>
      <c r="R910"/>
    </row>
    <row r="911" spans="1:18" x14ac:dyDescent="0.3">
      <c r="A911" t="s">
        <v>637</v>
      </c>
      <c r="B911" t="s">
        <v>30</v>
      </c>
      <c r="C911" t="s">
        <v>587</v>
      </c>
      <c r="D911" t="str">
        <f t="shared" si="14"/>
        <v>BARBADOS - CENTROAMÉRICA Y CARIBE - C71</v>
      </c>
      <c r="E911" t="str">
        <f>LOWER(CONCATENATE(TablaRegistroVentas[[#This Row],[País]], ".", LEFT(TablaRegistroVentas[[#This Row],[Zona]],3),"@miempresa.com"))</f>
        <v>barbados.cen@miempresa.com</v>
      </c>
      <c r="F911" t="s">
        <v>56</v>
      </c>
      <c r="G911" t="s">
        <v>18</v>
      </c>
      <c r="H911" t="s">
        <v>28</v>
      </c>
      <c r="I911" t="str">
        <f>IF(OR(TablaRegistroVentas[[#This Row],[Prioridad]]="Alta",TablaRegistroVentas[[#This Row],[Prioridad]]="Crítica"),"Urgente","Normal")</f>
        <v>Normal</v>
      </c>
      <c r="J911" s="1">
        <v>44660</v>
      </c>
      <c r="K911">
        <v>719551551</v>
      </c>
      <c r="L911" s="1">
        <v>44665</v>
      </c>
      <c r="M911" s="5">
        <f>_xlfn.DAYS(TablaRegistroVentas[[#This Row],[Fecha envío]], TablaRegistroVentas[[#This Row],[Fecha pedido]])</f>
        <v>5</v>
      </c>
      <c r="N911" s="1" t="str">
        <f>IF(TablaRegistroVentas[[#This Row],[Dias de entrega]]&lt;=20, "OK", IF(TablaRegistroVentas[[#This Row],[Dias de entrega]]&lt;=35, "Atrasado", "Alerta"))</f>
        <v>OK</v>
      </c>
      <c r="O911" s="1"/>
      <c r="P911"/>
      <c r="Q911"/>
      <c r="R911"/>
    </row>
    <row r="912" spans="1:18" x14ac:dyDescent="0.3">
      <c r="A912" t="s">
        <v>695</v>
      </c>
      <c r="B912" t="s">
        <v>21</v>
      </c>
      <c r="C912" t="s">
        <v>348</v>
      </c>
      <c r="D912" t="str">
        <f t="shared" si="14"/>
        <v>SOLOMON ISLANDS - AUSTRALIA Y OCEANÍA - C29</v>
      </c>
      <c r="E912" t="str">
        <f>LOWER(CONCATENATE(TablaRegistroVentas[[#This Row],[País]], ".", LEFT(TablaRegistroVentas[[#This Row],[Zona]],3),"@miempresa.com"))</f>
        <v>solomon islands.aus@miempresa.com</v>
      </c>
      <c r="F912" t="s">
        <v>46</v>
      </c>
      <c r="G912" t="s">
        <v>18</v>
      </c>
      <c r="H912" t="s">
        <v>28</v>
      </c>
      <c r="I912" t="str">
        <f>IF(OR(TablaRegistroVentas[[#This Row],[Prioridad]]="Alta",TablaRegistroVentas[[#This Row],[Prioridad]]="Crítica"),"Urgente","Normal")</f>
        <v>Normal</v>
      </c>
      <c r="J912" s="1">
        <v>44871</v>
      </c>
      <c r="K912">
        <v>296272361</v>
      </c>
      <c r="L912" s="1">
        <v>44876</v>
      </c>
      <c r="M912" s="5">
        <f>_xlfn.DAYS(TablaRegistroVentas[[#This Row],[Fecha envío]], TablaRegistroVentas[[#This Row],[Fecha pedido]])</f>
        <v>5</v>
      </c>
      <c r="N912" s="1" t="str">
        <f>IF(TablaRegistroVentas[[#This Row],[Dias de entrega]]&lt;=20, "OK", IF(TablaRegistroVentas[[#This Row],[Dias de entrega]]&lt;=35, "Atrasado", "Alerta"))</f>
        <v>OK</v>
      </c>
      <c r="O912" s="1"/>
      <c r="P912"/>
      <c r="Q912"/>
      <c r="R912"/>
    </row>
    <row r="913" spans="1:18" x14ac:dyDescent="0.3">
      <c r="A913" t="s">
        <v>697</v>
      </c>
      <c r="B913" t="s">
        <v>10</v>
      </c>
      <c r="C913" t="s">
        <v>358</v>
      </c>
      <c r="D913" t="str">
        <f t="shared" si="14"/>
        <v>RUSSIA - EUROPA - C52</v>
      </c>
      <c r="E913" t="str">
        <f>LOWER(CONCATENATE(TablaRegistroVentas[[#This Row],[País]], ".", LEFT(TablaRegistroVentas[[#This Row],[Zona]],3),"@miempresa.com"))</f>
        <v>russia.eur@miempresa.com</v>
      </c>
      <c r="F913" t="s">
        <v>23</v>
      </c>
      <c r="G913" t="s">
        <v>13</v>
      </c>
      <c r="H913" t="s">
        <v>33</v>
      </c>
      <c r="I913" t="str">
        <f>IF(OR(TablaRegistroVentas[[#This Row],[Prioridad]]="Alta",TablaRegistroVentas[[#This Row],[Prioridad]]="Crítica"),"Urgente","Normal")</f>
        <v>Normal</v>
      </c>
      <c r="J913" s="1">
        <v>44230</v>
      </c>
      <c r="K913">
        <v>524733912</v>
      </c>
      <c r="L913" s="1">
        <v>44235</v>
      </c>
      <c r="M913" s="5">
        <f>_xlfn.DAYS(TablaRegistroVentas[[#This Row],[Fecha envío]], TablaRegistroVentas[[#This Row],[Fecha pedido]])</f>
        <v>5</v>
      </c>
      <c r="N913" s="1" t="str">
        <f>IF(TablaRegistroVentas[[#This Row],[Dias de entrega]]&lt;=20, "OK", IF(TablaRegistroVentas[[#This Row],[Dias de entrega]]&lt;=35, "Atrasado", "Alerta"))</f>
        <v>OK</v>
      </c>
      <c r="O913" s="1"/>
      <c r="P913"/>
      <c r="Q913"/>
      <c r="R913"/>
    </row>
    <row r="914" spans="1:18" x14ac:dyDescent="0.3">
      <c r="A914" t="s">
        <v>745</v>
      </c>
      <c r="B914" t="s">
        <v>21</v>
      </c>
      <c r="C914" t="s">
        <v>419</v>
      </c>
      <c r="D914" t="str">
        <f t="shared" si="14"/>
        <v>TONGA - AUSTRALIA Y OCEANÍA - C79</v>
      </c>
      <c r="E914" t="str">
        <f>LOWER(CONCATENATE(TablaRegistroVentas[[#This Row],[País]], ".", LEFT(TablaRegistroVentas[[#This Row],[Zona]],3),"@miempresa.com"))</f>
        <v>tonga.aus@miempresa.com</v>
      </c>
      <c r="F914" t="s">
        <v>88</v>
      </c>
      <c r="G914" t="s">
        <v>13</v>
      </c>
      <c r="H914" t="s">
        <v>28</v>
      </c>
      <c r="I914" t="str">
        <f>IF(OR(TablaRegistroVentas[[#This Row],[Prioridad]]="Alta",TablaRegistroVentas[[#This Row],[Prioridad]]="Crítica"),"Urgente","Normal")</f>
        <v>Normal</v>
      </c>
      <c r="J914" s="1">
        <v>44024</v>
      </c>
      <c r="K914">
        <v>790897452</v>
      </c>
      <c r="L914" s="1">
        <v>44029</v>
      </c>
      <c r="M914" s="5">
        <f>_xlfn.DAYS(TablaRegistroVentas[[#This Row],[Fecha envío]], TablaRegistroVentas[[#This Row],[Fecha pedido]])</f>
        <v>5</v>
      </c>
      <c r="N914" s="1" t="str">
        <f>IF(TablaRegistroVentas[[#This Row],[Dias de entrega]]&lt;=20, "OK", IF(TablaRegistroVentas[[#This Row],[Dias de entrega]]&lt;=35, "Atrasado", "Alerta"))</f>
        <v>OK</v>
      </c>
      <c r="O914" s="1"/>
      <c r="P914"/>
      <c r="Q914"/>
      <c r="R914"/>
    </row>
    <row r="915" spans="1:18" x14ac:dyDescent="0.3">
      <c r="A915" t="s">
        <v>748</v>
      </c>
      <c r="B915" t="s">
        <v>25</v>
      </c>
      <c r="C915" t="s">
        <v>408</v>
      </c>
      <c r="D915" t="str">
        <f t="shared" si="14"/>
        <v>SWAZILAND - ÁFRICA - C85</v>
      </c>
      <c r="E915" t="str">
        <f>LOWER(CONCATENATE(TablaRegistroVentas[[#This Row],[País]], ".", LEFT(TablaRegistroVentas[[#This Row],[Zona]],3),"@miempresa.com"))</f>
        <v>swaziland.áfr@miempresa.com</v>
      </c>
      <c r="F915" t="s">
        <v>36</v>
      </c>
      <c r="G915" t="s">
        <v>13</v>
      </c>
      <c r="H915" t="s">
        <v>33</v>
      </c>
      <c r="I915" t="str">
        <f>IF(OR(TablaRegistroVentas[[#This Row],[Prioridad]]="Alta",TablaRegistroVentas[[#This Row],[Prioridad]]="Crítica"),"Urgente","Normal")</f>
        <v>Normal</v>
      </c>
      <c r="J915" s="1">
        <v>44615</v>
      </c>
      <c r="K915">
        <v>852058255</v>
      </c>
      <c r="L915" s="1">
        <v>44620</v>
      </c>
      <c r="M915" s="5">
        <f>_xlfn.DAYS(TablaRegistroVentas[[#This Row],[Fecha envío]], TablaRegistroVentas[[#This Row],[Fecha pedido]])</f>
        <v>5</v>
      </c>
      <c r="N915" s="1" t="str">
        <f>IF(TablaRegistroVentas[[#This Row],[Dias de entrega]]&lt;=20, "OK", IF(TablaRegistroVentas[[#This Row],[Dias de entrega]]&lt;=35, "Atrasado", "Alerta"))</f>
        <v>OK</v>
      </c>
      <c r="O915" s="1"/>
      <c r="P915"/>
      <c r="Q915"/>
      <c r="R915"/>
    </row>
    <row r="916" spans="1:18" x14ac:dyDescent="0.3">
      <c r="A916" t="s">
        <v>816</v>
      </c>
      <c r="B916" t="s">
        <v>21</v>
      </c>
      <c r="C916" t="s">
        <v>196</v>
      </c>
      <c r="D916" t="str">
        <f t="shared" si="14"/>
        <v>SAMOA  - AUSTRALIA Y OCEANÍA - C41</v>
      </c>
      <c r="E916" t="str">
        <f>LOWER(CONCATENATE(TablaRegistroVentas[[#This Row],[País]], ".", LEFT(TablaRegistroVentas[[#This Row],[Zona]],3),"@miempresa.com"))</f>
        <v>samoa .aus@miempresa.com</v>
      </c>
      <c r="F916" t="s">
        <v>32</v>
      </c>
      <c r="G916" t="s">
        <v>13</v>
      </c>
      <c r="H916" t="s">
        <v>28</v>
      </c>
      <c r="I916" t="str">
        <f>IF(OR(TablaRegistroVentas[[#This Row],[Prioridad]]="Alta",TablaRegistroVentas[[#This Row],[Prioridad]]="Crítica"),"Urgente","Normal")</f>
        <v>Normal</v>
      </c>
      <c r="J916" s="1">
        <v>44544</v>
      </c>
      <c r="K916">
        <v>417172610</v>
      </c>
      <c r="L916" s="1">
        <v>44549</v>
      </c>
      <c r="M916" s="5">
        <f>_xlfn.DAYS(TablaRegistroVentas[[#This Row],[Fecha envío]], TablaRegistroVentas[[#This Row],[Fecha pedido]])</f>
        <v>5</v>
      </c>
      <c r="N916" s="1" t="str">
        <f>IF(TablaRegistroVentas[[#This Row],[Dias de entrega]]&lt;=20, "OK", IF(TablaRegistroVentas[[#This Row],[Dias de entrega]]&lt;=35, "Atrasado", "Alerta"))</f>
        <v>OK</v>
      </c>
      <c r="O916" s="1"/>
      <c r="P916"/>
      <c r="Q916"/>
      <c r="R916"/>
    </row>
    <row r="917" spans="1:18" x14ac:dyDescent="0.3">
      <c r="A917" t="s">
        <v>930</v>
      </c>
      <c r="B917" t="s">
        <v>30</v>
      </c>
      <c r="C917" t="s">
        <v>153</v>
      </c>
      <c r="D917" t="str">
        <f t="shared" si="14"/>
        <v>JAMAICA - CENTROAMÉRICA Y CARIBE - C78</v>
      </c>
      <c r="E917" t="str">
        <f>LOWER(CONCATENATE(TablaRegistroVentas[[#This Row],[País]], ".", LEFT(TablaRegistroVentas[[#This Row],[Zona]],3),"@miempresa.com"))</f>
        <v>jamaica.cen@miempresa.com</v>
      </c>
      <c r="F917" t="s">
        <v>32</v>
      </c>
      <c r="G917" t="s">
        <v>18</v>
      </c>
      <c r="H917" t="s">
        <v>19</v>
      </c>
      <c r="I917" t="str">
        <f>IF(OR(TablaRegistroVentas[[#This Row],[Prioridad]]="Alta",TablaRegistroVentas[[#This Row],[Prioridad]]="Crítica"),"Urgente","Normal")</f>
        <v>Urgente</v>
      </c>
      <c r="J917" s="1">
        <v>44668</v>
      </c>
      <c r="K917">
        <v>781385266</v>
      </c>
      <c r="L917" s="1">
        <v>44673</v>
      </c>
      <c r="M917" s="5">
        <f>_xlfn.DAYS(TablaRegistroVentas[[#This Row],[Fecha envío]], TablaRegistroVentas[[#This Row],[Fecha pedido]])</f>
        <v>5</v>
      </c>
      <c r="N917" s="1" t="str">
        <f>IF(TablaRegistroVentas[[#This Row],[Dias de entrega]]&lt;=20, "OK", IF(TablaRegistroVentas[[#This Row],[Dias de entrega]]&lt;=35, "Atrasado", "Alerta"))</f>
        <v>OK</v>
      </c>
      <c r="O917" s="1"/>
      <c r="P917"/>
      <c r="Q917"/>
      <c r="R917"/>
    </row>
    <row r="918" spans="1:18" x14ac:dyDescent="0.3">
      <c r="A918" t="s">
        <v>744</v>
      </c>
      <c r="B918" t="s">
        <v>68</v>
      </c>
      <c r="C918" t="s">
        <v>430</v>
      </c>
      <c r="D918" t="str">
        <f t="shared" si="14"/>
        <v>NEPAL - ASIA - C33</v>
      </c>
      <c r="E918" t="str">
        <f>LOWER(CONCATENATE(TablaRegistroVentas[[#This Row],[País]], ".", LEFT(TablaRegistroVentas[[#This Row],[Zona]],3),"@miempresa.com"))</f>
        <v>nepal.asi@miempresa.com</v>
      </c>
      <c r="F918" t="s">
        <v>46</v>
      </c>
      <c r="G918" t="s">
        <v>13</v>
      </c>
      <c r="H918" t="s">
        <v>33</v>
      </c>
      <c r="I918" t="str">
        <f>IF(OR(TablaRegistroVentas[[#This Row],[Prioridad]]="Alta",TablaRegistroVentas[[#This Row],[Prioridad]]="Crítica"),"Urgente","Normal")</f>
        <v>Normal</v>
      </c>
      <c r="J918" s="1">
        <v>44490</v>
      </c>
      <c r="K918">
        <v>338835799</v>
      </c>
      <c r="L918" s="1">
        <v>44495</v>
      </c>
      <c r="M918" s="5">
        <f>_xlfn.DAYS(TablaRegistroVentas[[#This Row],[Fecha envío]], TablaRegistroVentas[[#This Row],[Fecha pedido]])</f>
        <v>5</v>
      </c>
      <c r="N918" s="1" t="str">
        <f>IF(TablaRegistroVentas[[#This Row],[Dias de entrega]]&lt;=20, "OK", IF(TablaRegistroVentas[[#This Row],[Dias de entrega]]&lt;=35, "Atrasado", "Alerta"))</f>
        <v>OK</v>
      </c>
      <c r="O918" s="1"/>
      <c r="P918"/>
      <c r="Q918"/>
      <c r="R918"/>
    </row>
    <row r="919" spans="1:18" x14ac:dyDescent="0.3">
      <c r="A919" t="s">
        <v>1038</v>
      </c>
      <c r="B919" t="s">
        <v>68</v>
      </c>
      <c r="C919" t="s">
        <v>257</v>
      </c>
      <c r="D919" t="str">
        <f t="shared" si="14"/>
        <v>TURKMENISTAN - ASIA - C13</v>
      </c>
      <c r="E919" t="str">
        <f>LOWER(CONCATENATE(TablaRegistroVentas[[#This Row],[País]], ".", LEFT(TablaRegistroVentas[[#This Row],[Zona]],3),"@miempresa.com"))</f>
        <v>turkmenistan.asi@miempresa.com</v>
      </c>
      <c r="F919" t="s">
        <v>17</v>
      </c>
      <c r="G919" t="s">
        <v>13</v>
      </c>
      <c r="H919" t="s">
        <v>28</v>
      </c>
      <c r="I919" t="str">
        <f>IF(OR(TablaRegistroVentas[[#This Row],[Prioridad]]="Alta",TablaRegistroVentas[[#This Row],[Prioridad]]="Crítica"),"Urgente","Normal")</f>
        <v>Normal</v>
      </c>
      <c r="J919" s="1">
        <v>44763</v>
      </c>
      <c r="K919">
        <v>135033404</v>
      </c>
      <c r="L919" s="1">
        <v>44768</v>
      </c>
      <c r="M919" s="5">
        <f>_xlfn.DAYS(TablaRegistroVentas[[#This Row],[Fecha envío]], TablaRegistroVentas[[#This Row],[Fecha pedido]])</f>
        <v>5</v>
      </c>
      <c r="N919" s="1" t="str">
        <f>IF(TablaRegistroVentas[[#This Row],[Dias de entrega]]&lt;=20, "OK", IF(TablaRegistroVentas[[#This Row],[Dias de entrega]]&lt;=35, "Atrasado", "Alerta"))</f>
        <v>OK</v>
      </c>
      <c r="O919" s="1"/>
      <c r="P919"/>
      <c r="Q919"/>
      <c r="R919"/>
    </row>
    <row r="920" spans="1:18" x14ac:dyDescent="0.3">
      <c r="A920" t="s">
        <v>1044</v>
      </c>
      <c r="B920" t="s">
        <v>48</v>
      </c>
      <c r="C920" t="s">
        <v>399</v>
      </c>
      <c r="D920" t="str">
        <f t="shared" si="14"/>
        <v>MEXICO - NORTEAMÉRICA - C40</v>
      </c>
      <c r="E920" t="str">
        <f>LOWER(CONCATENATE(TablaRegistroVentas[[#This Row],[País]], ".", LEFT(TablaRegistroVentas[[#This Row],[Zona]],3),"@miempresa.com"))</f>
        <v>mexico.nor@miempresa.com</v>
      </c>
      <c r="F920" t="s">
        <v>36</v>
      </c>
      <c r="G920" t="s">
        <v>13</v>
      </c>
      <c r="H920" t="s">
        <v>33</v>
      </c>
      <c r="I920" t="str">
        <f>IF(OR(TablaRegistroVentas[[#This Row],[Prioridad]]="Alta",TablaRegistroVentas[[#This Row],[Prioridad]]="Crítica"),"Urgente","Normal")</f>
        <v>Normal</v>
      </c>
      <c r="J920" s="1">
        <v>44614</v>
      </c>
      <c r="K920">
        <v>401447999</v>
      </c>
      <c r="L920" s="1">
        <v>44619</v>
      </c>
      <c r="M920" s="5">
        <f>_xlfn.DAYS(TablaRegistroVentas[[#This Row],[Fecha envío]], TablaRegistroVentas[[#This Row],[Fecha pedido]])</f>
        <v>5</v>
      </c>
      <c r="N920" s="1" t="str">
        <f>IF(TablaRegistroVentas[[#This Row],[Dias de entrega]]&lt;=20, "OK", IF(TablaRegistroVentas[[#This Row],[Dias de entrega]]&lt;=35, "Atrasado", "Alerta"))</f>
        <v>OK</v>
      </c>
      <c r="O920" s="1"/>
      <c r="P920"/>
      <c r="Q920"/>
      <c r="R920"/>
    </row>
    <row r="921" spans="1:18" x14ac:dyDescent="0.3">
      <c r="A921" t="s">
        <v>1055</v>
      </c>
      <c r="B921" t="s">
        <v>21</v>
      </c>
      <c r="C921" t="s">
        <v>627</v>
      </c>
      <c r="D921" t="str">
        <f t="shared" si="14"/>
        <v>NAURU - AUSTRALIA Y OCEANÍA - C38</v>
      </c>
      <c r="E921" t="str">
        <f>LOWER(CONCATENATE(TablaRegistroVentas[[#This Row],[País]], ".", LEFT(TablaRegistroVentas[[#This Row],[Zona]],3),"@miempresa.com"))</f>
        <v>nauru.aus@miempresa.com</v>
      </c>
      <c r="F921" t="s">
        <v>56</v>
      </c>
      <c r="G921" t="s">
        <v>13</v>
      </c>
      <c r="H921" t="s">
        <v>19</v>
      </c>
      <c r="I921" t="str">
        <f>IF(OR(TablaRegistroVentas[[#This Row],[Prioridad]]="Alta",TablaRegistroVentas[[#This Row],[Prioridad]]="Crítica"),"Urgente","Normal")</f>
        <v>Urgente</v>
      </c>
      <c r="J921" s="1">
        <v>44104</v>
      </c>
      <c r="K921">
        <v>387616813</v>
      </c>
      <c r="L921" s="1">
        <v>44109</v>
      </c>
      <c r="M921" s="5">
        <f>_xlfn.DAYS(TablaRegistroVentas[[#This Row],[Fecha envío]], TablaRegistroVentas[[#This Row],[Fecha pedido]])</f>
        <v>5</v>
      </c>
      <c r="N921" s="1" t="str">
        <f>IF(TablaRegistroVentas[[#This Row],[Dias de entrega]]&lt;=20, "OK", IF(TablaRegistroVentas[[#This Row],[Dias de entrega]]&lt;=35, "Atrasado", "Alerta"))</f>
        <v>OK</v>
      </c>
      <c r="O921" s="1"/>
      <c r="P921"/>
      <c r="Q921"/>
      <c r="R921"/>
    </row>
    <row r="922" spans="1:18" x14ac:dyDescent="0.3">
      <c r="A922" t="s">
        <v>1126</v>
      </c>
      <c r="B922" t="s">
        <v>10</v>
      </c>
      <c r="C922" t="s">
        <v>374</v>
      </c>
      <c r="D922" t="str">
        <f t="shared" si="14"/>
        <v>SWEDEN - EUROPA - C43</v>
      </c>
      <c r="E922" t="str">
        <f>LOWER(CONCATENATE(TablaRegistroVentas[[#This Row],[País]], ".", LEFT(TablaRegistroVentas[[#This Row],[Zona]],3),"@miempresa.com"))</f>
        <v>sweden.eur@miempresa.com</v>
      </c>
      <c r="F922" t="s">
        <v>43</v>
      </c>
      <c r="G922" t="s">
        <v>13</v>
      </c>
      <c r="H922" t="s">
        <v>33</v>
      </c>
      <c r="I922" t="str">
        <f>IF(OR(TablaRegistroVentas[[#This Row],[Prioridad]]="Alta",TablaRegistroVentas[[#This Row],[Prioridad]]="Crítica"),"Urgente","Normal")</f>
        <v>Normal</v>
      </c>
      <c r="J922" s="1">
        <v>43948</v>
      </c>
      <c r="K922">
        <v>437914454</v>
      </c>
      <c r="L922" s="1">
        <v>43953</v>
      </c>
      <c r="M922" s="5">
        <f>_xlfn.DAYS(TablaRegistroVentas[[#This Row],[Fecha envío]], TablaRegistroVentas[[#This Row],[Fecha pedido]])</f>
        <v>5</v>
      </c>
      <c r="N922" s="1" t="str">
        <f>IF(TablaRegistroVentas[[#This Row],[Dias de entrega]]&lt;=20, "OK", IF(TablaRegistroVentas[[#This Row],[Dias de entrega]]&lt;=35, "Atrasado", "Alerta"))</f>
        <v>OK</v>
      </c>
      <c r="O922" s="1"/>
      <c r="P922"/>
      <c r="Q922"/>
      <c r="R922"/>
    </row>
    <row r="923" spans="1:18" x14ac:dyDescent="0.3">
      <c r="A923" t="s">
        <v>659</v>
      </c>
      <c r="B923" t="s">
        <v>25</v>
      </c>
      <c r="C923" t="s">
        <v>294</v>
      </c>
      <c r="D923" t="str">
        <f t="shared" si="14"/>
        <v>BAHRAIN - ÁFRICA - C11</v>
      </c>
      <c r="E923" t="str">
        <f>LOWER(CONCATENATE(TablaRegistroVentas[[#This Row],[País]], ".", LEFT(TablaRegistroVentas[[#This Row],[Zona]],3),"@miempresa.com"))</f>
        <v>bahrain.áfr@miempresa.com</v>
      </c>
      <c r="F923" t="s">
        <v>46</v>
      </c>
      <c r="G923" t="s">
        <v>13</v>
      </c>
      <c r="H923" t="s">
        <v>33</v>
      </c>
      <c r="I923" t="str">
        <f>IF(OR(TablaRegistroVentas[[#This Row],[Prioridad]]="Alta",TablaRegistroVentas[[#This Row],[Prioridad]]="Crítica"),"Urgente","Normal")</f>
        <v>Normal</v>
      </c>
      <c r="J923" s="1">
        <v>44023</v>
      </c>
      <c r="K923">
        <v>118465077</v>
      </c>
      <c r="L923" s="1">
        <v>44028</v>
      </c>
      <c r="M923" s="5">
        <f>_xlfn.DAYS(TablaRegistroVentas[[#This Row],[Fecha envío]], TablaRegistroVentas[[#This Row],[Fecha pedido]])</f>
        <v>5</v>
      </c>
      <c r="N923" s="1" t="str">
        <f>IF(TablaRegistroVentas[[#This Row],[Dias de entrega]]&lt;=20, "OK", IF(TablaRegistroVentas[[#This Row],[Dias de entrega]]&lt;=35, "Atrasado", "Alerta"))</f>
        <v>OK</v>
      </c>
      <c r="O923" s="1"/>
      <c r="P923"/>
      <c r="Q923"/>
      <c r="R923"/>
    </row>
    <row r="924" spans="1:18" x14ac:dyDescent="0.3">
      <c r="A924" t="s">
        <v>110</v>
      </c>
      <c r="B924" t="s">
        <v>68</v>
      </c>
      <c r="C924" t="s">
        <v>111</v>
      </c>
      <c r="D924" t="str">
        <f t="shared" si="14"/>
        <v>VIETNAM - ASIA - C13</v>
      </c>
      <c r="E924" t="str">
        <f>LOWER(CONCATENATE(TablaRegistroVentas[[#This Row],[País]], ".", LEFT(TablaRegistroVentas[[#This Row],[Zona]],3),"@miempresa.com"))</f>
        <v>vietnam.asi@miempresa.com</v>
      </c>
      <c r="F924" t="s">
        <v>78</v>
      </c>
      <c r="G924" t="s">
        <v>18</v>
      </c>
      <c r="H924" t="s">
        <v>19</v>
      </c>
      <c r="I924" t="str">
        <f>IF(OR(TablaRegistroVentas[[#This Row],[Prioridad]]="Alta",TablaRegistroVentas[[#This Row],[Prioridad]]="Crítica"),"Urgente","Normal")</f>
        <v>Urgente</v>
      </c>
      <c r="J924" s="1">
        <v>44827</v>
      </c>
      <c r="K924">
        <v>131271874</v>
      </c>
      <c r="L924" s="1">
        <v>44831</v>
      </c>
      <c r="M924" s="5">
        <f>_xlfn.DAYS(TablaRegistroVentas[[#This Row],[Fecha envío]], TablaRegistroVentas[[#This Row],[Fecha pedido]])</f>
        <v>4</v>
      </c>
      <c r="N924" s="1" t="str">
        <f>IF(TablaRegistroVentas[[#This Row],[Dias de entrega]]&lt;=20, "OK", IF(TablaRegistroVentas[[#This Row],[Dias de entrega]]&lt;=35, "Atrasado", "Alerta"))</f>
        <v>OK</v>
      </c>
      <c r="O924" s="1"/>
      <c r="P924"/>
      <c r="Q924"/>
      <c r="R924"/>
    </row>
    <row r="925" spans="1:18" x14ac:dyDescent="0.3">
      <c r="A925" t="s">
        <v>282</v>
      </c>
      <c r="B925" t="s">
        <v>25</v>
      </c>
      <c r="C925" t="s">
        <v>237</v>
      </c>
      <c r="D925" t="str">
        <f t="shared" si="14"/>
        <v>CENTRAL AFRICAN REPUBLIC - ÁFRICA - C94</v>
      </c>
      <c r="E925" t="str">
        <f>LOWER(CONCATENATE(TablaRegistroVentas[[#This Row],[País]], ".", LEFT(TablaRegistroVentas[[#This Row],[Zona]],3),"@miempresa.com"))</f>
        <v>central african republic.áfr@miempresa.com</v>
      </c>
      <c r="F925" t="s">
        <v>43</v>
      </c>
      <c r="G925" t="s">
        <v>13</v>
      </c>
      <c r="H925" t="s">
        <v>19</v>
      </c>
      <c r="I925" t="str">
        <f>IF(OR(TablaRegistroVentas[[#This Row],[Prioridad]]="Alta",TablaRegistroVentas[[#This Row],[Prioridad]]="Crítica"),"Urgente","Normal")</f>
        <v>Urgente</v>
      </c>
      <c r="J925" s="1">
        <v>44021</v>
      </c>
      <c r="K925">
        <v>948761546</v>
      </c>
      <c r="L925" s="1">
        <v>44025</v>
      </c>
      <c r="M925" s="5">
        <f>_xlfn.DAYS(TablaRegistroVentas[[#This Row],[Fecha envío]], TablaRegistroVentas[[#This Row],[Fecha pedido]])</f>
        <v>4</v>
      </c>
      <c r="N925" s="1" t="str">
        <f>IF(TablaRegistroVentas[[#This Row],[Dias de entrega]]&lt;=20, "OK", IF(TablaRegistroVentas[[#This Row],[Dias de entrega]]&lt;=35, "Atrasado", "Alerta"))</f>
        <v>OK</v>
      </c>
      <c r="O925" s="1"/>
      <c r="P925"/>
      <c r="Q925"/>
      <c r="R925"/>
    </row>
    <row r="926" spans="1:18" x14ac:dyDescent="0.3">
      <c r="A926" t="s">
        <v>291</v>
      </c>
      <c r="B926" t="s">
        <v>25</v>
      </c>
      <c r="C926" t="s">
        <v>200</v>
      </c>
      <c r="D926" t="str">
        <f t="shared" si="14"/>
        <v>CAPE VERDE - ÁFRICA - C10</v>
      </c>
      <c r="E926" t="str">
        <f>LOWER(CONCATENATE(TablaRegistroVentas[[#This Row],[País]], ".", LEFT(TablaRegistroVentas[[#This Row],[Zona]],3),"@miempresa.com"))</f>
        <v>cape verde.áfr@miempresa.com</v>
      </c>
      <c r="F926" t="s">
        <v>27</v>
      </c>
      <c r="G926" t="s">
        <v>18</v>
      </c>
      <c r="H926" t="s">
        <v>33</v>
      </c>
      <c r="I926" t="str">
        <f>IF(OR(TablaRegistroVentas[[#This Row],[Prioridad]]="Alta",TablaRegistroVentas[[#This Row],[Prioridad]]="Crítica"),"Urgente","Normal")</f>
        <v>Normal</v>
      </c>
      <c r="J926" s="1">
        <v>44496</v>
      </c>
      <c r="K926">
        <v>108907830</v>
      </c>
      <c r="L926" s="1">
        <v>44500</v>
      </c>
      <c r="M926" s="5">
        <f>_xlfn.DAYS(TablaRegistroVentas[[#This Row],[Fecha envío]], TablaRegistroVentas[[#This Row],[Fecha pedido]])</f>
        <v>4</v>
      </c>
      <c r="N926" s="1" t="str">
        <f>IF(TablaRegistroVentas[[#This Row],[Dias de entrega]]&lt;=20, "OK", IF(TablaRegistroVentas[[#This Row],[Dias de entrega]]&lt;=35, "Atrasado", "Alerta"))</f>
        <v>OK</v>
      </c>
      <c r="O926" s="1"/>
      <c r="P926"/>
      <c r="Q926"/>
      <c r="R926"/>
    </row>
    <row r="927" spans="1:18" x14ac:dyDescent="0.3">
      <c r="A927" t="s">
        <v>345</v>
      </c>
      <c r="B927" t="s">
        <v>68</v>
      </c>
      <c r="C927" t="s">
        <v>143</v>
      </c>
      <c r="D927" t="str">
        <f t="shared" si="14"/>
        <v>CHINA - ASIA - C68</v>
      </c>
      <c r="E927" t="str">
        <f>LOWER(CONCATENATE(TablaRegistroVentas[[#This Row],[País]], ".", LEFT(TablaRegistroVentas[[#This Row],[Zona]],3),"@miempresa.com"))</f>
        <v>china.asi@miempresa.com</v>
      </c>
      <c r="F927" t="s">
        <v>56</v>
      </c>
      <c r="G927" t="s">
        <v>18</v>
      </c>
      <c r="H927" t="s">
        <v>33</v>
      </c>
      <c r="I927" t="str">
        <f>IF(OR(TablaRegistroVentas[[#This Row],[Prioridad]]="Alta",TablaRegistroVentas[[#This Row],[Prioridad]]="Crítica"),"Urgente","Normal")</f>
        <v>Normal</v>
      </c>
      <c r="J927" s="1">
        <v>44106</v>
      </c>
      <c r="K927">
        <v>687801063</v>
      </c>
      <c r="L927" s="1">
        <v>44110</v>
      </c>
      <c r="M927" s="5">
        <f>_xlfn.DAYS(TablaRegistroVentas[[#This Row],[Fecha envío]], TablaRegistroVentas[[#This Row],[Fecha pedido]])</f>
        <v>4</v>
      </c>
      <c r="N927" s="1" t="str">
        <f>IF(TablaRegistroVentas[[#This Row],[Dias de entrega]]&lt;=20, "OK", IF(TablaRegistroVentas[[#This Row],[Dias de entrega]]&lt;=35, "Atrasado", "Alerta"))</f>
        <v>OK</v>
      </c>
      <c r="O927" s="1"/>
      <c r="P927"/>
      <c r="Q927"/>
      <c r="R927"/>
    </row>
    <row r="928" spans="1:18" x14ac:dyDescent="0.3">
      <c r="A928" t="s">
        <v>325</v>
      </c>
      <c r="B928" t="s">
        <v>30</v>
      </c>
      <c r="C928" t="s">
        <v>427</v>
      </c>
      <c r="D928" t="str">
        <f t="shared" si="14"/>
        <v>COSTA RICA - CENTROAMÉRICA Y CARIBE - C69</v>
      </c>
      <c r="E928" t="str">
        <f>LOWER(CONCATENATE(TablaRegistroVentas[[#This Row],[País]], ".", LEFT(TablaRegistroVentas[[#This Row],[Zona]],3),"@miempresa.com"))</f>
        <v>costa rica.cen@miempresa.com</v>
      </c>
      <c r="F928" t="s">
        <v>23</v>
      </c>
      <c r="G928" t="s">
        <v>18</v>
      </c>
      <c r="H928" t="s">
        <v>19</v>
      </c>
      <c r="I928" t="str">
        <f>IF(OR(TablaRegistroVentas[[#This Row],[Prioridad]]="Alta",TablaRegistroVentas[[#This Row],[Prioridad]]="Crítica"),"Urgente","Normal")</f>
        <v>Urgente</v>
      </c>
      <c r="J928" s="1">
        <v>44042</v>
      </c>
      <c r="K928">
        <v>695891892</v>
      </c>
      <c r="L928" s="1">
        <v>44046</v>
      </c>
      <c r="M928" s="5">
        <f>_xlfn.DAYS(TablaRegistroVentas[[#This Row],[Fecha envío]], TablaRegistroVentas[[#This Row],[Fecha pedido]])</f>
        <v>4</v>
      </c>
      <c r="N928" s="1" t="str">
        <f>IF(TablaRegistroVentas[[#This Row],[Dias de entrega]]&lt;=20, "OK", IF(TablaRegistroVentas[[#This Row],[Dias de entrega]]&lt;=35, "Atrasado", "Alerta"))</f>
        <v>OK</v>
      </c>
      <c r="O928" s="1"/>
      <c r="P928"/>
      <c r="Q928"/>
      <c r="R928"/>
    </row>
    <row r="929" spans="1:18" x14ac:dyDescent="0.3">
      <c r="A929" t="s">
        <v>572</v>
      </c>
      <c r="B929" t="s">
        <v>68</v>
      </c>
      <c r="C929" t="s">
        <v>368</v>
      </c>
      <c r="D929" t="str">
        <f t="shared" si="14"/>
        <v>LAOS - ASIA - C51</v>
      </c>
      <c r="E929" t="str">
        <f>LOWER(CONCATENATE(TablaRegistroVentas[[#This Row],[País]], ".", LEFT(TablaRegistroVentas[[#This Row],[Zona]],3),"@miempresa.com"))</f>
        <v>laos.asi@miempresa.com</v>
      </c>
      <c r="F929" t="s">
        <v>46</v>
      </c>
      <c r="G929" t="s">
        <v>18</v>
      </c>
      <c r="H929" t="s">
        <v>19</v>
      </c>
      <c r="I929" t="str">
        <f>IF(OR(TablaRegistroVentas[[#This Row],[Prioridad]]="Alta",TablaRegistroVentas[[#This Row],[Prioridad]]="Crítica"),"Urgente","Normal")</f>
        <v>Urgente</v>
      </c>
      <c r="J929" s="1">
        <v>44122</v>
      </c>
      <c r="K929">
        <v>514905440</v>
      </c>
      <c r="L929" s="1">
        <v>44126</v>
      </c>
      <c r="M929" s="5">
        <f>_xlfn.DAYS(TablaRegistroVentas[[#This Row],[Fecha envío]], TablaRegistroVentas[[#This Row],[Fecha pedido]])</f>
        <v>4</v>
      </c>
      <c r="N929" s="1" t="str">
        <f>IF(TablaRegistroVentas[[#This Row],[Dias de entrega]]&lt;=20, "OK", IF(TablaRegistroVentas[[#This Row],[Dias de entrega]]&lt;=35, "Atrasado", "Alerta"))</f>
        <v>OK</v>
      </c>
      <c r="O929" s="1"/>
      <c r="P929"/>
      <c r="Q929"/>
      <c r="R929"/>
    </row>
    <row r="930" spans="1:18" x14ac:dyDescent="0.3">
      <c r="A930" t="s">
        <v>657</v>
      </c>
      <c r="B930" t="s">
        <v>25</v>
      </c>
      <c r="C930" t="s">
        <v>619</v>
      </c>
      <c r="D930" t="str">
        <f t="shared" si="14"/>
        <v>ISRAEL - ÁFRICA - C56</v>
      </c>
      <c r="E930" t="str">
        <f>LOWER(CONCATENATE(TablaRegistroVentas[[#This Row],[País]], ".", LEFT(TablaRegistroVentas[[#This Row],[Zona]],3),"@miempresa.com"))</f>
        <v>israel.áfr@miempresa.com</v>
      </c>
      <c r="F930" t="s">
        <v>32</v>
      </c>
      <c r="G930" t="s">
        <v>18</v>
      </c>
      <c r="H930" t="s">
        <v>33</v>
      </c>
      <c r="I930" t="str">
        <f>IF(OR(TablaRegistroVentas[[#This Row],[Prioridad]]="Alta",TablaRegistroVentas[[#This Row],[Prioridad]]="Crítica"),"Urgente","Normal")</f>
        <v>Normal</v>
      </c>
      <c r="J930" s="1">
        <v>44261</v>
      </c>
      <c r="K930">
        <v>561541974</v>
      </c>
      <c r="L930" s="1">
        <v>44265</v>
      </c>
      <c r="M930" s="5">
        <f>_xlfn.DAYS(TablaRegistroVentas[[#This Row],[Fecha envío]], TablaRegistroVentas[[#This Row],[Fecha pedido]])</f>
        <v>4</v>
      </c>
      <c r="N930" s="1" t="str">
        <f>IF(TablaRegistroVentas[[#This Row],[Dias de entrega]]&lt;=20, "OK", IF(TablaRegistroVentas[[#This Row],[Dias de entrega]]&lt;=35, "Atrasado", "Alerta"))</f>
        <v>OK</v>
      </c>
      <c r="O930" s="1"/>
      <c r="P930"/>
      <c r="Q930"/>
      <c r="R930"/>
    </row>
    <row r="931" spans="1:18" x14ac:dyDescent="0.3">
      <c r="A931" t="s">
        <v>714</v>
      </c>
      <c r="B931" t="s">
        <v>10</v>
      </c>
      <c r="C931" t="s">
        <v>448</v>
      </c>
      <c r="D931" t="str">
        <f t="shared" si="14"/>
        <v>CZECH REPUBLIC - EUROPA - C12</v>
      </c>
      <c r="E931" t="str">
        <f>LOWER(CONCATENATE(TablaRegistroVentas[[#This Row],[País]], ".", LEFT(TablaRegistroVentas[[#This Row],[Zona]],3),"@miempresa.com"))</f>
        <v>czech republic.eur@miempresa.com</v>
      </c>
      <c r="F931" t="s">
        <v>46</v>
      </c>
      <c r="G931" t="s">
        <v>18</v>
      </c>
      <c r="H931" t="s">
        <v>19</v>
      </c>
      <c r="I931" t="str">
        <f>IF(OR(TablaRegistroVentas[[#This Row],[Prioridad]]="Alta",TablaRegistroVentas[[#This Row],[Prioridad]]="Crítica"),"Urgente","Normal")</f>
        <v>Urgente</v>
      </c>
      <c r="J931" s="1">
        <v>44367</v>
      </c>
      <c r="K931">
        <v>125325524</v>
      </c>
      <c r="L931" s="1">
        <v>44371</v>
      </c>
      <c r="M931" s="5">
        <f>_xlfn.DAYS(TablaRegistroVentas[[#This Row],[Fecha envío]], TablaRegistroVentas[[#This Row],[Fecha pedido]])</f>
        <v>4</v>
      </c>
      <c r="N931" s="1" t="str">
        <f>IF(TablaRegistroVentas[[#This Row],[Dias de entrega]]&lt;=20, "OK", IF(TablaRegistroVentas[[#This Row],[Dias de entrega]]&lt;=35, "Atrasado", "Alerta"))</f>
        <v>OK</v>
      </c>
      <c r="O931" s="1"/>
      <c r="P931"/>
      <c r="Q931"/>
      <c r="R931"/>
    </row>
    <row r="932" spans="1:18" x14ac:dyDescent="0.3">
      <c r="A932" t="s">
        <v>822</v>
      </c>
      <c r="B932" t="s">
        <v>68</v>
      </c>
      <c r="C932" t="s">
        <v>100</v>
      </c>
      <c r="D932" t="str">
        <f t="shared" si="14"/>
        <v>INDONESIA - ASIA - C28</v>
      </c>
      <c r="E932" t="str">
        <f>LOWER(CONCATENATE(TablaRegistroVentas[[#This Row],[País]], ".", LEFT(TablaRegistroVentas[[#This Row],[Zona]],3),"@miempresa.com"))</f>
        <v>indonesia.asi@miempresa.com</v>
      </c>
      <c r="F932" t="s">
        <v>43</v>
      </c>
      <c r="G932" t="s">
        <v>13</v>
      </c>
      <c r="H932" t="s">
        <v>33</v>
      </c>
      <c r="I932" t="str">
        <f>IF(OR(TablaRegistroVentas[[#This Row],[Prioridad]]="Alta",TablaRegistroVentas[[#This Row],[Prioridad]]="Crítica"),"Urgente","Normal")</f>
        <v>Normal</v>
      </c>
      <c r="J932" s="1">
        <v>44414</v>
      </c>
      <c r="K932">
        <v>288909804</v>
      </c>
      <c r="L932" s="1">
        <v>44418</v>
      </c>
      <c r="M932" s="5">
        <f>_xlfn.DAYS(TablaRegistroVentas[[#This Row],[Fecha envío]], TablaRegistroVentas[[#This Row],[Fecha pedido]])</f>
        <v>4</v>
      </c>
      <c r="N932" s="1" t="str">
        <f>IF(TablaRegistroVentas[[#This Row],[Dias de entrega]]&lt;=20, "OK", IF(TablaRegistroVentas[[#This Row],[Dias de entrega]]&lt;=35, "Atrasado", "Alerta"))</f>
        <v>OK</v>
      </c>
      <c r="O932" s="1"/>
      <c r="P932"/>
      <c r="Q932"/>
      <c r="R932"/>
    </row>
    <row r="933" spans="1:18" x14ac:dyDescent="0.3">
      <c r="A933" t="s">
        <v>844</v>
      </c>
      <c r="B933" t="s">
        <v>25</v>
      </c>
      <c r="C933" t="s">
        <v>251</v>
      </c>
      <c r="D933" t="str">
        <f t="shared" si="14"/>
        <v>MALAWI - ÁFRICA - C74</v>
      </c>
      <c r="E933" t="str">
        <f>LOWER(CONCATENATE(TablaRegistroVentas[[#This Row],[País]], ".", LEFT(TablaRegistroVentas[[#This Row],[Zona]],3),"@miempresa.com"))</f>
        <v>malawi.áfr@miempresa.com</v>
      </c>
      <c r="F933" t="s">
        <v>17</v>
      </c>
      <c r="G933" t="s">
        <v>13</v>
      </c>
      <c r="H933" t="s">
        <v>28</v>
      </c>
      <c r="I933" t="str">
        <f>IF(OR(TablaRegistroVentas[[#This Row],[Prioridad]]="Alta",TablaRegistroVentas[[#This Row],[Prioridad]]="Crítica"),"Urgente","Normal")</f>
        <v>Normal</v>
      </c>
      <c r="J933" s="1">
        <v>44238</v>
      </c>
      <c r="K933">
        <v>740614831</v>
      </c>
      <c r="L933" s="1">
        <v>44242</v>
      </c>
      <c r="M933" s="5">
        <f>_xlfn.DAYS(TablaRegistroVentas[[#This Row],[Fecha envío]], TablaRegistroVentas[[#This Row],[Fecha pedido]])</f>
        <v>4</v>
      </c>
      <c r="N933" s="1" t="str">
        <f>IF(TablaRegistroVentas[[#This Row],[Dias de entrega]]&lt;=20, "OK", IF(TablaRegistroVentas[[#This Row],[Dias de entrega]]&lt;=35, "Atrasado", "Alerta"))</f>
        <v>OK</v>
      </c>
      <c r="O933" s="1"/>
      <c r="P933"/>
      <c r="Q933"/>
      <c r="R933"/>
    </row>
    <row r="934" spans="1:18" x14ac:dyDescent="0.3">
      <c r="A934" t="s">
        <v>903</v>
      </c>
      <c r="B934" t="s">
        <v>30</v>
      </c>
      <c r="C934" t="s">
        <v>225</v>
      </c>
      <c r="D934" t="str">
        <f t="shared" si="14"/>
        <v>SAINT VINCENT AND THE GRENADINES - CENTROAMÉRICA Y CARIBE - C44</v>
      </c>
      <c r="E934" t="str">
        <f>LOWER(CONCATENATE(TablaRegistroVentas[[#This Row],[País]], ".", LEFT(TablaRegistroVentas[[#This Row],[Zona]],3),"@miempresa.com"))</f>
        <v>saint vincent and the grenadines.cen@miempresa.com</v>
      </c>
      <c r="F934" t="s">
        <v>17</v>
      </c>
      <c r="G934" t="s">
        <v>13</v>
      </c>
      <c r="H934" t="s">
        <v>28</v>
      </c>
      <c r="I934" t="str">
        <f>IF(OR(TablaRegistroVentas[[#This Row],[Prioridad]]="Alta",TablaRegistroVentas[[#This Row],[Prioridad]]="Crítica"),"Urgente","Normal")</f>
        <v>Normal</v>
      </c>
      <c r="J934" s="1">
        <v>44643</v>
      </c>
      <c r="K934">
        <v>441600883</v>
      </c>
      <c r="L934" s="1">
        <v>44647</v>
      </c>
      <c r="M934" s="5">
        <f>_xlfn.DAYS(TablaRegistroVentas[[#This Row],[Fecha envío]], TablaRegistroVentas[[#This Row],[Fecha pedido]])</f>
        <v>4</v>
      </c>
      <c r="N934" s="1" t="str">
        <f>IF(TablaRegistroVentas[[#This Row],[Dias de entrega]]&lt;=20, "OK", IF(TablaRegistroVentas[[#This Row],[Dias de entrega]]&lt;=35, "Atrasado", "Alerta"))</f>
        <v>OK</v>
      </c>
      <c r="O934" s="1"/>
      <c r="P934"/>
      <c r="Q934"/>
      <c r="R934"/>
    </row>
    <row r="935" spans="1:18" x14ac:dyDescent="0.3">
      <c r="A935" t="s">
        <v>917</v>
      </c>
      <c r="B935" t="s">
        <v>68</v>
      </c>
      <c r="C935" t="s">
        <v>257</v>
      </c>
      <c r="D935" t="str">
        <f t="shared" si="14"/>
        <v>TURKMENISTAN - ASIA - C12</v>
      </c>
      <c r="E935" t="str">
        <f>LOWER(CONCATENATE(TablaRegistroVentas[[#This Row],[País]], ".", LEFT(TablaRegistroVentas[[#This Row],[Zona]],3),"@miempresa.com"))</f>
        <v>turkmenistan.asi@miempresa.com</v>
      </c>
      <c r="F935" t="s">
        <v>78</v>
      </c>
      <c r="G935" t="s">
        <v>13</v>
      </c>
      <c r="H935" t="s">
        <v>19</v>
      </c>
      <c r="I935" t="str">
        <f>IF(OR(TablaRegistroVentas[[#This Row],[Prioridad]]="Alta",TablaRegistroVentas[[#This Row],[Prioridad]]="Crítica"),"Urgente","Normal")</f>
        <v>Urgente</v>
      </c>
      <c r="J935" s="1">
        <v>44311</v>
      </c>
      <c r="K935">
        <v>122673785</v>
      </c>
      <c r="L935" s="1">
        <v>44315</v>
      </c>
      <c r="M935" s="5">
        <f>_xlfn.DAYS(TablaRegistroVentas[[#This Row],[Fecha envío]], TablaRegistroVentas[[#This Row],[Fecha pedido]])</f>
        <v>4</v>
      </c>
      <c r="N935" s="1" t="str">
        <f>IF(TablaRegistroVentas[[#This Row],[Dias de entrega]]&lt;=20, "OK", IF(TablaRegistroVentas[[#This Row],[Dias de entrega]]&lt;=35, "Atrasado", "Alerta"))</f>
        <v>OK</v>
      </c>
      <c r="O935" s="1"/>
      <c r="P935"/>
      <c r="Q935"/>
      <c r="R935"/>
    </row>
    <row r="936" spans="1:18" x14ac:dyDescent="0.3">
      <c r="A936" t="s">
        <v>952</v>
      </c>
      <c r="B936" t="s">
        <v>25</v>
      </c>
      <c r="C936" t="s">
        <v>155</v>
      </c>
      <c r="D936" t="str">
        <f t="shared" si="14"/>
        <v>SYRIA - ÁFRICA - C63</v>
      </c>
      <c r="E936" t="str">
        <f>LOWER(CONCATENATE(TablaRegistroVentas[[#This Row],[País]], ".", LEFT(TablaRegistroVentas[[#This Row],[Zona]],3),"@miempresa.com"))</f>
        <v>syria.áfr@miempresa.com</v>
      </c>
      <c r="F936" t="s">
        <v>43</v>
      </c>
      <c r="G936" t="s">
        <v>13</v>
      </c>
      <c r="H936" t="s">
        <v>28</v>
      </c>
      <c r="I936" t="str">
        <f>IF(OR(TablaRegistroVentas[[#This Row],[Prioridad]]="Alta",TablaRegistroVentas[[#This Row],[Prioridad]]="Crítica"),"Urgente","Normal")</f>
        <v>Normal</v>
      </c>
      <c r="J936" s="1">
        <v>44609</v>
      </c>
      <c r="K936">
        <v>637397849</v>
      </c>
      <c r="L936" s="1">
        <v>44613</v>
      </c>
      <c r="M936" s="5">
        <f>_xlfn.DAYS(TablaRegistroVentas[[#This Row],[Fecha envío]], TablaRegistroVentas[[#This Row],[Fecha pedido]])</f>
        <v>4</v>
      </c>
      <c r="N936" s="1" t="str">
        <f>IF(TablaRegistroVentas[[#This Row],[Dias de entrega]]&lt;=20, "OK", IF(TablaRegistroVentas[[#This Row],[Dias de entrega]]&lt;=35, "Atrasado", "Alerta"))</f>
        <v>OK</v>
      </c>
      <c r="O936" s="1"/>
      <c r="P936"/>
      <c r="Q936"/>
      <c r="R936"/>
    </row>
    <row r="937" spans="1:18" x14ac:dyDescent="0.3">
      <c r="A937" t="s">
        <v>160</v>
      </c>
      <c r="B937" t="s">
        <v>10</v>
      </c>
      <c r="C937" t="s">
        <v>161</v>
      </c>
      <c r="D937" t="str">
        <f t="shared" si="14"/>
        <v>HUNGARY - EUROPA - C24</v>
      </c>
      <c r="E937" t="str">
        <f>LOWER(CONCATENATE(TablaRegistroVentas[[#This Row],[País]], ".", LEFT(TablaRegistroVentas[[#This Row],[Zona]],3),"@miempresa.com"))</f>
        <v>hungary.eur@miempresa.com</v>
      </c>
      <c r="F937" t="s">
        <v>43</v>
      </c>
      <c r="G937" t="s">
        <v>13</v>
      </c>
      <c r="H937" t="s">
        <v>28</v>
      </c>
      <c r="I937" t="str">
        <f>IF(OR(TablaRegistroVentas[[#This Row],[Prioridad]]="Alta",TablaRegistroVentas[[#This Row],[Prioridad]]="Crítica"),"Urgente","Normal")</f>
        <v>Normal</v>
      </c>
      <c r="J937" s="1">
        <v>44742</v>
      </c>
      <c r="K937">
        <v>244443070</v>
      </c>
      <c r="L937" s="1">
        <v>44745</v>
      </c>
      <c r="M937" s="5">
        <f>_xlfn.DAYS(TablaRegistroVentas[[#This Row],[Fecha envío]], TablaRegistroVentas[[#This Row],[Fecha pedido]])</f>
        <v>3</v>
      </c>
      <c r="N937" s="1" t="str">
        <f>IF(TablaRegistroVentas[[#This Row],[Dias de entrega]]&lt;=20, "OK", IF(TablaRegistroVentas[[#This Row],[Dias de entrega]]&lt;=35, "Atrasado", "Alerta"))</f>
        <v>OK</v>
      </c>
      <c r="O937" s="1"/>
      <c r="P937"/>
      <c r="Q937"/>
      <c r="R937"/>
    </row>
    <row r="938" spans="1:18" x14ac:dyDescent="0.3">
      <c r="A938" t="s">
        <v>191</v>
      </c>
      <c r="B938" t="s">
        <v>10</v>
      </c>
      <c r="C938" t="s">
        <v>180</v>
      </c>
      <c r="D938" t="str">
        <f t="shared" si="14"/>
        <v>CROATIA - EUROPA - C62</v>
      </c>
      <c r="E938" t="str">
        <f>LOWER(CONCATENATE(TablaRegistroVentas[[#This Row],[País]], ".", LEFT(TablaRegistroVentas[[#This Row],[Zona]],3),"@miempresa.com"))</f>
        <v>croatia.eur@miempresa.com</v>
      </c>
      <c r="F938" t="s">
        <v>41</v>
      </c>
      <c r="G938" t="s">
        <v>13</v>
      </c>
      <c r="H938" t="s">
        <v>19</v>
      </c>
      <c r="I938" t="str">
        <f>IF(OR(TablaRegistroVentas[[#This Row],[Prioridad]]="Alta",TablaRegistroVentas[[#This Row],[Prioridad]]="Crítica"),"Urgente","Normal")</f>
        <v>Urgente</v>
      </c>
      <c r="J938" s="1">
        <v>44392</v>
      </c>
      <c r="K938">
        <v>620849692</v>
      </c>
      <c r="L938" s="1">
        <v>44395</v>
      </c>
      <c r="M938" s="5">
        <f>_xlfn.DAYS(TablaRegistroVentas[[#This Row],[Fecha envío]], TablaRegistroVentas[[#This Row],[Fecha pedido]])</f>
        <v>3</v>
      </c>
      <c r="N938" s="1" t="str">
        <f>IF(TablaRegistroVentas[[#This Row],[Dias de entrega]]&lt;=20, "OK", IF(TablaRegistroVentas[[#This Row],[Dias de entrega]]&lt;=35, "Atrasado", "Alerta"))</f>
        <v>OK</v>
      </c>
      <c r="O938" s="1"/>
      <c r="P938"/>
      <c r="Q938"/>
      <c r="R938"/>
    </row>
    <row r="939" spans="1:18" x14ac:dyDescent="0.3">
      <c r="A939" t="s">
        <v>263</v>
      </c>
      <c r="B939" t="s">
        <v>25</v>
      </c>
      <c r="C939" t="s">
        <v>264</v>
      </c>
      <c r="D939" t="str">
        <f t="shared" si="14"/>
        <v>KUWAIT - ÁFRICA - C70</v>
      </c>
      <c r="E939" t="str">
        <f>LOWER(CONCATENATE(TablaRegistroVentas[[#This Row],[País]], ".", LEFT(TablaRegistroVentas[[#This Row],[Zona]],3),"@miempresa.com"))</f>
        <v>kuwait.áfr@miempresa.com</v>
      </c>
      <c r="F939" t="s">
        <v>56</v>
      </c>
      <c r="G939" t="s">
        <v>18</v>
      </c>
      <c r="H939" t="s">
        <v>19</v>
      </c>
      <c r="I939" t="str">
        <f>IF(OR(TablaRegistroVentas[[#This Row],[Prioridad]]="Alta",TablaRegistroVentas[[#This Row],[Prioridad]]="Crítica"),"Urgente","Normal")</f>
        <v>Urgente</v>
      </c>
      <c r="J939" s="1">
        <v>43923</v>
      </c>
      <c r="K939">
        <v>703259599</v>
      </c>
      <c r="L939" s="1">
        <v>43926</v>
      </c>
      <c r="M939" s="5">
        <f>_xlfn.DAYS(TablaRegistroVentas[[#This Row],[Fecha envío]], TablaRegistroVentas[[#This Row],[Fecha pedido]])</f>
        <v>3</v>
      </c>
      <c r="N939" s="1" t="str">
        <f>IF(TablaRegistroVentas[[#This Row],[Dias de entrega]]&lt;=20, "OK", IF(TablaRegistroVentas[[#This Row],[Dias de entrega]]&lt;=35, "Atrasado", "Alerta"))</f>
        <v>OK</v>
      </c>
      <c r="O939" s="1"/>
      <c r="P939"/>
      <c r="Q939"/>
      <c r="R939"/>
    </row>
    <row r="940" spans="1:18" x14ac:dyDescent="0.3">
      <c r="A940" t="s">
        <v>459</v>
      </c>
      <c r="B940" t="s">
        <v>25</v>
      </c>
      <c r="C940" t="s">
        <v>460</v>
      </c>
      <c r="D940" t="str">
        <f t="shared" si="14"/>
        <v>ERITREA - ÁFRICA - C93</v>
      </c>
      <c r="E940" t="str">
        <f>LOWER(CONCATENATE(TablaRegistroVentas[[#This Row],[País]], ".", LEFT(TablaRegistroVentas[[#This Row],[Zona]],3),"@miempresa.com"))</f>
        <v>eritrea.áfr@miempresa.com</v>
      </c>
      <c r="F940" t="s">
        <v>12</v>
      </c>
      <c r="G940" t="s">
        <v>18</v>
      </c>
      <c r="H940" t="s">
        <v>28</v>
      </c>
      <c r="I940" t="str">
        <f>IF(OR(TablaRegistroVentas[[#This Row],[Prioridad]]="Alta",TablaRegistroVentas[[#This Row],[Prioridad]]="Crítica"),"Urgente","Normal")</f>
        <v>Normal</v>
      </c>
      <c r="J940" s="1">
        <v>44092</v>
      </c>
      <c r="K940">
        <v>932800900</v>
      </c>
      <c r="L940" s="1">
        <v>44095</v>
      </c>
      <c r="M940" s="5">
        <f>_xlfn.DAYS(TablaRegistroVentas[[#This Row],[Fecha envío]], TablaRegistroVentas[[#This Row],[Fecha pedido]])</f>
        <v>3</v>
      </c>
      <c r="N940" s="1" t="str">
        <f>IF(TablaRegistroVentas[[#This Row],[Dias de entrega]]&lt;=20, "OK", IF(TablaRegistroVentas[[#This Row],[Dias de entrega]]&lt;=35, "Atrasado", "Alerta"))</f>
        <v>OK</v>
      </c>
      <c r="O940" s="1"/>
      <c r="P940"/>
      <c r="Q940"/>
      <c r="R940"/>
    </row>
    <row r="941" spans="1:18" x14ac:dyDescent="0.3">
      <c r="A941" t="s">
        <v>526</v>
      </c>
      <c r="B941" t="s">
        <v>25</v>
      </c>
      <c r="C941" t="s">
        <v>151</v>
      </c>
      <c r="D941" t="str">
        <f t="shared" si="14"/>
        <v>NAMIBIA - ÁFRICA - C33</v>
      </c>
      <c r="E941" t="str">
        <f>LOWER(CONCATENATE(TablaRegistroVentas[[#This Row],[País]], ".", LEFT(TablaRegistroVentas[[#This Row],[Zona]],3),"@miempresa.com"))</f>
        <v>namibia.áfr@miempresa.com</v>
      </c>
      <c r="F941" t="s">
        <v>32</v>
      </c>
      <c r="G941" t="s">
        <v>18</v>
      </c>
      <c r="H941" t="s">
        <v>33</v>
      </c>
      <c r="I941" t="str">
        <f>IF(OR(TablaRegistroVentas[[#This Row],[Prioridad]]="Alta",TablaRegistroVentas[[#This Row],[Prioridad]]="Crítica"),"Urgente","Normal")</f>
        <v>Normal</v>
      </c>
      <c r="J941" s="1">
        <v>44787</v>
      </c>
      <c r="K941">
        <v>336159169</v>
      </c>
      <c r="L941" s="1">
        <v>44790</v>
      </c>
      <c r="M941" s="5">
        <f>_xlfn.DAYS(TablaRegistroVentas[[#This Row],[Fecha envío]], TablaRegistroVentas[[#This Row],[Fecha pedido]])</f>
        <v>3</v>
      </c>
      <c r="N941" s="1" t="str">
        <f>IF(TablaRegistroVentas[[#This Row],[Dias de entrega]]&lt;=20, "OK", IF(TablaRegistroVentas[[#This Row],[Dias de entrega]]&lt;=35, "Atrasado", "Alerta"))</f>
        <v>OK</v>
      </c>
      <c r="O941" s="1"/>
      <c r="P941"/>
      <c r="Q941"/>
      <c r="R941"/>
    </row>
    <row r="942" spans="1:18" x14ac:dyDescent="0.3">
      <c r="A942" t="s">
        <v>634</v>
      </c>
      <c r="B942" t="s">
        <v>21</v>
      </c>
      <c r="C942" t="s">
        <v>115</v>
      </c>
      <c r="D942" t="str">
        <f t="shared" si="14"/>
        <v>PALAU - AUSTRALIA Y OCEANÍA - C57</v>
      </c>
      <c r="E942" t="str">
        <f>LOWER(CONCATENATE(TablaRegistroVentas[[#This Row],[País]], ".", LEFT(TablaRegistroVentas[[#This Row],[Zona]],3),"@miempresa.com"))</f>
        <v>palau.aus@miempresa.com</v>
      </c>
      <c r="F942" t="s">
        <v>17</v>
      </c>
      <c r="G942" t="s">
        <v>18</v>
      </c>
      <c r="H942" t="s">
        <v>28</v>
      </c>
      <c r="I942" t="str">
        <f>IF(OR(TablaRegistroVentas[[#This Row],[Prioridad]]="Alta",TablaRegistroVentas[[#This Row],[Prioridad]]="Crítica"),"Urgente","Normal")</f>
        <v>Normal</v>
      </c>
      <c r="J942" s="1">
        <v>44714</v>
      </c>
      <c r="K942">
        <v>579687440</v>
      </c>
      <c r="L942" s="1">
        <v>44717</v>
      </c>
      <c r="M942" s="5">
        <f>_xlfn.DAYS(TablaRegistroVentas[[#This Row],[Fecha envío]], TablaRegistroVentas[[#This Row],[Fecha pedido]])</f>
        <v>3</v>
      </c>
      <c r="N942" s="1" t="str">
        <f>IF(TablaRegistroVentas[[#This Row],[Dias de entrega]]&lt;=20, "OK", IF(TablaRegistroVentas[[#This Row],[Dias de entrega]]&lt;=35, "Atrasado", "Alerta"))</f>
        <v>OK</v>
      </c>
      <c r="O942" s="1"/>
      <c r="P942"/>
      <c r="Q942"/>
      <c r="R942"/>
    </row>
    <row r="943" spans="1:18" x14ac:dyDescent="0.3">
      <c r="A943" t="s">
        <v>719</v>
      </c>
      <c r="B943" t="s">
        <v>68</v>
      </c>
      <c r="C943" t="s">
        <v>104</v>
      </c>
      <c r="D943" t="str">
        <f t="shared" si="14"/>
        <v>SINGAPORE - ASIA - C34</v>
      </c>
      <c r="E943" t="str">
        <f>LOWER(CONCATENATE(TablaRegistroVentas[[#This Row],[País]], ".", LEFT(TablaRegistroVentas[[#This Row],[Zona]],3),"@miempresa.com"))</f>
        <v>singapore.asi@miempresa.com</v>
      </c>
      <c r="F943" t="s">
        <v>12</v>
      </c>
      <c r="G943" t="s">
        <v>13</v>
      </c>
      <c r="H943" t="s">
        <v>19</v>
      </c>
      <c r="I943" t="str">
        <f>IF(OR(TablaRegistroVentas[[#This Row],[Prioridad]]="Alta",TablaRegistroVentas[[#This Row],[Prioridad]]="Crítica"),"Urgente","Normal")</f>
        <v>Urgente</v>
      </c>
      <c r="J943" s="1">
        <v>44144</v>
      </c>
      <c r="K943">
        <v>341106021</v>
      </c>
      <c r="L943" s="1">
        <v>44147</v>
      </c>
      <c r="M943" s="5">
        <f>_xlfn.DAYS(TablaRegistroVentas[[#This Row],[Fecha envío]], TablaRegistroVentas[[#This Row],[Fecha pedido]])</f>
        <v>3</v>
      </c>
      <c r="N943" s="1" t="str">
        <f>IF(TablaRegistroVentas[[#This Row],[Dias de entrega]]&lt;=20, "OK", IF(TablaRegistroVentas[[#This Row],[Dias de entrega]]&lt;=35, "Atrasado", "Alerta"))</f>
        <v>OK</v>
      </c>
      <c r="O943" s="1"/>
      <c r="P943"/>
      <c r="Q943"/>
      <c r="R943"/>
    </row>
    <row r="944" spans="1:18" x14ac:dyDescent="0.3">
      <c r="A944" t="s">
        <v>868</v>
      </c>
      <c r="B944" t="s">
        <v>10</v>
      </c>
      <c r="C944" t="s">
        <v>651</v>
      </c>
      <c r="D944" t="str">
        <f t="shared" si="14"/>
        <v>UKRAINE - EUROPA - C79</v>
      </c>
      <c r="E944" t="str">
        <f>LOWER(CONCATENATE(TablaRegistroVentas[[#This Row],[País]], ".", LEFT(TablaRegistroVentas[[#This Row],[Zona]],3),"@miempresa.com"))</f>
        <v>ukraine.eur@miempresa.com</v>
      </c>
      <c r="F944" t="s">
        <v>56</v>
      </c>
      <c r="G944" t="s">
        <v>13</v>
      </c>
      <c r="H944" t="s">
        <v>19</v>
      </c>
      <c r="I944" t="str">
        <f>IF(OR(TablaRegistroVentas[[#This Row],[Prioridad]]="Alta",TablaRegistroVentas[[#This Row],[Prioridad]]="Crítica"),"Urgente","Normal")</f>
        <v>Urgente</v>
      </c>
      <c r="J944" s="1">
        <v>44608</v>
      </c>
      <c r="K944">
        <v>791445052</v>
      </c>
      <c r="L944" s="1">
        <v>44611</v>
      </c>
      <c r="M944" s="5">
        <f>_xlfn.DAYS(TablaRegistroVentas[[#This Row],[Fecha envío]], TablaRegistroVentas[[#This Row],[Fecha pedido]])</f>
        <v>3</v>
      </c>
      <c r="N944" s="1" t="str">
        <f>IF(TablaRegistroVentas[[#This Row],[Dias de entrega]]&lt;=20, "OK", IF(TablaRegistroVentas[[#This Row],[Dias de entrega]]&lt;=35, "Atrasado", "Alerta"))</f>
        <v>OK</v>
      </c>
      <c r="O944" s="1"/>
      <c r="P944"/>
      <c r="Q944"/>
      <c r="R944"/>
    </row>
    <row r="945" spans="1:18" x14ac:dyDescent="0.3">
      <c r="A945" t="s">
        <v>878</v>
      </c>
      <c r="B945" t="s">
        <v>10</v>
      </c>
      <c r="C945" t="s">
        <v>340</v>
      </c>
      <c r="D945" t="str">
        <f t="shared" si="14"/>
        <v>LUXEMBOURG - EUROPA - C21</v>
      </c>
      <c r="E945" t="str">
        <f>LOWER(CONCATENATE(TablaRegistroVentas[[#This Row],[País]], ".", LEFT(TablaRegistroVentas[[#This Row],[Zona]],3),"@miempresa.com"))</f>
        <v>luxembourg.eur@miempresa.com</v>
      </c>
      <c r="F945" t="s">
        <v>46</v>
      </c>
      <c r="G945" t="s">
        <v>13</v>
      </c>
      <c r="H945" t="s">
        <v>19</v>
      </c>
      <c r="I945" t="str">
        <f>IF(OR(TablaRegistroVentas[[#This Row],[Prioridad]]="Alta",TablaRegistroVentas[[#This Row],[Prioridad]]="Crítica"),"Urgente","Normal")</f>
        <v>Urgente</v>
      </c>
      <c r="J945" s="1">
        <v>43950</v>
      </c>
      <c r="K945">
        <v>218533360</v>
      </c>
      <c r="L945" s="1">
        <v>43953</v>
      </c>
      <c r="M945" s="5">
        <f>_xlfn.DAYS(TablaRegistroVentas[[#This Row],[Fecha envío]], TablaRegistroVentas[[#This Row],[Fecha pedido]])</f>
        <v>3</v>
      </c>
      <c r="N945" s="1" t="str">
        <f>IF(TablaRegistroVentas[[#This Row],[Dias de entrega]]&lt;=20, "OK", IF(TablaRegistroVentas[[#This Row],[Dias de entrega]]&lt;=35, "Atrasado", "Alerta"))</f>
        <v>OK</v>
      </c>
      <c r="O945" s="1"/>
      <c r="P945"/>
      <c r="Q945"/>
      <c r="R945"/>
    </row>
    <row r="946" spans="1:18" x14ac:dyDescent="0.3">
      <c r="A946" t="s">
        <v>884</v>
      </c>
      <c r="B946" t="s">
        <v>68</v>
      </c>
      <c r="C946" t="s">
        <v>205</v>
      </c>
      <c r="D946" t="str">
        <f t="shared" si="14"/>
        <v>MALDIVES - ASIA - C89</v>
      </c>
      <c r="E946" t="str">
        <f>LOWER(CONCATENATE(TablaRegistroVentas[[#This Row],[País]], ".", LEFT(TablaRegistroVentas[[#This Row],[Zona]],3),"@miempresa.com"))</f>
        <v>maldives.asi@miempresa.com</v>
      </c>
      <c r="F946" t="s">
        <v>27</v>
      </c>
      <c r="G946" t="s">
        <v>13</v>
      </c>
      <c r="H946" t="s">
        <v>19</v>
      </c>
      <c r="I946" t="str">
        <f>IF(OR(TablaRegistroVentas[[#This Row],[Prioridad]]="Alta",TablaRegistroVentas[[#This Row],[Prioridad]]="Crítica"),"Urgente","Normal")</f>
        <v>Urgente</v>
      </c>
      <c r="J946" s="1">
        <v>44237</v>
      </c>
      <c r="K946">
        <v>894662034</v>
      </c>
      <c r="L946" s="1">
        <v>44240</v>
      </c>
      <c r="M946" s="5">
        <f>_xlfn.DAYS(TablaRegistroVentas[[#This Row],[Fecha envío]], TablaRegistroVentas[[#This Row],[Fecha pedido]])</f>
        <v>3</v>
      </c>
      <c r="N946" s="1" t="str">
        <f>IF(TablaRegistroVentas[[#This Row],[Dias de entrega]]&lt;=20, "OK", IF(TablaRegistroVentas[[#This Row],[Dias de entrega]]&lt;=35, "Atrasado", "Alerta"))</f>
        <v>OK</v>
      </c>
      <c r="O946" s="1"/>
      <c r="P946"/>
      <c r="Q946"/>
      <c r="R946"/>
    </row>
    <row r="947" spans="1:18" x14ac:dyDescent="0.3">
      <c r="A947" t="s">
        <v>989</v>
      </c>
      <c r="B947" t="s">
        <v>25</v>
      </c>
      <c r="C947" t="s">
        <v>264</v>
      </c>
      <c r="D947" t="str">
        <f t="shared" si="14"/>
        <v>KUWAIT - ÁFRICA - C85</v>
      </c>
      <c r="E947" t="str">
        <f>LOWER(CONCATENATE(TablaRegistroVentas[[#This Row],[País]], ".", LEFT(TablaRegistroVentas[[#This Row],[Zona]],3),"@miempresa.com"))</f>
        <v>kuwait.áfr@miempresa.com</v>
      </c>
      <c r="F947" t="s">
        <v>41</v>
      </c>
      <c r="G947" t="s">
        <v>18</v>
      </c>
      <c r="H947" t="s">
        <v>28</v>
      </c>
      <c r="I947" t="str">
        <f>IF(OR(TablaRegistroVentas[[#This Row],[Prioridad]]="Alta",TablaRegistroVentas[[#This Row],[Prioridad]]="Crítica"),"Urgente","Normal")</f>
        <v>Normal</v>
      </c>
      <c r="J947" s="1">
        <v>43863</v>
      </c>
      <c r="K947">
        <v>854614722</v>
      </c>
      <c r="L947" s="1">
        <v>43866</v>
      </c>
      <c r="M947" s="5">
        <f>_xlfn.DAYS(TablaRegistroVentas[[#This Row],[Fecha envío]], TablaRegistroVentas[[#This Row],[Fecha pedido]])</f>
        <v>3</v>
      </c>
      <c r="N947" s="1" t="str">
        <f>IF(TablaRegistroVentas[[#This Row],[Dias de entrega]]&lt;=20, "OK", IF(TablaRegistroVentas[[#This Row],[Dias de entrega]]&lt;=35, "Atrasado", "Alerta"))</f>
        <v>OK</v>
      </c>
      <c r="O947" s="1"/>
      <c r="P947"/>
      <c r="Q947"/>
      <c r="R947"/>
    </row>
    <row r="948" spans="1:18" x14ac:dyDescent="0.3">
      <c r="A948" t="s">
        <v>1102</v>
      </c>
      <c r="B948" t="s">
        <v>25</v>
      </c>
      <c r="C948" t="s">
        <v>208</v>
      </c>
      <c r="D948" t="str">
        <f t="shared" si="14"/>
        <v>YEMEN - ÁFRICA - C57</v>
      </c>
      <c r="E948" t="str">
        <f>LOWER(CONCATENATE(TablaRegistroVentas[[#This Row],[País]], ".", LEFT(TablaRegistroVentas[[#This Row],[Zona]],3),"@miempresa.com"))</f>
        <v>yemen.áfr@miempresa.com</v>
      </c>
      <c r="F948" t="s">
        <v>17</v>
      </c>
      <c r="G948" t="s">
        <v>18</v>
      </c>
      <c r="H948" t="s">
        <v>33</v>
      </c>
      <c r="I948" t="str">
        <f>IF(OR(TablaRegistroVentas[[#This Row],[Prioridad]]="Alta",TablaRegistroVentas[[#This Row],[Prioridad]]="Crítica"),"Urgente","Normal")</f>
        <v>Normal</v>
      </c>
      <c r="J948" s="1">
        <v>44603</v>
      </c>
      <c r="K948">
        <v>571983277</v>
      </c>
      <c r="L948" s="1">
        <v>44606</v>
      </c>
      <c r="M948" s="5">
        <f>_xlfn.DAYS(TablaRegistroVentas[[#This Row],[Fecha envío]], TablaRegistroVentas[[#This Row],[Fecha pedido]])</f>
        <v>3</v>
      </c>
      <c r="N948" s="1" t="str">
        <f>IF(TablaRegistroVentas[[#This Row],[Dias de entrega]]&lt;=20, "OK", IF(TablaRegistroVentas[[#This Row],[Dias de entrega]]&lt;=35, "Atrasado", "Alerta"))</f>
        <v>OK</v>
      </c>
      <c r="O948" s="1"/>
      <c r="P948"/>
      <c r="Q948"/>
      <c r="R948"/>
    </row>
    <row r="949" spans="1:18" x14ac:dyDescent="0.3">
      <c r="A949" t="s">
        <v>1109</v>
      </c>
      <c r="B949" t="s">
        <v>10</v>
      </c>
      <c r="C949" t="s">
        <v>390</v>
      </c>
      <c r="D949" t="str">
        <f t="shared" si="14"/>
        <v>MACEDONIA - EUROPA - C41</v>
      </c>
      <c r="E949" t="str">
        <f>LOWER(CONCATENATE(TablaRegistroVentas[[#This Row],[País]], ".", LEFT(TablaRegistroVentas[[#This Row],[Zona]],3),"@miempresa.com"))</f>
        <v>macedonia.eur@miempresa.com</v>
      </c>
      <c r="F949" t="s">
        <v>27</v>
      </c>
      <c r="G949" t="s">
        <v>18</v>
      </c>
      <c r="H949" t="s">
        <v>28</v>
      </c>
      <c r="I949" t="str">
        <f>IF(OR(TablaRegistroVentas[[#This Row],[Prioridad]]="Alta",TablaRegistroVentas[[#This Row],[Prioridad]]="Crítica"),"Urgente","Normal")</f>
        <v>Normal</v>
      </c>
      <c r="J949" s="1">
        <v>44199</v>
      </c>
      <c r="K949">
        <v>418734729</v>
      </c>
      <c r="L949" s="1">
        <v>44202</v>
      </c>
      <c r="M949" s="5">
        <f>_xlfn.DAYS(TablaRegistroVentas[[#This Row],[Fecha envío]], TablaRegistroVentas[[#This Row],[Fecha pedido]])</f>
        <v>3</v>
      </c>
      <c r="N949" s="1" t="str">
        <f>IF(TablaRegistroVentas[[#This Row],[Dias de entrega]]&lt;=20, "OK", IF(TablaRegistroVentas[[#This Row],[Dias de entrega]]&lt;=35, "Atrasado", "Alerta"))</f>
        <v>OK</v>
      </c>
      <c r="O949" s="1"/>
      <c r="P949"/>
      <c r="Q949"/>
      <c r="R949"/>
    </row>
    <row r="950" spans="1:18" x14ac:dyDescent="0.3">
      <c r="A950" t="s">
        <v>1162</v>
      </c>
      <c r="B950" t="s">
        <v>30</v>
      </c>
      <c r="C950" t="s">
        <v>539</v>
      </c>
      <c r="D950" t="str">
        <f t="shared" si="14"/>
        <v>BELIZE - CENTROAMÉRICA Y CARIBE - C13</v>
      </c>
      <c r="E950" t="str">
        <f>LOWER(CONCATENATE(TablaRegistroVentas[[#This Row],[País]], ".", LEFT(TablaRegistroVentas[[#This Row],[Zona]],3),"@miempresa.com"))</f>
        <v>belize.cen@miempresa.com</v>
      </c>
      <c r="F950" t="s">
        <v>27</v>
      </c>
      <c r="G950" t="s">
        <v>13</v>
      </c>
      <c r="H950" t="s">
        <v>19</v>
      </c>
      <c r="I950" t="str">
        <f>IF(OR(TablaRegistroVentas[[#This Row],[Prioridad]]="Alta",TablaRegistroVentas[[#This Row],[Prioridad]]="Crítica"),"Urgente","Normal")</f>
        <v>Urgente</v>
      </c>
      <c r="J950" s="1">
        <v>44533</v>
      </c>
      <c r="K950">
        <v>138554179</v>
      </c>
      <c r="L950" s="1">
        <v>44536</v>
      </c>
      <c r="M950" s="5">
        <f>_xlfn.DAYS(TablaRegistroVentas[[#This Row],[Fecha envío]], TablaRegistroVentas[[#This Row],[Fecha pedido]])</f>
        <v>3</v>
      </c>
      <c r="N950" s="1" t="str">
        <f>IF(TablaRegistroVentas[[#This Row],[Dias de entrega]]&lt;=20, "OK", IF(TablaRegistroVentas[[#This Row],[Dias de entrega]]&lt;=35, "Atrasado", "Alerta"))</f>
        <v>OK</v>
      </c>
      <c r="O950" s="1"/>
      <c r="P950"/>
      <c r="Q950"/>
      <c r="R950"/>
    </row>
    <row r="951" spans="1:18" x14ac:dyDescent="0.3">
      <c r="A951" t="s">
        <v>15</v>
      </c>
      <c r="B951" t="s">
        <v>10</v>
      </c>
      <c r="C951" t="s">
        <v>16</v>
      </c>
      <c r="D951" t="str">
        <f t="shared" si="14"/>
        <v>MALTA - EUROPA - C19</v>
      </c>
      <c r="E951" t="str">
        <f>LOWER(CONCATENATE(TablaRegistroVentas[[#This Row],[País]], ".", LEFT(TablaRegistroVentas[[#This Row],[Zona]],3),"@miempresa.com"))</f>
        <v>malta.eur@miempresa.com</v>
      </c>
      <c r="F951" t="s">
        <v>17</v>
      </c>
      <c r="G951" t="s">
        <v>18</v>
      </c>
      <c r="H951" t="s">
        <v>19</v>
      </c>
      <c r="I951" t="str">
        <f>IF(OR(TablaRegistroVentas[[#This Row],[Prioridad]]="Alta",TablaRegistroVentas[[#This Row],[Prioridad]]="Crítica"),"Urgente","Normal")</f>
        <v>Urgente</v>
      </c>
      <c r="J951" s="1">
        <v>43856</v>
      </c>
      <c r="K951">
        <v>190800607</v>
      </c>
      <c r="L951" s="1">
        <v>43858</v>
      </c>
      <c r="M951" s="5">
        <f>_xlfn.DAYS(TablaRegistroVentas[[#This Row],[Fecha envío]], TablaRegistroVentas[[#This Row],[Fecha pedido]])</f>
        <v>2</v>
      </c>
      <c r="N951" s="1" t="str">
        <f>IF(TablaRegistroVentas[[#This Row],[Dias de entrega]]&lt;=20, "OK", IF(TablaRegistroVentas[[#This Row],[Dias de entrega]]&lt;=35, "Atrasado", "Alerta"))</f>
        <v>OK</v>
      </c>
      <c r="O951" s="1"/>
      <c r="P951"/>
      <c r="Q951"/>
      <c r="R951"/>
    </row>
    <row r="952" spans="1:18" x14ac:dyDescent="0.3">
      <c r="A952" t="s">
        <v>96</v>
      </c>
      <c r="B952" t="s">
        <v>10</v>
      </c>
      <c r="C952" t="s">
        <v>87</v>
      </c>
      <c r="D952" t="str">
        <f t="shared" si="14"/>
        <v>NORWAY - EUROPA - C86</v>
      </c>
      <c r="E952" t="str">
        <f>LOWER(CONCATENATE(TablaRegistroVentas[[#This Row],[País]], ".", LEFT(TablaRegistroVentas[[#This Row],[Zona]],3),"@miempresa.com"))</f>
        <v>norway.eur@miempresa.com</v>
      </c>
      <c r="F952" t="s">
        <v>27</v>
      </c>
      <c r="G952" t="s">
        <v>13</v>
      </c>
      <c r="H952" t="s">
        <v>19</v>
      </c>
      <c r="I952" t="str">
        <f>IF(OR(TablaRegistroVentas[[#This Row],[Prioridad]]="Alta",TablaRegistroVentas[[#This Row],[Prioridad]]="Crítica"),"Urgente","Normal")</f>
        <v>Urgente</v>
      </c>
      <c r="J952" s="1">
        <v>44840</v>
      </c>
      <c r="K952">
        <v>868451058</v>
      </c>
      <c r="L952" s="1">
        <v>44842</v>
      </c>
      <c r="M952" s="5">
        <f>_xlfn.DAYS(TablaRegistroVentas[[#This Row],[Fecha envío]], TablaRegistroVentas[[#This Row],[Fecha pedido]])</f>
        <v>2</v>
      </c>
      <c r="N952" s="1" t="str">
        <f>IF(TablaRegistroVentas[[#This Row],[Dias de entrega]]&lt;=20, "OK", IF(TablaRegistroVentas[[#This Row],[Dias de entrega]]&lt;=35, "Atrasado", "Alerta"))</f>
        <v>OK</v>
      </c>
      <c r="O952" s="1"/>
      <c r="P952"/>
      <c r="Q952"/>
      <c r="R952"/>
    </row>
    <row r="953" spans="1:18" x14ac:dyDescent="0.3">
      <c r="A953" t="s">
        <v>197</v>
      </c>
      <c r="B953" t="s">
        <v>10</v>
      </c>
      <c r="C953" t="s">
        <v>198</v>
      </c>
      <c r="D953" t="str">
        <f t="shared" si="14"/>
        <v>ALBANIA - EUROPA - C43</v>
      </c>
      <c r="E953" t="str">
        <f>LOWER(CONCATENATE(TablaRegistroVentas[[#This Row],[País]], ".", LEFT(TablaRegistroVentas[[#This Row],[Zona]],3),"@miempresa.com"))</f>
        <v>albania.eur@miempresa.com</v>
      </c>
      <c r="F953" t="s">
        <v>46</v>
      </c>
      <c r="G953" t="s">
        <v>13</v>
      </c>
      <c r="H953" t="s">
        <v>28</v>
      </c>
      <c r="I953" t="str">
        <f>IF(OR(TablaRegistroVentas[[#This Row],[Prioridad]]="Alta",TablaRegistroVentas[[#This Row],[Prioridad]]="Crítica"),"Urgente","Normal")</f>
        <v>Normal</v>
      </c>
      <c r="J953" s="1">
        <v>44773</v>
      </c>
      <c r="K953">
        <v>430733001</v>
      </c>
      <c r="L953" s="1">
        <v>44775</v>
      </c>
      <c r="M953" s="5">
        <f>_xlfn.DAYS(TablaRegistroVentas[[#This Row],[Fecha envío]], TablaRegistroVentas[[#This Row],[Fecha pedido]])</f>
        <v>2</v>
      </c>
      <c r="N953" s="1" t="str">
        <f>IF(TablaRegistroVentas[[#This Row],[Dias de entrega]]&lt;=20, "OK", IF(TablaRegistroVentas[[#This Row],[Dias de entrega]]&lt;=35, "Atrasado", "Alerta"))</f>
        <v>OK</v>
      </c>
      <c r="O953" s="1"/>
      <c r="P953"/>
      <c r="Q953"/>
      <c r="R953"/>
    </row>
    <row r="954" spans="1:18" x14ac:dyDescent="0.3">
      <c r="A954" t="s">
        <v>243</v>
      </c>
      <c r="B954" t="s">
        <v>25</v>
      </c>
      <c r="C954" t="s">
        <v>244</v>
      </c>
      <c r="D954" t="str">
        <f t="shared" si="14"/>
        <v>LIBERIA - ÁFRICA - C93</v>
      </c>
      <c r="E954" t="str">
        <f>LOWER(CONCATENATE(TablaRegistroVentas[[#This Row],[País]], ".", LEFT(TablaRegistroVentas[[#This Row],[Zona]],3),"@miempresa.com"))</f>
        <v>liberia.áfr@miempresa.com</v>
      </c>
      <c r="F954" t="s">
        <v>36</v>
      </c>
      <c r="G954" t="s">
        <v>18</v>
      </c>
      <c r="H954" t="s">
        <v>28</v>
      </c>
      <c r="I954" t="str">
        <f>IF(OR(TablaRegistroVentas[[#This Row],[Prioridad]]="Alta",TablaRegistroVentas[[#This Row],[Prioridad]]="Crítica"),"Urgente","Normal")</f>
        <v>Normal</v>
      </c>
      <c r="J954" s="1">
        <v>43973</v>
      </c>
      <c r="K954">
        <v>939460504</v>
      </c>
      <c r="L954" s="1">
        <v>43975</v>
      </c>
      <c r="M954" s="5">
        <f>_xlfn.DAYS(TablaRegistroVentas[[#This Row],[Fecha envío]], TablaRegistroVentas[[#This Row],[Fecha pedido]])</f>
        <v>2</v>
      </c>
      <c r="N954" s="1" t="str">
        <f>IF(TablaRegistroVentas[[#This Row],[Dias de entrega]]&lt;=20, "OK", IF(TablaRegistroVentas[[#This Row],[Dias de entrega]]&lt;=35, "Atrasado", "Alerta"))</f>
        <v>OK</v>
      </c>
      <c r="O954" s="1"/>
      <c r="P954"/>
      <c r="Q954"/>
      <c r="R954"/>
    </row>
    <row r="955" spans="1:18" x14ac:dyDescent="0.3">
      <c r="A955" t="s">
        <v>376</v>
      </c>
      <c r="B955" t="s">
        <v>21</v>
      </c>
      <c r="C955" t="s">
        <v>377</v>
      </c>
      <c r="D955" t="str">
        <f t="shared" si="14"/>
        <v>KIRIBATI - AUSTRALIA Y OCEANÍA - C87</v>
      </c>
      <c r="E955" t="str">
        <f>LOWER(CONCATENATE(TablaRegistroVentas[[#This Row],[País]], ".", LEFT(TablaRegistroVentas[[#This Row],[Zona]],3),"@miempresa.com"))</f>
        <v>kiribati.aus@miempresa.com</v>
      </c>
      <c r="F955" t="s">
        <v>32</v>
      </c>
      <c r="G955" t="s">
        <v>13</v>
      </c>
      <c r="H955" t="s">
        <v>33</v>
      </c>
      <c r="I955" t="str">
        <f>IF(OR(TablaRegistroVentas[[#This Row],[Prioridad]]="Alta",TablaRegistroVentas[[#This Row],[Prioridad]]="Crítica"),"Urgente","Normal")</f>
        <v>Normal</v>
      </c>
      <c r="J955" s="1">
        <v>44198</v>
      </c>
      <c r="K955">
        <v>874854457</v>
      </c>
      <c r="L955" s="1">
        <v>44200</v>
      </c>
      <c r="M955" s="5">
        <f>_xlfn.DAYS(TablaRegistroVentas[[#This Row],[Fecha envío]], TablaRegistroVentas[[#This Row],[Fecha pedido]])</f>
        <v>2</v>
      </c>
      <c r="N955" s="1" t="str">
        <f>IF(TablaRegistroVentas[[#This Row],[Dias de entrega]]&lt;=20, "OK", IF(TablaRegistroVentas[[#This Row],[Dias de entrega]]&lt;=35, "Atrasado", "Alerta"))</f>
        <v>OK</v>
      </c>
      <c r="O955" s="1"/>
      <c r="P955"/>
      <c r="Q955"/>
      <c r="R955"/>
    </row>
    <row r="956" spans="1:18" x14ac:dyDescent="0.3">
      <c r="A956" t="s">
        <v>387</v>
      </c>
      <c r="B956" t="s">
        <v>25</v>
      </c>
      <c r="C956" t="s">
        <v>388</v>
      </c>
      <c r="D956" t="str">
        <f t="shared" si="14"/>
        <v>CHAD - ÁFRICA - C44</v>
      </c>
      <c r="E956" t="str">
        <f>LOWER(CONCATENATE(TablaRegistroVentas[[#This Row],[País]], ".", LEFT(TablaRegistroVentas[[#This Row],[Zona]],3),"@miempresa.com"))</f>
        <v>chad.áfr@miempresa.com</v>
      </c>
      <c r="F956" t="s">
        <v>23</v>
      </c>
      <c r="G956" t="s">
        <v>18</v>
      </c>
      <c r="H956" t="s">
        <v>33</v>
      </c>
      <c r="I956" t="str">
        <f>IF(OR(TablaRegistroVentas[[#This Row],[Prioridad]]="Alta",TablaRegistroVentas[[#This Row],[Prioridad]]="Crítica"),"Urgente","Normal")</f>
        <v>Normal</v>
      </c>
      <c r="J956" s="1">
        <v>44817</v>
      </c>
      <c r="K956">
        <v>448416268</v>
      </c>
      <c r="L956" s="1">
        <v>44819</v>
      </c>
      <c r="M956" s="5">
        <f>_xlfn.DAYS(TablaRegistroVentas[[#This Row],[Fecha envío]], TablaRegistroVentas[[#This Row],[Fecha pedido]])</f>
        <v>2</v>
      </c>
      <c r="N956" s="1" t="str">
        <f>IF(TablaRegistroVentas[[#This Row],[Dias de entrega]]&lt;=20, "OK", IF(TablaRegistroVentas[[#This Row],[Dias de entrega]]&lt;=35, "Atrasado", "Alerta"))</f>
        <v>OK</v>
      </c>
      <c r="O956" s="1"/>
      <c r="P956"/>
      <c r="Q956"/>
      <c r="R956"/>
    </row>
    <row r="957" spans="1:18" x14ac:dyDescent="0.3">
      <c r="A957" t="s">
        <v>429</v>
      </c>
      <c r="B957" t="s">
        <v>68</v>
      </c>
      <c r="C957" t="s">
        <v>430</v>
      </c>
      <c r="D957" t="str">
        <f t="shared" si="14"/>
        <v>NEPAL - ASIA - C83</v>
      </c>
      <c r="E957" t="str">
        <f>LOWER(CONCATENATE(TablaRegistroVentas[[#This Row],[País]], ".", LEFT(TablaRegistroVentas[[#This Row],[Zona]],3),"@miempresa.com"))</f>
        <v>nepal.asi@miempresa.com</v>
      </c>
      <c r="F957" t="s">
        <v>36</v>
      </c>
      <c r="G957" t="s">
        <v>13</v>
      </c>
      <c r="H957" t="s">
        <v>28</v>
      </c>
      <c r="I957" t="str">
        <f>IF(OR(TablaRegistroVentas[[#This Row],[Prioridad]]="Alta",TablaRegistroVentas[[#This Row],[Prioridad]]="Crítica"),"Urgente","Normal")</f>
        <v>Normal</v>
      </c>
      <c r="J957" s="1">
        <v>44870</v>
      </c>
      <c r="K957">
        <v>830754220</v>
      </c>
      <c r="L957" s="1">
        <v>44872</v>
      </c>
      <c r="M957" s="5">
        <f>_xlfn.DAYS(TablaRegistroVentas[[#This Row],[Fecha envío]], TablaRegistroVentas[[#This Row],[Fecha pedido]])</f>
        <v>2</v>
      </c>
      <c r="N957" s="1" t="str">
        <f>IF(TablaRegistroVentas[[#This Row],[Dias de entrega]]&lt;=20, "OK", IF(TablaRegistroVentas[[#This Row],[Dias de entrega]]&lt;=35, "Atrasado", "Alerta"))</f>
        <v>OK</v>
      </c>
      <c r="O957" s="1"/>
      <c r="P957"/>
      <c r="Q957"/>
      <c r="R957"/>
    </row>
    <row r="958" spans="1:18" x14ac:dyDescent="0.3">
      <c r="A958" t="s">
        <v>441</v>
      </c>
      <c r="B958" t="s">
        <v>10</v>
      </c>
      <c r="C958" t="s">
        <v>141</v>
      </c>
      <c r="D958" t="str">
        <f t="shared" si="14"/>
        <v>SPAIN - EUROPA - C74</v>
      </c>
      <c r="E958" t="str">
        <f>LOWER(CONCATENATE(TablaRegistroVentas[[#This Row],[País]], ".", LEFT(TablaRegistroVentas[[#This Row],[Zona]],3),"@miempresa.com"))</f>
        <v>spain.eur@miempresa.com</v>
      </c>
      <c r="F958" t="s">
        <v>78</v>
      </c>
      <c r="G958" t="s">
        <v>13</v>
      </c>
      <c r="H958" t="s">
        <v>19</v>
      </c>
      <c r="I958" t="str">
        <f>IF(OR(TablaRegistroVentas[[#This Row],[Prioridad]]="Alta",TablaRegistroVentas[[#This Row],[Prioridad]]="Crítica"),"Urgente","Normal")</f>
        <v>Urgente</v>
      </c>
      <c r="J958" s="1">
        <v>44236</v>
      </c>
      <c r="K958">
        <v>749981534</v>
      </c>
      <c r="L958" s="1">
        <v>44238</v>
      </c>
      <c r="M958" s="5">
        <f>_xlfn.DAYS(TablaRegistroVentas[[#This Row],[Fecha envío]], TablaRegistroVentas[[#This Row],[Fecha pedido]])</f>
        <v>2</v>
      </c>
      <c r="N958" s="1" t="str">
        <f>IF(TablaRegistroVentas[[#This Row],[Dias de entrega]]&lt;=20, "OK", IF(TablaRegistroVentas[[#This Row],[Dias de entrega]]&lt;=35, "Atrasado", "Alerta"))</f>
        <v>OK</v>
      </c>
      <c r="O958" s="1"/>
      <c r="P958"/>
      <c r="Q958"/>
      <c r="R958"/>
    </row>
    <row r="959" spans="1:18" x14ac:dyDescent="0.3">
      <c r="A959" t="s">
        <v>446</v>
      </c>
      <c r="B959" t="s">
        <v>25</v>
      </c>
      <c r="C959" t="s">
        <v>251</v>
      </c>
      <c r="D959" t="str">
        <f t="shared" si="14"/>
        <v>MALAWI - ÁFRICA - C81</v>
      </c>
      <c r="E959" t="str">
        <f>LOWER(CONCATENATE(TablaRegistroVentas[[#This Row],[País]], ".", LEFT(TablaRegistroVentas[[#This Row],[Zona]],3),"@miempresa.com"))</f>
        <v>malawi.áfr@miempresa.com</v>
      </c>
      <c r="F959" t="s">
        <v>41</v>
      </c>
      <c r="G959" t="s">
        <v>13</v>
      </c>
      <c r="H959" t="s">
        <v>28</v>
      </c>
      <c r="I959" t="str">
        <f>IF(OR(TablaRegistroVentas[[#This Row],[Prioridad]]="Alta",TablaRegistroVentas[[#This Row],[Prioridad]]="Crítica"),"Urgente","Normal")</f>
        <v>Normal</v>
      </c>
      <c r="J959" s="1">
        <v>44820</v>
      </c>
      <c r="K959">
        <v>819012153</v>
      </c>
      <c r="L959" s="1">
        <v>44822</v>
      </c>
      <c r="M959" s="5">
        <f>_xlfn.DAYS(TablaRegistroVentas[[#This Row],[Fecha envío]], TablaRegistroVentas[[#This Row],[Fecha pedido]])</f>
        <v>2</v>
      </c>
      <c r="N959" s="1" t="str">
        <f>IF(TablaRegistroVentas[[#This Row],[Dias de entrega]]&lt;=20, "OK", IF(TablaRegistroVentas[[#This Row],[Dias de entrega]]&lt;=35, "Atrasado", "Alerta"))</f>
        <v>OK</v>
      </c>
      <c r="O959" s="1"/>
      <c r="P959"/>
      <c r="Q959"/>
      <c r="R959"/>
    </row>
    <row r="960" spans="1:18" x14ac:dyDescent="0.3">
      <c r="A960" t="s">
        <v>531</v>
      </c>
      <c r="B960" t="s">
        <v>25</v>
      </c>
      <c r="C960" t="s">
        <v>26</v>
      </c>
      <c r="D960" t="str">
        <f t="shared" si="14"/>
        <v>IRAN - ÁFRICA - C16</v>
      </c>
      <c r="E960" t="str">
        <f>LOWER(CONCATENATE(TablaRegistroVentas[[#This Row],[País]], ".", LEFT(TablaRegistroVentas[[#This Row],[Zona]],3),"@miempresa.com"))</f>
        <v>iran.áfr@miempresa.com</v>
      </c>
      <c r="F960" t="s">
        <v>17</v>
      </c>
      <c r="G960" t="s">
        <v>13</v>
      </c>
      <c r="H960" t="s">
        <v>19</v>
      </c>
      <c r="I960" t="str">
        <f>IF(OR(TablaRegistroVentas[[#This Row],[Prioridad]]="Alta",TablaRegistroVentas[[#This Row],[Prioridad]]="Crítica"),"Urgente","Normal")</f>
        <v>Urgente</v>
      </c>
      <c r="J960" s="1">
        <v>44397</v>
      </c>
      <c r="K960">
        <v>167170989</v>
      </c>
      <c r="L960" s="1">
        <v>44399</v>
      </c>
      <c r="M960" s="5">
        <f>_xlfn.DAYS(TablaRegistroVentas[[#This Row],[Fecha envío]], TablaRegistroVentas[[#This Row],[Fecha pedido]])</f>
        <v>2</v>
      </c>
      <c r="N960" s="1" t="str">
        <f>IF(TablaRegistroVentas[[#This Row],[Dias de entrega]]&lt;=20, "OK", IF(TablaRegistroVentas[[#This Row],[Dias de entrega]]&lt;=35, "Atrasado", "Alerta"))</f>
        <v>OK</v>
      </c>
      <c r="O960" s="1"/>
      <c r="P960"/>
      <c r="Q960"/>
      <c r="R960"/>
    </row>
    <row r="961" spans="1:18" x14ac:dyDescent="0.3">
      <c r="A961" t="s">
        <v>574</v>
      </c>
      <c r="B961" t="s">
        <v>21</v>
      </c>
      <c r="C961" t="s">
        <v>91</v>
      </c>
      <c r="D961" t="str">
        <f t="shared" si="14"/>
        <v>PAPUA NEW GUINEA - AUSTRALIA Y OCEANÍA - C42</v>
      </c>
      <c r="E961" t="str">
        <f>LOWER(CONCATENATE(TablaRegistroVentas[[#This Row],[País]], ".", LEFT(TablaRegistroVentas[[#This Row],[Zona]],3),"@miempresa.com"))</f>
        <v>papua new guinea.aus@miempresa.com</v>
      </c>
      <c r="F961" t="s">
        <v>32</v>
      </c>
      <c r="G961" t="s">
        <v>13</v>
      </c>
      <c r="H961" t="s">
        <v>28</v>
      </c>
      <c r="I961" t="str">
        <f>IF(OR(TablaRegistroVentas[[#This Row],[Prioridad]]="Alta",TablaRegistroVentas[[#This Row],[Prioridad]]="Crítica"),"Urgente","Normal")</f>
        <v>Normal</v>
      </c>
      <c r="J961" s="1">
        <v>44432</v>
      </c>
      <c r="K961">
        <v>422456347</v>
      </c>
      <c r="L961" s="1">
        <v>44434</v>
      </c>
      <c r="M961" s="5">
        <f>_xlfn.DAYS(TablaRegistroVentas[[#This Row],[Fecha envío]], TablaRegistroVentas[[#This Row],[Fecha pedido]])</f>
        <v>2</v>
      </c>
      <c r="N961" s="1" t="str">
        <f>IF(TablaRegistroVentas[[#This Row],[Dias de entrega]]&lt;=20, "OK", IF(TablaRegistroVentas[[#This Row],[Dias de entrega]]&lt;=35, "Atrasado", "Alerta"))</f>
        <v>OK</v>
      </c>
      <c r="O961" s="1"/>
      <c r="P961"/>
      <c r="Q961"/>
      <c r="R961"/>
    </row>
    <row r="962" spans="1:18" x14ac:dyDescent="0.3">
      <c r="A962" t="s">
        <v>690</v>
      </c>
      <c r="B962" t="s">
        <v>30</v>
      </c>
      <c r="C962" t="s">
        <v>663</v>
      </c>
      <c r="D962" t="str">
        <f t="shared" ref="D962:D1025" si="15">UPPER(C962&amp;" - "&amp;B962&amp;" - "&amp;LEFT(A962,1)&amp;MID(A962,2,2))</f>
        <v>SAINT LUCIA - CENTROAMÉRICA Y CARIBE - C65</v>
      </c>
      <c r="E962" t="str">
        <f>LOWER(CONCATENATE(TablaRegistroVentas[[#This Row],[País]], ".", LEFT(TablaRegistroVentas[[#This Row],[Zona]],3),"@miempresa.com"))</f>
        <v>saint lucia.cen@miempresa.com</v>
      </c>
      <c r="F962" t="s">
        <v>23</v>
      </c>
      <c r="G962" t="s">
        <v>18</v>
      </c>
      <c r="H962" t="s">
        <v>28</v>
      </c>
      <c r="I962" t="str">
        <f>IF(OR(TablaRegistroVentas[[#This Row],[Prioridad]]="Alta",TablaRegistroVentas[[#This Row],[Prioridad]]="Crítica"),"Urgente","Normal")</f>
        <v>Normal</v>
      </c>
      <c r="J962" s="1">
        <v>44079</v>
      </c>
      <c r="K962">
        <v>652961957</v>
      </c>
      <c r="L962" s="1">
        <v>44081</v>
      </c>
      <c r="M962" s="5">
        <f>_xlfn.DAYS(TablaRegistroVentas[[#This Row],[Fecha envío]], TablaRegistroVentas[[#This Row],[Fecha pedido]])</f>
        <v>2</v>
      </c>
      <c r="N962" s="1" t="str">
        <f>IF(TablaRegistroVentas[[#This Row],[Dias de entrega]]&lt;=20, "OK", IF(TablaRegistroVentas[[#This Row],[Dias de entrega]]&lt;=35, "Atrasado", "Alerta"))</f>
        <v>OK</v>
      </c>
      <c r="O962" s="1"/>
      <c r="P962"/>
      <c r="Q962"/>
      <c r="R962"/>
    </row>
    <row r="963" spans="1:18" x14ac:dyDescent="0.3">
      <c r="A963" t="s">
        <v>796</v>
      </c>
      <c r="B963" t="s">
        <v>68</v>
      </c>
      <c r="C963" t="s">
        <v>205</v>
      </c>
      <c r="D963" t="str">
        <f t="shared" si="15"/>
        <v>MALDIVES - ASIA - C80</v>
      </c>
      <c r="E963" t="str">
        <f>LOWER(CONCATENATE(TablaRegistroVentas[[#This Row],[País]], ".", LEFT(TablaRegistroVentas[[#This Row],[Zona]],3),"@miempresa.com"))</f>
        <v>maldives.asi@miempresa.com</v>
      </c>
      <c r="F963" t="s">
        <v>43</v>
      </c>
      <c r="G963" t="s">
        <v>18</v>
      </c>
      <c r="H963" t="s">
        <v>28</v>
      </c>
      <c r="I963" t="str">
        <f>IF(OR(TablaRegistroVentas[[#This Row],[Prioridad]]="Alta",TablaRegistroVentas[[#This Row],[Prioridad]]="Crítica"),"Urgente","Normal")</f>
        <v>Normal</v>
      </c>
      <c r="J963" s="1">
        <v>44020</v>
      </c>
      <c r="K963">
        <v>803608977</v>
      </c>
      <c r="L963" s="1">
        <v>44022</v>
      </c>
      <c r="M963" s="5">
        <f>_xlfn.DAYS(TablaRegistroVentas[[#This Row],[Fecha envío]], TablaRegistroVentas[[#This Row],[Fecha pedido]])</f>
        <v>2</v>
      </c>
      <c r="N963" s="1" t="str">
        <f>IF(TablaRegistroVentas[[#This Row],[Dias de entrega]]&lt;=20, "OK", IF(TablaRegistroVentas[[#This Row],[Dias de entrega]]&lt;=35, "Atrasado", "Alerta"))</f>
        <v>OK</v>
      </c>
      <c r="O963" s="1"/>
      <c r="P963"/>
      <c r="Q963"/>
      <c r="R963"/>
    </row>
    <row r="964" spans="1:18" x14ac:dyDescent="0.3">
      <c r="A964" t="s">
        <v>798</v>
      </c>
      <c r="B964" t="s">
        <v>25</v>
      </c>
      <c r="C964" t="s">
        <v>287</v>
      </c>
      <c r="D964" t="str">
        <f t="shared" si="15"/>
        <v>SUDAN - ÁFRICA - C52</v>
      </c>
      <c r="E964" t="str">
        <f>LOWER(CONCATENATE(TablaRegistroVentas[[#This Row],[País]], ".", LEFT(TablaRegistroVentas[[#This Row],[Zona]],3),"@miempresa.com"))</f>
        <v>sudan.áfr@miempresa.com</v>
      </c>
      <c r="F964" t="s">
        <v>32</v>
      </c>
      <c r="G964" t="s">
        <v>18</v>
      </c>
      <c r="H964" t="s">
        <v>28</v>
      </c>
      <c r="I964" t="str">
        <f>IF(OR(TablaRegistroVentas[[#This Row],[Prioridad]]="Alta",TablaRegistroVentas[[#This Row],[Prioridad]]="Crítica"),"Urgente","Normal")</f>
        <v>Normal</v>
      </c>
      <c r="J964" s="1">
        <v>43831</v>
      </c>
      <c r="K964">
        <v>524628770</v>
      </c>
      <c r="L964" s="1">
        <v>43833</v>
      </c>
      <c r="M964" s="5">
        <f>_xlfn.DAYS(TablaRegistroVentas[[#This Row],[Fecha envío]], TablaRegistroVentas[[#This Row],[Fecha pedido]])</f>
        <v>2</v>
      </c>
      <c r="N964" s="1" t="str">
        <f>IF(TablaRegistroVentas[[#This Row],[Dias de entrega]]&lt;=20, "OK", IF(TablaRegistroVentas[[#This Row],[Dias de entrega]]&lt;=35, "Atrasado", "Alerta"))</f>
        <v>OK</v>
      </c>
      <c r="O964" s="1"/>
      <c r="P964"/>
      <c r="Q964"/>
      <c r="R964"/>
    </row>
    <row r="965" spans="1:18" x14ac:dyDescent="0.3">
      <c r="A965" t="s">
        <v>856</v>
      </c>
      <c r="B965" t="s">
        <v>25</v>
      </c>
      <c r="C965" t="s">
        <v>504</v>
      </c>
      <c r="D965" t="str">
        <f t="shared" si="15"/>
        <v>MOROCCO - ÁFRICA - C53</v>
      </c>
      <c r="E965" t="str">
        <f>LOWER(CONCATENATE(TablaRegistroVentas[[#This Row],[País]], ".", LEFT(TablaRegistroVentas[[#This Row],[Zona]],3),"@miempresa.com"))</f>
        <v>morocco.áfr@miempresa.com</v>
      </c>
      <c r="F965" t="s">
        <v>12</v>
      </c>
      <c r="G965" t="s">
        <v>13</v>
      </c>
      <c r="H965" t="s">
        <v>33</v>
      </c>
      <c r="I965" t="str">
        <f>IF(OR(TablaRegistroVentas[[#This Row],[Prioridad]]="Alta",TablaRegistroVentas[[#This Row],[Prioridad]]="Crítica"),"Urgente","Normal")</f>
        <v>Normal</v>
      </c>
      <c r="J965" s="1">
        <v>44633</v>
      </c>
      <c r="K965">
        <v>536687123</v>
      </c>
      <c r="L965" s="1">
        <v>44635</v>
      </c>
      <c r="M965" s="5">
        <f>_xlfn.DAYS(TablaRegistroVentas[[#This Row],[Fecha envío]], TablaRegistroVentas[[#This Row],[Fecha pedido]])</f>
        <v>2</v>
      </c>
      <c r="N965" s="1" t="str">
        <f>IF(TablaRegistroVentas[[#This Row],[Dias de entrega]]&lt;=20, "OK", IF(TablaRegistroVentas[[#This Row],[Dias de entrega]]&lt;=35, "Atrasado", "Alerta"))</f>
        <v>OK</v>
      </c>
      <c r="O965" s="1"/>
      <c r="P965"/>
      <c r="Q965"/>
      <c r="R965"/>
    </row>
    <row r="966" spans="1:18" x14ac:dyDescent="0.3">
      <c r="A966" t="s">
        <v>901</v>
      </c>
      <c r="B966" t="s">
        <v>68</v>
      </c>
      <c r="C966" t="s">
        <v>106</v>
      </c>
      <c r="D966" t="str">
        <f t="shared" si="15"/>
        <v>SOUTH KOREA - ASIA - C91</v>
      </c>
      <c r="E966" t="str">
        <f>LOWER(CONCATENATE(TablaRegistroVentas[[#This Row],[País]], ".", LEFT(TablaRegistroVentas[[#This Row],[Zona]],3),"@miempresa.com"))</f>
        <v>south korea.asi@miempresa.com</v>
      </c>
      <c r="F966" t="s">
        <v>36</v>
      </c>
      <c r="G966" t="s">
        <v>13</v>
      </c>
      <c r="H966" t="s">
        <v>19</v>
      </c>
      <c r="I966" t="str">
        <f>IF(OR(TablaRegistroVentas[[#This Row],[Prioridad]]="Alta",TablaRegistroVentas[[#This Row],[Prioridad]]="Crítica"),"Urgente","Normal")</f>
        <v>Urgente</v>
      </c>
      <c r="J966" s="1">
        <v>44860</v>
      </c>
      <c r="K966">
        <v>917417895</v>
      </c>
      <c r="L966" s="1">
        <v>44862</v>
      </c>
      <c r="M966" s="5">
        <f>_xlfn.DAYS(TablaRegistroVentas[[#This Row],[Fecha envío]], TablaRegistroVentas[[#This Row],[Fecha pedido]])</f>
        <v>2</v>
      </c>
      <c r="N966" s="1" t="str">
        <f>IF(TablaRegistroVentas[[#This Row],[Dias de entrega]]&lt;=20, "OK", IF(TablaRegistroVentas[[#This Row],[Dias de entrega]]&lt;=35, "Atrasado", "Alerta"))</f>
        <v>OK</v>
      </c>
      <c r="O966" s="1"/>
      <c r="P966"/>
      <c r="Q966"/>
      <c r="R966"/>
    </row>
    <row r="967" spans="1:18" x14ac:dyDescent="0.3">
      <c r="A967" t="s">
        <v>942</v>
      </c>
      <c r="B967" t="s">
        <v>68</v>
      </c>
      <c r="C967" t="s">
        <v>166</v>
      </c>
      <c r="D967" t="str">
        <f t="shared" si="15"/>
        <v>THAILAND - ASIA - C67</v>
      </c>
      <c r="E967" t="str">
        <f>LOWER(CONCATENATE(TablaRegistroVentas[[#This Row],[País]], ".", LEFT(TablaRegistroVentas[[#This Row],[Zona]],3),"@miempresa.com"))</f>
        <v>thailand.asi@miempresa.com</v>
      </c>
      <c r="F967" t="s">
        <v>36</v>
      </c>
      <c r="G967" t="s">
        <v>18</v>
      </c>
      <c r="H967" t="s">
        <v>28</v>
      </c>
      <c r="I967" t="str">
        <f>IF(OR(TablaRegistroVentas[[#This Row],[Prioridad]]="Alta",TablaRegistroVentas[[#This Row],[Prioridad]]="Crítica"),"Urgente","Normal")</f>
        <v>Normal</v>
      </c>
      <c r="J967" s="1">
        <v>44870</v>
      </c>
      <c r="K967">
        <v>679107701</v>
      </c>
      <c r="L967" s="1">
        <v>44872</v>
      </c>
      <c r="M967" s="5">
        <f>_xlfn.DAYS(TablaRegistroVentas[[#This Row],[Fecha envío]], TablaRegistroVentas[[#This Row],[Fecha pedido]])</f>
        <v>2</v>
      </c>
      <c r="N967" s="1" t="str">
        <f>IF(TablaRegistroVentas[[#This Row],[Dias de entrega]]&lt;=20, "OK", IF(TablaRegistroVentas[[#This Row],[Dias de entrega]]&lt;=35, "Atrasado", "Alerta"))</f>
        <v>OK</v>
      </c>
      <c r="O967" s="1"/>
      <c r="P967"/>
      <c r="Q967"/>
      <c r="R967"/>
    </row>
    <row r="968" spans="1:18" x14ac:dyDescent="0.3">
      <c r="A968" t="s">
        <v>983</v>
      </c>
      <c r="B968" t="s">
        <v>10</v>
      </c>
      <c r="C968" t="s">
        <v>651</v>
      </c>
      <c r="D968" t="str">
        <f t="shared" si="15"/>
        <v>UKRAINE - EUROPA - C80</v>
      </c>
      <c r="E968" t="str">
        <f>LOWER(CONCATENATE(TablaRegistroVentas[[#This Row],[País]], ".", LEFT(TablaRegistroVentas[[#This Row],[Zona]],3),"@miempresa.com"))</f>
        <v>ukraine.eur@miempresa.com</v>
      </c>
      <c r="F968" t="s">
        <v>12</v>
      </c>
      <c r="G968" t="s">
        <v>13</v>
      </c>
      <c r="H968" t="s">
        <v>33</v>
      </c>
      <c r="I968" t="str">
        <f>IF(OR(TablaRegistroVentas[[#This Row],[Prioridad]]="Alta",TablaRegistroVentas[[#This Row],[Prioridad]]="Crítica"),"Urgente","Normal")</f>
        <v>Normal</v>
      </c>
      <c r="J968" s="1">
        <v>44017</v>
      </c>
      <c r="K968">
        <v>807425868</v>
      </c>
      <c r="L968" s="1">
        <v>44019</v>
      </c>
      <c r="M968" s="5">
        <f>_xlfn.DAYS(TablaRegistroVentas[[#This Row],[Fecha envío]], TablaRegistroVentas[[#This Row],[Fecha pedido]])</f>
        <v>2</v>
      </c>
      <c r="N968" s="1" t="str">
        <f>IF(TablaRegistroVentas[[#This Row],[Dias de entrega]]&lt;=20, "OK", IF(TablaRegistroVentas[[#This Row],[Dias de entrega]]&lt;=35, "Atrasado", "Alerta"))</f>
        <v>OK</v>
      </c>
      <c r="O968" s="1"/>
      <c r="P968"/>
      <c r="Q968"/>
      <c r="R968"/>
    </row>
    <row r="969" spans="1:18" x14ac:dyDescent="0.3">
      <c r="A969" t="s">
        <v>1043</v>
      </c>
      <c r="B969" t="s">
        <v>21</v>
      </c>
      <c r="C969" t="s">
        <v>348</v>
      </c>
      <c r="D969" t="str">
        <f t="shared" si="15"/>
        <v>SOLOMON ISLANDS - AUSTRALIA Y OCEANÍA - C54</v>
      </c>
      <c r="E969" t="str">
        <f>LOWER(CONCATENATE(TablaRegistroVentas[[#This Row],[País]], ".", LEFT(TablaRegistroVentas[[#This Row],[Zona]],3),"@miempresa.com"))</f>
        <v>solomon islands.aus@miempresa.com</v>
      </c>
      <c r="F969" t="s">
        <v>88</v>
      </c>
      <c r="G969" t="s">
        <v>13</v>
      </c>
      <c r="H969" t="s">
        <v>19</v>
      </c>
      <c r="I969" t="str">
        <f>IF(OR(TablaRegistroVentas[[#This Row],[Prioridad]]="Alta",TablaRegistroVentas[[#This Row],[Prioridad]]="Crítica"),"Urgente","Normal")</f>
        <v>Urgente</v>
      </c>
      <c r="J969" s="1">
        <v>44688</v>
      </c>
      <c r="K969">
        <v>540046966</v>
      </c>
      <c r="L969" s="1">
        <v>44690</v>
      </c>
      <c r="M969" s="5">
        <f>_xlfn.DAYS(TablaRegistroVentas[[#This Row],[Fecha envío]], TablaRegistroVentas[[#This Row],[Fecha pedido]])</f>
        <v>2</v>
      </c>
      <c r="N969" s="1" t="str">
        <f>IF(TablaRegistroVentas[[#This Row],[Dias de entrega]]&lt;=20, "OK", IF(TablaRegistroVentas[[#This Row],[Dias de entrega]]&lt;=35, "Atrasado", "Alerta"))</f>
        <v>OK</v>
      </c>
      <c r="O969" s="1"/>
      <c r="P969"/>
      <c r="Q969"/>
      <c r="R969"/>
    </row>
    <row r="970" spans="1:18" x14ac:dyDescent="0.3">
      <c r="A970" t="s">
        <v>1108</v>
      </c>
      <c r="B970" t="s">
        <v>21</v>
      </c>
      <c r="C970" t="s">
        <v>62</v>
      </c>
      <c r="D970" t="str">
        <f t="shared" si="15"/>
        <v>FEDERATED STATES OF MICRONESIA - AUSTRALIA Y OCEANÍA - C30</v>
      </c>
      <c r="E970" t="str">
        <f>LOWER(CONCATENATE(TablaRegistroVentas[[#This Row],[País]], ".", LEFT(TablaRegistroVentas[[#This Row],[Zona]],3),"@miempresa.com"))</f>
        <v>federated states of micronesia.aus@miempresa.com</v>
      </c>
      <c r="F970" t="s">
        <v>46</v>
      </c>
      <c r="G970" t="s">
        <v>13</v>
      </c>
      <c r="H970" t="s">
        <v>19</v>
      </c>
      <c r="I970" t="str">
        <f>IF(OR(TablaRegistroVentas[[#This Row],[Prioridad]]="Alta",TablaRegistroVentas[[#This Row],[Prioridad]]="Crítica"),"Urgente","Normal")</f>
        <v>Urgente</v>
      </c>
      <c r="J970" s="1">
        <v>43888</v>
      </c>
      <c r="K970">
        <v>300184953</v>
      </c>
      <c r="L970" s="1">
        <v>43890</v>
      </c>
      <c r="M970" s="5">
        <f>_xlfn.DAYS(TablaRegistroVentas[[#This Row],[Fecha envío]], TablaRegistroVentas[[#This Row],[Fecha pedido]])</f>
        <v>2</v>
      </c>
      <c r="N970" s="1" t="str">
        <f>IF(TablaRegistroVentas[[#This Row],[Dias de entrega]]&lt;=20, "OK", IF(TablaRegistroVentas[[#This Row],[Dias de entrega]]&lt;=35, "Atrasado", "Alerta"))</f>
        <v>OK</v>
      </c>
      <c r="O970" s="1"/>
      <c r="P970"/>
      <c r="Q970"/>
      <c r="R970"/>
    </row>
    <row r="971" spans="1:18" x14ac:dyDescent="0.3">
      <c r="A971" t="s">
        <v>121</v>
      </c>
      <c r="B971" t="s">
        <v>25</v>
      </c>
      <c r="C971" t="s">
        <v>122</v>
      </c>
      <c r="D971" t="str">
        <f t="shared" si="15"/>
        <v>REPUBLIC OF THE CONGO - ÁFRICA - C73</v>
      </c>
      <c r="E971" t="str">
        <f>LOWER(CONCATENATE(TablaRegistroVentas[[#This Row],[País]], ".", LEFT(TablaRegistroVentas[[#This Row],[Zona]],3),"@miempresa.com"))</f>
        <v>republic of the congo.áfr@miempresa.com</v>
      </c>
      <c r="F971" t="s">
        <v>36</v>
      </c>
      <c r="G971" t="s">
        <v>13</v>
      </c>
      <c r="H971" t="s">
        <v>28</v>
      </c>
      <c r="I971" t="str">
        <f>IF(OR(TablaRegistroVentas[[#This Row],[Prioridad]]="Alta",TablaRegistroVentas[[#This Row],[Prioridad]]="Crítica"),"Urgente","Normal")</f>
        <v>Normal</v>
      </c>
      <c r="J971" s="1">
        <v>44600</v>
      </c>
      <c r="K971">
        <v>731539952</v>
      </c>
      <c r="L971" s="1">
        <v>44601</v>
      </c>
      <c r="M971" s="5">
        <f>_xlfn.DAYS(TablaRegistroVentas[[#This Row],[Fecha envío]], TablaRegistroVentas[[#This Row],[Fecha pedido]])</f>
        <v>1</v>
      </c>
      <c r="N971" s="1" t="str">
        <f>IF(TablaRegistroVentas[[#This Row],[Dias de entrega]]&lt;=20, "OK", IF(TablaRegistroVentas[[#This Row],[Dias de entrega]]&lt;=35, "Atrasado", "Alerta"))</f>
        <v>OK</v>
      </c>
      <c r="O971" s="1"/>
      <c r="P971"/>
      <c r="Q971"/>
      <c r="R971"/>
    </row>
    <row r="972" spans="1:18" x14ac:dyDescent="0.3">
      <c r="A972" t="s">
        <v>305</v>
      </c>
      <c r="B972" t="s">
        <v>25</v>
      </c>
      <c r="C972" t="s">
        <v>240</v>
      </c>
      <c r="D972" t="str">
        <f t="shared" si="15"/>
        <v>MAURITANIA - ÁFRICA - C77</v>
      </c>
      <c r="E972" t="str">
        <f>LOWER(CONCATENATE(TablaRegistroVentas[[#This Row],[País]], ".", LEFT(TablaRegistroVentas[[#This Row],[Zona]],3),"@miempresa.com"))</f>
        <v>mauritania.áfr@miempresa.com</v>
      </c>
      <c r="F972" t="s">
        <v>17</v>
      </c>
      <c r="G972" t="s">
        <v>18</v>
      </c>
      <c r="H972" t="s">
        <v>33</v>
      </c>
      <c r="I972" t="str">
        <f>IF(OR(TablaRegistroVentas[[#This Row],[Prioridad]]="Alta",TablaRegistroVentas[[#This Row],[Prioridad]]="Crítica"),"Urgente","Normal")</f>
        <v>Normal</v>
      </c>
      <c r="J972" s="1">
        <v>44274</v>
      </c>
      <c r="K972">
        <v>778919780</v>
      </c>
      <c r="L972" s="1">
        <v>44275</v>
      </c>
      <c r="M972" s="5">
        <f>_xlfn.DAYS(TablaRegistroVentas[[#This Row],[Fecha envío]], TablaRegistroVentas[[#This Row],[Fecha pedido]])</f>
        <v>1</v>
      </c>
      <c r="N972" s="1" t="str">
        <f>IF(TablaRegistroVentas[[#This Row],[Dias de entrega]]&lt;=20, "OK", IF(TablaRegistroVentas[[#This Row],[Dias de entrega]]&lt;=35, "Atrasado", "Alerta"))</f>
        <v>OK</v>
      </c>
      <c r="O972" s="1"/>
      <c r="P972"/>
      <c r="Q972"/>
      <c r="R972"/>
    </row>
    <row r="973" spans="1:18" x14ac:dyDescent="0.3">
      <c r="A973" t="s">
        <v>471</v>
      </c>
      <c r="B973" t="s">
        <v>25</v>
      </c>
      <c r="C973" t="s">
        <v>472</v>
      </c>
      <c r="D973" t="str">
        <f t="shared" si="15"/>
        <v>BENIN - ÁFRICA - C21</v>
      </c>
      <c r="E973" t="str">
        <f>LOWER(CONCATENATE(TablaRegistroVentas[[#This Row],[País]], ".", LEFT(TablaRegistroVentas[[#This Row],[Zona]],3),"@miempresa.com"))</f>
        <v>benin.áfr@miempresa.com</v>
      </c>
      <c r="F973" t="s">
        <v>41</v>
      </c>
      <c r="G973" t="s">
        <v>13</v>
      </c>
      <c r="H973" t="s">
        <v>28</v>
      </c>
      <c r="I973" t="str">
        <f>IF(OR(TablaRegistroVentas[[#This Row],[Prioridad]]="Alta",TablaRegistroVentas[[#This Row],[Prioridad]]="Crítica"),"Urgente","Normal")</f>
        <v>Normal</v>
      </c>
      <c r="J973" s="1">
        <v>44770</v>
      </c>
      <c r="K973">
        <v>212019670</v>
      </c>
      <c r="L973" s="1">
        <v>44771</v>
      </c>
      <c r="M973" s="5">
        <f>_xlfn.DAYS(TablaRegistroVentas[[#This Row],[Fecha envío]], TablaRegistroVentas[[#This Row],[Fecha pedido]])</f>
        <v>1</v>
      </c>
      <c r="N973" s="1" t="str">
        <f>IF(TablaRegistroVentas[[#This Row],[Dias de entrega]]&lt;=20, "OK", IF(TablaRegistroVentas[[#This Row],[Dias de entrega]]&lt;=35, "Atrasado", "Alerta"))</f>
        <v>OK</v>
      </c>
      <c r="O973" s="1"/>
      <c r="P973"/>
      <c r="Q973"/>
      <c r="R973"/>
    </row>
    <row r="974" spans="1:18" x14ac:dyDescent="0.3">
      <c r="A974" t="s">
        <v>490</v>
      </c>
      <c r="B974" t="s">
        <v>68</v>
      </c>
      <c r="C974" t="s">
        <v>380</v>
      </c>
      <c r="D974" t="str">
        <f t="shared" si="15"/>
        <v>PHILIPPINES - ASIA - C26</v>
      </c>
      <c r="E974" t="str">
        <f>LOWER(CONCATENATE(TablaRegistroVentas[[#This Row],[País]], ".", LEFT(TablaRegistroVentas[[#This Row],[Zona]],3),"@miempresa.com"))</f>
        <v>philippines.asi@miempresa.com</v>
      </c>
      <c r="F974" t="s">
        <v>23</v>
      </c>
      <c r="G974" t="s">
        <v>13</v>
      </c>
      <c r="H974" t="s">
        <v>19</v>
      </c>
      <c r="I974" t="str">
        <f>IF(OR(TablaRegistroVentas[[#This Row],[Prioridad]]="Alta",TablaRegistroVentas[[#This Row],[Prioridad]]="Crítica"),"Urgente","Normal")</f>
        <v>Urgente</v>
      </c>
      <c r="J974" s="1">
        <v>44265</v>
      </c>
      <c r="K974">
        <v>264075124</v>
      </c>
      <c r="L974" s="1">
        <v>44266</v>
      </c>
      <c r="M974" s="5">
        <f>_xlfn.DAYS(TablaRegistroVentas[[#This Row],[Fecha envío]], TablaRegistroVentas[[#This Row],[Fecha pedido]])</f>
        <v>1</v>
      </c>
      <c r="N974" s="1" t="str">
        <f>IF(TablaRegistroVentas[[#This Row],[Dias de entrega]]&lt;=20, "OK", IF(TablaRegistroVentas[[#This Row],[Dias de entrega]]&lt;=35, "Atrasado", "Alerta"))</f>
        <v>OK</v>
      </c>
      <c r="O974" s="1"/>
      <c r="P974"/>
      <c r="Q974"/>
      <c r="R974"/>
    </row>
    <row r="975" spans="1:18" x14ac:dyDescent="0.3">
      <c r="A975" t="s">
        <v>521</v>
      </c>
      <c r="B975" t="s">
        <v>25</v>
      </c>
      <c r="C975" t="s">
        <v>53</v>
      </c>
      <c r="D975" t="str">
        <f t="shared" si="15"/>
        <v>ZAMBIA - ÁFRICA - C23</v>
      </c>
      <c r="E975" t="str">
        <f>LOWER(CONCATENATE(TablaRegistroVentas[[#This Row],[País]], ".", LEFT(TablaRegistroVentas[[#This Row],[Zona]],3),"@miempresa.com"))</f>
        <v>zambia.áfr@miempresa.com</v>
      </c>
      <c r="F975" t="s">
        <v>27</v>
      </c>
      <c r="G975" t="s">
        <v>13</v>
      </c>
      <c r="H975" t="s">
        <v>28</v>
      </c>
      <c r="I975" t="str">
        <f>IF(OR(TablaRegistroVentas[[#This Row],[Prioridad]]="Alta",TablaRegistroVentas[[#This Row],[Prioridad]]="Crítica"),"Urgente","Normal")</f>
        <v>Normal</v>
      </c>
      <c r="J975" s="1">
        <v>44458</v>
      </c>
      <c r="K975">
        <v>239566600</v>
      </c>
      <c r="L975" s="1">
        <v>44459</v>
      </c>
      <c r="M975" s="5">
        <f>_xlfn.DAYS(TablaRegistroVentas[[#This Row],[Fecha envío]], TablaRegistroVentas[[#This Row],[Fecha pedido]])</f>
        <v>1</v>
      </c>
      <c r="N975" s="1" t="str">
        <f>IF(TablaRegistroVentas[[#This Row],[Dias de entrega]]&lt;=20, "OK", IF(TablaRegistroVentas[[#This Row],[Dias de entrega]]&lt;=35, "Atrasado", "Alerta"))</f>
        <v>OK</v>
      </c>
      <c r="O975" s="1"/>
      <c r="P975"/>
      <c r="Q975"/>
      <c r="R975"/>
    </row>
    <row r="976" spans="1:18" x14ac:dyDescent="0.3">
      <c r="A976" t="s">
        <v>704</v>
      </c>
      <c r="B976" t="s">
        <v>25</v>
      </c>
      <c r="C976" t="s">
        <v>270</v>
      </c>
      <c r="D976" t="str">
        <f t="shared" si="15"/>
        <v>GHANA - ÁFRICA - C57</v>
      </c>
      <c r="E976" t="str">
        <f>LOWER(CONCATENATE(TablaRegistroVentas[[#This Row],[País]], ".", LEFT(TablaRegistroVentas[[#This Row],[Zona]],3),"@miempresa.com"))</f>
        <v>ghana.áfr@miempresa.com</v>
      </c>
      <c r="F976" t="s">
        <v>56</v>
      </c>
      <c r="G976" t="s">
        <v>13</v>
      </c>
      <c r="H976" t="s">
        <v>33</v>
      </c>
      <c r="I976" t="str">
        <f>IF(OR(TablaRegistroVentas[[#This Row],[Prioridad]]="Alta",TablaRegistroVentas[[#This Row],[Prioridad]]="Crítica"),"Urgente","Normal")</f>
        <v>Normal</v>
      </c>
      <c r="J976" s="1">
        <v>44840</v>
      </c>
      <c r="K976">
        <v>570707833</v>
      </c>
      <c r="L976" s="1">
        <v>44841</v>
      </c>
      <c r="M976" s="5">
        <f>_xlfn.DAYS(TablaRegistroVentas[[#This Row],[Fecha envío]], TablaRegistroVentas[[#This Row],[Fecha pedido]])</f>
        <v>1</v>
      </c>
      <c r="N976" s="1" t="str">
        <f>IF(TablaRegistroVentas[[#This Row],[Dias de entrega]]&lt;=20, "OK", IF(TablaRegistroVentas[[#This Row],[Dias de entrega]]&lt;=35, "Atrasado", "Alerta"))</f>
        <v>OK</v>
      </c>
      <c r="O976" s="1"/>
      <c r="P976"/>
      <c r="Q976"/>
      <c r="R976"/>
    </row>
    <row r="977" spans="1:18" x14ac:dyDescent="0.3">
      <c r="A977" t="s">
        <v>713</v>
      </c>
      <c r="B977" t="s">
        <v>25</v>
      </c>
      <c r="C977" t="s">
        <v>40</v>
      </c>
      <c r="D977" t="str">
        <f t="shared" si="15"/>
        <v>TUNISIA  - ÁFRICA - C28</v>
      </c>
      <c r="E977" t="str">
        <f>LOWER(CONCATENATE(TablaRegistroVentas[[#This Row],[País]], ".", LEFT(TablaRegistroVentas[[#This Row],[Zona]],3),"@miempresa.com"))</f>
        <v>tunisia .áfr@miempresa.com</v>
      </c>
      <c r="F977" t="s">
        <v>56</v>
      </c>
      <c r="G977" t="s">
        <v>13</v>
      </c>
      <c r="H977" t="s">
        <v>19</v>
      </c>
      <c r="I977" t="str">
        <f>IF(OR(TablaRegistroVentas[[#This Row],[Prioridad]]="Alta",TablaRegistroVentas[[#This Row],[Prioridad]]="Crítica"),"Urgente","Normal")</f>
        <v>Urgente</v>
      </c>
      <c r="J977" s="1">
        <v>43845</v>
      </c>
      <c r="K977">
        <v>284194266</v>
      </c>
      <c r="L977" s="1">
        <v>43846</v>
      </c>
      <c r="M977" s="5">
        <f>_xlfn.DAYS(TablaRegistroVentas[[#This Row],[Fecha envío]], TablaRegistroVentas[[#This Row],[Fecha pedido]])</f>
        <v>1</v>
      </c>
      <c r="N977" s="1" t="str">
        <f>IF(TablaRegistroVentas[[#This Row],[Dias de entrega]]&lt;=20, "OK", IF(TablaRegistroVentas[[#This Row],[Dias de entrega]]&lt;=35, "Atrasado", "Alerta"))</f>
        <v>OK</v>
      </c>
      <c r="O977" s="1"/>
      <c r="P977"/>
      <c r="Q977"/>
      <c r="R977"/>
    </row>
    <row r="978" spans="1:18" x14ac:dyDescent="0.3">
      <c r="A978" t="s">
        <v>720</v>
      </c>
      <c r="B978" t="s">
        <v>68</v>
      </c>
      <c r="C978" t="s">
        <v>170</v>
      </c>
      <c r="D978" t="str">
        <f t="shared" si="15"/>
        <v>INDIA - ASIA - C12</v>
      </c>
      <c r="E978" t="str">
        <f>LOWER(CONCATENATE(TablaRegistroVentas[[#This Row],[País]], ".", LEFT(TablaRegistroVentas[[#This Row],[Zona]],3),"@miempresa.com"))</f>
        <v>india.asi@miempresa.com</v>
      </c>
      <c r="F978" t="s">
        <v>36</v>
      </c>
      <c r="G978" t="s">
        <v>18</v>
      </c>
      <c r="H978" t="s">
        <v>19</v>
      </c>
      <c r="I978" t="str">
        <f>IF(OR(TablaRegistroVentas[[#This Row],[Prioridad]]="Alta",TablaRegistroVentas[[#This Row],[Prioridad]]="Crítica"),"Urgente","Normal")</f>
        <v>Urgente</v>
      </c>
      <c r="J978" s="1">
        <v>44023</v>
      </c>
      <c r="K978">
        <v>128816258</v>
      </c>
      <c r="L978" s="1">
        <v>44024</v>
      </c>
      <c r="M978" s="5">
        <f>_xlfn.DAYS(TablaRegistroVentas[[#This Row],[Fecha envío]], TablaRegistroVentas[[#This Row],[Fecha pedido]])</f>
        <v>1</v>
      </c>
      <c r="N978" s="1" t="str">
        <f>IF(TablaRegistroVentas[[#This Row],[Dias de entrega]]&lt;=20, "OK", IF(TablaRegistroVentas[[#This Row],[Dias de entrega]]&lt;=35, "Atrasado", "Alerta"))</f>
        <v>OK</v>
      </c>
      <c r="O978" s="1"/>
      <c r="P978"/>
      <c r="Q978"/>
      <c r="R978"/>
    </row>
    <row r="979" spans="1:18" x14ac:dyDescent="0.3">
      <c r="A979" t="s">
        <v>813</v>
      </c>
      <c r="B979" t="s">
        <v>10</v>
      </c>
      <c r="C979" t="s">
        <v>95</v>
      </c>
      <c r="D979" t="str">
        <f t="shared" si="15"/>
        <v>MONTENEGRO - EUROPA - C31</v>
      </c>
      <c r="E979" t="str">
        <f>LOWER(CONCATENATE(TablaRegistroVentas[[#This Row],[País]], ".", LEFT(TablaRegistroVentas[[#This Row],[Zona]],3),"@miempresa.com"))</f>
        <v>montenegro.eur@miempresa.com</v>
      </c>
      <c r="F979" t="s">
        <v>88</v>
      </c>
      <c r="G979" t="s">
        <v>18</v>
      </c>
      <c r="H979" t="s">
        <v>19</v>
      </c>
      <c r="I979" t="str">
        <f>IF(OR(TablaRegistroVentas[[#This Row],[Prioridad]]="Alta",TablaRegistroVentas[[#This Row],[Prioridad]]="Crítica"),"Urgente","Normal")</f>
        <v>Urgente</v>
      </c>
      <c r="J979" s="1">
        <v>44811</v>
      </c>
      <c r="K979">
        <v>310661447</v>
      </c>
      <c r="L979" s="1">
        <v>44812</v>
      </c>
      <c r="M979" s="5">
        <f>_xlfn.DAYS(TablaRegistroVentas[[#This Row],[Fecha envío]], TablaRegistroVentas[[#This Row],[Fecha pedido]])</f>
        <v>1</v>
      </c>
      <c r="N979" s="1" t="str">
        <f>IF(TablaRegistroVentas[[#This Row],[Dias de entrega]]&lt;=20, "OK", IF(TablaRegistroVentas[[#This Row],[Dias de entrega]]&lt;=35, "Atrasado", "Alerta"))</f>
        <v>OK</v>
      </c>
      <c r="O979" s="1"/>
      <c r="P979"/>
      <c r="Q979"/>
      <c r="R979"/>
    </row>
    <row r="980" spans="1:18" x14ac:dyDescent="0.3">
      <c r="A980" t="s">
        <v>977</v>
      </c>
      <c r="B980" t="s">
        <v>25</v>
      </c>
      <c r="C980" t="s">
        <v>327</v>
      </c>
      <c r="D980" t="str">
        <f t="shared" si="15"/>
        <v>SOMALIA - ÁFRICA - C47</v>
      </c>
      <c r="E980" t="str">
        <f>LOWER(CONCATENATE(TablaRegistroVentas[[#This Row],[País]], ".", LEFT(TablaRegistroVentas[[#This Row],[Zona]],3),"@miempresa.com"))</f>
        <v>somalia.áfr@miempresa.com</v>
      </c>
      <c r="F980" t="s">
        <v>36</v>
      </c>
      <c r="G980" t="s">
        <v>18</v>
      </c>
      <c r="H980" t="s">
        <v>33</v>
      </c>
      <c r="I980" t="str">
        <f>IF(OR(TablaRegistroVentas[[#This Row],[Prioridad]]="Alta",TablaRegistroVentas[[#This Row],[Prioridad]]="Crítica"),"Urgente","Normal")</f>
        <v>Normal</v>
      </c>
      <c r="J980" s="1">
        <v>44218</v>
      </c>
      <c r="K980">
        <v>477304303</v>
      </c>
      <c r="L980" s="1">
        <v>44219</v>
      </c>
      <c r="M980" s="5">
        <f>_xlfn.DAYS(TablaRegistroVentas[[#This Row],[Fecha envío]], TablaRegistroVentas[[#This Row],[Fecha pedido]])</f>
        <v>1</v>
      </c>
      <c r="N980" s="1" t="str">
        <f>IF(TablaRegistroVentas[[#This Row],[Dias de entrega]]&lt;=20, "OK", IF(TablaRegistroVentas[[#This Row],[Dias de entrega]]&lt;=35, "Atrasado", "Alerta"))</f>
        <v>OK</v>
      </c>
      <c r="O980" s="1"/>
      <c r="P980"/>
      <c r="Q980"/>
      <c r="R980"/>
    </row>
    <row r="981" spans="1:18" x14ac:dyDescent="0.3">
      <c r="A981" t="s">
        <v>1074</v>
      </c>
      <c r="B981" t="s">
        <v>68</v>
      </c>
      <c r="C981" t="s">
        <v>913</v>
      </c>
      <c r="D981" t="str">
        <f t="shared" si="15"/>
        <v>CAMBODIA - ASIA - C50</v>
      </c>
      <c r="E981" t="str">
        <f>LOWER(CONCATENATE(TablaRegistroVentas[[#This Row],[País]], ".", LEFT(TablaRegistroVentas[[#This Row],[Zona]],3),"@miempresa.com"))</f>
        <v>cambodia.asi@miempresa.com</v>
      </c>
      <c r="F981" t="s">
        <v>23</v>
      </c>
      <c r="G981" t="s">
        <v>13</v>
      </c>
      <c r="H981" t="s">
        <v>19</v>
      </c>
      <c r="I981" t="str">
        <f>IF(OR(TablaRegistroVentas[[#This Row],[Prioridad]]="Alta",TablaRegistroVentas[[#This Row],[Prioridad]]="Crítica"),"Urgente","Normal")</f>
        <v>Urgente</v>
      </c>
      <c r="J981" s="1">
        <v>44078</v>
      </c>
      <c r="K981">
        <v>507809388</v>
      </c>
      <c r="L981" s="1">
        <v>44079</v>
      </c>
      <c r="M981" s="5">
        <f>_xlfn.DAYS(TablaRegistroVentas[[#This Row],[Fecha envío]], TablaRegistroVentas[[#This Row],[Fecha pedido]])</f>
        <v>1</v>
      </c>
      <c r="N981" s="1" t="str">
        <f>IF(TablaRegistroVentas[[#This Row],[Dias de entrega]]&lt;=20, "OK", IF(TablaRegistroVentas[[#This Row],[Dias de entrega]]&lt;=35, "Atrasado", "Alerta"))</f>
        <v>OK</v>
      </c>
      <c r="O981" s="1"/>
      <c r="P981"/>
      <c r="Q981"/>
      <c r="R981"/>
    </row>
    <row r="982" spans="1:18" x14ac:dyDescent="0.3">
      <c r="A982" t="s">
        <v>169</v>
      </c>
      <c r="B982" t="s">
        <v>68</v>
      </c>
      <c r="C982" t="s">
        <v>170</v>
      </c>
      <c r="D982" t="str">
        <f t="shared" si="15"/>
        <v>INDIA - ASIA - C88</v>
      </c>
      <c r="E982" t="str">
        <f>LOWER(CONCATENATE(TablaRegistroVentas[[#This Row],[País]], ".", LEFT(TablaRegistroVentas[[#This Row],[Zona]],3),"@miempresa.com"))</f>
        <v>india.asi@miempresa.com</v>
      </c>
      <c r="F982" t="s">
        <v>56</v>
      </c>
      <c r="G982" t="s">
        <v>18</v>
      </c>
      <c r="H982" t="s">
        <v>28</v>
      </c>
      <c r="I982" t="str">
        <f>IF(OR(TablaRegistroVentas[[#This Row],[Prioridad]]="Alta",TablaRegistroVentas[[#This Row],[Prioridad]]="Crítica"),"Urgente","Normal")</f>
        <v>Normal</v>
      </c>
      <c r="J982" s="1">
        <v>44717</v>
      </c>
      <c r="K982">
        <v>883492887</v>
      </c>
      <c r="L982" s="1">
        <v>44717</v>
      </c>
      <c r="M982" s="5">
        <f>_xlfn.DAYS(TablaRegistroVentas[[#This Row],[Fecha envío]], TablaRegistroVentas[[#This Row],[Fecha pedido]])</f>
        <v>0</v>
      </c>
      <c r="N982" s="1" t="str">
        <f>IF(TablaRegistroVentas[[#This Row],[Dias de entrega]]&lt;=20, "OK", IF(TablaRegistroVentas[[#This Row],[Dias de entrega]]&lt;=35, "Atrasado", "Alerta"))</f>
        <v>OK</v>
      </c>
      <c r="O982" s="1"/>
      <c r="P982"/>
      <c r="Q982"/>
      <c r="R982"/>
    </row>
    <row r="983" spans="1:18" x14ac:dyDescent="0.3">
      <c r="A983" t="s">
        <v>210</v>
      </c>
      <c r="B983" t="s">
        <v>68</v>
      </c>
      <c r="C983" t="s">
        <v>69</v>
      </c>
      <c r="D983" t="str">
        <f t="shared" si="15"/>
        <v>UZBEKISTAN - ASIA - C87</v>
      </c>
      <c r="E983" t="str">
        <f>LOWER(CONCATENATE(TablaRegistroVentas[[#This Row],[País]], ".", LEFT(TablaRegistroVentas[[#This Row],[Zona]],3),"@miempresa.com"))</f>
        <v>uzbekistan.asi@miempresa.com</v>
      </c>
      <c r="F983" t="s">
        <v>23</v>
      </c>
      <c r="G983" t="s">
        <v>13</v>
      </c>
      <c r="H983" t="s">
        <v>19</v>
      </c>
      <c r="I983" t="str">
        <f>IF(OR(TablaRegistroVentas[[#This Row],[Prioridad]]="Alta",TablaRegistroVentas[[#This Row],[Prioridad]]="Crítica"),"Urgente","Normal")</f>
        <v>Urgente</v>
      </c>
      <c r="J983" s="1">
        <v>44436</v>
      </c>
      <c r="K983">
        <v>871178328</v>
      </c>
      <c r="L983" s="1">
        <v>44436</v>
      </c>
      <c r="M983" s="5">
        <f>_xlfn.DAYS(TablaRegistroVentas[[#This Row],[Fecha envío]], TablaRegistroVentas[[#This Row],[Fecha pedido]])</f>
        <v>0</v>
      </c>
      <c r="N983" s="1" t="str">
        <f>IF(TablaRegistroVentas[[#This Row],[Dias de entrega]]&lt;=20, "OK", IF(TablaRegistroVentas[[#This Row],[Dias de entrega]]&lt;=35, "Atrasado", "Alerta"))</f>
        <v>OK</v>
      </c>
      <c r="O983" s="1"/>
      <c r="P983"/>
      <c r="Q983"/>
      <c r="R983"/>
    </row>
    <row r="984" spans="1:18" x14ac:dyDescent="0.3">
      <c r="A984" t="s">
        <v>278</v>
      </c>
      <c r="B984" t="s">
        <v>25</v>
      </c>
      <c r="C984" t="s">
        <v>279</v>
      </c>
      <c r="D984" t="str">
        <f t="shared" si="15"/>
        <v>ETHIOPIA - ÁFRICA - C21</v>
      </c>
      <c r="E984" t="str">
        <f>LOWER(CONCATENATE(TablaRegistroVentas[[#This Row],[País]], ".", LEFT(TablaRegistroVentas[[#This Row],[Zona]],3),"@miempresa.com"))</f>
        <v>ethiopia.áfr@miempresa.com</v>
      </c>
      <c r="F984" t="s">
        <v>27</v>
      </c>
      <c r="G984" t="s">
        <v>18</v>
      </c>
      <c r="H984" t="s">
        <v>28</v>
      </c>
      <c r="I984" t="str">
        <f>IF(OR(TablaRegistroVentas[[#This Row],[Prioridad]]="Alta",TablaRegistroVentas[[#This Row],[Prioridad]]="Crítica"),"Urgente","Normal")</f>
        <v>Normal</v>
      </c>
      <c r="J984" s="1">
        <v>44249</v>
      </c>
      <c r="K984">
        <v>212511909</v>
      </c>
      <c r="L984" s="1">
        <v>44249</v>
      </c>
      <c r="M984" s="5">
        <f>_xlfn.DAYS(TablaRegistroVentas[[#This Row],[Fecha envío]], TablaRegistroVentas[[#This Row],[Fecha pedido]])</f>
        <v>0</v>
      </c>
      <c r="N984" s="1" t="str">
        <f>IF(TablaRegistroVentas[[#This Row],[Dias de entrega]]&lt;=20, "OK", IF(TablaRegistroVentas[[#This Row],[Dias de entrega]]&lt;=35, "Atrasado", "Alerta"))</f>
        <v>OK</v>
      </c>
      <c r="O984" s="1"/>
      <c r="P984"/>
      <c r="Q984"/>
      <c r="R984"/>
    </row>
    <row r="985" spans="1:18" x14ac:dyDescent="0.3">
      <c r="A985" t="s">
        <v>329</v>
      </c>
      <c r="B985" t="s">
        <v>10</v>
      </c>
      <c r="C985" t="s">
        <v>330</v>
      </c>
      <c r="D985" t="str">
        <f t="shared" si="15"/>
        <v>CYPRUS - EUROPA - C99</v>
      </c>
      <c r="E985" t="str">
        <f>LOWER(CONCATENATE(TablaRegistroVentas[[#This Row],[País]], ".", LEFT(TablaRegistroVentas[[#This Row],[Zona]],3),"@miempresa.com"))</f>
        <v>cyprus.eur@miempresa.com</v>
      </c>
      <c r="F985" t="s">
        <v>23</v>
      </c>
      <c r="G985" t="s">
        <v>13</v>
      </c>
      <c r="H985" t="s">
        <v>33</v>
      </c>
      <c r="I985" t="str">
        <f>IF(OR(TablaRegistroVentas[[#This Row],[Prioridad]]="Alta",TablaRegistroVentas[[#This Row],[Prioridad]]="Crítica"),"Urgente","Normal")</f>
        <v>Normal</v>
      </c>
      <c r="J985" s="1">
        <v>44804</v>
      </c>
      <c r="K985">
        <v>996237075</v>
      </c>
      <c r="L985" s="1">
        <v>44804</v>
      </c>
      <c r="M985" s="5">
        <f>_xlfn.DAYS(TablaRegistroVentas[[#This Row],[Fecha envío]], TablaRegistroVentas[[#This Row],[Fecha pedido]])</f>
        <v>0</v>
      </c>
      <c r="N985" s="1" t="str">
        <f>IF(TablaRegistroVentas[[#This Row],[Dias de entrega]]&lt;=20, "OK", IF(TablaRegistroVentas[[#This Row],[Dias de entrega]]&lt;=35, "Atrasado", "Alerta"))</f>
        <v>OK</v>
      </c>
      <c r="O985" s="1"/>
      <c r="P985"/>
      <c r="Q985"/>
      <c r="R985"/>
    </row>
    <row r="986" spans="1:18" x14ac:dyDescent="0.3">
      <c r="A986" t="s">
        <v>491</v>
      </c>
      <c r="B986" t="s">
        <v>21</v>
      </c>
      <c r="C986" t="s">
        <v>22</v>
      </c>
      <c r="D986" t="str">
        <f t="shared" si="15"/>
        <v>MARSHALL ISLANDS - AUSTRALIA Y OCEANÍA - C74</v>
      </c>
      <c r="E986" t="str">
        <f>LOWER(CONCATENATE(TablaRegistroVentas[[#This Row],[País]], ".", LEFT(TablaRegistroVentas[[#This Row],[Zona]],3),"@miempresa.com"))</f>
        <v>marshall islands.aus@miempresa.com</v>
      </c>
      <c r="F986" t="s">
        <v>27</v>
      </c>
      <c r="G986" t="s">
        <v>18</v>
      </c>
      <c r="H986" t="s">
        <v>28</v>
      </c>
      <c r="I986" t="str">
        <f>IF(OR(TablaRegistroVentas[[#This Row],[Prioridad]]="Alta",TablaRegistroVentas[[#This Row],[Prioridad]]="Crítica"),"Urgente","Normal")</f>
        <v>Normal</v>
      </c>
      <c r="J986" s="1">
        <v>44187</v>
      </c>
      <c r="K986">
        <v>743553245</v>
      </c>
      <c r="L986" s="1">
        <v>44187</v>
      </c>
      <c r="M986" s="5">
        <f>_xlfn.DAYS(TablaRegistroVentas[[#This Row],[Fecha envío]], TablaRegistroVentas[[#This Row],[Fecha pedido]])</f>
        <v>0</v>
      </c>
      <c r="N986" s="1" t="str">
        <f>IF(TablaRegistroVentas[[#This Row],[Dias de entrega]]&lt;=20, "OK", IF(TablaRegistroVentas[[#This Row],[Dias de entrega]]&lt;=35, "Atrasado", "Alerta"))</f>
        <v>OK</v>
      </c>
      <c r="O986" s="1"/>
      <c r="P986"/>
      <c r="Q986"/>
      <c r="R986"/>
    </row>
    <row r="987" spans="1:18" x14ac:dyDescent="0.3">
      <c r="A987" t="s">
        <v>510</v>
      </c>
      <c r="B987" t="s">
        <v>10</v>
      </c>
      <c r="C987" t="s">
        <v>340</v>
      </c>
      <c r="D987" t="str">
        <f t="shared" si="15"/>
        <v>LUXEMBOURG - EUROPA - C40</v>
      </c>
      <c r="E987" t="str">
        <f>LOWER(CONCATENATE(TablaRegistroVentas[[#This Row],[País]], ".", LEFT(TablaRegistroVentas[[#This Row],[Zona]],3),"@miempresa.com"))</f>
        <v>luxembourg.eur@miempresa.com</v>
      </c>
      <c r="F987" t="s">
        <v>78</v>
      </c>
      <c r="G987" t="s">
        <v>18</v>
      </c>
      <c r="H987" t="s">
        <v>28</v>
      </c>
      <c r="I987" t="str">
        <f>IF(OR(TablaRegistroVentas[[#This Row],[Prioridad]]="Alta",TablaRegistroVentas[[#This Row],[Prioridad]]="Crítica"),"Urgente","Normal")</f>
        <v>Normal</v>
      </c>
      <c r="J987" s="1">
        <v>44678</v>
      </c>
      <c r="K987">
        <v>408037650</v>
      </c>
      <c r="L987" s="1">
        <v>44678</v>
      </c>
      <c r="M987" s="5">
        <f>_xlfn.DAYS(TablaRegistroVentas[[#This Row],[Fecha envío]], TablaRegistroVentas[[#This Row],[Fecha pedido]])</f>
        <v>0</v>
      </c>
      <c r="N987" s="1" t="str">
        <f>IF(TablaRegistroVentas[[#This Row],[Dias de entrega]]&lt;=20, "OK", IF(TablaRegistroVentas[[#This Row],[Dias de entrega]]&lt;=35, "Atrasado", "Alerta"))</f>
        <v>OK</v>
      </c>
      <c r="O987" s="1"/>
      <c r="P987"/>
      <c r="Q987"/>
      <c r="R987"/>
    </row>
    <row r="988" spans="1:18" x14ac:dyDescent="0.3">
      <c r="A988" t="s">
        <v>540</v>
      </c>
      <c r="B988" t="s">
        <v>25</v>
      </c>
      <c r="C988" t="s">
        <v>504</v>
      </c>
      <c r="D988" t="str">
        <f t="shared" si="15"/>
        <v>MOROCCO - ÁFRICA - C98</v>
      </c>
      <c r="E988" t="str">
        <f>LOWER(CONCATENATE(TablaRegistroVentas[[#This Row],[País]], ".", LEFT(TablaRegistroVentas[[#This Row],[Zona]],3),"@miempresa.com"))</f>
        <v>morocco.áfr@miempresa.com</v>
      </c>
      <c r="F988" t="s">
        <v>23</v>
      </c>
      <c r="G988" t="s">
        <v>13</v>
      </c>
      <c r="H988" t="s">
        <v>28</v>
      </c>
      <c r="I988" t="str">
        <f>IF(OR(TablaRegistroVentas[[#This Row],[Prioridad]]="Alta",TablaRegistroVentas[[#This Row],[Prioridad]]="Crítica"),"Urgente","Normal")</f>
        <v>Normal</v>
      </c>
      <c r="J988" s="1">
        <v>44180</v>
      </c>
      <c r="K988">
        <v>980211198</v>
      </c>
      <c r="L988" s="1">
        <v>44180</v>
      </c>
      <c r="M988" s="5">
        <f>_xlfn.DAYS(TablaRegistroVentas[[#This Row],[Fecha envío]], TablaRegistroVentas[[#This Row],[Fecha pedido]])</f>
        <v>0</v>
      </c>
      <c r="N988" s="1" t="str">
        <f>IF(TablaRegistroVentas[[#This Row],[Dias de entrega]]&lt;=20, "OK", IF(TablaRegistroVentas[[#This Row],[Dias de entrega]]&lt;=35, "Atrasado", "Alerta"))</f>
        <v>OK</v>
      </c>
      <c r="O988" s="1"/>
      <c r="P988"/>
      <c r="Q988"/>
      <c r="R988"/>
    </row>
    <row r="989" spans="1:18" x14ac:dyDescent="0.3">
      <c r="A989" t="s">
        <v>628</v>
      </c>
      <c r="B989" t="s">
        <v>25</v>
      </c>
      <c r="C989" t="s">
        <v>472</v>
      </c>
      <c r="D989" t="str">
        <f t="shared" si="15"/>
        <v>BENIN - ÁFRICA - C77</v>
      </c>
      <c r="E989" t="str">
        <f>LOWER(CONCATENATE(TablaRegistroVentas[[#This Row],[País]], ".", LEFT(TablaRegistroVentas[[#This Row],[Zona]],3),"@miempresa.com"))</f>
        <v>benin.áfr@miempresa.com</v>
      </c>
      <c r="F989" t="s">
        <v>12</v>
      </c>
      <c r="G989" t="s">
        <v>18</v>
      </c>
      <c r="H989" t="s">
        <v>33</v>
      </c>
      <c r="I989" t="str">
        <f>IF(OR(TablaRegistroVentas[[#This Row],[Prioridad]]="Alta",TablaRegistroVentas[[#This Row],[Prioridad]]="Crítica"),"Urgente","Normal")</f>
        <v>Normal</v>
      </c>
      <c r="J989" s="1">
        <v>44509</v>
      </c>
      <c r="K989">
        <v>776895892</v>
      </c>
      <c r="L989" s="1">
        <v>44509</v>
      </c>
      <c r="M989" s="5">
        <f>_xlfn.DAYS(TablaRegistroVentas[[#This Row],[Fecha envío]], TablaRegistroVentas[[#This Row],[Fecha pedido]])</f>
        <v>0</v>
      </c>
      <c r="N989" s="1" t="str">
        <f>IF(TablaRegistroVentas[[#This Row],[Dias de entrega]]&lt;=20, "OK", IF(TablaRegistroVentas[[#This Row],[Dias de entrega]]&lt;=35, "Atrasado", "Alerta"))</f>
        <v>OK</v>
      </c>
      <c r="O989" s="1"/>
      <c r="P989"/>
      <c r="Q989"/>
      <c r="R989"/>
    </row>
    <row r="990" spans="1:18" x14ac:dyDescent="0.3">
      <c r="A990" t="s">
        <v>652</v>
      </c>
      <c r="B990" t="s">
        <v>68</v>
      </c>
      <c r="C990" t="s">
        <v>100</v>
      </c>
      <c r="D990" t="str">
        <f t="shared" si="15"/>
        <v>INDONESIA - ASIA - C87</v>
      </c>
      <c r="E990" t="str">
        <f>LOWER(CONCATENATE(TablaRegistroVentas[[#This Row],[País]], ".", LEFT(TablaRegistroVentas[[#This Row],[Zona]],3),"@miempresa.com"))</f>
        <v>indonesia.asi@miempresa.com</v>
      </c>
      <c r="F990" t="s">
        <v>43</v>
      </c>
      <c r="G990" t="s">
        <v>18</v>
      </c>
      <c r="H990" t="s">
        <v>33</v>
      </c>
      <c r="I990" t="str">
        <f>IF(OR(TablaRegistroVentas[[#This Row],[Prioridad]]="Alta",TablaRegistroVentas[[#This Row],[Prioridad]]="Crítica"),"Urgente","Normal")</f>
        <v>Normal</v>
      </c>
      <c r="J990" s="1">
        <v>44375</v>
      </c>
      <c r="K990">
        <v>877616918</v>
      </c>
      <c r="L990" s="1">
        <v>44375</v>
      </c>
      <c r="M990" s="5">
        <f>_xlfn.DAYS(TablaRegistroVentas[[#This Row],[Fecha envío]], TablaRegistroVentas[[#This Row],[Fecha pedido]])</f>
        <v>0</v>
      </c>
      <c r="N990" s="1" t="str">
        <f>IF(TablaRegistroVentas[[#This Row],[Dias de entrega]]&lt;=20, "OK", IF(TablaRegistroVentas[[#This Row],[Dias de entrega]]&lt;=35, "Atrasado", "Alerta"))</f>
        <v>OK</v>
      </c>
      <c r="O990" s="1"/>
      <c r="P990"/>
      <c r="Q990"/>
      <c r="R990"/>
    </row>
    <row r="991" spans="1:18" x14ac:dyDescent="0.3">
      <c r="A991" t="s">
        <v>658</v>
      </c>
      <c r="B991" t="s">
        <v>25</v>
      </c>
      <c r="C991" t="s">
        <v>145</v>
      </c>
      <c r="D991" t="str">
        <f t="shared" si="15"/>
        <v>QATAR - ÁFRICA - C36</v>
      </c>
      <c r="E991" t="str">
        <f>LOWER(CONCATENATE(TablaRegistroVentas[[#This Row],[País]], ".", LEFT(TablaRegistroVentas[[#This Row],[Zona]],3),"@miempresa.com"))</f>
        <v>qatar.áfr@miempresa.com</v>
      </c>
      <c r="F991" t="s">
        <v>56</v>
      </c>
      <c r="G991" t="s">
        <v>18</v>
      </c>
      <c r="H991" t="s">
        <v>19</v>
      </c>
      <c r="I991" t="str">
        <f>IF(OR(TablaRegistroVentas[[#This Row],[Prioridad]]="Alta",TablaRegistroVentas[[#This Row],[Prioridad]]="Crítica"),"Urgente","Normal")</f>
        <v>Urgente</v>
      </c>
      <c r="J991" s="1">
        <v>44596</v>
      </c>
      <c r="K991">
        <v>365745437</v>
      </c>
      <c r="L991" s="1">
        <v>44596</v>
      </c>
      <c r="M991" s="5">
        <f>_xlfn.DAYS(TablaRegistroVentas[[#This Row],[Fecha envío]], TablaRegistroVentas[[#This Row],[Fecha pedido]])</f>
        <v>0</v>
      </c>
      <c r="N991" s="1" t="str">
        <f>IF(TablaRegistroVentas[[#This Row],[Dias de entrega]]&lt;=20, "OK", IF(TablaRegistroVentas[[#This Row],[Dias de entrega]]&lt;=35, "Atrasado", "Alerta"))</f>
        <v>OK</v>
      </c>
      <c r="O991" s="1"/>
      <c r="P991"/>
      <c r="Q991"/>
      <c r="R991"/>
    </row>
    <row r="992" spans="1:18" x14ac:dyDescent="0.3">
      <c r="A992" t="s">
        <v>833</v>
      </c>
      <c r="B992" t="s">
        <v>25</v>
      </c>
      <c r="C992" t="s">
        <v>240</v>
      </c>
      <c r="D992" t="str">
        <f t="shared" si="15"/>
        <v>MAURITANIA - ÁFRICA - C86</v>
      </c>
      <c r="E992" t="str">
        <f>LOWER(CONCATENATE(TablaRegistroVentas[[#This Row],[País]], ".", LEFT(TablaRegistroVentas[[#This Row],[Zona]],3),"@miempresa.com"))</f>
        <v>mauritania.áfr@miempresa.com</v>
      </c>
      <c r="F992" t="s">
        <v>23</v>
      </c>
      <c r="G992" t="s">
        <v>13</v>
      </c>
      <c r="H992" t="s">
        <v>19</v>
      </c>
      <c r="I992" t="str">
        <f>IF(OR(TablaRegistroVentas[[#This Row],[Prioridad]]="Alta",TablaRegistroVentas[[#This Row],[Prioridad]]="Crítica"),"Urgente","Normal")</f>
        <v>Urgente</v>
      </c>
      <c r="J992" s="1">
        <v>44560</v>
      </c>
      <c r="K992">
        <v>861686313</v>
      </c>
      <c r="L992" s="1">
        <v>44560</v>
      </c>
      <c r="M992" s="5">
        <f>_xlfn.DAYS(TablaRegistroVentas[[#This Row],[Fecha envío]], TablaRegistroVentas[[#This Row],[Fecha pedido]])</f>
        <v>0</v>
      </c>
      <c r="N992" s="1" t="str">
        <f>IF(TablaRegistroVentas[[#This Row],[Dias de entrega]]&lt;=20, "OK", IF(TablaRegistroVentas[[#This Row],[Dias de entrega]]&lt;=35, "Atrasado", "Alerta"))</f>
        <v>OK</v>
      </c>
      <c r="O992" s="1"/>
      <c r="P992"/>
      <c r="Q992"/>
      <c r="R992"/>
    </row>
    <row r="993" spans="1:18" x14ac:dyDescent="0.3">
      <c r="A993" t="s">
        <v>934</v>
      </c>
      <c r="B993" t="s">
        <v>21</v>
      </c>
      <c r="C993" t="s">
        <v>348</v>
      </c>
      <c r="D993" t="str">
        <f t="shared" si="15"/>
        <v>SOLOMON ISLANDS - AUSTRALIA Y OCEANÍA - C69</v>
      </c>
      <c r="E993" t="str">
        <f>LOWER(CONCATENATE(TablaRegistroVentas[[#This Row],[País]], ".", LEFT(TablaRegistroVentas[[#This Row],[Zona]],3),"@miempresa.com"))</f>
        <v>solomon islands.aus@miempresa.com</v>
      </c>
      <c r="F993" t="s">
        <v>88</v>
      </c>
      <c r="G993" t="s">
        <v>13</v>
      </c>
      <c r="H993" t="s">
        <v>19</v>
      </c>
      <c r="I993" t="str">
        <f>IF(OR(TablaRegistroVentas[[#This Row],[Prioridad]]="Alta",TablaRegistroVentas[[#This Row],[Prioridad]]="Crítica"),"Urgente","Normal")</f>
        <v>Urgente</v>
      </c>
      <c r="J993" s="1">
        <v>43877</v>
      </c>
      <c r="K993">
        <v>695179069</v>
      </c>
      <c r="L993" s="1">
        <v>43877</v>
      </c>
      <c r="M993" s="5">
        <f>_xlfn.DAYS(TablaRegistroVentas[[#This Row],[Fecha envío]], TablaRegistroVentas[[#This Row],[Fecha pedido]])</f>
        <v>0</v>
      </c>
      <c r="N993" s="1" t="str">
        <f>IF(TablaRegistroVentas[[#This Row],[Dias de entrega]]&lt;=20, "OK", IF(TablaRegistroVentas[[#This Row],[Dias de entrega]]&lt;=35, "Atrasado", "Alerta"))</f>
        <v>OK</v>
      </c>
      <c r="O993" s="1"/>
      <c r="P993"/>
      <c r="Q993"/>
      <c r="R993"/>
    </row>
    <row r="994" spans="1:18" x14ac:dyDescent="0.3">
      <c r="A994" t="s">
        <v>938</v>
      </c>
      <c r="B994" t="s">
        <v>21</v>
      </c>
      <c r="C994" t="s">
        <v>38</v>
      </c>
      <c r="D994" t="str">
        <f t="shared" si="15"/>
        <v>FIJI - AUSTRALIA Y OCEANÍA - C20</v>
      </c>
      <c r="E994" t="str">
        <f>LOWER(CONCATENATE(TablaRegistroVentas[[#This Row],[País]], ".", LEFT(TablaRegistroVentas[[#This Row],[Zona]],3),"@miempresa.com"))</f>
        <v>fiji.aus@miempresa.com</v>
      </c>
      <c r="F994" t="s">
        <v>36</v>
      </c>
      <c r="G994" t="s">
        <v>13</v>
      </c>
      <c r="H994" t="s">
        <v>28</v>
      </c>
      <c r="I994" t="str">
        <f>IF(OR(TablaRegistroVentas[[#This Row],[Prioridad]]="Alta",TablaRegistroVentas[[#This Row],[Prioridad]]="Crítica"),"Urgente","Normal")</f>
        <v>Normal</v>
      </c>
      <c r="J994" s="1">
        <v>44724</v>
      </c>
      <c r="K994">
        <v>200081908</v>
      </c>
      <c r="L994" s="1">
        <v>44724</v>
      </c>
      <c r="M994" s="5">
        <f>_xlfn.DAYS(TablaRegistroVentas[[#This Row],[Fecha envío]], TablaRegistroVentas[[#This Row],[Fecha pedido]])</f>
        <v>0</v>
      </c>
      <c r="N994" s="1" t="str">
        <f>IF(TablaRegistroVentas[[#This Row],[Dias de entrega]]&lt;=20, "OK", IF(TablaRegistroVentas[[#This Row],[Dias de entrega]]&lt;=35, "Atrasado", "Alerta"))</f>
        <v>OK</v>
      </c>
      <c r="O994" s="1"/>
      <c r="P994"/>
      <c r="Q994"/>
      <c r="R994"/>
    </row>
    <row r="995" spans="1:18" x14ac:dyDescent="0.3">
      <c r="A995" t="s">
        <v>956</v>
      </c>
      <c r="B995" t="s">
        <v>10</v>
      </c>
      <c r="C995" t="s">
        <v>11</v>
      </c>
      <c r="D995" t="str">
        <f t="shared" si="15"/>
        <v>UNITED KINGDOM - EUROPA - C16</v>
      </c>
      <c r="E995" t="str">
        <f>LOWER(CONCATENATE(TablaRegistroVentas[[#This Row],[País]], ".", LEFT(TablaRegistroVentas[[#This Row],[Zona]],3),"@miempresa.com"))</f>
        <v>united kingdom.eur@miempresa.com</v>
      </c>
      <c r="F995" t="s">
        <v>12</v>
      </c>
      <c r="G995" t="s">
        <v>13</v>
      </c>
      <c r="H995" t="s">
        <v>33</v>
      </c>
      <c r="I995" t="str">
        <f>IF(OR(TablaRegistroVentas[[#This Row],[Prioridad]]="Alta",TablaRegistroVentas[[#This Row],[Prioridad]]="Crítica"),"Urgente","Normal")</f>
        <v>Normal</v>
      </c>
      <c r="J995" s="1">
        <v>44054</v>
      </c>
      <c r="K995">
        <v>167788970</v>
      </c>
      <c r="L995" s="1">
        <v>44054</v>
      </c>
      <c r="M995" s="5">
        <f>_xlfn.DAYS(TablaRegistroVentas[[#This Row],[Fecha envío]], TablaRegistroVentas[[#This Row],[Fecha pedido]])</f>
        <v>0</v>
      </c>
      <c r="N995" s="1" t="str">
        <f>IF(TablaRegistroVentas[[#This Row],[Dias de entrega]]&lt;=20, "OK", IF(TablaRegistroVentas[[#This Row],[Dias de entrega]]&lt;=35, "Atrasado", "Alerta"))</f>
        <v>OK</v>
      </c>
      <c r="O995" s="1"/>
      <c r="P995"/>
      <c r="Q995"/>
      <c r="R995"/>
    </row>
    <row r="996" spans="1:18" x14ac:dyDescent="0.3">
      <c r="A996" t="s">
        <v>1018</v>
      </c>
      <c r="B996" t="s">
        <v>25</v>
      </c>
      <c r="C996" t="s">
        <v>26</v>
      </c>
      <c r="D996" t="str">
        <f t="shared" si="15"/>
        <v>IRAN - ÁFRICA - C20</v>
      </c>
      <c r="E996" t="str">
        <f>LOWER(CONCATENATE(TablaRegistroVentas[[#This Row],[País]], ".", LEFT(TablaRegistroVentas[[#This Row],[Zona]],3),"@miempresa.com"))</f>
        <v>iran.áfr@miempresa.com</v>
      </c>
      <c r="F996" t="s">
        <v>27</v>
      </c>
      <c r="G996" t="s">
        <v>18</v>
      </c>
      <c r="H996" t="s">
        <v>19</v>
      </c>
      <c r="I996" t="str">
        <f>IF(OR(TablaRegistroVentas[[#This Row],[Prioridad]]="Alta",TablaRegistroVentas[[#This Row],[Prioridad]]="Crítica"),"Urgente","Normal")</f>
        <v>Urgente</v>
      </c>
      <c r="J996" s="1">
        <v>44369</v>
      </c>
      <c r="K996">
        <v>209237468</v>
      </c>
      <c r="L996" s="1">
        <v>44369</v>
      </c>
      <c r="M996" s="5">
        <f>_xlfn.DAYS(TablaRegistroVentas[[#This Row],[Fecha envío]], TablaRegistroVentas[[#This Row],[Fecha pedido]])</f>
        <v>0</v>
      </c>
      <c r="N996" s="1" t="str">
        <f>IF(TablaRegistroVentas[[#This Row],[Dias de entrega]]&lt;=20, "OK", IF(TablaRegistroVentas[[#This Row],[Dias de entrega]]&lt;=35, "Atrasado", "Alerta"))</f>
        <v>OK</v>
      </c>
      <c r="O996" s="1"/>
      <c r="P996"/>
      <c r="Q996"/>
      <c r="R996"/>
    </row>
    <row r="997" spans="1:18" x14ac:dyDescent="0.3">
      <c r="A997" t="s">
        <v>1052</v>
      </c>
      <c r="B997" t="s">
        <v>25</v>
      </c>
      <c r="C997" t="s">
        <v>85</v>
      </c>
      <c r="D997" t="str">
        <f t="shared" si="15"/>
        <v>NIGERIA - ÁFRICA - C15</v>
      </c>
      <c r="E997" t="str">
        <f>LOWER(CONCATENATE(TablaRegistroVentas[[#This Row],[País]], ".", LEFT(TablaRegistroVentas[[#This Row],[Zona]],3),"@miempresa.com"))</f>
        <v>nigeria.áfr@miempresa.com</v>
      </c>
      <c r="F997" t="s">
        <v>78</v>
      </c>
      <c r="G997" t="s">
        <v>13</v>
      </c>
      <c r="H997" t="s">
        <v>33</v>
      </c>
      <c r="I997" t="str">
        <f>IF(OR(TablaRegistroVentas[[#This Row],[Prioridad]]="Alta",TablaRegistroVentas[[#This Row],[Prioridad]]="Crítica"),"Urgente","Normal")</f>
        <v>Normal</v>
      </c>
      <c r="J997" s="1">
        <v>43892</v>
      </c>
      <c r="K997">
        <v>150743424</v>
      </c>
      <c r="L997" s="1">
        <v>43892</v>
      </c>
      <c r="M997" s="5">
        <f>_xlfn.DAYS(TablaRegistroVentas[[#This Row],[Fecha envío]], TablaRegistroVentas[[#This Row],[Fecha pedido]])</f>
        <v>0</v>
      </c>
      <c r="N997" s="1" t="str">
        <f>IF(TablaRegistroVentas[[#This Row],[Dias de entrega]]&lt;=20, "OK", IF(TablaRegistroVentas[[#This Row],[Dias de entrega]]&lt;=35, "Atrasado", "Alerta"))</f>
        <v>OK</v>
      </c>
      <c r="O997" s="1"/>
      <c r="P997"/>
      <c r="Q997"/>
      <c r="R997"/>
    </row>
    <row r="998" spans="1:18" x14ac:dyDescent="0.3">
      <c r="A998" t="s">
        <v>1069</v>
      </c>
      <c r="B998" t="s">
        <v>10</v>
      </c>
      <c r="C998" t="s">
        <v>506</v>
      </c>
      <c r="D998" t="str">
        <f t="shared" si="15"/>
        <v>ESTONIA - EUROPA - C50</v>
      </c>
      <c r="E998" t="str">
        <f>LOWER(CONCATENATE(TablaRegistroVentas[[#This Row],[País]], ".", LEFT(TablaRegistroVentas[[#This Row],[Zona]],3),"@miempresa.com"))</f>
        <v>estonia.eur@miempresa.com</v>
      </c>
      <c r="F998" t="s">
        <v>36</v>
      </c>
      <c r="G998" t="s">
        <v>18</v>
      </c>
      <c r="H998" t="s">
        <v>19</v>
      </c>
      <c r="I998" t="str">
        <f>IF(OR(TablaRegistroVentas[[#This Row],[Prioridad]]="Alta",TablaRegistroVentas[[#This Row],[Prioridad]]="Crítica"),"Urgente","Normal")</f>
        <v>Urgente</v>
      </c>
      <c r="J998" s="1">
        <v>44661</v>
      </c>
      <c r="K998">
        <v>506900441</v>
      </c>
      <c r="L998" s="1">
        <v>44661</v>
      </c>
      <c r="M998" s="5">
        <f>_xlfn.DAYS(TablaRegistroVentas[[#This Row],[Fecha envío]], TablaRegistroVentas[[#This Row],[Fecha pedido]])</f>
        <v>0</v>
      </c>
      <c r="N998" s="1" t="str">
        <f>IF(TablaRegistroVentas[[#This Row],[Dias de entrega]]&lt;=20, "OK", IF(TablaRegistroVentas[[#This Row],[Dias de entrega]]&lt;=35, "Atrasado", "Alerta"))</f>
        <v>OK</v>
      </c>
      <c r="O998" s="1"/>
      <c r="P998"/>
      <c r="Q998"/>
      <c r="R998"/>
    </row>
    <row r="999" spans="1:18" x14ac:dyDescent="0.3">
      <c r="A999" t="s">
        <v>1082</v>
      </c>
      <c r="B999" t="s">
        <v>25</v>
      </c>
      <c r="C999" t="s">
        <v>217</v>
      </c>
      <c r="D999" t="str">
        <f t="shared" si="15"/>
        <v>SENEGAL - ÁFRICA - C80</v>
      </c>
      <c r="E999" t="str">
        <f>LOWER(CONCATENATE(TablaRegistroVentas[[#This Row],[País]], ".", LEFT(TablaRegistroVentas[[#This Row],[Zona]],3),"@miempresa.com"))</f>
        <v>senegal.áfr@miempresa.com</v>
      </c>
      <c r="F999" t="s">
        <v>46</v>
      </c>
      <c r="G999" t="s">
        <v>18</v>
      </c>
      <c r="H999" t="s">
        <v>28</v>
      </c>
      <c r="I999" t="str">
        <f>IF(OR(TablaRegistroVentas[[#This Row],[Prioridad]]="Alta",TablaRegistroVentas[[#This Row],[Prioridad]]="Crítica"),"Urgente","Normal")</f>
        <v>Normal</v>
      </c>
      <c r="J999" s="1">
        <v>44021</v>
      </c>
      <c r="K999">
        <v>809394824</v>
      </c>
      <c r="L999" s="1">
        <v>44021</v>
      </c>
      <c r="M999" s="5">
        <f>_xlfn.DAYS(TablaRegistroVentas[[#This Row],[Fecha envío]], TablaRegistroVentas[[#This Row],[Fecha pedido]])</f>
        <v>0</v>
      </c>
      <c r="N999" s="1" t="str">
        <f>IF(TablaRegistroVentas[[#This Row],[Dias de entrega]]&lt;=20, "OK", IF(TablaRegistroVentas[[#This Row],[Dias de entrega]]&lt;=35, "Atrasado", "Alerta"))</f>
        <v>OK</v>
      </c>
      <c r="O999" s="1"/>
      <c r="P999"/>
      <c r="Q999"/>
      <c r="R999"/>
    </row>
    <row r="1000" spans="1:18" x14ac:dyDescent="0.3">
      <c r="A1000" t="s">
        <v>1090</v>
      </c>
      <c r="B1000" t="s">
        <v>25</v>
      </c>
      <c r="C1000" t="s">
        <v>318</v>
      </c>
      <c r="D1000" t="str">
        <f t="shared" si="15"/>
        <v>MAURITIUS  - ÁFRICA - C92</v>
      </c>
      <c r="E1000" t="str">
        <f>LOWER(CONCATENATE(TablaRegistroVentas[[#This Row],[País]], ".", LEFT(TablaRegistroVentas[[#This Row],[Zona]],3),"@miempresa.com"))</f>
        <v>mauritius .áfr@miempresa.com</v>
      </c>
      <c r="F1000" t="s">
        <v>43</v>
      </c>
      <c r="G1000" t="s">
        <v>13</v>
      </c>
      <c r="H1000" t="s">
        <v>33</v>
      </c>
      <c r="I1000" t="str">
        <f>IF(OR(TablaRegistroVentas[[#This Row],[Prioridad]]="Alta",TablaRegistroVentas[[#This Row],[Prioridad]]="Crítica"),"Urgente","Normal")</f>
        <v>Normal</v>
      </c>
      <c r="J1000" s="1">
        <v>44278</v>
      </c>
      <c r="K1000">
        <v>926513373</v>
      </c>
      <c r="L1000" s="1">
        <v>44278</v>
      </c>
      <c r="M1000" s="5">
        <f>_xlfn.DAYS(TablaRegistroVentas[[#This Row],[Fecha envío]], TablaRegistroVentas[[#This Row],[Fecha pedido]])</f>
        <v>0</v>
      </c>
      <c r="N1000" s="1" t="str">
        <f>IF(TablaRegistroVentas[[#This Row],[Dias de entrega]]&lt;=20, "OK", IF(TablaRegistroVentas[[#This Row],[Dias de entrega]]&lt;=35, "Atrasado", "Alerta"))</f>
        <v>OK</v>
      </c>
      <c r="O1000" s="1"/>
      <c r="P1000"/>
      <c r="Q1000"/>
      <c r="R1000"/>
    </row>
    <row r="1001" spans="1:18" x14ac:dyDescent="0.3">
      <c r="A1001" t="s">
        <v>1145</v>
      </c>
      <c r="B1001" t="s">
        <v>68</v>
      </c>
      <c r="C1001" t="s">
        <v>723</v>
      </c>
      <c r="D1001" t="str">
        <f t="shared" si="15"/>
        <v>KYRGYZSTAN - ASIA - C18</v>
      </c>
      <c r="E1001" t="str">
        <f>LOWER(CONCATENATE(TablaRegistroVentas[[#This Row],[País]], ".", LEFT(TablaRegistroVentas[[#This Row],[Zona]],3),"@miempresa.com"))</f>
        <v>kyrgyzstan.asi@miempresa.com</v>
      </c>
      <c r="F1001" t="s">
        <v>88</v>
      </c>
      <c r="G1001" t="s">
        <v>13</v>
      </c>
      <c r="H1001" t="s">
        <v>28</v>
      </c>
      <c r="I1001" t="str">
        <f>IF(OR(TablaRegistroVentas[[#This Row],[Prioridad]]="Alta",TablaRegistroVentas[[#This Row],[Prioridad]]="Crítica"),"Urgente","Normal")</f>
        <v>Normal</v>
      </c>
      <c r="J1001" s="1">
        <v>44269</v>
      </c>
      <c r="K1001">
        <v>189138495</v>
      </c>
      <c r="L1001" s="1">
        <v>44269</v>
      </c>
      <c r="M1001" s="5">
        <f>_xlfn.DAYS(TablaRegistroVentas[[#This Row],[Fecha envío]], TablaRegistroVentas[[#This Row],[Fecha pedido]])</f>
        <v>0</v>
      </c>
      <c r="N1001" s="1" t="str">
        <f>IF(TablaRegistroVentas[[#This Row],[Dias de entrega]]&lt;=20, "OK", IF(TablaRegistroVentas[[#This Row],[Dias de entrega]]&lt;=35, "Atrasado", "Alerta"))</f>
        <v>OK</v>
      </c>
      <c r="O1001"/>
      <c r="P1001"/>
      <c r="Q1001"/>
      <c r="R1001"/>
    </row>
  </sheetData>
  <conditionalFormatting sqref="H1:H1048576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H2:H1001">
    <cfRule type="containsText" dxfId="14" priority="4" operator="containsText" text="Media">
      <formula>NOT(ISERROR(SEARCH("Media",H2)))</formula>
    </cfRule>
    <cfRule type="containsText" dxfId="13" priority="5" operator="containsText" text="Alta">
      <formula>NOT(ISERROR(SEARCH("Alta",H2)))</formula>
    </cfRule>
    <cfRule type="containsText" dxfId="12" priority="6" operator="containsText" text="Crítica">
      <formula>NOT(ISERROR(SEARCH("Crítica",H2)))</formula>
    </cfRule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M2:M1001">
    <cfRule type="iconSet" priority="3">
      <iconSet iconSet="3Symbols" reverse="1">
        <cfvo type="percent" val="0"/>
        <cfvo type="num" val="21"/>
        <cfvo type="num" val="35" gte="0"/>
      </iconSet>
    </cfRule>
  </conditionalFormatting>
  <conditionalFormatting sqref="I2:I1001">
    <cfRule type="cellIs" dxfId="2" priority="2" operator="equal">
      <formula>"Urgentte"</formula>
    </cfRule>
    <cfRule type="cellIs" dxfId="1" priority="1" operator="equal">
      <formula>"Urgente"</formula>
    </cfRule>
  </conditionalFormatting>
  <dataValidations count="1">
    <dataValidation type="list" allowBlank="1" showInputMessage="1" showErrorMessage="1" errorTitle="Error" error="Producto Invalido, selecciona alguno de la lista." prompt="Selecciona un producto valido" sqref="F2:F1001" xr:uid="{70DF7B14-1503-4159-9145-C5DFBB2948D9}">
      <formula1>NombreProductos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7CA2-EDEA-46EE-B2B2-588B147B46F5}">
  <dimension ref="A1:A13"/>
  <sheetViews>
    <sheetView workbookViewId="0">
      <selection activeCell="C12" sqref="C12"/>
    </sheetView>
  </sheetViews>
  <sheetFormatPr baseColWidth="10" defaultRowHeight="14.4" x14ac:dyDescent="0.3"/>
  <cols>
    <col min="1" max="1" width="17.21875" customWidth="1"/>
  </cols>
  <sheetData>
    <row r="1" spans="1:1" x14ac:dyDescent="0.3">
      <c r="A1" t="s">
        <v>1171</v>
      </c>
    </row>
    <row r="2" spans="1:1" x14ac:dyDescent="0.3">
      <c r="A2" t="s">
        <v>12</v>
      </c>
    </row>
    <row r="3" spans="1:1" x14ac:dyDescent="0.3">
      <c r="A3" t="s">
        <v>17</v>
      </c>
    </row>
    <row r="4" spans="1:1" x14ac:dyDescent="0.3">
      <c r="A4" t="s">
        <v>23</v>
      </c>
    </row>
    <row r="5" spans="1:1" x14ac:dyDescent="0.3">
      <c r="A5" t="s">
        <v>27</v>
      </c>
    </row>
    <row r="6" spans="1:1" x14ac:dyDescent="0.3">
      <c r="A6" t="s">
        <v>32</v>
      </c>
    </row>
    <row r="7" spans="1:1" x14ac:dyDescent="0.3">
      <c r="A7" t="s">
        <v>36</v>
      </c>
    </row>
    <row r="8" spans="1:1" x14ac:dyDescent="0.3">
      <c r="A8" t="s">
        <v>41</v>
      </c>
    </row>
    <row r="9" spans="1:1" x14ac:dyDescent="0.3">
      <c r="A9" t="s">
        <v>56</v>
      </c>
    </row>
    <row r="10" spans="1:1" x14ac:dyDescent="0.3">
      <c r="A10" t="s">
        <v>43</v>
      </c>
    </row>
    <row r="11" spans="1:1" x14ac:dyDescent="0.3">
      <c r="A11" t="s">
        <v>46</v>
      </c>
    </row>
    <row r="12" spans="1:1" x14ac:dyDescent="0.3">
      <c r="A12" t="s">
        <v>78</v>
      </c>
    </row>
    <row r="13" spans="1:1" x14ac:dyDescent="0.3">
      <c r="A1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VentasTipoProducto</vt:lpstr>
      <vt:lpstr>RegistroVentas</vt:lpstr>
      <vt:lpstr>Parametros</vt:lpstr>
      <vt:lpstr>NombreProductos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Estefania Silva</cp:lastModifiedBy>
  <dcterms:created xsi:type="dcterms:W3CDTF">2022-11-09T16:21:47Z</dcterms:created>
  <dcterms:modified xsi:type="dcterms:W3CDTF">2025-04-06T19:45:48Z</dcterms:modified>
</cp:coreProperties>
</file>