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namedSheetViews/namedSheetView1.xml" ContentType="application/vnd.ms-excel.namedsheetview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1EB29F07-8FC5-4F93-9E43-0F5D7C8F68A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  <sheet name="Planilha2" sheetId="2" r:id="rId2"/>
  </sheets>
  <definedNames>
    <definedName name="aporte">Planilha1!$D$16:$D$16</definedName>
    <definedName name="patrimonio">Planilha1!$D$19:$D$19</definedName>
    <definedName name="qtd_anos">Planilha1!$D$17:$D$17</definedName>
    <definedName name="rendimento_carteira">Planilha1!$D$12:$D$12</definedName>
    <definedName name="salario">Planilha1!$D$11:$D$11</definedName>
    <definedName name="sugestao_ivestimento">Planilha1!$D$13:$D$13</definedName>
    <definedName name="taxa_mensal">Planilha1!$D$18:$D$18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" i="1" l="1"/>
  <c r="C37" i="1"/>
  <c r="C38" i="1"/>
  <c r="C39" i="1"/>
  <c r="C40" i="1"/>
  <c r="C35" i="1"/>
  <c r="H5" i="2"/>
  <c r="A10" i="2"/>
  <c r="A11" i="2"/>
  <c r="A12" i="2"/>
  <c r="A13" i="2"/>
  <c r="A14" i="2"/>
  <c r="A15" i="2"/>
  <c r="A16" i="2"/>
  <c r="A17" i="2"/>
  <c r="A18" i="2"/>
  <c r="A19" i="2"/>
  <c r="A20" i="2"/>
  <c r="A21" i="2"/>
  <c r="A5" i="2"/>
  <c r="A6" i="2"/>
  <c r="A7" i="2"/>
  <c r="A8" i="2"/>
  <c r="A9" i="2"/>
  <c r="A4" i="2"/>
  <c r="C32" i="1" a="1"/>
  <c r="C32" i="1"/>
  <c r="D13" i="1"/>
  <c r="D19" i="1" a="1"/>
  <c r="D19" i="1"/>
  <c r="D20" i="1" s="1" a="1"/>
  <c r="D20" i="1" s="1"/>
  <c r="C24" i="1"/>
  <c r="D24" i="1" s="1" a="1"/>
  <c r="D24" i="1" s="1"/>
  <c r="C25" i="1"/>
  <c r="D25" i="1" s="1" a="1"/>
  <c r="D25" i="1" s="1"/>
  <c r="C26" i="1"/>
  <c r="D26" i="1" s="1" a="1"/>
  <c r="D26" i="1" s="1"/>
  <c r="C27" i="1"/>
  <c r="D27" i="1" s="1" a="1"/>
  <c r="D27" i="1" s="1"/>
  <c r="C23" i="1"/>
  <c r="D23" i="1" s="1" a="1"/>
  <c r="D23" i="1" s="1"/>
  <c r="D40" i="1" l="1"/>
  <c r="D39" i="1"/>
  <c r="D38" i="1"/>
  <c r="D37" i="1"/>
  <c r="D36" i="1"/>
  <c r="D35" i="1"/>
  <c r="D4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<sst xmlns="http://schemas.openxmlformats.org/spreadsheetml/2006/main" count="71" uniqueCount="35">
  <si>
    <t>CONFIGURAÇÕES</t>
  </si>
  <si>
    <t xml:space="preserve">Salário </t>
  </si>
  <si>
    <t>Rendimento Carteira</t>
  </si>
  <si>
    <t>Sugestão de Investimento  (30%)</t>
  </si>
  <si>
    <t xml:space="preserve">INVESTIMENTO MENSAL </t>
  </si>
  <si>
    <t>Quanto investir por mês ?</t>
  </si>
  <si>
    <t>Por quantos anos ?</t>
  </si>
  <si>
    <t>Taxa de rendimento mensal ?</t>
  </si>
  <si>
    <t>Patrimônio acumulado ?</t>
  </si>
  <si>
    <t>Dividendos mensais ?</t>
  </si>
  <si>
    <t xml:space="preserve">CENÁRIOS </t>
  </si>
  <si>
    <t>DIVIDENDO</t>
  </si>
  <si>
    <t>Quanto em 2 anos ?</t>
  </si>
  <si>
    <t>Quanto em 5 anos ?</t>
  </si>
  <si>
    <t>Quanto em 10 anos ?</t>
  </si>
  <si>
    <t>Quanto em 20 anos ?</t>
  </si>
  <si>
    <t>Quanto em 30 anos ?</t>
  </si>
  <si>
    <t>PERFIL</t>
  </si>
  <si>
    <t>Conservador</t>
  </si>
  <si>
    <t>VALOR A SER INVESTIDO POR MÊS</t>
  </si>
  <si>
    <t>TIPO DE FII</t>
  </si>
  <si>
    <t>Percentual Sugerido</t>
  </si>
  <si>
    <t>Valores</t>
  </si>
  <si>
    <t>PAPEL</t>
  </si>
  <si>
    <t>TIJOLO</t>
  </si>
  <si>
    <t>HÍBRIDOS</t>
  </si>
  <si>
    <t>FOFs</t>
  </si>
  <si>
    <t xml:space="preserve">DESENVOLVIMENTO </t>
  </si>
  <si>
    <t xml:space="preserve">HOTELARIAS </t>
  </si>
  <si>
    <t>CHAVE</t>
  </si>
  <si>
    <t>TIPOS DE FII</t>
  </si>
  <si>
    <t>%</t>
  </si>
  <si>
    <t>Moderado-TIJOLO</t>
  </si>
  <si>
    <t>Moderado</t>
  </si>
  <si>
    <t>Agressivo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</si>
</sst>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10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Display"/>
      <scheme val="major"/>
    </font>
    <font>
      <sz val="14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1"/>
      <color rgb="FF9C5700"/>
      <name val="Calibri"/>
      <scheme val="minor"/>
    </font>
    <font>
      <sz val="11"/>
      <color rgb="FF0061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96628"/>
        <bgColor indexed="64"/>
      </patternFill>
    </fill>
  </fills>
  <borders count="2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theme="3"/>
      </bottom>
      <diagonal/>
    </border>
    <border>
      <left style="medium">
        <color theme="2" tint="-9.9978637043366805E-2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medium">
        <color rgb="FF000000"/>
      </right>
      <top/>
      <bottom style="thin">
        <color theme="2"/>
      </bottom>
      <diagonal/>
    </border>
    <border>
      <left style="medium">
        <color rgb="FF000000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medium">
        <color rgb="FF000000"/>
      </right>
      <top style="thin">
        <color theme="2"/>
      </top>
      <bottom style="thin">
        <color theme="2"/>
      </bottom>
      <diagonal/>
    </border>
    <border>
      <left style="medium">
        <color rgb="FF000000"/>
      </left>
      <right style="thin">
        <color theme="2"/>
      </right>
      <top style="thin">
        <color theme="2"/>
      </top>
      <bottom style="medium">
        <color rgb="FF00000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medium">
        <color rgb="FF000000"/>
      </bottom>
      <diagonal/>
    </border>
    <border>
      <left style="thin">
        <color theme="2"/>
      </left>
      <right style="medium">
        <color rgb="FF000000"/>
      </right>
      <top style="thin">
        <color theme="2"/>
      </top>
      <bottom style="medium">
        <color rgb="FF000000"/>
      </bottom>
      <diagonal/>
    </border>
    <border>
      <left style="thin">
        <color theme="2"/>
      </left>
      <right style="medium">
        <color theme="1"/>
      </right>
      <top style="thin">
        <color theme="2" tint="-9.9978637043366805E-2"/>
      </top>
      <bottom style="thin">
        <color theme="2"/>
      </bottom>
      <diagonal/>
    </border>
    <border>
      <left style="thin">
        <color theme="2"/>
      </left>
      <right style="medium">
        <color theme="1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medium">
        <color theme="1"/>
      </right>
      <top style="thin">
        <color theme="2"/>
      </top>
      <bottom style="medium">
        <color theme="1"/>
      </bottom>
      <diagonal/>
    </border>
    <border>
      <left/>
      <right style="medium">
        <color theme="2" tint="-9.9978637043366805E-2"/>
      </right>
      <top style="medium">
        <color rgb="FF000000"/>
      </top>
      <bottom style="thin">
        <color theme="3"/>
      </bottom>
      <diagonal/>
    </border>
    <border>
      <left/>
      <right/>
      <top style="thin">
        <color theme="2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3">
    <xf numFmtId="0" fontId="0" fillId="0" borderId="0"/>
    <xf numFmtId="0" fontId="8" fillId="4" borderId="0" applyNumberFormat="0" applyBorder="0" applyAlignment="0" applyProtection="0"/>
    <xf numFmtId="0" fontId="9" fillId="6" borderId="0" applyNumberFormat="0" applyBorder="0" applyAlignment="0" applyProtection="0"/>
  </cellStyleXfs>
  <cellXfs count="65">
    <xf numFmtId="0" fontId="0" fillId="0" borderId="0" xfId="0"/>
    <xf numFmtId="8" fontId="0" fillId="0" borderId="0" xfId="0" applyNumberFormat="1"/>
    <xf numFmtId="0" fontId="3" fillId="2" borderId="0" xfId="0" applyFont="1" applyFill="1"/>
    <xf numFmtId="0" fontId="0" fillId="0" borderId="1" xfId="0" applyBorder="1"/>
    <xf numFmtId="0" fontId="0" fillId="0" borderId="2" xfId="0" applyBorder="1"/>
    <xf numFmtId="0" fontId="4" fillId="0" borderId="1" xfId="0" applyFont="1" applyBorder="1"/>
    <xf numFmtId="0" fontId="5" fillId="0" borderId="0" xfId="0" applyFont="1"/>
    <xf numFmtId="164" fontId="0" fillId="0" borderId="12" xfId="0" applyNumberFormat="1" applyBorder="1" applyAlignment="1">
      <alignment horizontal="center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0" fontId="2" fillId="0" borderId="20" xfId="0" applyNumberFormat="1" applyFont="1" applyBorder="1" applyAlignment="1">
      <alignment horizontal="center" vertical="center"/>
    </xf>
    <xf numFmtId="8" fontId="2" fillId="3" borderId="20" xfId="0" applyNumberFormat="1" applyFont="1" applyFill="1" applyBorder="1" applyAlignment="1">
      <alignment horizontal="center" vertical="center"/>
    </xf>
    <xf numFmtId="8" fontId="2" fillId="3" borderId="2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10" fontId="0" fillId="0" borderId="15" xfId="0" applyNumberFormat="1" applyBorder="1" applyAlignment="1">
      <alignment horizontal="center" vertical="center"/>
    </xf>
    <xf numFmtId="0" fontId="8" fillId="4" borderId="0" xfId="1"/>
    <xf numFmtId="164" fontId="0" fillId="3" borderId="18" xfId="0" applyNumberFormat="1" applyFill="1" applyBorder="1" applyAlignment="1">
      <alignment horizontal="center" vertical="center"/>
    </xf>
    <xf numFmtId="8" fontId="0" fillId="3" borderId="11" xfId="0" applyNumberFormat="1" applyFill="1" applyBorder="1" applyAlignment="1">
      <alignment horizontal="left" vertical="center"/>
    </xf>
    <xf numFmtId="8" fontId="0" fillId="3" borderId="12" xfId="0" applyNumberFormat="1" applyFill="1" applyBorder="1" applyAlignment="1">
      <alignment horizontal="left" vertical="center"/>
    </xf>
    <xf numFmtId="8" fontId="0" fillId="3" borderId="14" xfId="0" applyNumberFormat="1" applyFill="1" applyBorder="1" applyAlignment="1">
      <alignment horizontal="left" vertical="center"/>
    </xf>
    <xf numFmtId="8" fontId="0" fillId="3" borderId="15" xfId="0" applyNumberFormat="1" applyFill="1" applyBorder="1" applyAlignment="1">
      <alignment horizontal="left" vertical="center"/>
    </xf>
    <xf numFmtId="8" fontId="0" fillId="3" borderId="17" xfId="0" applyNumberFormat="1" applyFill="1" applyBorder="1" applyAlignment="1">
      <alignment horizontal="left" vertical="center"/>
    </xf>
    <xf numFmtId="8" fontId="0" fillId="3" borderId="18" xfId="0" applyNumberFormat="1" applyFill="1" applyBorder="1" applyAlignment="1">
      <alignment horizontal="left" vertical="center"/>
    </xf>
    <xf numFmtId="0" fontId="2" fillId="3" borderId="0" xfId="0" applyFont="1" applyFill="1"/>
    <xf numFmtId="164" fontId="2" fillId="3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0" xfId="0" applyNumberFormat="1" applyFill="1" applyAlignment="1">
      <alignment horizontal="center"/>
    </xf>
    <xf numFmtId="0" fontId="0" fillId="0" borderId="23" xfId="0" applyBorder="1"/>
    <xf numFmtId="0" fontId="0" fillId="0" borderId="23" xfId="0" applyBorder="1" applyAlignment="1">
      <alignment horizontal="center" vertical="center"/>
    </xf>
    <xf numFmtId="9" fontId="0" fillId="0" borderId="23" xfId="0" applyNumberFormat="1" applyBorder="1" applyAlignment="1">
      <alignment horizontal="center"/>
    </xf>
    <xf numFmtId="0" fontId="0" fillId="0" borderId="24" xfId="0" applyBorder="1"/>
    <xf numFmtId="0" fontId="0" fillId="0" borderId="24" xfId="0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24" xfId="0" applyNumberFormat="1" applyBorder="1" applyAlignment="1">
      <alignment horizontal="center" vertical="center"/>
    </xf>
    <xf numFmtId="0" fontId="0" fillId="0" borderId="0" xfId="0" applyBorder="1"/>
    <xf numFmtId="0" fontId="7" fillId="8" borderId="9" xfId="0" applyFont="1" applyFill="1" applyBorder="1" applyAlignment="1">
      <alignment horizontal="left" vertical="center"/>
    </xf>
    <xf numFmtId="0" fontId="9" fillId="6" borderId="0" xfId="2"/>
    <xf numFmtId="0" fontId="9" fillId="6" borderId="0" xfId="2" applyAlignment="1">
      <alignment horizontal="center"/>
    </xf>
    <xf numFmtId="0" fontId="1" fillId="3" borderId="10" xfId="0" applyFont="1" applyFill="1" applyBorder="1" applyAlignment="1">
      <alignment horizontal="left" indent="3"/>
    </xf>
    <xf numFmtId="0" fontId="1" fillId="3" borderId="13" xfId="0" applyFont="1" applyFill="1" applyBorder="1" applyAlignment="1">
      <alignment horizontal="left" indent="3"/>
    </xf>
    <xf numFmtId="0" fontId="1" fillId="3" borderId="16" xfId="0" applyFont="1" applyFill="1" applyBorder="1" applyAlignment="1">
      <alignment horizontal="left" indent="3"/>
    </xf>
    <xf numFmtId="0" fontId="6" fillId="8" borderId="8" xfId="0" applyFont="1" applyFill="1" applyBorder="1" applyAlignment="1">
      <alignment horizontal="center" vertical="center"/>
    </xf>
    <xf numFmtId="0" fontId="6" fillId="8" borderId="2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left" indent="3"/>
    </xf>
    <xf numFmtId="0" fontId="1" fillId="3" borderId="11" xfId="0" applyFont="1" applyFill="1" applyBorder="1" applyAlignment="1">
      <alignment horizontal="left" indent="3"/>
    </xf>
    <xf numFmtId="0" fontId="1" fillId="3" borderId="13" xfId="0" applyFont="1" applyFill="1" applyBorder="1" applyAlignment="1">
      <alignment horizontal="left" indent="3"/>
    </xf>
    <xf numFmtId="0" fontId="1" fillId="3" borderId="14" xfId="0" applyFont="1" applyFill="1" applyBorder="1" applyAlignment="1">
      <alignment horizontal="left" indent="3"/>
    </xf>
    <xf numFmtId="0" fontId="1" fillId="3" borderId="16" xfId="0" applyFont="1" applyFill="1" applyBorder="1" applyAlignment="1">
      <alignment horizontal="left" indent="3"/>
    </xf>
    <xf numFmtId="0" fontId="1" fillId="3" borderId="17" xfId="0" applyFont="1" applyFill="1" applyBorder="1" applyAlignment="1">
      <alignment horizontal="left" indent="3"/>
    </xf>
    <xf numFmtId="0" fontId="6" fillId="9" borderId="4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indent="3"/>
    </xf>
    <xf numFmtId="0" fontId="1" fillId="0" borderId="11" xfId="0" applyFont="1" applyBorder="1" applyAlignment="1">
      <alignment horizontal="left" indent="3"/>
    </xf>
    <xf numFmtId="0" fontId="1" fillId="0" borderId="13" xfId="0" applyFont="1" applyBorder="1" applyAlignment="1">
      <alignment horizontal="left" indent="3"/>
    </xf>
    <xf numFmtId="0" fontId="1" fillId="0" borderId="14" xfId="0" applyFont="1" applyBorder="1" applyAlignment="1">
      <alignment horizontal="left" indent="3"/>
    </xf>
  </cellXfs>
  <cellStyles count="3">
    <cellStyle name="Bom" xfId="2" builtinId="26"/>
    <cellStyle name="Neutro" xfId="1" builtinId="28"/>
    <cellStyle name="Normal" xfId="0" builtinId="0"/>
  </cellStyles>
  <dxfs count="0"/>
  <tableStyles count="0" defaultTableStyle="TableStyleMedium2" defaultPivotStyle="PivotStyleMedium9"/>
  <colors>
    <mruColors>
      <color rgb="FF096628"/>
      <color rgb="FF0854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Planilha1!$C$34</c:f>
              <c:strCache>
                <c:ptCount val="1"/>
                <c:pt idx="0">
                  <c:v>Percentual Sugerido</c:v>
                </c:pt>
              </c:strCache>
            </c:strRef>
          </c:tx>
          <c:spPr>
            <a:solidFill>
              <a:srgbClr val="B5E6A2"/>
            </a:solidFill>
            <a:ln w="25400">
              <a:solidFill>
                <a:srgbClr val="FFFFFF"/>
              </a:solidFill>
              <a:prstDash val="solid"/>
            </a:ln>
          </c:spPr>
          <c:dPt>
            <c:idx val="0"/>
            <c:bubble3D val="0"/>
            <c:spPr>
              <a:solidFill>
                <a:srgbClr val="45D65A"/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1-0BB3-4161-AA3B-53CA3862CA65}"/>
              </c:ext>
            </c:extLst>
          </c:dPt>
          <c:dPt>
            <c:idx val="1"/>
            <c:bubble3D val="0"/>
            <c:spPr>
              <a:solidFill>
                <a:srgbClr val="43AEE2"/>
              </a:solidFill>
              <a:ln w="25400">
                <a:solidFill>
                  <a:srgbClr val="FFFFFF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0BB3-4161-AA3B-53CA3862CA65}"/>
              </c:ext>
            </c:extLst>
          </c:dPt>
          <c:dPt>
            <c:idx val="2"/>
            <c:bubble3D val="0"/>
            <c:spPr>
              <a:solidFill>
                <a:srgbClr val="B5E6A2"/>
              </a:solidFill>
              <a:ln w="25400">
                <a:solidFill>
                  <a:srgbClr val="FFFFFF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5-0BB3-4161-AA3B-53CA3862CA65}"/>
              </c:ext>
            </c:extLst>
          </c:dPt>
          <c:dPt>
            <c:idx val="3"/>
            <c:bubble3D val="0"/>
            <c:spPr>
              <a:solidFill>
                <a:srgbClr val="0C769E"/>
              </a:solidFill>
              <a:ln w="25400">
                <a:solidFill>
                  <a:srgbClr val="FFFFFF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7-0BB3-4161-AA3B-53CA3862CA65}"/>
              </c:ext>
            </c:extLst>
          </c:dPt>
          <c:dPt>
            <c:idx val="4"/>
            <c:bubble3D val="0"/>
            <c:spPr>
              <a:solidFill>
                <a:srgbClr val="B5E6A2"/>
              </a:solidFill>
              <a:ln w="25400">
                <a:solidFill>
                  <a:srgbClr val="FFFFFF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9-0BB3-4161-AA3B-53CA3862CA65}"/>
              </c:ext>
            </c:extLst>
          </c:dPt>
          <c:dPt>
            <c:idx val="5"/>
            <c:bubble3D val="0"/>
            <c:spPr>
              <a:solidFill>
                <a:srgbClr val="B5E6A2"/>
              </a:solidFill>
              <a:ln w="25400">
                <a:solidFill>
                  <a:srgbClr val="FFFFFF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B-0BB3-4161-AA3B-53CA3862CA6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Planilha1!$B$35:$B$40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 </c:v>
                </c:pt>
                <c:pt idx="5">
                  <c:v>HOTELARIAS </c:v>
                </c:pt>
              </c:strCache>
            </c:strRef>
          </c:cat>
          <c:val>
            <c:numRef>
              <c:f>Planilha1!$C$35:$C$40</c:f>
              <c:numCache>
                <c:formatCode>0%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FC92-4E01-BD10-E6F880AC3C78}"/>
            </c:ext>
          </c:extLst>
        </c:ser>
        <c:ser>
          <c:idx val="1"/>
          <c:order val="1"/>
          <c:tx>
            <c:strRef>
              <c:f>Planilha1!$D$34</c:f>
              <c:strCache>
                <c:ptCount val="1"/>
                <c:pt idx="0">
                  <c:v>Valores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BB3-4161-AA3B-53CA3862CA6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BB3-4161-AA3B-53CA3862CA6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0BB3-4161-AA3B-53CA3862CA6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0BB3-4161-AA3B-53CA3862CA6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0BB3-4161-AA3B-53CA3862CA6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0BB3-4161-AA3B-53CA3862CA65}"/>
              </c:ext>
            </c:extLst>
          </c:dPt>
          <c:cat>
            <c:strRef>
              <c:f>Planilha1!$B$35:$B$40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 </c:v>
                </c:pt>
                <c:pt idx="5">
                  <c:v>HOTELARIAS </c:v>
                </c:pt>
              </c:strCache>
            </c:strRef>
          </c:cat>
          <c:val>
            <c:numRef>
              <c:f>Planilha1!$D$35:$D$40</c:f>
              <c:numCache>
                <c:formatCode>"R$"\ #,##0.00</c:formatCode>
                <c:ptCount val="6"/>
                <c:pt idx="0">
                  <c:v>150</c:v>
                </c:pt>
                <c:pt idx="1">
                  <c:v>250</c:v>
                </c:pt>
                <c:pt idx="2">
                  <c:v>50</c:v>
                </c:pt>
                <c:pt idx="3">
                  <c:v>50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FC92-4E01-BD10-E6F880AC3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1790700</xdr:colOff>
      <xdr:row>42</xdr:row>
      <xdr:rowOff>47625</xdr:rowOff>
    </xdr:from>
    <xdr:to>
      <xdr:col>2</xdr:col>
      <xdr:colOff>2571750</xdr:colOff>
      <xdr:row>56</xdr:row>
      <xdr:rowOff>38100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C36C703-29DA-03AC-6789-4D7D5D400DE5}"/>
            </a:ext>
            <a:ext uri="{147F2762-F138-4A5C-976F-8EAC2B608ADB}">
              <a16:predDERef xmlns:a16="http://schemas.microsoft.com/office/drawing/2014/main" pred="{3A3AA2B9-6575-4D3C-87E5-68E2C882D3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19050</xdr:colOff>
      <xdr:row>0</xdr:row>
      <xdr:rowOff>114300</xdr:rowOff>
    </xdr:from>
    <xdr:to>
      <xdr:col>4</xdr:col>
      <xdr:colOff>9525</xdr:colOff>
      <xdr:row>8</xdr:row>
      <xdr:rowOff>9525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E33295E7-8EFA-5691-A83A-C07A3929DAD4}"/>
            </a:ext>
            <a:ext uri="{147F2762-F138-4A5C-976F-8EAC2B608ADB}">
              <a16:predDERef xmlns:a16="http://schemas.microsoft.com/office/drawing/2014/main" pred="{CCE451CD-9F8B-B7C3-8A42-79BA8039A2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075" y="114300"/>
          <a:ext cx="7124700" cy="1419225"/>
        </a:xfrm>
        <a:prstGeom prst="rect">
          <a:avLst/>
        </a:prstGeom>
      </xdr:spPr>
    </xdr:pic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Exibição 1" id="{69249AA3-F50F-4339-A75C-7208FB968D12}"/>
  <namedSheetView name="Exibir1" id="{4C2BCBF5-EEE2-47D0-99F3-2C2373E5E9BC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K41"/>
  <sheetViews>
    <sheetView showGridLines="0" showRowColHeaders="0" tabSelected="1" topLeftCell="A14" workbookViewId="0">
      <selection activeCell="D17" sqref="D17"/>
    </sheetView>
  </sheetViews>
  <sheetFormatPr defaultColWidth="0" defaultRowHeight="15"/>
  <cols>
    <col min="1" max="1" width="3" bestFit="1" customWidth="1"/>
    <col min="2" max="2" width="40.140625" bestFit="1" customWidth="1"/>
    <col min="3" max="3" width="52" customWidth="1"/>
    <col min="4" max="4" width="14.85546875" customWidth="1"/>
    <col min="5" max="5" width="12.28515625" customWidth="1"/>
    <col min="6" max="6" width="23.140625" hidden="1" customWidth="1"/>
    <col min="7" max="7" width="4.85546875" customWidth="1"/>
    <col min="8" max="11" width="9.140625" hidden="1" customWidth="1"/>
  </cols>
  <sheetData>
    <row r="9" spans="1:4" ht="18.75">
      <c r="B9" s="6"/>
    </row>
    <row r="10" spans="1:4" ht="25.5" customHeight="1">
      <c r="B10" s="55" t="s">
        <v>0</v>
      </c>
      <c r="C10" s="56"/>
      <c r="D10" s="57"/>
    </row>
    <row r="11" spans="1:4" ht="15.75">
      <c r="B11" s="49" t="s">
        <v>1</v>
      </c>
      <c r="C11" s="50"/>
      <c r="D11" s="7">
        <v>2000</v>
      </c>
    </row>
    <row r="12" spans="1:4" ht="15.75">
      <c r="B12" s="51" t="s">
        <v>2</v>
      </c>
      <c r="C12" s="52"/>
      <c r="D12" s="15">
        <v>6.0000000000000001E-3</v>
      </c>
    </row>
    <row r="13" spans="1:4" ht="15.75">
      <c r="B13" s="53" t="s">
        <v>3</v>
      </c>
      <c r="C13" s="54"/>
      <c r="D13" s="17">
        <f>D11*30%</f>
        <v>600</v>
      </c>
    </row>
    <row r="14" spans="1:4" ht="15.75">
      <c r="B14" s="13"/>
      <c r="C14" s="14"/>
      <c r="D14" s="14"/>
    </row>
    <row r="15" spans="1:4" ht="32.25" customHeight="1">
      <c r="A15" s="5"/>
      <c r="B15" s="58" t="s">
        <v>4</v>
      </c>
      <c r="C15" s="59"/>
      <c r="D15" s="60"/>
    </row>
    <row r="16" spans="1:4" ht="15.75">
      <c r="A16" s="4"/>
      <c r="B16" s="61" t="s">
        <v>5</v>
      </c>
      <c r="C16" s="62"/>
      <c r="D16" s="8">
        <v>500</v>
      </c>
    </row>
    <row r="17" spans="1:6" ht="15.75">
      <c r="A17" s="4"/>
      <c r="B17" s="63" t="s">
        <v>6</v>
      </c>
      <c r="C17" s="64"/>
      <c r="D17" s="9">
        <v>5</v>
      </c>
    </row>
    <row r="18" spans="1:6" ht="15.75">
      <c r="A18" s="4"/>
      <c r="B18" s="63" t="s">
        <v>7</v>
      </c>
      <c r="C18" s="64"/>
      <c r="D18" s="10">
        <v>1.0789999999999999E-2</v>
      </c>
    </row>
    <row r="19" spans="1:6" ht="15.75">
      <c r="A19" s="3"/>
      <c r="B19" s="51" t="s">
        <v>8</v>
      </c>
      <c r="C19" s="52"/>
      <c r="D19" s="11" cm="1">
        <f t="array" ref="D19">FV(taxa_mensal,qtd_anos*12,aporte*-1)</f>
        <v>41888.456999243819</v>
      </c>
    </row>
    <row r="20" spans="1:6" ht="15.75">
      <c r="B20" s="53" t="s">
        <v>9</v>
      </c>
      <c r="C20" s="54"/>
      <c r="D20" s="12" cm="1">
        <f t="array" ref="D20">patrimonio*rendimento_carteira</f>
        <v>251.33074199546292</v>
      </c>
    </row>
    <row r="21" spans="1:6" ht="15.75">
      <c r="B21" s="13"/>
      <c r="C21" s="14"/>
      <c r="D21" s="14"/>
    </row>
    <row r="22" spans="1:6" ht="27" customHeight="1">
      <c r="A22" s="2"/>
      <c r="B22" s="47" t="s">
        <v>10</v>
      </c>
      <c r="C22" s="48"/>
      <c r="D22" s="41" t="s">
        <v>11</v>
      </c>
    </row>
    <row r="23" spans="1:6" ht="23.25" customHeight="1">
      <c r="A23" s="2">
        <v>2</v>
      </c>
      <c r="B23" s="44" t="s">
        <v>12</v>
      </c>
      <c r="C23" s="18">
        <f>FV($D$18,$A23*12,D$16*-1)</f>
        <v>13613.813648822608</v>
      </c>
      <c r="D23" s="19" cm="1">
        <f t="array" ref="D23">C23*rendimento_carteira</f>
        <v>81.682881892935654</v>
      </c>
      <c r="F23" s="1"/>
    </row>
    <row r="24" spans="1:6" ht="15.75">
      <c r="A24" s="2">
        <v>5</v>
      </c>
      <c r="B24" s="45" t="s">
        <v>13</v>
      </c>
      <c r="C24" s="20">
        <f>FV($D$18,$A24*12,D$16*-1)</f>
        <v>41888.456999243819</v>
      </c>
      <c r="D24" s="21" cm="1">
        <f t="array" ref="D24">C24*rendimento_carteira</f>
        <v>251.33074199546292</v>
      </c>
      <c r="F24" s="1"/>
    </row>
    <row r="25" spans="1:6" ht="15.75">
      <c r="A25" s="2">
        <v>10</v>
      </c>
      <c r="B25" s="45" t="s">
        <v>14</v>
      </c>
      <c r="C25" s="20">
        <f>FV($D$18,$A25*12,D$16*-1)</f>
        <v>121642.1062650861</v>
      </c>
      <c r="D25" s="21" cm="1">
        <f t="array" ref="D25">C25*rendimento_carteira</f>
        <v>729.85263759051657</v>
      </c>
      <c r="F25" s="1"/>
    </row>
    <row r="26" spans="1:6" ht="15.75">
      <c r="A26" s="2">
        <v>20</v>
      </c>
      <c r="B26" s="45" t="s">
        <v>15</v>
      </c>
      <c r="C26" s="20">
        <f>FV($D$18,$A26*12,D$16*-1)</f>
        <v>562599.20004854025</v>
      </c>
      <c r="D26" s="21" cm="1">
        <f t="array" ref="D26">C26*rendimento_carteira</f>
        <v>3375.5952002912418</v>
      </c>
      <c r="F26" s="1"/>
    </row>
    <row r="27" spans="1:6" ht="15.75">
      <c r="A27" s="2">
        <v>30</v>
      </c>
      <c r="B27" s="46" t="s">
        <v>16</v>
      </c>
      <c r="C27" s="22">
        <f>FV($D$18,$A27*12,D$16*-1)</f>
        <v>2161084.8275023573</v>
      </c>
      <c r="D27" s="23" cm="1">
        <f t="array" ref="D27">C27*rendimento_carteira</f>
        <v>12966.508965014144</v>
      </c>
      <c r="F27" s="1"/>
    </row>
    <row r="28" spans="1:6">
      <c r="B28" s="2"/>
    </row>
    <row r="31" spans="1:6">
      <c r="B31" s="42" t="s">
        <v>17</v>
      </c>
      <c r="C31" s="43" t="s">
        <v>18</v>
      </c>
      <c r="D31" s="42"/>
    </row>
    <row r="32" spans="1:6">
      <c r="B32" s="24" t="s">
        <v>19</v>
      </c>
      <c r="C32" s="25" cm="1">
        <f t="array" ref="C32">aporte</f>
        <v>500</v>
      </c>
      <c r="D32" s="24"/>
    </row>
    <row r="34" spans="2:4">
      <c r="B34" s="28" t="s">
        <v>20</v>
      </c>
      <c r="C34" s="28" t="s">
        <v>21</v>
      </c>
      <c r="D34" s="28" t="s">
        <v>22</v>
      </c>
    </row>
    <row r="35" spans="2:4">
      <c r="B35" s="26" t="s">
        <v>23</v>
      </c>
      <c r="C35" s="27">
        <f>VLOOKUP($C$31&amp;"-"&amp;B35,Planilha2!$A:$D,4,FALSE)</f>
        <v>0.3</v>
      </c>
      <c r="D35" s="31">
        <f>C35*$C$32</f>
        <v>150</v>
      </c>
    </row>
    <row r="36" spans="2:4">
      <c r="B36" s="26" t="s">
        <v>24</v>
      </c>
      <c r="C36" s="27">
        <f>VLOOKUP($C$31&amp;"-"&amp;B36,Planilha2!$A:$D,4,FALSE)</f>
        <v>0.5</v>
      </c>
      <c r="D36" s="31">
        <f t="shared" ref="D36:D40" si="0">C36*$C$32</f>
        <v>250</v>
      </c>
    </row>
    <row r="37" spans="2:4">
      <c r="B37" s="26" t="s">
        <v>25</v>
      </c>
      <c r="C37" s="27">
        <f>VLOOKUP($C$31&amp;"-"&amp;B37,Planilha2!$A:$D,4,FALSE)</f>
        <v>0.1</v>
      </c>
      <c r="D37" s="31">
        <f t="shared" si="0"/>
        <v>50</v>
      </c>
    </row>
    <row r="38" spans="2:4">
      <c r="B38" s="26" t="s">
        <v>26</v>
      </c>
      <c r="C38" s="27">
        <f>VLOOKUP($C$31&amp;"-"&amp;B38,Planilha2!$A:$D,4,FALSE)</f>
        <v>0.1</v>
      </c>
      <c r="D38" s="31">
        <f t="shared" si="0"/>
        <v>50</v>
      </c>
    </row>
    <row r="39" spans="2:4">
      <c r="B39" s="26" t="s">
        <v>27</v>
      </c>
      <c r="C39" s="27">
        <f>VLOOKUP($C$31&amp;"-"&amp;B39,Planilha2!$A:$D,4,FALSE)</f>
        <v>0</v>
      </c>
      <c r="D39" s="31">
        <f t="shared" si="0"/>
        <v>0</v>
      </c>
    </row>
    <row r="40" spans="2:4">
      <c r="B40" s="26" t="s">
        <v>28</v>
      </c>
      <c r="C40" s="27">
        <f>VLOOKUP($C$31&amp;"-"&amp;B40,Planilha2!$A:$D,4,FALSE)</f>
        <v>0</v>
      </c>
      <c r="D40" s="31">
        <f t="shared" si="0"/>
        <v>0</v>
      </c>
    </row>
    <row r="41" spans="2:4">
      <c r="B41" s="29"/>
      <c r="C41" s="30"/>
      <c r="D41" s="32">
        <f>SUM(D35:D40)</f>
        <v>500</v>
      </c>
    </row>
  </sheetData>
  <mergeCells count="11">
    <mergeCell ref="B22:C22"/>
    <mergeCell ref="B11:C11"/>
    <mergeCell ref="B12:C12"/>
    <mergeCell ref="B13:C13"/>
    <mergeCell ref="B10:D10"/>
    <mergeCell ref="B15:D15"/>
    <mergeCell ref="B16:C16"/>
    <mergeCell ref="B17:C17"/>
    <mergeCell ref="B18:C18"/>
    <mergeCell ref="B19:C19"/>
    <mergeCell ref="B20:C20"/>
  </mergeCells>
  <dataValidations count="1">
    <dataValidation type="list" allowBlank="1" showInputMessage="1" showErrorMessage="1" sqref="C31" xr:uid="{CC53E3E4-E741-42D4-AD68-3EAB88555379}">
      <formula1>"Conservador, Moderado, Agressivo"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4193C-8A9F-46BC-8387-BF6C2B6D069A}">
  <dimension ref="A3:H21"/>
  <sheetViews>
    <sheetView workbookViewId="0">
      <selection activeCell="D14" sqref="D14"/>
    </sheetView>
  </sheetViews>
  <sheetFormatPr defaultRowHeight="15"/>
  <cols>
    <col min="1" max="1" width="29.7109375" customWidth="1"/>
    <col min="2" max="2" width="12.140625" style="26" customWidth="1"/>
    <col min="3" max="3" width="19.85546875" style="26" customWidth="1"/>
    <col min="4" max="4" width="9.140625" style="26"/>
    <col min="7" max="7" width="17" customWidth="1"/>
    <col min="8" max="8" width="15.7109375" bestFit="1" customWidth="1"/>
  </cols>
  <sheetData>
    <row r="3" spans="1:8">
      <c r="A3" t="s">
        <v>29</v>
      </c>
      <c r="B3" s="26" t="s">
        <v>17</v>
      </c>
      <c r="C3" s="26" t="s">
        <v>30</v>
      </c>
      <c r="D3" s="26" t="s">
        <v>31</v>
      </c>
    </row>
    <row r="4" spans="1:8">
      <c r="A4" t="str">
        <f>B4&amp;"-"&amp;C4</f>
        <v>Conservador-PAPEL</v>
      </c>
      <c r="B4" s="26" t="s">
        <v>18</v>
      </c>
      <c r="C4" s="26" t="s">
        <v>23</v>
      </c>
      <c r="D4" s="27">
        <v>0.3</v>
      </c>
      <c r="H4" t="s">
        <v>31</v>
      </c>
    </row>
    <row r="5" spans="1:8">
      <c r="A5" t="str">
        <f t="shared" ref="A5:A21" si="0">B5&amp;"-"&amp;C5</f>
        <v>Conservador-TIJOLO</v>
      </c>
      <c r="B5" s="26" t="s">
        <v>18</v>
      </c>
      <c r="C5" s="26" t="s">
        <v>24</v>
      </c>
      <c r="D5" s="27">
        <v>0.5</v>
      </c>
      <c r="G5" s="16" t="s">
        <v>32</v>
      </c>
      <c r="H5" s="16">
        <f>VLOOKUP(G5,$A:$D,4,FALSE)</f>
        <v>0.35</v>
      </c>
    </row>
    <row r="6" spans="1:8">
      <c r="A6" t="str">
        <f t="shared" si="0"/>
        <v>Conservador-HÍBRIDOS</v>
      </c>
      <c r="B6" s="26" t="s">
        <v>18</v>
      </c>
      <c r="C6" s="26" t="s">
        <v>25</v>
      </c>
      <c r="D6" s="27">
        <v>0.1</v>
      </c>
    </row>
    <row r="7" spans="1:8">
      <c r="A7" t="str">
        <f t="shared" si="0"/>
        <v>Conservador-FOFs</v>
      </c>
      <c r="B7" s="26" t="s">
        <v>18</v>
      </c>
      <c r="C7" s="26" t="s">
        <v>26</v>
      </c>
      <c r="D7" s="27">
        <v>0.1</v>
      </c>
    </row>
    <row r="8" spans="1:8">
      <c r="A8" t="str">
        <f t="shared" si="0"/>
        <v xml:space="preserve">Conservador-DESENVOLVIMENTO </v>
      </c>
      <c r="B8" s="26" t="s">
        <v>18</v>
      </c>
      <c r="C8" s="26" t="s">
        <v>27</v>
      </c>
      <c r="D8" s="27">
        <v>0</v>
      </c>
      <c r="H8" s="40"/>
    </row>
    <row r="9" spans="1:8">
      <c r="A9" s="33" t="str">
        <f t="shared" si="0"/>
        <v xml:space="preserve">Conservador-HOTELARIAS </v>
      </c>
      <c r="B9" s="34" t="s">
        <v>18</v>
      </c>
      <c r="C9" s="34" t="s">
        <v>28</v>
      </c>
      <c r="D9" s="35">
        <v>0</v>
      </c>
    </row>
    <row r="10" spans="1:8">
      <c r="A10" s="40" t="str">
        <f t="shared" si="0"/>
        <v>Moderado-PAPEL</v>
      </c>
      <c r="B10" s="26" t="s">
        <v>33</v>
      </c>
      <c r="C10" s="26" t="s">
        <v>23</v>
      </c>
      <c r="D10" s="38">
        <v>0.32</v>
      </c>
    </row>
    <row r="11" spans="1:8">
      <c r="A11" s="40" t="str">
        <f t="shared" si="0"/>
        <v>Moderado-TIJOLO</v>
      </c>
      <c r="B11" s="26" t="s">
        <v>33</v>
      </c>
      <c r="C11" s="26" t="s">
        <v>24</v>
      </c>
      <c r="D11" s="38">
        <v>0.35</v>
      </c>
    </row>
    <row r="12" spans="1:8">
      <c r="A12" s="40" t="str">
        <f t="shared" si="0"/>
        <v>Moderado-HÍBRIDOS</v>
      </c>
      <c r="B12" s="26" t="s">
        <v>33</v>
      </c>
      <c r="C12" s="26" t="s">
        <v>25</v>
      </c>
      <c r="D12" s="38">
        <v>0.08</v>
      </c>
    </row>
    <row r="13" spans="1:8">
      <c r="A13" s="40" t="str">
        <f t="shared" si="0"/>
        <v>Moderado-FOFs</v>
      </c>
      <c r="B13" s="26" t="s">
        <v>33</v>
      </c>
      <c r="C13" s="26" t="s">
        <v>26</v>
      </c>
      <c r="D13" s="38">
        <v>0.05</v>
      </c>
    </row>
    <row r="14" spans="1:8">
      <c r="A14" s="40" t="str">
        <f t="shared" si="0"/>
        <v xml:space="preserve">Moderado-DESENVOLVIMENTO </v>
      </c>
      <c r="B14" s="26" t="s">
        <v>33</v>
      </c>
      <c r="C14" s="26" t="s">
        <v>27</v>
      </c>
      <c r="D14" s="38">
        <v>0.1</v>
      </c>
    </row>
    <row r="15" spans="1:8">
      <c r="A15" s="36" t="str">
        <f t="shared" si="0"/>
        <v xml:space="preserve">Moderado-HOTELARIAS </v>
      </c>
      <c r="B15" s="37" t="s">
        <v>33</v>
      </c>
      <c r="C15" s="37" t="s">
        <v>28</v>
      </c>
      <c r="D15" s="39">
        <v>0.1</v>
      </c>
    </row>
    <row r="16" spans="1:8">
      <c r="A16" s="40" t="str">
        <f t="shared" si="0"/>
        <v>Agressivo-PAPEL</v>
      </c>
      <c r="B16" s="26" t="s">
        <v>34</v>
      </c>
      <c r="C16" s="26" t="s">
        <v>23</v>
      </c>
      <c r="D16" s="38">
        <v>0.5</v>
      </c>
    </row>
    <row r="17" spans="1:4">
      <c r="A17" s="40" t="str">
        <f t="shared" si="0"/>
        <v>Agressivo-TIJOLO</v>
      </c>
      <c r="B17" s="26" t="s">
        <v>34</v>
      </c>
      <c r="C17" s="26" t="s">
        <v>24</v>
      </c>
      <c r="D17" s="38">
        <v>0.1</v>
      </c>
    </row>
    <row r="18" spans="1:4">
      <c r="A18" s="40" t="str">
        <f t="shared" si="0"/>
        <v>Agressivo-HÍBRIDOS</v>
      </c>
      <c r="B18" s="26" t="s">
        <v>34</v>
      </c>
      <c r="C18" s="26" t="s">
        <v>25</v>
      </c>
      <c r="D18" s="38">
        <v>0.05</v>
      </c>
    </row>
    <row r="19" spans="1:4">
      <c r="A19" s="40" t="str">
        <f t="shared" si="0"/>
        <v>Agressivo-FOFs</v>
      </c>
      <c r="B19" s="26" t="s">
        <v>34</v>
      </c>
      <c r="C19" s="26" t="s">
        <v>26</v>
      </c>
      <c r="D19" s="38">
        <v>0.05</v>
      </c>
    </row>
    <row r="20" spans="1:4">
      <c r="A20" s="40" t="str">
        <f t="shared" si="0"/>
        <v xml:space="preserve">Agressivo-DESENVOLVIMENTO </v>
      </c>
      <c r="B20" s="26" t="s">
        <v>34</v>
      </c>
      <c r="C20" s="26" t="s">
        <v>27</v>
      </c>
      <c r="D20" s="38">
        <v>0.2</v>
      </c>
    </row>
    <row r="21" spans="1:4">
      <c r="A21" s="40" t="str">
        <f t="shared" si="0"/>
        <v xml:space="preserve">Agressivo-HOTELARIAS </v>
      </c>
      <c r="B21" s="26" t="s">
        <v>34</v>
      </c>
      <c r="C21" s="26" t="s">
        <v>28</v>
      </c>
      <c r="D21" s="3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2025-06-10T12:12:55Z</dcterms:created>
  <dcterms:modified xsi:type="dcterms:W3CDTF">2025-06-11T18:06:53Z</dcterms:modified>
  <cp:category/>
  <cp:contentStatus/>
</cp:coreProperties>
</file>