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elle en Excel\12 - MULTIPLE- EXCELLENT FICHIER AVEC TRANSPORT,SAC A DOS,\"/>
    </mc:Choice>
  </mc:AlternateContent>
  <bookViews>
    <workbookView xWindow="0" yWindow="0" windowWidth="23040" windowHeight="9192" activeTab="2"/>
  </bookViews>
  <sheets>
    <sheet name="Summary" sheetId="1" r:id="rId1"/>
    <sheet name="Transport1" sheetId="2" r:id="rId2"/>
    <sheet name="Transport2" sheetId="3" r:id="rId3"/>
    <sheet name="Transport3" sheetId="4" r:id="rId4"/>
    <sheet name="Knapsack" sheetId="5" r:id="rId5"/>
    <sheet name="Facility" sheetId="6" r:id="rId6"/>
    <sheet name="Prodtran" sheetId="7" r:id="rId7"/>
  </sheets>
  <externalReferences>
    <externalReference r:id="rId8"/>
  </externalReferences>
  <definedNames>
    <definedName name="_scenchg_count" localSheetId="4" hidden="1">24</definedName>
    <definedName name="_scenchg1" localSheetId="4" hidden="1">Knapsack!$B$17</definedName>
    <definedName name="_scenchg10" localSheetId="4" hidden="1">Knapsack!$C$19</definedName>
    <definedName name="_scenchg11" localSheetId="4" hidden="1">Knapsack!$D$19</definedName>
    <definedName name="_scenchg12" localSheetId="4" hidden="1">Knapsack!$E$19</definedName>
    <definedName name="_scenchg13" localSheetId="4" hidden="1">Knapsack!$B$11</definedName>
    <definedName name="_scenchg14" localSheetId="4" hidden="1">Knapsack!$C$11</definedName>
    <definedName name="_scenchg15" localSheetId="4" hidden="1">Knapsack!$D$11</definedName>
    <definedName name="_scenchg16" localSheetId="4" hidden="1">Knapsack!$E$11</definedName>
    <definedName name="_scenchg17" localSheetId="4" hidden="1">Knapsack!$B$12</definedName>
    <definedName name="_scenchg18" localSheetId="4" hidden="1">Knapsack!$C$12</definedName>
    <definedName name="_scenchg19" localSheetId="4" hidden="1">Knapsack!$D$12</definedName>
    <definedName name="_scenchg2" localSheetId="4" hidden="1">Knapsack!$C$17</definedName>
    <definedName name="_scenchg20" localSheetId="4" hidden="1">Knapsack!$E$12</definedName>
    <definedName name="_scenchg21" localSheetId="4" hidden="1">Knapsack!$B$13</definedName>
    <definedName name="_scenchg22" localSheetId="4" hidden="1">Knapsack!$C$13</definedName>
    <definedName name="_scenchg23" localSheetId="4" hidden="1">Knapsack!$D$13</definedName>
    <definedName name="_scenchg24" localSheetId="4" hidden="1">Knapsack!$E$13</definedName>
    <definedName name="_scenchg3" localSheetId="4" hidden="1">Knapsack!$D$17</definedName>
    <definedName name="_scenchg4" localSheetId="4" hidden="1">Knapsack!$E$17</definedName>
    <definedName name="_scenchg5" localSheetId="4" hidden="1">Knapsack!$B$18</definedName>
    <definedName name="_scenchg6" localSheetId="4" hidden="1">Knapsack!$C$18</definedName>
    <definedName name="_scenchg7" localSheetId="4" hidden="1">Knapsack!$D$18</definedName>
    <definedName name="_scenchg8" localSheetId="4" hidden="1">Knapsack!$E$18</definedName>
    <definedName name="_scenchg9" localSheetId="4" hidden="1">Knapsack!$B$19</definedName>
    <definedName name="Capacity" localSheetId="5">Facility!$B$24:$F$24</definedName>
    <definedName name="Capacity">Transport1!$H$14:$H$15</definedName>
    <definedName name="Demand" localSheetId="5">Facility!$H$19:$H$22</definedName>
    <definedName name="Demand" localSheetId="4">Knapsack!$G$17:$G$19</definedName>
    <definedName name="Demand" localSheetId="6">Prodtran!$C$96:$G$98</definedName>
    <definedName name="Demand" localSheetId="1">Transport1!$B$17:$F$17</definedName>
    <definedName name="Demand" localSheetId="2">Transport2!$B$42:$F$42</definedName>
    <definedName name="Demand">Transport3!$C$87:$G$89</definedName>
    <definedName name="Factory_capacity" localSheetId="6">Prodtran!$H$73:$H$78</definedName>
    <definedName name="Factory_capacity" localSheetId="2">Transport2!$H$33:$H$34</definedName>
    <definedName name="Factory_capacity">Transport3!$H$63:$H$68</definedName>
    <definedName name="Factory_to_customer" localSheetId="6">Prodtran!$C$65:$G$70</definedName>
    <definedName name="Factory_to_customer" localSheetId="2">Transport2!$B$31:$F$32</definedName>
    <definedName name="Factory_to_customer">Transport3!$C$55:$G$60</definedName>
    <definedName name="Factory_to_warehouse" localSheetId="6">Prodtran!$C$51:$F$56</definedName>
    <definedName name="Factory_to_warehouse" localSheetId="2">Transport2!$B$25:$E$26</definedName>
    <definedName name="Factory_to_warehouse">Transport3!$C$41:$F$46</definedName>
    <definedName name="Gallons_loaded">Knapsack!$B$17:$E$19</definedName>
    <definedName name="Loading_decisions">Knapsack!$B$11:$E$13</definedName>
    <definedName name="lssolver_drv" localSheetId="6" hidden="1">2</definedName>
    <definedName name="lssolver_est" localSheetId="5" hidden="1">1</definedName>
    <definedName name="lssolver_est" localSheetId="4" hidden="1">2</definedName>
    <definedName name="lssolver_est" localSheetId="6" hidden="1">2</definedName>
    <definedName name="lssolver_est" localSheetId="1" hidden="1">1</definedName>
    <definedName name="lssolver_est" localSheetId="2" hidden="1">1</definedName>
    <definedName name="lssolver_est" localSheetId="3" hidden="1">1</definedName>
    <definedName name="lssolver_itr" localSheetId="5" hidden="1">100</definedName>
    <definedName name="lssolver_itr" localSheetId="4" hidden="1">1000</definedName>
    <definedName name="lssolver_itr" localSheetId="6" hidden="1">1000</definedName>
    <definedName name="lssolver_itr" localSheetId="1" hidden="1">100</definedName>
    <definedName name="lssolver_itr" localSheetId="2" hidden="1">100</definedName>
    <definedName name="lssolver_itr" localSheetId="3" hidden="1">100</definedName>
    <definedName name="lssolver_neg" localSheetId="5" hidden="1">1</definedName>
    <definedName name="lssolver_neg" localSheetId="4" hidden="1">1</definedName>
    <definedName name="lssolver_neg" localSheetId="6" hidden="1">0</definedName>
    <definedName name="lssolver_neg" localSheetId="1" hidden="1">1</definedName>
    <definedName name="lssolver_neg" localSheetId="2" hidden="1">1</definedName>
    <definedName name="lssolver_neg" localSheetId="3" hidden="1">1</definedName>
    <definedName name="lssolver_piv" localSheetId="5" hidden="1">0.000001</definedName>
    <definedName name="lssolver_piv" localSheetId="4" hidden="1">0.000001</definedName>
    <definedName name="lssolver_piv" localSheetId="6" hidden="1">0.000001</definedName>
    <definedName name="lssolver_piv" localSheetId="1" hidden="1">0.000001</definedName>
    <definedName name="lssolver_piv" localSheetId="2" hidden="1">0.000001</definedName>
    <definedName name="lssolver_piv" localSheetId="3" hidden="1">0.000001</definedName>
    <definedName name="lssolver_pre" localSheetId="5" hidden="1">0.001</definedName>
    <definedName name="lssolver_pre" localSheetId="4" hidden="1">0.00000001</definedName>
    <definedName name="lssolver_pre" localSheetId="6" hidden="1">0.00000001</definedName>
    <definedName name="lssolver_pre" localSheetId="1" hidden="1">0.00000001</definedName>
    <definedName name="lssolver_pre" localSheetId="2" hidden="1">0.001</definedName>
    <definedName name="lssolver_pre" localSheetId="3" hidden="1">0.001</definedName>
    <definedName name="lssolver_red" localSheetId="5" hidden="1">0.000001</definedName>
    <definedName name="lssolver_red" localSheetId="4" hidden="1">0.00001</definedName>
    <definedName name="lssolver_red" localSheetId="6" hidden="1">0.000001</definedName>
    <definedName name="lssolver_red" localSheetId="1" hidden="1">0.000001</definedName>
    <definedName name="lssolver_red" localSheetId="2" hidden="1">0.000001</definedName>
    <definedName name="lssolver_red" localSheetId="3" hidden="1">0.000001</definedName>
    <definedName name="lssolver_rep" localSheetId="5" hidden="1">2</definedName>
    <definedName name="lssolver_rep" localSheetId="4" hidden="1">2</definedName>
    <definedName name="lssolver_rep" localSheetId="6" hidden="1">2</definedName>
    <definedName name="lssolver_rep" localSheetId="1" hidden="1">2</definedName>
    <definedName name="lssolver_rep" localSheetId="2" hidden="1">2</definedName>
    <definedName name="lssolver_rep" localSheetId="3" hidden="1">2</definedName>
    <definedName name="lssolver_scl" localSheetId="5" hidden="1">0</definedName>
    <definedName name="lssolver_scl" localSheetId="4" hidden="1">0</definedName>
    <definedName name="lssolver_scl" localSheetId="6" hidden="1">0</definedName>
    <definedName name="lssolver_scl" localSheetId="1" hidden="1">0</definedName>
    <definedName name="lssolver_scl" localSheetId="2" hidden="1">0</definedName>
    <definedName name="lssolver_scl" localSheetId="3" hidden="1">2</definedName>
    <definedName name="lssolver_sho" localSheetId="5" hidden="1">2</definedName>
    <definedName name="lssolver_sho" localSheetId="4" hidden="1">2</definedName>
    <definedName name="lssolver_sho" localSheetId="6" hidden="1">2</definedName>
    <definedName name="lssolver_sho" localSheetId="1" hidden="1">2</definedName>
    <definedName name="lssolver_sho" localSheetId="2" hidden="1">2</definedName>
    <definedName name="lssolver_sho" localSheetId="3" hidden="1">2</definedName>
    <definedName name="lssolver_sol" localSheetId="5" hidden="1">0.0001</definedName>
    <definedName name="lssolver_sol" localSheetId="4" hidden="1">0.0001</definedName>
    <definedName name="lssolver_sol" localSheetId="6" hidden="1">0.0001</definedName>
    <definedName name="lssolver_sol" localSheetId="1" hidden="1">0.0001</definedName>
    <definedName name="lssolver_sol" localSheetId="2" hidden="1">0.0001</definedName>
    <definedName name="lssolver_sol" localSheetId="3" hidden="1">0.0001</definedName>
    <definedName name="lssolver_tim" localSheetId="5" hidden="1">100</definedName>
    <definedName name="lssolver_tim" localSheetId="4" hidden="1">1000</definedName>
    <definedName name="lssolver_tim" localSheetId="6" hidden="1">1000</definedName>
    <definedName name="lssolver_tim" localSheetId="1" hidden="1">100</definedName>
    <definedName name="lssolver_tim" localSheetId="2" hidden="1">100</definedName>
    <definedName name="lssolver_tim" localSheetId="3" hidden="1">100</definedName>
    <definedName name="lssolver_tol" localSheetId="5" hidden="1">0</definedName>
    <definedName name="lssolver_tol" localSheetId="4" hidden="1">0</definedName>
    <definedName name="lssolver_tol" localSheetId="6" hidden="1">0.05</definedName>
    <definedName name="lssolver_tol" localSheetId="1" hidden="1">0.05</definedName>
    <definedName name="lssolver_tol" localSheetId="2" hidden="1">0.05</definedName>
    <definedName name="lssolver_tol" localSheetId="3" hidden="1">0.05</definedName>
    <definedName name="Maximum_gallons">Knapsack!$B$23:$E$25</definedName>
    <definedName name="Open_or_close">Facility!$B$15:$F$15</definedName>
    <definedName name="Products_made" localSheetId="5">Facility!$B$23:$F$23</definedName>
    <definedName name="Products_made">Prodtran!$B$13:$D$14</definedName>
    <definedName name="Products_shipped" localSheetId="5">Facility!$B$19:$F$22</definedName>
    <definedName name="Products_shipped">Transport1!$B$14:$F$15</definedName>
    <definedName name="qpsolver_itr" localSheetId="5" hidden="1">100</definedName>
    <definedName name="qpsolver_itr" localSheetId="4" hidden="1">1000</definedName>
    <definedName name="qpsolver_itr" localSheetId="6" hidden="1">1000</definedName>
    <definedName name="qpsolver_itr" localSheetId="1" hidden="1">100</definedName>
    <definedName name="qpsolver_itr" localSheetId="2" hidden="1">100</definedName>
    <definedName name="qpsolver_itr" localSheetId="3" hidden="1">100</definedName>
    <definedName name="qpsolver_lin" localSheetId="5" hidden="1">1</definedName>
    <definedName name="qpsolver_lin" localSheetId="4" hidden="1">1</definedName>
    <definedName name="qpsolver_lin" localSheetId="6" hidden="1">1</definedName>
    <definedName name="qpsolver_lin" localSheetId="1" hidden="1">1</definedName>
    <definedName name="qpsolver_lin" localSheetId="2" hidden="1">1</definedName>
    <definedName name="qpsolver_lin" localSheetId="3" hidden="1">1</definedName>
    <definedName name="qpsolver_neg" localSheetId="5" hidden="1">1</definedName>
    <definedName name="qpsolver_neg" localSheetId="4" hidden="1">1</definedName>
    <definedName name="qpsolver_neg" localSheetId="6" hidden="1">0</definedName>
    <definedName name="qpsolver_neg" localSheetId="1" hidden="1">1</definedName>
    <definedName name="qpsolver_neg" localSheetId="2" hidden="1">1</definedName>
    <definedName name="qpsolver_neg" localSheetId="3" hidden="1">1</definedName>
    <definedName name="qpsolver_piv" localSheetId="5" hidden="1">0.000001</definedName>
    <definedName name="qpsolver_piv" localSheetId="4" hidden="1">0.000001</definedName>
    <definedName name="qpsolver_piv" localSheetId="6" hidden="1">0.000001</definedName>
    <definedName name="qpsolver_piv" localSheetId="1" hidden="1">0.000001</definedName>
    <definedName name="qpsolver_piv" localSheetId="2" hidden="1">0.000001</definedName>
    <definedName name="qpsolver_piv" localSheetId="3" hidden="1">0.000001</definedName>
    <definedName name="qpsolver_pre" localSheetId="5" hidden="1">0.001</definedName>
    <definedName name="qpsolver_pre" localSheetId="4" hidden="1">0.00000001</definedName>
    <definedName name="qpsolver_pre" localSheetId="6" hidden="1">0.00000001</definedName>
    <definedName name="qpsolver_pre" localSheetId="1" hidden="1">0.00000001</definedName>
    <definedName name="qpsolver_pre" localSheetId="2" hidden="1">0.001</definedName>
    <definedName name="qpsolver_pre" localSheetId="3" hidden="1">0.001</definedName>
    <definedName name="qpsolver_red" localSheetId="5" hidden="1">0.000001</definedName>
    <definedName name="qpsolver_red" localSheetId="4" hidden="1">0.00001</definedName>
    <definedName name="qpsolver_red" localSheetId="6" hidden="1">0.000001</definedName>
    <definedName name="qpsolver_red" localSheetId="1" hidden="1">0.000001</definedName>
    <definedName name="qpsolver_red" localSheetId="2" hidden="1">0.000001</definedName>
    <definedName name="qpsolver_red" localSheetId="3" hidden="1">0.000001</definedName>
    <definedName name="qpsolver_rep" localSheetId="5" hidden="1">2</definedName>
    <definedName name="qpsolver_rep" localSheetId="4" hidden="1">2</definedName>
    <definedName name="qpsolver_rep" localSheetId="6" hidden="1">2</definedName>
    <definedName name="qpsolver_rep" localSheetId="1" hidden="1">2</definedName>
    <definedName name="qpsolver_rep" localSheetId="2" hidden="1">2</definedName>
    <definedName name="qpsolver_rep" localSheetId="3" hidden="1">2</definedName>
    <definedName name="qpsolver_scl" localSheetId="5" hidden="1">2</definedName>
    <definedName name="qpsolver_scl" localSheetId="4" hidden="1">2</definedName>
    <definedName name="qpsolver_scl" localSheetId="6" hidden="1">2</definedName>
    <definedName name="qpsolver_scl" localSheetId="1" hidden="1">2</definedName>
    <definedName name="qpsolver_scl" localSheetId="2" hidden="1">2</definedName>
    <definedName name="qpsolver_scl" localSheetId="3" hidden="1">2</definedName>
    <definedName name="qpsolver_sho" localSheetId="5" hidden="1">2</definedName>
    <definedName name="qpsolver_sho" localSheetId="4" hidden="1">2</definedName>
    <definedName name="qpsolver_sho" localSheetId="6" hidden="1">2</definedName>
    <definedName name="qpsolver_sho" localSheetId="1" hidden="1">2</definedName>
    <definedName name="qpsolver_sho" localSheetId="2" hidden="1">2</definedName>
    <definedName name="qpsolver_sho" localSheetId="3" hidden="1">2</definedName>
    <definedName name="qpsolver_tim" localSheetId="5" hidden="1">100</definedName>
    <definedName name="qpsolver_tim" localSheetId="4" hidden="1">1000</definedName>
    <definedName name="qpsolver_tim" localSheetId="6" hidden="1">1000</definedName>
    <definedName name="qpsolver_tim" localSheetId="1" hidden="1">100</definedName>
    <definedName name="qpsolver_tim" localSheetId="2" hidden="1">100</definedName>
    <definedName name="qpsolver_tim" localSheetId="3" hidden="1">100</definedName>
    <definedName name="qpsolver_tol" localSheetId="5" hidden="1">0</definedName>
    <definedName name="qpsolver_tol" localSheetId="4" hidden="1">0</definedName>
    <definedName name="qpsolver_tol" localSheetId="6" hidden="1">0.05</definedName>
    <definedName name="qpsolver_tol" localSheetId="1" hidden="1">0.05</definedName>
    <definedName name="qpsolver_tol" localSheetId="2" hidden="1">0.05</definedName>
    <definedName name="qpsolver_tol" localSheetId="3" hidden="1">0.05</definedName>
    <definedName name="scen_change" localSheetId="4" hidden="1">Knapsack!$B$17:$E$19,Knapsack!$B$11:$E$13</definedName>
    <definedName name="scen_result" localSheetId="4" hidden="1">Knapsack!$F$17:$F$19,Knapsack!$B$14:$E$14</definedName>
    <definedName name="scen_result" localSheetId="1" hidden="1">#VALUE!</definedName>
    <definedName name="scen_result" localSheetId="2" hidden="1">#VALUE!</definedName>
    <definedName name="scen_result" localSheetId="3" hidden="1">#VALUE!</definedName>
    <definedName name="sencount" hidden="1">2</definedName>
    <definedName name="solver_adj" localSheetId="5" hidden="1">Facility!$B$15:$F$15,Facility!$B$19:$F$22</definedName>
    <definedName name="solver_adj" localSheetId="4" hidden="1">Knapsack!$B$17:$E$19,Knapsack!$B$11:$E$13</definedName>
    <definedName name="solver_adj" localSheetId="6" hidden="1">Prodtran!$B$13:$D$14,Prodtran!$C$65:$G$70,Prodtran!$C$51:$F$56,Prodtran!$C$81:$G$92</definedName>
    <definedName name="solver_adj" localSheetId="1" hidden="1">Transport1!$B$14:$F$15</definedName>
    <definedName name="solver_adj" localSheetId="2" hidden="1">Transport2!$B$25:$E$26,Transport2!$B$31:$F$32,Transport2!$B$37:$F$40</definedName>
    <definedName name="solver_adj" localSheetId="3" hidden="1">Transport3!$C$41:$F$46,Transport3!$C$55:$G$60,Transport3!$C$72:$G$83</definedName>
    <definedName name="solver_cvg" localSheetId="4" hidden="1">0.001</definedName>
    <definedName name="solver_cvg" localSheetId="6" hidden="1">0.001</definedName>
    <definedName name="solver_cvg" localSheetId="1" hidden="1">0.0001</definedName>
    <definedName name="solver_cvg" localSheetId="2" hidden="1">0.001</definedName>
    <definedName name="solver_drv" localSheetId="5" hidden="1">1</definedName>
    <definedName name="solver_drv" localSheetId="4" hidden="1">0</definedName>
    <definedName name="solver_drv" localSheetId="6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5" hidden="1">2</definedName>
    <definedName name="solver_eng" localSheetId="4" hidden="1">2</definedName>
    <definedName name="solver_eng" localSheetId="6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5" hidden="1">1</definedName>
    <definedName name="solver_est" localSheetId="4" hidden="1">0</definedName>
    <definedName name="solver_est" localSheetId="6" hidden="1">0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bd" localSheetId="6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5" hidden="1">100</definedName>
    <definedName name="solver_itr" localSheetId="4" hidden="1">1000</definedName>
    <definedName name="solver_itr" localSheetId="6" hidden="1">1000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5" hidden="1">Facility!$B$23:$F$23</definedName>
    <definedName name="solver_lhs1" localSheetId="4" hidden="1">Knapsack!$B$14:$E$14</definedName>
    <definedName name="solver_lhs1" localSheetId="6" hidden="1">Prodtran!$G$73:$G$78</definedName>
    <definedName name="solver_lhs1" localSheetId="1" hidden="1">Transport1!$B$16:$F$16</definedName>
    <definedName name="solver_lhs1" localSheetId="2" hidden="1">Transport2!$G$33:$G$34</definedName>
    <definedName name="solver_lhs1" localSheetId="3" hidden="1">Transport3!$C$47:$F$49</definedName>
    <definedName name="solver_lhs10" localSheetId="6" hidden="1">Prodtran!$F$57:$F$59</definedName>
    <definedName name="solver_lhs11" localSheetId="6" hidden="1">Prodtran!$C$81:$G$92</definedName>
    <definedName name="solver_lhs2" localSheetId="5" hidden="1">Facility!$B$15:$F$15</definedName>
    <definedName name="solver_lhs2" localSheetId="4" hidden="1">Knapsack!$B$17:$E$19</definedName>
    <definedName name="solver_lhs2" localSheetId="6" hidden="1">Prodtran!$C$93:$G$95</definedName>
    <definedName name="solver_lhs2" localSheetId="1" hidden="1">Transport1!$G$14:$G$15</definedName>
    <definedName name="solver_lhs2" localSheetId="2" hidden="1">Transport2!$B$41:$F$41</definedName>
    <definedName name="solver_lhs2" localSheetId="3" hidden="1">Transport3!$G$63:$G$68</definedName>
    <definedName name="solver_lhs3" localSheetId="5" hidden="1">Facility!$G$19:$G$22</definedName>
    <definedName name="solver_lhs3" localSheetId="4" hidden="1">Knapsack!$B$11:$E$13</definedName>
    <definedName name="solver_lhs3" localSheetId="6" hidden="1">Prodtran!$C$57:$F$59</definedName>
    <definedName name="solver_lhs3" localSheetId="1" hidden="1">Transport1!$B$14:$F$15</definedName>
    <definedName name="solver_lhs3" localSheetId="2" hidden="1">Transport2!$B$27:$E$27</definedName>
    <definedName name="solver_lhs3" localSheetId="3" hidden="1">Transport3!$C$84:$G$86</definedName>
    <definedName name="solver_lhs4" localSheetId="5" hidden="1">Facility!$B$19:$F$22</definedName>
    <definedName name="solver_lhs4" localSheetId="4" hidden="1">Knapsack!$F$17:$F$19</definedName>
    <definedName name="solver_lhs4" localSheetId="6" hidden="1">Prodtran!$C$57:$C$59</definedName>
    <definedName name="solver_lhs4" localSheetId="1" hidden="1">Transport1!#REF!</definedName>
    <definedName name="solver_lhs4" localSheetId="2" hidden="1">Transport2!$B$27:$E$27</definedName>
    <definedName name="solver_lhs4" localSheetId="3" hidden="1">Transport3!$I$72:$I$83</definedName>
    <definedName name="solver_lhs5" localSheetId="5" hidden="1">Facility!$G$19:$G$22</definedName>
    <definedName name="solver_lhs5" localSheetId="4" hidden="1">Knapsack!$B$14:$E$14</definedName>
    <definedName name="solver_lhs5" localSheetId="6" hidden="1">Prodtran!$D$57:$D$59</definedName>
    <definedName name="solver_lhs5" localSheetId="1" hidden="1">Transport1!$B$14:$G$15</definedName>
    <definedName name="solver_lhs5" localSheetId="2" hidden="1">Transport2!$B$27:$E$27</definedName>
    <definedName name="solver_lhs5" localSheetId="3" hidden="1">Transport3!$C$47:$F$49</definedName>
    <definedName name="solver_lhs6" localSheetId="5" hidden="1">Facility!$B$23:$F$23</definedName>
    <definedName name="solver_lhs6" localSheetId="4" hidden="1">Knapsack!$B$11:$E$13</definedName>
    <definedName name="solver_lhs6" localSheetId="6" hidden="1">Prodtran!$E$57:$E$59</definedName>
    <definedName name="solver_lhs6" localSheetId="1" hidden="1">Transport1!#REF!</definedName>
    <definedName name="solver_lhs6" localSheetId="2" hidden="1">Transport2!$B$25:$E$26</definedName>
    <definedName name="solver_lhs6" localSheetId="3" hidden="1">Transport3!$C$41:$F$46</definedName>
    <definedName name="solver_lhs7" localSheetId="4" hidden="1">Knapsack!$B$11:$E$13</definedName>
    <definedName name="solver_lhs7" localSheetId="6" hidden="1">Prodtran!$F$57:$F$59</definedName>
    <definedName name="solver_lhs7" localSheetId="2" hidden="1">Transport2!$B$27:$E$27</definedName>
    <definedName name="solver_lhs7" localSheetId="3" hidden="1">Transport3!$C$47:$F$49</definedName>
    <definedName name="solver_lhs8" localSheetId="6" hidden="1">Prodtran!$D$57:$D$59</definedName>
    <definedName name="solver_lhs9" localSheetId="6" hidden="1">Prodtran!$E$57:$E$59</definedName>
    <definedName name="solver_lin" localSheetId="5" hidden="1">1</definedName>
    <definedName name="solver_lin" localSheetId="4" hidden="1">1</definedName>
    <definedName name="solver_lin" localSheetId="6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mip" localSheetId="6" hidden="1">1000</definedName>
    <definedName name="solver_mip" localSheetId="1" hidden="1">1000</definedName>
    <definedName name="solver_mip" localSheetId="2" hidden="1">1000</definedName>
    <definedName name="solver_mip" localSheetId="3" hidden="1">1000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5" hidden="1">1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6" hidden="1">1000</definedName>
    <definedName name="solver_nod" localSheetId="1" hidden="1">1000</definedName>
    <definedName name="solver_nod" localSheetId="2" hidden="1">1000</definedName>
    <definedName name="solver_nod" localSheetId="3" hidden="1">1000</definedName>
    <definedName name="solver_num" localSheetId="5" hidden="1">3</definedName>
    <definedName name="solver_num" localSheetId="4" hidden="1">4</definedName>
    <definedName name="solver_num" localSheetId="6" hidden="1">7</definedName>
    <definedName name="solver_num" localSheetId="1" hidden="1">2</definedName>
    <definedName name="solver_num" localSheetId="2" hidden="1">4</definedName>
    <definedName name="solver_num" localSheetId="3" hidden="1">4</definedName>
    <definedName name="solver_nwt" localSheetId="5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6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5" hidden="1">Facility!$G$27</definedName>
    <definedName name="solver_opt" localSheetId="4" hidden="1">Knapsack!$H$20</definedName>
    <definedName name="solver_opt" localSheetId="6" hidden="1">Prodtran!$C$102</definedName>
    <definedName name="solver_opt" localSheetId="1" hidden="1">Transport1!$C$19</definedName>
    <definedName name="solver_opt" localSheetId="2" hidden="1">Transport2!$C$44</definedName>
    <definedName name="solver_opt" localSheetId="3" hidden="1">Transport3!$C$91</definedName>
    <definedName name="solver_piv" localSheetId="5" hidden="1">0.000001</definedName>
    <definedName name="solver_piv" localSheetId="4" hidden="1">0.000001</definedName>
    <definedName name="solver_piv" localSheetId="6" hidden="1">0.000001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5" hidden="1">0.001</definedName>
    <definedName name="solver_pre" localSheetId="4" hidden="1">0.00000001</definedName>
    <definedName name="solver_pre" localSheetId="6" hidden="1">0.00000001</definedName>
    <definedName name="solver_pre" localSheetId="1" hidden="1">0.00000001</definedName>
    <definedName name="solver_pre" localSheetId="2" hidden="1">0.001</definedName>
    <definedName name="solver_pre" localSheetId="3" hidden="1">0.001</definedName>
    <definedName name="solver_pro" localSheetId="6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ed" localSheetId="5" hidden="1">0.000001</definedName>
    <definedName name="solver_red" localSheetId="4" hidden="1">0.00001</definedName>
    <definedName name="solver_red" localSheetId="6" hidden="1">0.000001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5" hidden="1">1</definedName>
    <definedName name="solver_rel1" localSheetId="4" hidden="1">1</definedName>
    <definedName name="solver_rel1" localSheetId="6" hidden="1">1</definedName>
    <definedName name="solver_rel1" localSheetId="1" hidden="1">3</definedName>
    <definedName name="solver_rel1" localSheetId="2" hidden="1">1</definedName>
    <definedName name="solver_rel1" localSheetId="3" hidden="1">1</definedName>
    <definedName name="solver_rel10" localSheetId="6" hidden="1">2</definedName>
    <definedName name="solver_rel11" localSheetId="6" hidden="1">3</definedName>
    <definedName name="solver_rel2" localSheetId="5" hidden="1">5</definedName>
    <definedName name="solver_rel2" localSheetId="4" hidden="1">1</definedName>
    <definedName name="solver_rel2" localSheetId="6" hidden="1">3</definedName>
    <definedName name="solver_rel2" localSheetId="1" hidden="1">1</definedName>
    <definedName name="solver_rel2" localSheetId="2" hidden="1">3</definedName>
    <definedName name="solver_rel2" localSheetId="3" hidden="1">1</definedName>
    <definedName name="solver_rel3" localSheetId="5" hidden="1">3</definedName>
    <definedName name="solver_rel3" localSheetId="4" hidden="1">5</definedName>
    <definedName name="solver_rel3" localSheetId="6" hidden="1">1</definedName>
    <definedName name="solver_rel3" localSheetId="1" hidden="1">3</definedName>
    <definedName name="solver_rel3" localSheetId="2" hidden="1">1</definedName>
    <definedName name="solver_rel3" localSheetId="3" hidden="1">3</definedName>
    <definedName name="solver_rel4" localSheetId="5" hidden="1">3</definedName>
    <definedName name="solver_rel4" localSheetId="4" hidden="1">1</definedName>
    <definedName name="solver_rel4" localSheetId="6" hidden="1">2</definedName>
    <definedName name="solver_rel4" localSheetId="1" hidden="1">3</definedName>
    <definedName name="solver_rel4" localSheetId="2" hidden="1">2</definedName>
    <definedName name="solver_rel4" localSheetId="3" hidden="1">2</definedName>
    <definedName name="solver_rel5" localSheetId="5" hidden="1">3</definedName>
    <definedName name="solver_rel5" localSheetId="4" hidden="1">1</definedName>
    <definedName name="solver_rel5" localSheetId="6" hidden="1">2</definedName>
    <definedName name="solver_rel5" localSheetId="1" hidden="1">3</definedName>
    <definedName name="solver_rel5" localSheetId="2" hidden="1">1</definedName>
    <definedName name="solver_rel5" localSheetId="3" hidden="1">1</definedName>
    <definedName name="solver_rel6" localSheetId="5" hidden="1">1</definedName>
    <definedName name="solver_rel6" localSheetId="4" hidden="1">4</definedName>
    <definedName name="solver_rel6" localSheetId="6" hidden="1">2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7" localSheetId="4" hidden="1">4</definedName>
    <definedName name="solver_rel7" localSheetId="6" hidden="1">2</definedName>
    <definedName name="solver_rel7" localSheetId="2" hidden="1">1</definedName>
    <definedName name="solver_rel7" localSheetId="3" hidden="1">1</definedName>
    <definedName name="solver_rel8" localSheetId="6" hidden="1">2</definedName>
    <definedName name="solver_rel9" localSheetId="6" hidden="1">2</definedName>
    <definedName name="solver_reo" localSheetId="6" hidden="1">2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5" hidden="1">2</definedName>
    <definedName name="solver_rep" localSheetId="4" hidden="1">2</definedName>
    <definedName name="solver_rep" localSheetId="6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5" hidden="1">Facility!$B$24:$F$24</definedName>
    <definedName name="solver_rhs1" localSheetId="4" hidden="1">1</definedName>
    <definedName name="solver_rhs1" localSheetId="6" hidden="1">Prodtran!$H$73:$H$78</definedName>
    <definedName name="solver_rhs1" localSheetId="1" hidden="1">Transport1!$B$17:$F$17</definedName>
    <definedName name="solver_rhs1" localSheetId="2" hidden="1">Transport2!$H$33:$H$34</definedName>
    <definedName name="solver_rhs1" localSheetId="3" hidden="1">Warehouse_capacity</definedName>
    <definedName name="solver_rhs10" localSheetId="6" hidden="1">Total_from_warehouse4</definedName>
    <definedName name="solver_rhs11" localSheetId="6" hidden="1">0</definedName>
    <definedName name="solver_rhs2" localSheetId="5" hidden="1">Facility!Capacity</definedName>
    <definedName name="solver_rhs2" localSheetId="4" hidden="1">Knapsack!$B$23:$E$25</definedName>
    <definedName name="solver_rhs2" localSheetId="6" hidden="1">Prodtran!$C$96:$G$98</definedName>
    <definedName name="solver_rhs2" localSheetId="1" hidden="1">Capacity</definedName>
    <definedName name="solver_rhs2" localSheetId="2" hidden="1">Transport2!$B$42:$F$42</definedName>
    <definedName name="solver_rhs2" localSheetId="3" hidden="1">Factory_capacity</definedName>
    <definedName name="solver_rhs3" localSheetId="5" hidden="1">Facility!$H$19:$H$22</definedName>
    <definedName name="solver_rhs3" localSheetId="4" hidden="1">Maximum_gallons</definedName>
    <definedName name="solver_rhs3" localSheetId="6" hidden="1">Prodtran!$C$60:$F$62</definedName>
    <definedName name="solver_rhs3" localSheetId="1" hidden="1">0+0</definedName>
    <definedName name="solver_rhs3" localSheetId="2" hidden="1">Transport2!$B$28:$E$28</definedName>
    <definedName name="solver_rhs3" localSheetId="3" hidden="1">Demand</definedName>
    <definedName name="solver_rhs4" localSheetId="5" hidden="1">0</definedName>
    <definedName name="solver_rhs4" localSheetId="4" hidden="1">Knapsack!$G$17:$G$19</definedName>
    <definedName name="solver_rhs4" localSheetId="6" hidden="1">Total_from_warehouse1</definedName>
    <definedName name="solver_rhs4" localSheetId="1" hidden="1">0</definedName>
    <definedName name="solver_rhs4" localSheetId="2" hidden="1">Transport2!$G$37:$G$40</definedName>
    <definedName name="solver_rhs4" localSheetId="3" hidden="1">Total_from_warehouse</definedName>
    <definedName name="solver_rhs5" localSheetId="5" hidden="1">Facility!Demand</definedName>
    <definedName name="solver_rhs5" localSheetId="4" hidden="1">1</definedName>
    <definedName name="solver_rhs5" localSheetId="6" hidden="1">Total_from_warehouse2</definedName>
    <definedName name="solver_rhs5" localSheetId="1" hidden="1">0</definedName>
    <definedName name="solver_rhs5" localSheetId="2" hidden="1">Transport2!Warehouse_capacity</definedName>
    <definedName name="solver_rhs5" localSheetId="3" hidden="1">Warehouse_capacity</definedName>
    <definedName name="solver_rhs6" localSheetId="5" hidden="1">Facility!Capacity</definedName>
    <definedName name="solver_rhs6" localSheetId="4" hidden="1">0</definedName>
    <definedName name="solver_rhs6" localSheetId="6" hidden="1">Total_from_warehouse3</definedName>
    <definedName name="solver_rhs6" localSheetId="1" hidden="1">0</definedName>
    <definedName name="solver_rhs6" localSheetId="2" hidden="1">0</definedName>
    <definedName name="solver_rhs6" localSheetId="3" hidden="1">0</definedName>
    <definedName name="solver_rhs7" localSheetId="4" hidden="1">[1]!INTEGER</definedName>
    <definedName name="solver_rhs7" localSheetId="6" hidden="1">Total_from_warehouse4</definedName>
    <definedName name="solver_rhs7" localSheetId="2" hidden="1">Transport2!Warehouse_capacity</definedName>
    <definedName name="solver_rhs7" localSheetId="3" hidden="1">Warehouse_capacity</definedName>
    <definedName name="solver_rhs8" localSheetId="6" hidden="1">Total_from_warehouse2</definedName>
    <definedName name="solver_rhs9" localSheetId="6" hidden="1">Total_from_warehouse3</definedName>
    <definedName name="solver_rlx" localSheetId="6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scl" localSheetId="5" hidden="1">2</definedName>
    <definedName name="solver_scl" localSheetId="4" hidden="1">2</definedName>
    <definedName name="solver_scl" localSheetId="6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6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ol" localSheetId="4" hidden="1">0.0001</definedName>
    <definedName name="solver_sol" localSheetId="6" hidden="1">0.0001</definedName>
    <definedName name="solver_ssz" localSheetId="1" hidden="1">100</definedName>
    <definedName name="solver_ssz" localSheetId="2" hidden="1">100</definedName>
    <definedName name="solver_tim" localSheetId="5" hidden="1">100</definedName>
    <definedName name="solver_tim" localSheetId="4" hidden="1">1000</definedName>
    <definedName name="solver_tim" localSheetId="6" hidden="1">1000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mp" localSheetId="5" hidden="1">Facility!Demand</definedName>
    <definedName name="solver_tmp" localSheetId="4" hidden="1">0</definedName>
    <definedName name="solver_tmp" localSheetId="1" hidden="1">Capacity</definedName>
    <definedName name="solver_tmp" localSheetId="2" hidden="1">Transport2!Total_from_warehouse</definedName>
    <definedName name="solver_tmp" localSheetId="3" hidden="1">Demand</definedName>
    <definedName name="solver_tol" localSheetId="5" hidden="1">0</definedName>
    <definedName name="solver_tol" localSheetId="4" hidden="1">0</definedName>
    <definedName name="solver_tol" localSheetId="6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yp" localSheetId="5" hidden="1">2</definedName>
    <definedName name="solver_typ" localSheetId="4" hidden="1">2</definedName>
    <definedName name="solver_typ" localSheetId="6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>1.3</definedName>
    <definedName name="solver_ver" localSheetId="6" hidden="1">2</definedName>
    <definedName name="solver_ver" localSheetId="1" hidden="1">3</definedName>
    <definedName name="solver_ver" localSheetId="2" hidden="1">3</definedName>
    <definedName name="solver_ver" localSheetId="3" hidden="1">2</definedName>
    <definedName name="solver_ver">1.2</definedName>
    <definedName name="sssolver_drv" localSheetId="5" hidden="1">1</definedName>
    <definedName name="sssolver_drv" localSheetId="4" hidden="1">0</definedName>
    <definedName name="sssolver_drv" localSheetId="6" hidden="1">0</definedName>
    <definedName name="sssolver_drv" localSheetId="1" hidden="1">1</definedName>
    <definedName name="sssolver_drv" localSheetId="2" hidden="1">1</definedName>
    <definedName name="sssolver_drv" localSheetId="3" hidden="1">1</definedName>
    <definedName name="sssolver_est" localSheetId="5" hidden="1">1</definedName>
    <definedName name="sssolver_est" localSheetId="4" hidden="1">0</definedName>
    <definedName name="sssolver_est" localSheetId="6" hidden="1">0</definedName>
    <definedName name="sssolver_est" localSheetId="1" hidden="1">1</definedName>
    <definedName name="sssolver_est" localSheetId="2" hidden="1">1</definedName>
    <definedName name="sssolver_est" localSheetId="3" hidden="1">1</definedName>
    <definedName name="sssolver_itr" localSheetId="5" hidden="1">100</definedName>
    <definedName name="sssolver_itr" localSheetId="4" hidden="1">1000</definedName>
    <definedName name="sssolver_itr" localSheetId="6" hidden="1">1000</definedName>
    <definedName name="sssolver_itr" localSheetId="1" hidden="1">100</definedName>
    <definedName name="sssolver_itr" localSheetId="2" hidden="1">100</definedName>
    <definedName name="sssolver_itr" localSheetId="3" hidden="1">100</definedName>
    <definedName name="sssolver_lin" localSheetId="5" hidden="1">1</definedName>
    <definedName name="sssolver_lin" localSheetId="4" hidden="1">1</definedName>
    <definedName name="sssolver_lin" localSheetId="6" hidden="1">2</definedName>
    <definedName name="sssolver_lin" localSheetId="1" hidden="1">1</definedName>
    <definedName name="sssolver_lin" localSheetId="2" hidden="1">1</definedName>
    <definedName name="sssolver_lin" localSheetId="3" hidden="1">1</definedName>
    <definedName name="sssolver_neg" localSheetId="5" hidden="1">1</definedName>
    <definedName name="sssolver_neg" localSheetId="4" hidden="1">1</definedName>
    <definedName name="sssolver_neg" localSheetId="6" hidden="1">0</definedName>
    <definedName name="sssolver_neg" localSheetId="1" hidden="1">1</definedName>
    <definedName name="sssolver_neg" localSheetId="2" hidden="1">1</definedName>
    <definedName name="sssolver_neg" localSheetId="3" hidden="1">1</definedName>
    <definedName name="sssolver_nwt" localSheetId="5" hidden="1">1</definedName>
    <definedName name="sssolver_nwt" localSheetId="4" hidden="1">1</definedName>
    <definedName name="sssolver_nwt" localSheetId="6" hidden="1">1</definedName>
    <definedName name="sssolver_nwt" localSheetId="1" hidden="1">1</definedName>
    <definedName name="sssolver_nwt" localSheetId="2" hidden="1">1</definedName>
    <definedName name="sssolver_nwt" localSheetId="3" hidden="1">1</definedName>
    <definedName name="sssolver_pre" localSheetId="5" hidden="1">0.001</definedName>
    <definedName name="sssolver_pre" localSheetId="4" hidden="1">0.00000001</definedName>
    <definedName name="sssolver_pre" localSheetId="6" hidden="1">0.00000001</definedName>
    <definedName name="sssolver_pre" localSheetId="1" hidden="1">0.000001</definedName>
    <definedName name="sssolver_pre" localSheetId="2" hidden="1">0.001</definedName>
    <definedName name="sssolver_pre" localSheetId="3" hidden="1">0.001</definedName>
    <definedName name="sssolver_rep" localSheetId="5" hidden="1">2</definedName>
    <definedName name="sssolver_rep" localSheetId="4" hidden="1">2</definedName>
    <definedName name="sssolver_rep" localSheetId="6" hidden="1">2</definedName>
    <definedName name="sssolver_rep" localSheetId="1" hidden="1">2</definedName>
    <definedName name="sssolver_rep" localSheetId="2" hidden="1">2</definedName>
    <definedName name="sssolver_rep" localSheetId="3" hidden="1">2</definedName>
    <definedName name="sssolver_scl" localSheetId="5" hidden="1">2</definedName>
    <definedName name="sssolver_scl" localSheetId="4" hidden="1">2</definedName>
    <definedName name="sssolver_scl" localSheetId="6" hidden="1">2</definedName>
    <definedName name="sssolver_scl" localSheetId="1" hidden="1">2</definedName>
    <definedName name="sssolver_scl" localSheetId="2" hidden="1">2</definedName>
    <definedName name="sssolver_scl" localSheetId="3" hidden="1">2</definedName>
    <definedName name="sssolver_sho" localSheetId="5" hidden="1">2</definedName>
    <definedName name="sssolver_sho" localSheetId="4" hidden="1">2</definedName>
    <definedName name="sssolver_sho" localSheetId="6" hidden="1">2</definedName>
    <definedName name="sssolver_sho" localSheetId="1" hidden="1">2</definedName>
    <definedName name="sssolver_sho" localSheetId="2" hidden="1">2</definedName>
    <definedName name="sssolver_sho" localSheetId="3" hidden="1">2</definedName>
    <definedName name="sssolver_tim" localSheetId="5" hidden="1">100</definedName>
    <definedName name="sssolver_tim" localSheetId="4" hidden="1">1000</definedName>
    <definedName name="sssolver_tim" localSheetId="6" hidden="1">1000</definedName>
    <definedName name="sssolver_tim" localSheetId="1" hidden="1">100</definedName>
    <definedName name="sssolver_tim" localSheetId="2" hidden="1">100</definedName>
    <definedName name="sssolver_tim" localSheetId="3" hidden="1">100</definedName>
    <definedName name="sssolver_tol" localSheetId="5" hidden="1">0</definedName>
    <definedName name="sssolver_tol" localSheetId="4" hidden="1">0</definedName>
    <definedName name="sssolver_tol" localSheetId="6" hidden="1">0.05</definedName>
    <definedName name="sssolver_tol" localSheetId="1" hidden="1">0.05</definedName>
    <definedName name="sssolver_tol" localSheetId="2" hidden="1">0.05</definedName>
    <definedName name="sssolver_tol" localSheetId="3" hidden="1">0.05</definedName>
    <definedName name="Total_cost" localSheetId="5">Facility!$G$27</definedName>
    <definedName name="Total_cost" localSheetId="6">Prodtran!$C$102</definedName>
    <definedName name="Total_cost" localSheetId="1">Transport1!$C$19</definedName>
    <definedName name="Total_cost" localSheetId="2">Transport2!$C$44</definedName>
    <definedName name="Total_cost">Transport3!$C$91</definedName>
    <definedName name="Total_decisions">Knapsack!$B$14:$E$14</definedName>
    <definedName name="Total_from_factory" localSheetId="6">Prodtran!$G$73:$G$78</definedName>
    <definedName name="Total_from_factory" localSheetId="2">Transport2!$G$33:$G$34</definedName>
    <definedName name="Total_from_factory">Transport3!$G$63:$G$68</definedName>
    <definedName name="Total_from_warehouse" localSheetId="6">Prodtran!$H$81:$H$92</definedName>
    <definedName name="Total_from_warehouse" localSheetId="2">Transport2!$G$37:$G$40</definedName>
    <definedName name="Total_from_warehouse">Transport3!$H$72:$H$83</definedName>
    <definedName name="Total_from_warehouse1">Prodtran!$H$81:$H$83</definedName>
    <definedName name="Total_from_warehouse2">Prodtran!$H$84:$H$86</definedName>
    <definedName name="Total_from_warehouse3">Prodtran!$H$87:$H$89</definedName>
    <definedName name="Total_from_warehouse4">Prodtran!$H$90:$H$92</definedName>
    <definedName name="Total_gallons">Knapsack!$F$17:$F$19</definedName>
    <definedName name="Total_loss">Knapsack!$H$20</definedName>
    <definedName name="Total_received">Transport1!$B$16:$F$16</definedName>
    <definedName name="Total_shipped" localSheetId="5">Facility!$G$19:$G$22</definedName>
    <definedName name="Total_shipped">Transport1!$G$14:$G$15</definedName>
    <definedName name="Total_to_customer" localSheetId="6">Prodtran!$C$93:$G$95</definedName>
    <definedName name="Total_to_customer" localSheetId="2">Transport2!$B$41:$F$41</definedName>
    <definedName name="Total_to_customer">Transport3!$C$84:$G$86</definedName>
    <definedName name="Total_to_warehouse" localSheetId="6">Prodtran!$C$57:$F$59</definedName>
    <definedName name="Total_to_warehouse" localSheetId="2">Transport2!$B$27:$E$27</definedName>
    <definedName name="Total_to_warehouse">Transport3!$I$72:$I$83</definedName>
    <definedName name="Total_to_warehouse1">Prodtran!$C$57:$C$59</definedName>
    <definedName name="Total_to_warehouse2">Prodtran!$D$57:$D$59</definedName>
    <definedName name="Total_to_warehouse3">Prodtran!$E$57:$E$59</definedName>
    <definedName name="Total_to_warehouse4">Prodtran!$F$57:$F$59</definedName>
    <definedName name="Warehouse_capacity" localSheetId="6">Prodtran!$C$60:$F$62</definedName>
    <definedName name="Warehouse_capacity" localSheetId="2">Transport2!$B$28:$E$28</definedName>
    <definedName name="Warehouse_capacity">Transport3!$C$50:$F$52</definedName>
    <definedName name="Warehouse_customer" localSheetId="2">Transport2!$B$37:$F$40</definedName>
    <definedName name="Warehouse_customer">Transport3!$C$72:$G$83</definedName>
    <definedName name="Warehouse_to_customer" localSheetId="6">Prodtran!$C$81:$G$92</definedName>
    <definedName name="Warehouse_to_customer">Transport2!$B$37:$F$40</definedName>
  </definedNames>
  <calcPr calcId="162913"/>
</workbook>
</file>

<file path=xl/calcChain.xml><?xml version="1.0" encoding="utf-8"?>
<calcChain xmlns="http://schemas.openxmlformats.org/spreadsheetml/2006/main">
  <c r="G19" i="6" l="1"/>
  <c r="G20" i="6"/>
  <c r="G21" i="6"/>
  <c r="G22" i="6"/>
  <c r="B23" i="6"/>
  <c r="C23" i="6"/>
  <c r="D23" i="6"/>
  <c r="E23" i="6"/>
  <c r="F23" i="6"/>
  <c r="B24" i="6"/>
  <c r="C24" i="6"/>
  <c r="D24" i="6"/>
  <c r="E24" i="6"/>
  <c r="F24" i="6"/>
  <c r="B25" i="6"/>
  <c r="C25" i="6"/>
  <c r="C27" i="6" s="1"/>
  <c r="D25" i="6"/>
  <c r="D27" i="6" s="1"/>
  <c r="E25" i="6"/>
  <c r="F25" i="6"/>
  <c r="B26" i="6"/>
  <c r="C26" i="6"/>
  <c r="D26" i="6"/>
  <c r="E26" i="6"/>
  <c r="F26" i="6"/>
  <c r="B27" i="6"/>
  <c r="E27" i="6"/>
  <c r="F27" i="6"/>
  <c r="B14" i="5"/>
  <c r="C14" i="5"/>
  <c r="D14" i="5"/>
  <c r="E14" i="5"/>
  <c r="F17" i="5"/>
  <c r="H17" i="5"/>
  <c r="F18" i="5"/>
  <c r="H18" i="5" s="1"/>
  <c r="H20" i="5" s="1"/>
  <c r="F19" i="5"/>
  <c r="H19" i="5"/>
  <c r="B23" i="5"/>
  <c r="C23" i="5"/>
  <c r="D23" i="5"/>
  <c r="E23" i="5"/>
  <c r="B24" i="5"/>
  <c r="C24" i="5"/>
  <c r="D24" i="5"/>
  <c r="E24" i="5"/>
  <c r="B25" i="5"/>
  <c r="C25" i="5"/>
  <c r="D25" i="5"/>
  <c r="E25" i="5"/>
  <c r="E13" i="7"/>
  <c r="E14" i="7"/>
  <c r="E15" i="7"/>
  <c r="G51" i="7"/>
  <c r="G52" i="7"/>
  <c r="G74" i="7" s="1"/>
  <c r="G53" i="7"/>
  <c r="G54" i="7"/>
  <c r="G76" i="7" s="1"/>
  <c r="G55" i="7"/>
  <c r="G56" i="7"/>
  <c r="G78" i="7" s="1"/>
  <c r="C57" i="7"/>
  <c r="D57" i="7"/>
  <c r="E57" i="7"/>
  <c r="F57" i="7"/>
  <c r="C58" i="7"/>
  <c r="D58" i="7"/>
  <c r="E58" i="7"/>
  <c r="F58" i="7"/>
  <c r="C59" i="7"/>
  <c r="D59" i="7"/>
  <c r="E59" i="7"/>
  <c r="F59" i="7"/>
  <c r="H65" i="7"/>
  <c r="H66" i="7"/>
  <c r="H67" i="7"/>
  <c r="H68" i="7"/>
  <c r="H69" i="7"/>
  <c r="H70" i="7"/>
  <c r="G73" i="7"/>
  <c r="H73" i="7"/>
  <c r="H74" i="7"/>
  <c r="G75" i="7"/>
  <c r="H75" i="7"/>
  <c r="H76" i="7"/>
  <c r="G77" i="7"/>
  <c r="H77" i="7"/>
  <c r="H78" i="7"/>
  <c r="H81" i="7"/>
  <c r="H82" i="7"/>
  <c r="H83" i="7"/>
  <c r="H84" i="7"/>
  <c r="H85" i="7"/>
  <c r="H86" i="7"/>
  <c r="H87" i="7"/>
  <c r="H88" i="7"/>
  <c r="H89" i="7"/>
  <c r="H90" i="7"/>
  <c r="H91" i="7"/>
  <c r="H92" i="7"/>
  <c r="C93" i="7"/>
  <c r="D93" i="7"/>
  <c r="E93" i="7"/>
  <c r="F93" i="7"/>
  <c r="G93" i="7"/>
  <c r="C94" i="7"/>
  <c r="D94" i="7"/>
  <c r="E94" i="7"/>
  <c r="F94" i="7"/>
  <c r="G94" i="7"/>
  <c r="C95" i="7"/>
  <c r="D95" i="7"/>
  <c r="E95" i="7"/>
  <c r="F95" i="7"/>
  <c r="G95" i="7"/>
  <c r="C100" i="7"/>
  <c r="C102" i="7" s="1"/>
  <c r="C101" i="7"/>
  <c r="G14" i="2"/>
  <c r="G15" i="2"/>
  <c r="B16" i="2"/>
  <c r="C16" i="2"/>
  <c r="D16" i="2"/>
  <c r="E16" i="2"/>
  <c r="F16" i="2"/>
  <c r="C19" i="2"/>
  <c r="F25" i="3"/>
  <c r="F26" i="3"/>
  <c r="B27" i="3"/>
  <c r="C27" i="3"/>
  <c r="D27" i="3"/>
  <c r="E27" i="3"/>
  <c r="G31" i="3"/>
  <c r="G32" i="3"/>
  <c r="G37" i="3"/>
  <c r="G38" i="3"/>
  <c r="G39" i="3"/>
  <c r="G40" i="3"/>
  <c r="B41" i="3"/>
  <c r="C41" i="3"/>
  <c r="D41" i="3"/>
  <c r="E41" i="3"/>
  <c r="F41" i="3"/>
  <c r="C44" i="3"/>
  <c r="G41" i="4"/>
  <c r="G42" i="4"/>
  <c r="G43" i="4"/>
  <c r="G44" i="4"/>
  <c r="G45" i="4"/>
  <c r="G46" i="4"/>
  <c r="C47" i="4"/>
  <c r="I72" i="4" s="1"/>
  <c r="D47" i="4"/>
  <c r="E47" i="4"/>
  <c r="F47" i="4"/>
  <c r="C48" i="4"/>
  <c r="I73" i="4" s="1"/>
  <c r="D48" i="4"/>
  <c r="E48" i="4"/>
  <c r="F48" i="4"/>
  <c r="I82" i="4" s="1"/>
  <c r="C49" i="4"/>
  <c r="I74" i="4" s="1"/>
  <c r="D49" i="4"/>
  <c r="E49" i="4"/>
  <c r="F49" i="4"/>
  <c r="H55" i="4"/>
  <c r="G63" i="4" s="1"/>
  <c r="H56" i="4"/>
  <c r="H57" i="4"/>
  <c r="H58" i="4"/>
  <c r="G66" i="4" s="1"/>
  <c r="H59" i="4"/>
  <c r="G67" i="4" s="1"/>
  <c r="H60" i="4"/>
  <c r="G64" i="4"/>
  <c r="G65" i="4"/>
  <c r="G68" i="4"/>
  <c r="H72" i="4"/>
  <c r="H73" i="4"/>
  <c r="H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H83" i="4"/>
  <c r="I83" i="4"/>
  <c r="C84" i="4"/>
  <c r="D84" i="4"/>
  <c r="E84" i="4"/>
  <c r="F84" i="4"/>
  <c r="G84" i="4"/>
  <c r="C85" i="4"/>
  <c r="D85" i="4"/>
  <c r="E85" i="4"/>
  <c r="F85" i="4"/>
  <c r="G85" i="4"/>
  <c r="C86" i="4"/>
  <c r="D86" i="4"/>
  <c r="E86" i="4"/>
  <c r="F86" i="4"/>
  <c r="G86" i="4"/>
  <c r="C91" i="4"/>
  <c r="G34" i="3" l="1"/>
  <c r="G33" i="3"/>
  <c r="G27" i="6"/>
</calcChain>
</file>

<file path=xl/sharedStrings.xml><?xml version="1.0" encoding="utf-8"?>
<sst xmlns="http://schemas.openxmlformats.org/spreadsheetml/2006/main" count="630" uniqueCount="250">
  <si>
    <t xml:space="preserve"> </t>
  </si>
  <si>
    <t>Transportation Problem 1</t>
  </si>
  <si>
    <t xml:space="preserve">Minimize the costs of shipping goods from factories to customers, while not exceeding   </t>
  </si>
  <si>
    <t>the supply available from each factory and meeting the demand of each customer.</t>
  </si>
  <si>
    <t>Cost of shipping ($ per product)</t>
  </si>
  <si>
    <t>Destinations</t>
  </si>
  <si>
    <t>Customer 1</t>
  </si>
  <si>
    <t>Customer 2</t>
  </si>
  <si>
    <t>Customer 3</t>
  </si>
  <si>
    <t>Customer 4</t>
  </si>
  <si>
    <t>Customer 5</t>
  </si>
  <si>
    <t>Factory 1</t>
  </si>
  <si>
    <t>Factory 2</t>
  </si>
  <si>
    <t>Number of products shipped</t>
  </si>
  <si>
    <t>Total</t>
  </si>
  <si>
    <t>Capacity</t>
  </si>
  <si>
    <t>Demand</t>
  </si>
  <si>
    <t>Total cost of shipping</t>
  </si>
  <si>
    <t>Problem</t>
  </si>
  <si>
    <t xml:space="preserve">A company wants to minimize the cost of shipping a product from 2 different factories to 5 different customers. </t>
  </si>
  <si>
    <t xml:space="preserve">Each factory has a limited supply and each customer a certain demand. How should the company distribute the </t>
  </si>
  <si>
    <t>product?</t>
  </si>
  <si>
    <t>Solution</t>
  </si>
  <si>
    <t xml:space="preserve">1) The variables are the number of products to ship from each factory to the customers. These are given the </t>
  </si>
  <si>
    <t xml:space="preserve">name Products_shipped in worksheet Transport1. </t>
  </si>
  <si>
    <t>2) The logical constraint is</t>
  </si>
  <si>
    <t>Products_shipped &gt;= 0  via the Assume Non-Negative option</t>
  </si>
  <si>
    <t>The other two constraints are</t>
  </si>
  <si>
    <t>Total_received &gt;= Demand</t>
  </si>
  <si>
    <t>Total_shipped &lt;= Capacity</t>
  </si>
  <si>
    <t>3) The objective is to minimize cost. This is given the name Total_cost.</t>
  </si>
  <si>
    <t>Remarks</t>
  </si>
  <si>
    <t xml:space="preserve">This is a transportation problem in its simplest form. Still, this type of model is widely used to save many </t>
  </si>
  <si>
    <r>
      <rPr>
        <sz val="8"/>
        <rFont val="MS Sans Serif"/>
        <family val="2"/>
      </rPr>
      <t>t</t>
    </r>
    <r>
      <rPr>
        <sz val="8"/>
        <rFont val="MS Sans Serif"/>
        <family val="2"/>
      </rPr>
      <t>housands of dollars each year.</t>
    </r>
  </si>
  <si>
    <t xml:space="preserve">In worksheet Transport2 we will consider a 2-level transportation, and in worksheet Transport3 we expand this to </t>
  </si>
  <si>
    <t>a multi-product, 2-level transportation problem.</t>
  </si>
  <si>
    <t>Transportation Problem 2 (2-stage-transport)</t>
  </si>
  <si>
    <t xml:space="preserve">Minimize the costs of shipping goods from factories to warehouses and customers, and   </t>
  </si>
  <si>
    <t xml:space="preserve">warehouses to customers, while not exceeding the supply available from each factory or </t>
  </si>
  <si>
    <t>the capacity of each warehouse, and meeting the demand from each customer.</t>
  </si>
  <si>
    <t>Warehouse 1</t>
  </si>
  <si>
    <t>Warehouse 2</t>
  </si>
  <si>
    <t>Warehouse 3</t>
  </si>
  <si>
    <t>Warehouse 4</t>
  </si>
  <si>
    <t>Factory</t>
  </si>
  <si>
    <t>Total products shipped out of factory 1</t>
  </si>
  <si>
    <t>Total products shipped out of factory 2</t>
  </si>
  <si>
    <t>Demands</t>
  </si>
  <si>
    <t xml:space="preserve">A company has 2 factories, 4 warehouses and 5 customers. It wants to minimize the cost of shipping its </t>
  </si>
  <si>
    <t xml:space="preserve">product from the factories to the warehouses, the factories to the customers, and the warehouses to the </t>
  </si>
  <si>
    <t>customers. The number of products received by a warehouse from the factory should be the same as the</t>
  </si>
  <si>
    <t>number of products leaving the warehouse to the customers. How should the company distribute the products?</t>
  </si>
  <si>
    <t xml:space="preserve">1) The variables are the number of products to ship from the factories to the warehouses, the factories to the </t>
  </si>
  <si>
    <t xml:space="preserve">customers, and the warehouses to the customers. These are defined in worksheet Transport2 as </t>
  </si>
  <si>
    <t xml:space="preserve">Factory_to_warehouse, Factory_to_customer, Warehouse_customer. </t>
  </si>
  <si>
    <t>2) The logical constraints are all defined via the Assume Non-Negative option:</t>
  </si>
  <si>
    <t>Factory_to_warehouse &gt;= 0</t>
  </si>
  <si>
    <t>Factory_to_customer &gt;= 0</t>
  </si>
  <si>
    <t>Warehouse_customer &gt;= 0</t>
  </si>
  <si>
    <t>The other constraints are</t>
  </si>
  <si>
    <t>Total_from_factory &lt;= Factory_capacity</t>
  </si>
  <si>
    <t>Total_to_customer &gt;= Demand</t>
  </si>
  <si>
    <t>Total_to_warehouse &lt;= Warehouse_capacity</t>
  </si>
  <si>
    <t>Total_to_warehouse = Total_from_warehouse</t>
  </si>
  <si>
    <t>3) The objective is to minimize cost, given by Total_cost.</t>
  </si>
  <si>
    <t xml:space="preserve">Please note that the last constraint must be an '=' , because otherwise products would start piling up at the </t>
  </si>
  <si>
    <t xml:space="preserve">warehouse. It would be possible to make this a multi-period model where storage at the warehouses would be </t>
  </si>
  <si>
    <t xml:space="preserve">possible and even desired, if transportation prices would fluctuate during the different time periods.  In </t>
  </si>
  <si>
    <t>worksheet Transport3 we will look at a multi-product situation.</t>
  </si>
  <si>
    <t>Transportation Problem 3 (2-stage-transport, multi-commodity)</t>
  </si>
  <si>
    <t xml:space="preserve">Minimize the costs of shipping 3 different goods from factories to warehouses and customers, and   </t>
  </si>
  <si>
    <t>Product 1</t>
  </si>
  <si>
    <t>Product 2</t>
  </si>
  <si>
    <t>Product 3</t>
  </si>
  <si>
    <t xml:space="preserve">This model builds on model Transport2. Again, a company wants to minimize cost of shipping, but this time </t>
  </si>
  <si>
    <t>there are 3 products to distribute. How should the company distribute the products?</t>
  </si>
  <si>
    <t xml:space="preserve">The solution to the problem is identical to the one in Transport2. Notice that we have used the 'Insert Name </t>
  </si>
  <si>
    <t xml:space="preserve">Define' command to extend the model to a multiproduct problem. This way the variables and constraints are </t>
  </si>
  <si>
    <t xml:space="preserve">still the same as in Transport2. </t>
  </si>
  <si>
    <t xml:space="preserve">Notice that this model delivers the same result as three separate models for the three products. There will be </t>
  </si>
  <si>
    <t xml:space="preserve">times however, that there are constraints that apply to more than one product. In that case it would not be </t>
  </si>
  <si>
    <t xml:space="preserve">desirable to have three different models and maybe even impossible. For an extension of this model, where the </t>
  </si>
  <si>
    <t xml:space="preserve">number of products made in the factories depends on the demand and distribution rather than being constant, </t>
  </si>
  <si>
    <t>see the worksheet Prodtran in this workbook.</t>
  </si>
  <si>
    <t>Partial Loading (Knapsack Problem)</t>
  </si>
  <si>
    <t xml:space="preserve">A fuel truck with 4 compartments needs to supply 3 different types of gas to a customer. </t>
  </si>
  <si>
    <t>When demand is not filled, the company loses $0.25 per gallon that is not delivered.</t>
  </si>
  <si>
    <t>How should the truck be loaded to minimize loss?</t>
  </si>
  <si>
    <t>Truck Specifications</t>
  </si>
  <si>
    <t>Comp. 1</t>
  </si>
  <si>
    <t>Comp. 2</t>
  </si>
  <si>
    <t>Comp. 3</t>
  </si>
  <si>
    <t>Comp. 4</t>
  </si>
  <si>
    <t>Size (gallons)</t>
  </si>
  <si>
    <t>Loading of Compartments (1=yes, 0=no)</t>
  </si>
  <si>
    <t>Gas 1</t>
  </si>
  <si>
    <t>Gas 2</t>
  </si>
  <si>
    <t>Gas 3</t>
  </si>
  <si>
    <t>Amount (gallons)</t>
  </si>
  <si>
    <t>Loss</t>
  </si>
  <si>
    <t>Total Loss</t>
  </si>
  <si>
    <t>Maximum Amount (gallons)</t>
  </si>
  <si>
    <t xml:space="preserve">A fuel truck needs to supply 3 different kinds of gas to a customer. When demand is not filled the company </t>
  </si>
  <si>
    <t xml:space="preserve">loses $0.25 per gallon that is not delivered. The truck has 4 separate compartments of different size. How </t>
  </si>
  <si>
    <t>should the truck be loaded to minimize loss?</t>
  </si>
  <si>
    <t>1) The variables are the decisions to fill the compartments for each type of gas, and the amounts to be put in</t>
  </si>
  <si>
    <t xml:space="preserve">if the compartment is filled.  In worksheet Knapsack, these are given the name Gallons_loaded and </t>
  </si>
  <si>
    <t>Loading_decisions.</t>
  </si>
  <si>
    <t>2) The logical constraints are</t>
  </si>
  <si>
    <t>Gallons_loaded &gt;= 0  via the Assume Non-Negative option</t>
  </si>
  <si>
    <t>Loading_decisions = binary</t>
  </si>
  <si>
    <t>Since there can only be one kind of gas in any compartment we have</t>
  </si>
  <si>
    <t>Total_decisions &lt;= 1</t>
  </si>
  <si>
    <t>The size limitations of the truck give</t>
  </si>
  <si>
    <t>Gallons_loaded &lt;= Maximum_gallons</t>
  </si>
  <si>
    <t>We don't want to load more than needed. This gives</t>
  </si>
  <si>
    <t>Total_gallons &lt;= Demand</t>
  </si>
  <si>
    <t>3) The objective is to minimize the loss. This is given the name Total_loss.</t>
  </si>
  <si>
    <t xml:space="preserve">It is often possible to have different objectives in these types of problems. We might, for instance, want to </t>
  </si>
  <si>
    <t>minimize the wasted space in the truck in this example. Knapsack problems are characterized by a series of</t>
  </si>
  <si>
    <t xml:space="preserve">0-1 integer variables with a single capacity constraint. If someone goes camping and his backpack can hold </t>
  </si>
  <si>
    <t xml:space="preserve">only a certain amount of weight, what items should the camper bring?  He should try to optimize the value </t>
  </si>
  <si>
    <t xml:space="preserve">of the items while not exceeding the weight allowed by the backpack. There is a wide set of problems that </t>
  </si>
  <si>
    <t xml:space="preserve">fall into this category. </t>
  </si>
  <si>
    <t>Facility Location</t>
  </si>
  <si>
    <t xml:space="preserve">A company currently ships its product from 5 plants to 4 warehouses. It is considering closing </t>
  </si>
  <si>
    <t>one or more plants to reduce cost. What plant(s) should the company close, in order to</t>
  </si>
  <si>
    <t>minimize transportation and fixed costs?</t>
  </si>
  <si>
    <t>Transportation Costs (per 1000 products)</t>
  </si>
  <si>
    <t>Plant 1</t>
  </si>
  <si>
    <t>Plant 2</t>
  </si>
  <si>
    <t>Plant 3</t>
  </si>
  <si>
    <t>Plant 4</t>
  </si>
  <si>
    <t>Plant 5</t>
  </si>
  <si>
    <t>Open/close decision variables</t>
  </si>
  <si>
    <t>Decision</t>
  </si>
  <si>
    <t>Number of products to ship (per 1000)</t>
  </si>
  <si>
    <t>Distr. Cost</t>
  </si>
  <si>
    <t>Fixed Cost</t>
  </si>
  <si>
    <t>Total Cost</t>
  </si>
  <si>
    <t xml:space="preserve">A company currently ships products from 5 plants to 4 warehouses. The company is considering the option of  </t>
  </si>
  <si>
    <t xml:space="preserve">closing down one or more plants. This would increase distribution cost but perhaps lower overall cost. What </t>
  </si>
  <si>
    <t>plants, if any, should the company close?</t>
  </si>
  <si>
    <t xml:space="preserve">1) The variables are the decisions to open or close the plants, and the number of products that should be </t>
  </si>
  <si>
    <t xml:space="preserve">shipped from the plants that are open to the warehouses.  In worksheet Facility these are given the names </t>
  </si>
  <si>
    <t>Open_or_close and Products_shipped.</t>
  </si>
  <si>
    <t>Open_or_close = binary</t>
  </si>
  <si>
    <t xml:space="preserve">The products made can not exceed the capacity of the plants and the number shipped should meet the </t>
  </si>
  <si>
    <t>demand.  This gives</t>
  </si>
  <si>
    <t>Products_made &lt;= Capacity</t>
  </si>
  <si>
    <t>Total_shipped &gt;= Demand</t>
  </si>
  <si>
    <t>3) The objective is to minimize cost. This is given the name Total_cost on the worksheet.</t>
  </si>
  <si>
    <t xml:space="preserve">It is often possible to increase the capacity of a plant. This could be worked into the model with additional 0-1 </t>
  </si>
  <si>
    <t xml:space="preserve">or binary integer variables. The Solver would find out if it would be profitable to extend the capacity of a plant. </t>
  </si>
  <si>
    <t xml:space="preserve">It could also be interesting to see if it would be profitable to open another warehouse. An example of this can </t>
  </si>
  <si>
    <t>be found, in somewhat modified form, in the capacity planning model in the Finance Examples workbook.</t>
  </si>
  <si>
    <t>Production Transportation Problem (2-stage-transport, multi-commodity)</t>
  </si>
  <si>
    <t xml:space="preserve">Minimize the costs of producing 3 different goods, and shipping them from factories to warehouses and   </t>
  </si>
  <si>
    <t xml:space="preserve">customers, and warehouses to customers, while not exceeding the supply available from each factory or </t>
  </si>
  <si>
    <t>Cost to make products</t>
  </si>
  <si>
    <t>Cost</t>
  </si>
  <si>
    <t>Total cost of production</t>
  </si>
  <si>
    <t xml:space="preserve">Problem </t>
  </si>
  <si>
    <t xml:space="preserve">A company wants to minimize the cost of shipping three different products from factories to warehouses and customers </t>
  </si>
  <si>
    <t xml:space="preserve">and from warehouses to customers. The production of each product at each plant depends on the distribution. How many </t>
  </si>
  <si>
    <t xml:space="preserve">products should each factory produce and how should the products be distributed in order to minimize total cost while </t>
  </si>
  <si>
    <t>meeting demand?</t>
  </si>
  <si>
    <t xml:space="preserve">Notice that this is an extension of the transportation model as seen in the Transport3 worksheet. This time the factories do </t>
  </si>
  <si>
    <t>not produce a fixed amount. The amounts produced are now variables.</t>
  </si>
  <si>
    <t xml:space="preserve">1) The variables are the number of products to make in the factories, the number of products to ship from factories to </t>
  </si>
  <si>
    <t xml:space="preserve">warehouses, factories to customers, and warehouses to customers. In worksheet Prodtran these are given the names </t>
  </si>
  <si>
    <t xml:space="preserve">Products_made, Factory_to_warehouse, Factory_to_customer, and Warehouse_to_customer. </t>
  </si>
  <si>
    <t>Products_made &gt;= 0</t>
  </si>
  <si>
    <t>Warehouse_to_customer &gt;= 0</t>
  </si>
  <si>
    <t>3) The objective is to minimize cost.  This is defined in the worksheet as Total_cost.</t>
  </si>
  <si>
    <t xml:space="preserve">This is one of the more complex models in this series of examples.  If the number of products, factories and warehouses </t>
  </si>
  <si>
    <t xml:space="preserve">becomes large, the number of variables in a model like this one becomes very large.  Also bear in mind the degree of </t>
  </si>
  <si>
    <t xml:space="preserve">coordination between business units that may be needed in order to implement the optimal solution.  For these reasons, </t>
  </si>
  <si>
    <t xml:space="preserve">some users prefer to split problems like this one into a set of smaller, simpler models. </t>
  </si>
  <si>
    <t>Distribution/Logistique Exemples</t>
  </si>
  <si>
    <t>Sur chaque exemple de feuille de travail, lisez les commentaires au bas de la feuille, puis</t>
  </si>
  <si>
    <t>cliquez sur Outils Solveur... pour examiner les variables de décision, les contraintes et l'objectif.</t>
  </si>
  <si>
    <t>Pour trouver la solution optimale, cliquez sur le bouton Résoudre.</t>
  </si>
  <si>
    <t>Un groupe important d'applications Solver est basé sur des modèles de distribution ou de réseau.</t>
  </si>
  <si>
    <t>Le montant d'argent que les entreprises économisent chaque année en appliquant la programmation linéaire</t>
  </si>
  <si>
    <t>face à leurs problèmes de distribution est énorme.</t>
  </si>
  <si>
    <t>Dans cette série, nous examinerons un problème de transport simple dans la feuille de travail Transport1, puis</t>
  </si>
  <si>
    <t>étendez-le à un modèle multi-produits à 2 niveaux dans les feuilles de travail Transport2 et Transport3.</t>
  </si>
  <si>
    <t>Nous examinerons également une classe de problèmes fréquemment rencontrée appelée "sac à dos"</t>
  </si>
  <si>
    <t>problèmes, dans la feuille de calcul Sac à dos. Prenons l'exemple d'un camion qui doit</t>
  </si>
  <si>
    <t>transporter différents types de gaz.</t>
  </si>
  <si>
    <t>Dans la feuille de calcul Installation, nous examinerons un problème d'emplacement d'installation, où une entreprise a</t>
  </si>
  <si>
    <t>décider s'il est rentable de fermer une ou plusieurs de leurs usines et de réduire les coûts globaux.</t>
  </si>
  <si>
    <t>Enfin, dans la feuille de calcul Prodtran, nous examinerons une combinaison production et</t>
  </si>
  <si>
    <t>modèle de transport où le nombre de produits fabriqués dans les usines dépend des choix</t>
  </si>
  <si>
    <t>réalisé en distribution. Ce type de combinaison est souvent possible, mais de nombreux utilisateurs préfèrent</t>
  </si>
  <si>
    <t>divisez ces modèles en plus petits pour simplifier le problème.</t>
  </si>
  <si>
    <t>Problème</t>
  </si>
  <si>
    <t>Une entreprise souhaite minimiser le coût d'expédition d'un produit de 2 usines différentes à 5 clients différents.</t>
  </si>
  <si>
    <t>Chaque usine a une offre limitée et chaque client une certaine demande. Comment l'entreprise doit-elle distribuer les</t>
  </si>
  <si>
    <t>produit?</t>
  </si>
  <si>
    <t>1) Les variables sont le nombre de produits à expédier de chaque usine aux clients. Celles-ci reçoivent le</t>
  </si>
  <si>
    <t>nom Products_shipped dans la feuille de calcul Transport1.</t>
  </si>
  <si>
    <t>2) La contrainte logique est</t>
  </si>
  <si>
    <t>Products_shipped &gt;= 0 via l'option Assume Non-Negative</t>
  </si>
  <si>
    <t>Les deux autres contraintes sont</t>
  </si>
  <si>
    <t>Total_reçu &gt;= Demande</t>
  </si>
  <si>
    <t>Total_expédié &lt;= Capacité</t>
  </si>
  <si>
    <t>3) L'objectif est de minimiser les coûts. Ceci est donné le nom Total_cost.</t>
  </si>
  <si>
    <t>Remarques</t>
  </si>
  <si>
    <t>Il s'agit d'un problème de transport dans sa forme la plus simple. Pourtant, ce type de modèle est largement utilisé pour économiser de nombreux</t>
  </si>
  <si>
    <t>milliers de dollars chaque année.</t>
  </si>
  <si>
    <t>Dans la feuille de travail Transport2, nous considérerons un transport à 2 niveaux, et dans la feuille de travail Transport3, nous l'étendrons à</t>
  </si>
  <si>
    <t>un problème de transport multi-produits à 2 niveaux.</t>
  </si>
  <si>
    <t>Minimiser les coûts d'expédition des marchandises des usines aux clients, sans dépasser</t>
  </si>
  <si>
    <t>l'offre disponible de chaque usine et répondant à la demande de chaque client.</t>
  </si>
  <si>
    <t>Coût du transport ($ par produit)</t>
  </si>
  <si>
    <t>Client1</t>
  </si>
  <si>
    <t>Client2</t>
  </si>
  <si>
    <t>Client3</t>
  </si>
  <si>
    <t>Client4</t>
  </si>
  <si>
    <t>Client 5</t>
  </si>
  <si>
    <t>Usine 1</t>
  </si>
  <si>
    <t>Usine 2</t>
  </si>
  <si>
    <t>Capacité</t>
  </si>
  <si>
    <t>Demande</t>
  </si>
  <si>
    <t>Coût total de l'expédition</t>
  </si>
  <si>
    <t>Nombre de produits expédiés</t>
  </si>
  <si>
    <t>Minimiser les coûts d'expédition des marchandises des usines aux entrepôts et aux clients, et</t>
  </si>
  <si>
    <t>entrepôts aux clients, sans dépasser l'offre disponible de chaque usine ou</t>
  </si>
  <si>
    <t>la capacité de chaque entrepôt, et répondre à la demande de chaque client.</t>
  </si>
  <si>
    <t>Une entreprise possède 2 usines, 4 entrepôts et 5 clients. Il veut minimiser le coût d'expédition de ses</t>
  </si>
  <si>
    <t>produit des usines aux entrepôts, des usines aux clients et des entrepôts au</t>
  </si>
  <si>
    <t>les clients. Le nombre de produits reçus par un entrepôt depuis l'usine doit être le même que le</t>
  </si>
  <si>
    <t>nombre de produits qui quittent l'entrepôt pour les clients. Comment l'entreprise doit-elle distribuer les produits ?</t>
  </si>
  <si>
    <t>1) Les variables sont le nombre de produits à expédier des usines aux entrepôts, des usines aux</t>
  </si>
  <si>
    <t>clients, et les entrepôts aux clients. Ceux-ci sont définis dans la feuille de travail Transport2 comme</t>
  </si>
  <si>
    <t>Usine_vers_entrepôt, Usine_vers_client, Entrepôt_client.</t>
  </si>
  <si>
    <t>2) Les contraintes logiques sont toutes définies via l'option Assume Non-Negative :</t>
  </si>
  <si>
    <t>Usine_vers_entrepôt &gt;= 0</t>
  </si>
  <si>
    <t>Usine_à_client &gt;= 0</t>
  </si>
  <si>
    <t>Entrepôt_client &gt;= 0</t>
  </si>
  <si>
    <t>Les autres contraintes sont</t>
  </si>
  <si>
    <t>Total_from_factory &lt;= Capacité_usine</t>
  </si>
  <si>
    <t>Total_to_customer &gt;= Demande</t>
  </si>
  <si>
    <t>3) L'objectif est de minimiser le coût, donné par Total_cost.</t>
  </si>
  <si>
    <t>Veuillez noter que la dernière contrainte doit être un '=' , car sinon les produits commenceraient à s'empiler à la</t>
  </si>
  <si>
    <t>dépot. Il serait possible d'en faire un modèle multi-période où le stockage dans les entrepôts serait</t>
  </si>
  <si>
    <t>possible et même souhaité, si les prix du transport fluctuaient au cours des différentes périodes. Dans</t>
  </si>
  <si>
    <t>worksheet Transport3 nous allons nous intéresser à une situation multi-produits.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</si>
</sst>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&quot;$&quot;#,##0.00_);\(&quot;$&quot;#,##0.00\)"/>
  </numFmts>
  <fonts count="13">
    <font>
      <sz val="10"/>
      <name val="MS Sans Serif"/>
    </font>
    <font>
      <b/>
      <sz val="10"/>
      <name val="MS Sans Serif"/>
    </font>
    <font>
      <sz val="8"/>
      <name val="MS Sans Serif"/>
      <family val="2"/>
    </font>
    <font>
      <b/>
      <i/>
      <sz val="8"/>
      <name val="MS Sans Serif"/>
      <family val="2"/>
    </font>
    <font>
      <i/>
      <sz val="8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b/>
      <sz val="10"/>
      <name val="Helv"/>
    </font>
    <font>
      <sz val="8"/>
      <name val="Helv"/>
    </font>
    <font>
      <b/>
      <sz val="8"/>
      <name val="MS Sans Serif"/>
      <family val="2"/>
    </font>
    <font>
      <sz val="10"/>
      <name val="Arial Unicode MS"/>
    </font>
    <font>
      <b/>
      <sz val="10"/>
      <name val="Arial Unicode MS"/>
    </font>
  </fonts>
  <fills count="10">
    <fill>
      <patternFill patternType="none"/>
    </fill>
    <fill>
      <patternFill patternType="gray125"/>
    </fill>
    <fill>
      <patternFill patternType="lightGray">
        <fgColor indexed="13"/>
        <bgColor indexed="9"/>
      </patternFill>
    </fill>
    <fill>
      <patternFill patternType="darkTrellis">
        <fgColor indexed="9"/>
        <bgColor indexed="13"/>
      </patternFill>
    </fill>
    <fill>
      <patternFill patternType="lightGray">
        <fgColor indexed="13"/>
      </patternFill>
    </fill>
    <fill>
      <patternFill patternType="gray125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darkTrellis">
        <fgColor indexed="9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92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/>
      <diagonal/>
    </border>
    <border>
      <left style="medium">
        <color indexed="17"/>
      </left>
      <right/>
      <top/>
      <bottom/>
      <diagonal/>
    </border>
    <border>
      <left/>
      <right style="medium">
        <color indexed="17"/>
      </right>
      <top/>
      <bottom/>
      <diagonal/>
    </border>
    <border>
      <left style="medium">
        <color indexed="18"/>
      </left>
      <right style="medium">
        <color indexed="18"/>
      </right>
      <top/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medium">
        <color indexed="18"/>
      </left>
      <right style="medium">
        <color indexed="18"/>
      </right>
      <top/>
      <bottom style="medium">
        <color indexed="18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/>
      <bottom style="medium">
        <color indexed="10"/>
      </bottom>
      <diagonal/>
    </border>
    <border>
      <left style="medium">
        <color indexed="12"/>
      </left>
      <right style="thick">
        <color indexed="12"/>
      </right>
      <top style="medium">
        <color indexed="12"/>
      </top>
      <bottom/>
      <diagonal/>
    </border>
    <border>
      <left style="medium">
        <color indexed="12"/>
      </left>
      <right style="thick">
        <color indexed="12"/>
      </right>
      <top/>
      <bottom/>
      <diagonal/>
    </border>
    <border>
      <left style="medium">
        <color indexed="12"/>
      </left>
      <right style="thick">
        <color indexed="12"/>
      </right>
      <top/>
      <bottom style="medium">
        <color indexed="12"/>
      </bottom>
      <diagonal/>
    </border>
    <border>
      <left style="medium">
        <color indexed="18"/>
      </left>
      <right/>
      <top style="medium">
        <color indexed="18"/>
      </top>
      <bottom/>
      <diagonal/>
    </border>
    <border>
      <left/>
      <right/>
      <top style="medium">
        <color indexed="18"/>
      </top>
      <bottom/>
      <diagonal/>
    </border>
    <border>
      <left/>
      <right style="medium">
        <color indexed="18"/>
      </right>
      <top style="medium">
        <color indexed="18"/>
      </top>
      <bottom/>
      <diagonal/>
    </border>
    <border>
      <left style="medium">
        <color indexed="18"/>
      </left>
      <right/>
      <top/>
      <bottom/>
      <diagonal/>
    </border>
    <border>
      <left/>
      <right style="medium">
        <color indexed="18"/>
      </right>
      <top/>
      <bottom/>
      <diagonal/>
    </border>
    <border>
      <left style="medium">
        <color indexed="18"/>
      </left>
      <right/>
      <top/>
      <bottom style="medium">
        <color indexed="18"/>
      </bottom>
      <diagonal/>
    </border>
    <border>
      <left/>
      <right/>
      <top/>
      <bottom style="medium">
        <color indexed="18"/>
      </bottom>
      <diagonal/>
    </border>
    <border>
      <left/>
      <right style="medium">
        <color indexed="18"/>
      </right>
      <top/>
      <bottom style="medium">
        <color indexed="18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8"/>
      </left>
      <right style="thick">
        <color indexed="12"/>
      </right>
      <top style="thick">
        <color indexed="18"/>
      </top>
      <bottom/>
      <diagonal/>
    </border>
    <border>
      <left style="thick">
        <color indexed="18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2"/>
      </right>
      <top/>
      <bottom style="thick">
        <color indexed="18"/>
      </bottom>
      <diagonal/>
    </border>
    <border>
      <left style="medium">
        <color indexed="10"/>
      </left>
      <right style="thick">
        <color indexed="12"/>
      </right>
      <top style="medium">
        <color indexed="10"/>
      </top>
      <bottom/>
      <diagonal/>
    </border>
    <border>
      <left style="medium">
        <color indexed="10"/>
      </left>
      <right style="thick">
        <color indexed="12"/>
      </right>
      <top/>
      <bottom/>
      <diagonal/>
    </border>
    <border>
      <left style="medium">
        <color indexed="10"/>
      </left>
      <right style="thick">
        <color indexed="12"/>
      </right>
      <top/>
      <bottom style="medium">
        <color indexed="10"/>
      </bottom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/>
      <right style="thick">
        <color indexed="12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>
      <alignment horizontal="left"/>
    </xf>
  </cellStyleXfs>
  <cellXfs count="297">
    <xf numFmtId="0" fontId="0" fillId="0" borderId="0" xfId="0"/>
    <xf numFmtId="0" fontId="1" fillId="0" borderId="0" xfId="0" quotePrefix="1" applyFont="1" applyAlignment="1">
      <alignment horizontal="left"/>
    </xf>
    <xf numFmtId="0" fontId="2" fillId="2" borderId="1" xfId="0" quotePrefix="1" applyFont="1" applyFill="1" applyBorder="1" applyAlignment="1">
      <alignment horizontal="left"/>
    </xf>
    <xf numFmtId="0" fontId="2" fillId="2" borderId="2" xfId="0" quotePrefix="1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2" fillId="2" borderId="4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0" fillId="2" borderId="0" xfId="0" applyFill="1" applyBorder="1"/>
    <xf numFmtId="0" fontId="0" fillId="2" borderId="5" xfId="0" applyFill="1" applyBorder="1"/>
    <xf numFmtId="0" fontId="2" fillId="2" borderId="6" xfId="0" quotePrefix="1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2" fillId="0" borderId="0" xfId="0" quotePrefix="1" applyFont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2" xfId="0" quotePrefix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3" fillId="0" borderId="4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2" fillId="0" borderId="0" xfId="0" quotePrefix="1" applyFont="1" applyBorder="1" applyAlignment="1">
      <alignment horizontal="center"/>
    </xf>
    <xf numFmtId="0" fontId="2" fillId="0" borderId="4" xfId="0" applyFont="1" applyBorder="1"/>
    <xf numFmtId="0" fontId="2" fillId="0" borderId="0" xfId="0" applyFont="1" applyBorder="1"/>
    <xf numFmtId="165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right"/>
    </xf>
    <xf numFmtId="165" fontId="0" fillId="0" borderId="5" xfId="0" applyNumberFormat="1" applyBorder="1" applyAlignment="1">
      <alignment horizontal="center"/>
    </xf>
    <xf numFmtId="165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1" fontId="0" fillId="0" borderId="5" xfId="0" applyNumberFormat="1" applyBorder="1"/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0" xfId="0" quotePrefix="1" applyFont="1" applyBorder="1" applyAlignment="1">
      <alignment horizontal="left"/>
    </xf>
    <xf numFmtId="0" fontId="0" fillId="0" borderId="0" xfId="0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2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0" xfId="0" applyNumberFormat="1"/>
    <xf numFmtId="3" fontId="0" fillId="0" borderId="35" xfId="0" applyNumberForma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7" xfId="0" applyNumberFormat="1" applyBorder="1" applyAlignment="1">
      <alignment horizontal="center"/>
    </xf>
    <xf numFmtId="3" fontId="0" fillId="0" borderId="38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40" xfId="0" applyNumberFormat="1" applyBorder="1" applyAlignment="1">
      <alignment horizontal="center"/>
    </xf>
    <xf numFmtId="3" fontId="0" fillId="0" borderId="41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0" fillId="0" borderId="44" xfId="0" applyNumberForma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164" fontId="0" fillId="0" borderId="45" xfId="0" applyNumberFormat="1" applyBorder="1"/>
    <xf numFmtId="0" fontId="0" fillId="0" borderId="7" xfId="0" applyBorder="1"/>
    <xf numFmtId="0" fontId="0" fillId="0" borderId="8" xfId="0" applyBorder="1"/>
    <xf numFmtId="0" fontId="2" fillId="3" borderId="1" xfId="0" quotePrefix="1" applyFont="1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2" fillId="3" borderId="4" xfId="0" quotePrefix="1" applyFont="1" applyFill="1" applyBorder="1" applyAlignment="1">
      <alignment horizontal="left"/>
    </xf>
    <xf numFmtId="0" fontId="0" fillId="3" borderId="0" xfId="0" applyFill="1" applyBorder="1"/>
    <xf numFmtId="0" fontId="0" fillId="3" borderId="5" xfId="0" applyFill="1" applyBorder="1"/>
    <xf numFmtId="0" fontId="2" fillId="3" borderId="6" xfId="0" quotePrefix="1" applyFont="1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0" borderId="5" xfId="0" applyBorder="1" applyAlignment="1">
      <alignment horizontal="center"/>
    </xf>
    <xf numFmtId="1" fontId="0" fillId="0" borderId="0" xfId="0" applyNumberFormat="1" applyBorder="1"/>
    <xf numFmtId="3" fontId="0" fillId="0" borderId="46" xfId="0" applyNumberFormat="1" applyBorder="1" applyAlignment="1">
      <alignment horizontal="center"/>
    </xf>
    <xf numFmtId="3" fontId="0" fillId="0" borderId="47" xfId="0" applyNumberFormat="1" applyBorder="1" applyAlignment="1">
      <alignment horizontal="center"/>
    </xf>
    <xf numFmtId="3" fontId="0" fillId="0" borderId="48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3" fontId="0" fillId="0" borderId="49" xfId="0" applyNumberFormat="1" applyBorder="1" applyAlignment="1">
      <alignment horizontal="center"/>
    </xf>
    <xf numFmtId="3" fontId="0" fillId="0" borderId="50" xfId="0" applyNumberFormat="1" applyBorder="1" applyAlignment="1">
      <alignment horizontal="center"/>
    </xf>
    <xf numFmtId="3" fontId="0" fillId="0" borderId="51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" fontId="0" fillId="0" borderId="8" xfId="0" applyNumberFormat="1" applyBorder="1"/>
    <xf numFmtId="0" fontId="0" fillId="0" borderId="1" xfId="0" applyBorder="1"/>
    <xf numFmtId="3" fontId="0" fillId="0" borderId="52" xfId="0" applyNumberFormat="1" applyBorder="1" applyAlignment="1">
      <alignment horizontal="center"/>
    </xf>
    <xf numFmtId="3" fontId="0" fillId="0" borderId="53" xfId="0" applyNumberForma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3" fontId="0" fillId="0" borderId="56" xfId="0" applyNumberFormat="1" applyBorder="1" applyAlignment="1">
      <alignment horizontal="center"/>
    </xf>
    <xf numFmtId="3" fontId="0" fillId="0" borderId="57" xfId="0" applyNumberFormat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3" fontId="0" fillId="0" borderId="59" xfId="0" applyNumberFormat="1" applyBorder="1" applyAlignment="1">
      <alignment horizontal="center"/>
    </xf>
    <xf numFmtId="3" fontId="0" fillId="0" borderId="60" xfId="0" applyNumberFormat="1" applyBorder="1" applyAlignment="1">
      <alignment horizontal="center"/>
    </xf>
    <xf numFmtId="3" fontId="0" fillId="0" borderId="61" xfId="0" applyNumberFormat="1" applyBorder="1" applyAlignment="1">
      <alignment horizontal="center"/>
    </xf>
    <xf numFmtId="3" fontId="0" fillId="0" borderId="6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2" fillId="0" borderId="0" xfId="0" quotePrefix="1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" fillId="0" borderId="9" xfId="0" quotePrefix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2" fillId="0" borderId="6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0" fontId="6" fillId="0" borderId="7" xfId="0" applyFont="1" applyBorder="1"/>
    <xf numFmtId="164" fontId="5" fillId="0" borderId="8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8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3" fontId="5" fillId="0" borderId="39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3" fontId="5" fillId="0" borderId="18" xfId="0" applyNumberFormat="1" applyFont="1" applyBorder="1" applyAlignment="1">
      <alignment horizontal="center"/>
    </xf>
    <xf numFmtId="3" fontId="5" fillId="0" borderId="44" xfId="0" applyNumberFormat="1" applyFont="1" applyBorder="1" applyAlignment="1">
      <alignment horizontal="center"/>
    </xf>
    <xf numFmtId="3" fontId="5" fillId="0" borderId="20" xfId="0" applyNumberFormat="1" applyFont="1" applyBorder="1" applyAlignment="1">
      <alignment horizontal="center"/>
    </xf>
    <xf numFmtId="3" fontId="5" fillId="0" borderId="21" xfId="0" applyNumberFormat="1" applyFont="1" applyBorder="1" applyAlignment="1">
      <alignment horizontal="center"/>
    </xf>
    <xf numFmtId="3" fontId="5" fillId="0" borderId="22" xfId="0" applyNumberFormat="1" applyFont="1" applyBorder="1" applyAlignment="1">
      <alignment horizontal="center"/>
    </xf>
    <xf numFmtId="3" fontId="5" fillId="0" borderId="23" xfId="0" applyNumberFormat="1" applyFont="1" applyBorder="1" applyAlignment="1">
      <alignment horizontal="center"/>
    </xf>
    <xf numFmtId="3" fontId="5" fillId="0" borderId="24" xfId="0" applyNumberFormat="1" applyFont="1" applyBorder="1" applyAlignment="1">
      <alignment horizontal="center"/>
    </xf>
    <xf numFmtId="3" fontId="5" fillId="0" borderId="25" xfId="0" applyNumberFormat="1" applyFont="1" applyBorder="1" applyAlignment="1">
      <alignment horizontal="center"/>
    </xf>
    <xf numFmtId="3" fontId="5" fillId="0" borderId="26" xfId="0" applyNumberFormat="1" applyFont="1" applyBorder="1" applyAlignment="1">
      <alignment horizontal="center"/>
    </xf>
    <xf numFmtId="3" fontId="5" fillId="0" borderId="27" xfId="0" applyNumberFormat="1" applyFont="1" applyBorder="1" applyAlignment="1">
      <alignment horizontal="center"/>
    </xf>
    <xf numFmtId="3" fontId="5" fillId="0" borderId="63" xfId="0" applyNumberFormat="1" applyFont="1" applyBorder="1" applyAlignment="1">
      <alignment horizontal="center"/>
    </xf>
    <xf numFmtId="3" fontId="5" fillId="0" borderId="64" xfId="0" applyNumberFormat="1" applyFont="1" applyBorder="1" applyAlignment="1">
      <alignment horizontal="center"/>
    </xf>
    <xf numFmtId="3" fontId="5" fillId="0" borderId="65" xfId="0" applyNumberFormat="1" applyFont="1" applyBorder="1" applyAlignment="1">
      <alignment horizontal="center"/>
    </xf>
    <xf numFmtId="3" fontId="5" fillId="0" borderId="66" xfId="0" applyNumberFormat="1" applyFont="1" applyBorder="1" applyAlignment="1">
      <alignment horizontal="center"/>
    </xf>
    <xf numFmtId="3" fontId="5" fillId="0" borderId="67" xfId="0" applyNumberFormat="1" applyFont="1" applyBorder="1" applyAlignment="1">
      <alignment horizontal="center"/>
    </xf>
    <xf numFmtId="3" fontId="5" fillId="0" borderId="68" xfId="0" applyNumberFormat="1" applyFont="1" applyBorder="1" applyAlignment="1">
      <alignment horizontal="center"/>
    </xf>
    <xf numFmtId="3" fontId="5" fillId="0" borderId="34" xfId="0" applyNumberFormat="1" applyFont="1" applyBorder="1" applyAlignment="1">
      <alignment horizontal="center"/>
    </xf>
    <xf numFmtId="3" fontId="5" fillId="0" borderId="35" xfId="0" applyNumberFormat="1" applyFont="1" applyBorder="1" applyAlignment="1">
      <alignment horizontal="center"/>
    </xf>
    <xf numFmtId="3" fontId="5" fillId="0" borderId="36" xfId="0" applyNumberFormat="1" applyFont="1" applyBorder="1" applyAlignment="1">
      <alignment horizontal="center"/>
    </xf>
    <xf numFmtId="3" fontId="5" fillId="0" borderId="37" xfId="0" applyNumberFormat="1" applyFont="1" applyBorder="1" applyAlignment="1">
      <alignment horizontal="center"/>
    </xf>
    <xf numFmtId="3" fontId="5" fillId="0" borderId="38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5" fillId="0" borderId="40" xfId="0" applyNumberFormat="1" applyFont="1" applyBorder="1" applyAlignment="1">
      <alignment horizontal="center"/>
    </xf>
    <xf numFmtId="3" fontId="5" fillId="0" borderId="42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5" fillId="0" borderId="0" xfId="0" applyFont="1" applyBorder="1"/>
    <xf numFmtId="0" fontId="5" fillId="0" borderId="5" xfId="0" applyFont="1" applyBorder="1"/>
    <xf numFmtId="0" fontId="3" fillId="0" borderId="4" xfId="0" applyFont="1" applyBorder="1"/>
    <xf numFmtId="0" fontId="3" fillId="0" borderId="0" xfId="0" applyFont="1" applyBorder="1"/>
    <xf numFmtId="164" fontId="5" fillId="0" borderId="0" xfId="0" applyNumberFormat="1" applyFont="1" applyBorder="1"/>
    <xf numFmtId="0" fontId="0" fillId="0" borderId="6" xfId="0" applyBorder="1"/>
    <xf numFmtId="0" fontId="3" fillId="0" borderId="7" xfId="0" applyFont="1" applyBorder="1" applyAlignment="1">
      <alignment horizontal="right"/>
    </xf>
    <xf numFmtId="164" fontId="5" fillId="0" borderId="45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0" fillId="0" borderId="0" xfId="0" applyNumberFormat="1"/>
    <xf numFmtId="0" fontId="1" fillId="0" borderId="0" xfId="0" applyFont="1"/>
    <xf numFmtId="0" fontId="2" fillId="4" borderId="1" xfId="0" quotePrefix="1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2" fillId="4" borderId="4" xfId="0" quotePrefix="1" applyFont="1" applyFill="1" applyBorder="1" applyAlignment="1">
      <alignment horizontal="left"/>
    </xf>
    <xf numFmtId="0" fontId="0" fillId="4" borderId="0" xfId="0" applyFill="1" applyBorder="1"/>
    <xf numFmtId="0" fontId="0" fillId="4" borderId="5" xfId="0" applyFill="1" applyBorder="1"/>
    <xf numFmtId="0" fontId="2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6" fillId="0" borderId="4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quotePrefix="1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6" fillId="0" borderId="6" xfId="0" applyFont="1" applyBorder="1"/>
    <xf numFmtId="0" fontId="0" fillId="0" borderId="71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1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165" fontId="0" fillId="0" borderId="5" xfId="0" applyNumberFormat="1" applyBorder="1"/>
    <xf numFmtId="1" fontId="0" fillId="0" borderId="69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0" fontId="0" fillId="0" borderId="72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1" fontId="0" fillId="0" borderId="57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0" fontId="0" fillId="0" borderId="59" xfId="0" applyBorder="1" applyAlignment="1">
      <alignment horizontal="center"/>
    </xf>
    <xf numFmtId="165" fontId="0" fillId="0" borderId="45" xfId="0" applyNumberFormat="1" applyBorder="1"/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2" fillId="4" borderId="6" xfId="0" quotePrefix="1" applyFont="1" applyFill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Border="1" applyAlignment="1">
      <alignment horizontal="center"/>
    </xf>
    <xf numFmtId="0" fontId="6" fillId="0" borderId="4" xfId="0" quotePrefix="1" applyFont="1" applyBorder="1" applyAlignment="1">
      <alignment horizontal="left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7" fillId="0" borderId="0" xfId="0" applyFont="1"/>
    <xf numFmtId="0" fontId="8" fillId="5" borderId="0" xfId="1" applyNumberFormat="1" applyFont="1" applyFill="1" applyBorder="1" applyAlignment="1">
      <alignment horizontal="left"/>
    </xf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0" fontId="5" fillId="6" borderId="0" xfId="0" applyFont="1" applyFill="1" applyBorder="1"/>
    <xf numFmtId="0" fontId="5" fillId="6" borderId="6" xfId="0" applyFont="1" applyFill="1" applyBorder="1"/>
    <xf numFmtId="0" fontId="5" fillId="6" borderId="7" xfId="0" applyFont="1" applyFill="1" applyBorder="1"/>
    <xf numFmtId="0" fontId="10" fillId="6" borderId="1" xfId="0" applyFont="1" applyFill="1" applyBorder="1"/>
    <xf numFmtId="0" fontId="10" fillId="6" borderId="4" xfId="0" applyFont="1" applyFill="1" applyBorder="1"/>
    <xf numFmtId="164" fontId="10" fillId="6" borderId="1" xfId="0" applyNumberFormat="1" applyFont="1" applyFill="1" applyBorder="1"/>
    <xf numFmtId="0" fontId="2" fillId="6" borderId="4" xfId="0" applyFont="1" applyFill="1" applyBorder="1"/>
    <xf numFmtId="0" fontId="11" fillId="0" borderId="0" xfId="0" applyFont="1" applyAlignment="1">
      <alignment horizontal="left" vertical="center"/>
    </xf>
    <xf numFmtId="0" fontId="11" fillId="7" borderId="84" xfId="0" applyFont="1" applyFill="1" applyBorder="1" applyAlignment="1">
      <alignment horizontal="left" vertical="center"/>
    </xf>
    <xf numFmtId="0" fontId="0" fillId="7" borderId="85" xfId="0" applyFill="1" applyBorder="1"/>
    <xf numFmtId="0" fontId="0" fillId="7" borderId="86" xfId="0" applyFill="1" applyBorder="1"/>
    <xf numFmtId="0" fontId="11" fillId="7" borderId="87" xfId="0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88" xfId="0" applyFill="1" applyBorder="1"/>
    <xf numFmtId="0" fontId="0" fillId="7" borderId="87" xfId="0" applyFill="1" applyBorder="1" applyAlignment="1">
      <alignment horizontal="left" vertical="center"/>
    </xf>
    <xf numFmtId="0" fontId="11" fillId="7" borderId="89" xfId="0" applyFont="1" applyFill="1" applyBorder="1" applyAlignment="1">
      <alignment horizontal="left" vertical="center"/>
    </xf>
    <xf numFmtId="0" fontId="0" fillId="7" borderId="90" xfId="0" applyFill="1" applyBorder="1"/>
    <xf numFmtId="0" fontId="0" fillId="7" borderId="91" xfId="0" applyFill="1" applyBorder="1"/>
    <xf numFmtId="0" fontId="0" fillId="8" borderId="85" xfId="0" applyFill="1" applyBorder="1"/>
    <xf numFmtId="0" fontId="0" fillId="8" borderId="86" xfId="0" applyFill="1" applyBorder="1"/>
    <xf numFmtId="0" fontId="0" fillId="8" borderId="90" xfId="0" applyFill="1" applyBorder="1"/>
    <xf numFmtId="0" fontId="0" fillId="8" borderId="91" xfId="0" applyFill="1" applyBorder="1"/>
    <xf numFmtId="0" fontId="12" fillId="7" borderId="84" xfId="0" applyFont="1" applyFill="1" applyBorder="1" applyAlignment="1">
      <alignment horizontal="left" vertical="center"/>
    </xf>
    <xf numFmtId="0" fontId="12" fillId="7" borderId="87" xfId="0" applyFont="1" applyFill="1" applyBorder="1" applyAlignment="1">
      <alignment horizontal="left" vertical="center"/>
    </xf>
    <xf numFmtId="0" fontId="0" fillId="9" borderId="84" xfId="0" applyFill="1" applyBorder="1"/>
    <xf numFmtId="0" fontId="0" fillId="9" borderId="85" xfId="0" applyFill="1" applyBorder="1"/>
    <xf numFmtId="0" fontId="0" fillId="9" borderId="86" xfId="0" applyFill="1" applyBorder="1"/>
    <xf numFmtId="0" fontId="0" fillId="9" borderId="87" xfId="0" applyFill="1" applyBorder="1"/>
    <xf numFmtId="0" fontId="0" fillId="9" borderId="0" xfId="0" applyFill="1" applyBorder="1"/>
    <xf numFmtId="0" fontId="0" fillId="9" borderId="88" xfId="0" applyFill="1" applyBorder="1"/>
    <xf numFmtId="0" fontId="11" fillId="9" borderId="87" xfId="0" applyFont="1" applyFill="1" applyBorder="1" applyAlignment="1">
      <alignment horizontal="left" vertical="center"/>
    </xf>
    <xf numFmtId="0" fontId="11" fillId="9" borderId="89" xfId="0" applyFont="1" applyFill="1" applyBorder="1" applyAlignment="1">
      <alignment horizontal="left" vertical="center"/>
    </xf>
    <xf numFmtId="0" fontId="0" fillId="9" borderId="90" xfId="0" applyFill="1" applyBorder="1"/>
    <xf numFmtId="0" fontId="0" fillId="9" borderId="91" xfId="0" applyFill="1" applyBorder="1"/>
  </cellXfs>
  <cellStyles count="2">
    <cellStyle name="Normal" xfId="0" builtinId="0"/>
    <cellStyle name="Normal_FINANCE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WB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"/>
    </sheetNames>
    <definedNames>
      <definedName name="INTEGER" refersTo="='WB'!$BN$2"/>
    </definedNames>
    <sheetDataSet>
      <sheetData sheetId="0">
        <row r="2">
          <cell r="BN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selection activeCell="H26" sqref="H26"/>
    </sheetView>
  </sheetViews>
  <sheetFormatPr defaultColWidth="8.6640625" defaultRowHeight="12.6"/>
  <cols>
    <col min="8" max="8" width="43.21875" customWidth="1"/>
  </cols>
  <sheetData>
    <row r="1" spans="1:8">
      <c r="A1" s="253" t="s">
        <v>179</v>
      </c>
    </row>
    <row r="2" spans="1:8" ht="6.75" customHeight="1">
      <c r="A2" s="254"/>
    </row>
    <row r="3" spans="1:8" ht="13.2">
      <c r="A3" s="270" t="s">
        <v>180</v>
      </c>
    </row>
    <row r="4" spans="1:8" ht="13.2">
      <c r="A4" s="270" t="s">
        <v>181</v>
      </c>
    </row>
    <row r="5" spans="1:8" ht="13.2">
      <c r="A5" s="270" t="s">
        <v>182</v>
      </c>
    </row>
    <row r="6" spans="1:8" ht="6" customHeight="1" thickBot="1"/>
    <row r="7" spans="1:8" ht="13.2">
      <c r="A7" s="271" t="s">
        <v>183</v>
      </c>
      <c r="B7" s="272"/>
      <c r="C7" s="272"/>
      <c r="D7" s="272"/>
      <c r="E7" s="272"/>
      <c r="F7" s="272"/>
      <c r="G7" s="272"/>
      <c r="H7" s="273"/>
    </row>
    <row r="8" spans="1:8" ht="13.2">
      <c r="A8" s="274" t="s">
        <v>184</v>
      </c>
      <c r="B8" s="275"/>
      <c r="C8" s="275"/>
      <c r="D8" s="275"/>
      <c r="E8" s="275"/>
      <c r="F8" s="275"/>
      <c r="G8" s="275"/>
      <c r="H8" s="276"/>
    </row>
    <row r="9" spans="1:8" ht="13.2">
      <c r="A9" s="274" t="s">
        <v>185</v>
      </c>
      <c r="B9" s="275"/>
      <c r="C9" s="275"/>
      <c r="D9" s="275"/>
      <c r="E9" s="275"/>
      <c r="F9" s="275"/>
      <c r="G9" s="275"/>
      <c r="H9" s="276"/>
    </row>
    <row r="10" spans="1:8" ht="13.2">
      <c r="A10" s="274" t="s">
        <v>0</v>
      </c>
      <c r="B10" s="275"/>
      <c r="C10" s="275"/>
      <c r="D10" s="275"/>
      <c r="E10" s="275"/>
      <c r="F10" s="275"/>
      <c r="G10" s="275"/>
      <c r="H10" s="276"/>
    </row>
    <row r="11" spans="1:8" ht="13.2">
      <c r="A11" s="274" t="s">
        <v>186</v>
      </c>
      <c r="B11" s="275"/>
      <c r="C11" s="275"/>
      <c r="D11" s="275"/>
      <c r="E11" s="275"/>
      <c r="F11" s="275"/>
      <c r="G11" s="275"/>
      <c r="H11" s="276"/>
    </row>
    <row r="12" spans="1:8" ht="13.2">
      <c r="A12" s="274" t="s">
        <v>187</v>
      </c>
      <c r="B12" s="275"/>
      <c r="C12" s="275"/>
      <c r="D12" s="275"/>
      <c r="E12" s="275"/>
      <c r="F12" s="275"/>
      <c r="G12" s="275"/>
      <c r="H12" s="276"/>
    </row>
    <row r="13" spans="1:8">
      <c r="A13" s="277"/>
      <c r="B13" s="275"/>
      <c r="C13" s="275"/>
      <c r="D13" s="275"/>
      <c r="E13" s="275"/>
      <c r="F13" s="275"/>
      <c r="G13" s="275"/>
      <c r="H13" s="276"/>
    </row>
    <row r="14" spans="1:8" ht="13.2">
      <c r="A14" s="274" t="s">
        <v>188</v>
      </c>
      <c r="B14" s="275"/>
      <c r="C14" s="275"/>
      <c r="D14" s="275"/>
      <c r="E14" s="275"/>
      <c r="F14" s="275"/>
      <c r="G14" s="275"/>
      <c r="H14" s="276"/>
    </row>
    <row r="15" spans="1:8" ht="13.2">
      <c r="A15" s="274" t="s">
        <v>189</v>
      </c>
      <c r="B15" s="275"/>
      <c r="C15" s="275"/>
      <c r="D15" s="275"/>
      <c r="E15" s="275"/>
      <c r="F15" s="275"/>
      <c r="G15" s="275"/>
      <c r="H15" s="276"/>
    </row>
    <row r="16" spans="1:8" ht="13.2">
      <c r="A16" s="274" t="s">
        <v>190</v>
      </c>
      <c r="B16" s="275"/>
      <c r="C16" s="275"/>
      <c r="D16" s="275"/>
      <c r="E16" s="275"/>
      <c r="F16" s="275"/>
      <c r="G16" s="275"/>
      <c r="H16" s="276"/>
    </row>
    <row r="17" spans="1:8">
      <c r="A17" s="277"/>
      <c r="B17" s="275"/>
      <c r="C17" s="275"/>
      <c r="D17" s="275"/>
      <c r="E17" s="275"/>
      <c r="F17" s="275"/>
      <c r="G17" s="275"/>
      <c r="H17" s="276"/>
    </row>
    <row r="18" spans="1:8" ht="13.2">
      <c r="A18" s="274" t="s">
        <v>191</v>
      </c>
      <c r="B18" s="275"/>
      <c r="C18" s="275"/>
      <c r="D18" s="275"/>
      <c r="E18" s="275"/>
      <c r="F18" s="275"/>
      <c r="G18" s="275"/>
      <c r="H18" s="276"/>
    </row>
    <row r="19" spans="1:8" ht="13.2">
      <c r="A19" s="274" t="s">
        <v>192</v>
      </c>
      <c r="B19" s="275"/>
      <c r="C19" s="275"/>
      <c r="D19" s="275"/>
      <c r="E19" s="275"/>
      <c r="F19" s="275"/>
      <c r="G19" s="275"/>
      <c r="H19" s="276"/>
    </row>
    <row r="20" spans="1:8">
      <c r="A20" s="277"/>
      <c r="B20" s="275"/>
      <c r="C20" s="275"/>
      <c r="D20" s="275"/>
      <c r="E20" s="275"/>
      <c r="F20" s="275"/>
      <c r="G20" s="275"/>
      <c r="H20" s="276"/>
    </row>
    <row r="21" spans="1:8" ht="13.2">
      <c r="A21" s="274" t="s">
        <v>193</v>
      </c>
      <c r="B21" s="275"/>
      <c r="C21" s="275"/>
      <c r="D21" s="275"/>
      <c r="E21" s="275"/>
      <c r="F21" s="275"/>
      <c r="G21" s="275"/>
      <c r="H21" s="276"/>
    </row>
    <row r="22" spans="1:8" ht="13.2">
      <c r="A22" s="274" t="s">
        <v>194</v>
      </c>
      <c r="B22" s="275"/>
      <c r="C22" s="275"/>
      <c r="D22" s="275"/>
      <c r="E22" s="275"/>
      <c r="F22" s="275"/>
      <c r="G22" s="275"/>
      <c r="H22" s="276"/>
    </row>
    <row r="23" spans="1:8" ht="13.2">
      <c r="A23" s="274" t="s">
        <v>195</v>
      </c>
      <c r="B23" s="275"/>
      <c r="C23" s="275"/>
      <c r="D23" s="275"/>
      <c r="E23" s="275"/>
      <c r="F23" s="275"/>
      <c r="G23" s="275"/>
      <c r="H23" s="276"/>
    </row>
    <row r="24" spans="1:8" ht="13.8" thickBot="1">
      <c r="A24" s="278" t="s">
        <v>196</v>
      </c>
      <c r="B24" s="279"/>
      <c r="C24" s="279"/>
      <c r="D24" s="279"/>
      <c r="E24" s="279"/>
      <c r="F24" s="279"/>
      <c r="G24" s="279"/>
      <c r="H24" s="28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showGridLines="0" workbookViewId="0">
      <selection activeCell="A6" sqref="A6"/>
    </sheetView>
  </sheetViews>
  <sheetFormatPr defaultColWidth="8.6640625" defaultRowHeight="12.6"/>
  <cols>
    <col min="1" max="5" width="10.109375" customWidth="1"/>
    <col min="15" max="15" width="41.21875" customWidth="1"/>
    <col min="21" max="21" width="26" customWidth="1"/>
  </cols>
  <sheetData>
    <row r="1" spans="1:15">
      <c r="A1" s="1" t="s">
        <v>1</v>
      </c>
    </row>
    <row r="2" spans="1:15" ht="3.75" customHeight="1" thickBot="1"/>
    <row r="3" spans="1:15" ht="13.8" thickTop="1">
      <c r="A3" s="93" t="s">
        <v>2</v>
      </c>
      <c r="B3" s="94"/>
      <c r="C3" s="94"/>
      <c r="D3" s="94"/>
      <c r="E3" s="94"/>
      <c r="F3" s="95"/>
      <c r="G3" s="6"/>
      <c r="J3" s="271" t="s">
        <v>214</v>
      </c>
      <c r="K3" s="281"/>
      <c r="L3" s="281"/>
      <c r="M3" s="281"/>
      <c r="N3" s="281"/>
      <c r="O3" s="282"/>
    </row>
    <row r="4" spans="1:15" ht="13.8" thickBot="1">
      <c r="A4" s="99" t="s">
        <v>3</v>
      </c>
      <c r="B4" s="100"/>
      <c r="C4" s="100"/>
      <c r="D4" s="100"/>
      <c r="E4" s="100"/>
      <c r="F4" s="101"/>
      <c r="G4" s="6"/>
      <c r="J4" s="278" t="s">
        <v>215</v>
      </c>
      <c r="K4" s="283"/>
      <c r="L4" s="283"/>
      <c r="M4" s="283"/>
      <c r="N4" s="283"/>
      <c r="O4" s="284"/>
    </row>
    <row r="5" spans="1:15" ht="3.75" customHeight="1" thickTop="1" thickBot="1">
      <c r="A5" s="15"/>
    </row>
    <row r="6" spans="1:15" ht="13.2" thickTop="1">
      <c r="A6" s="16" t="s">
        <v>216</v>
      </c>
      <c r="B6" s="18"/>
      <c r="C6" s="18"/>
      <c r="D6" s="18"/>
      <c r="E6" s="18"/>
      <c r="F6" s="19"/>
    </row>
    <row r="7" spans="1:15">
      <c r="A7" s="20"/>
      <c r="B7" s="22" t="s">
        <v>5</v>
      </c>
      <c r="C7" s="23"/>
      <c r="D7" s="23"/>
      <c r="E7" s="23"/>
      <c r="F7" s="24"/>
    </row>
    <row r="8" spans="1:15">
      <c r="A8" s="25"/>
      <c r="B8" s="31" t="s">
        <v>217</v>
      </c>
      <c r="C8" s="31" t="s">
        <v>218</v>
      </c>
      <c r="D8" s="31" t="s">
        <v>219</v>
      </c>
      <c r="E8" s="31" t="s">
        <v>220</v>
      </c>
      <c r="F8" s="32" t="s">
        <v>221</v>
      </c>
      <c r="G8" s="33"/>
    </row>
    <row r="9" spans="1:15">
      <c r="A9" s="28" t="s">
        <v>222</v>
      </c>
      <c r="B9" s="30">
        <v>1.75</v>
      </c>
      <c r="C9" s="30">
        <v>2.25</v>
      </c>
      <c r="D9" s="30">
        <v>1.5</v>
      </c>
      <c r="E9" s="30">
        <v>2</v>
      </c>
      <c r="F9" s="34">
        <v>1.5</v>
      </c>
      <c r="G9" s="35"/>
    </row>
    <row r="10" spans="1:15" ht="13.2" thickBot="1">
      <c r="A10" s="39" t="s">
        <v>223</v>
      </c>
      <c r="B10" s="41">
        <v>2</v>
      </c>
      <c r="C10" s="41">
        <v>2.5</v>
      </c>
      <c r="D10" s="41">
        <v>2.5</v>
      </c>
      <c r="E10" s="41">
        <v>1.5</v>
      </c>
      <c r="F10" s="42">
        <v>1</v>
      </c>
      <c r="G10" s="35"/>
    </row>
    <row r="11" spans="1:15" ht="6" customHeight="1" thickTop="1" thickBot="1"/>
    <row r="12" spans="1:15" ht="13.2" thickTop="1">
      <c r="A12" s="43" t="s">
        <v>227</v>
      </c>
      <c r="B12" s="18"/>
      <c r="C12" s="18"/>
      <c r="D12" s="18"/>
      <c r="E12" s="18"/>
      <c r="F12" s="18"/>
      <c r="G12" s="18"/>
      <c r="H12" s="19"/>
    </row>
    <row r="13" spans="1:15" ht="13.2" thickBot="1">
      <c r="A13" s="25"/>
      <c r="B13" s="31" t="s">
        <v>217</v>
      </c>
      <c r="C13" s="31" t="s">
        <v>218</v>
      </c>
      <c r="D13" s="31" t="s">
        <v>219</v>
      </c>
      <c r="E13" s="31" t="s">
        <v>220</v>
      </c>
      <c r="F13" s="32" t="s">
        <v>221</v>
      </c>
      <c r="G13" s="31" t="s">
        <v>14</v>
      </c>
      <c r="H13" s="32" t="s">
        <v>224</v>
      </c>
    </row>
    <row r="14" spans="1:15" ht="13.2" thickTop="1">
      <c r="A14" s="28" t="s">
        <v>222</v>
      </c>
      <c r="B14" s="115">
        <v>30000</v>
      </c>
      <c r="C14" s="116">
        <v>15000</v>
      </c>
      <c r="D14" s="116">
        <v>15000</v>
      </c>
      <c r="E14" s="116">
        <v>0</v>
      </c>
      <c r="F14" s="117">
        <v>0</v>
      </c>
      <c r="G14" s="50">
        <f>SUM(B14:F14)</f>
        <v>60000</v>
      </c>
      <c r="H14" s="118">
        <v>60000</v>
      </c>
      <c r="I14" s="33"/>
    </row>
    <row r="15" spans="1:15" ht="13.2" thickBot="1">
      <c r="A15" s="39" t="s">
        <v>223</v>
      </c>
      <c r="B15" s="119">
        <v>0</v>
      </c>
      <c r="C15" s="120">
        <v>8000</v>
      </c>
      <c r="D15" s="120">
        <v>0</v>
      </c>
      <c r="E15" s="120">
        <v>32000</v>
      </c>
      <c r="F15" s="121">
        <v>16000</v>
      </c>
      <c r="G15" s="50">
        <f>SUM(B15:F15)</f>
        <v>56000</v>
      </c>
      <c r="H15" s="122">
        <v>60000</v>
      </c>
      <c r="I15" s="33"/>
    </row>
    <row r="16" spans="1:15" ht="13.8" thickTop="1" thickBot="1">
      <c r="A16" s="28" t="s">
        <v>14</v>
      </c>
      <c r="B16" s="50">
        <f>SUM(B14:B15)</f>
        <v>30000</v>
      </c>
      <c r="C16" s="50">
        <f>SUM(C14:C15)</f>
        <v>23000</v>
      </c>
      <c r="D16" s="50">
        <f>SUM(D14:D15)</f>
        <v>15000</v>
      </c>
      <c r="E16" s="50">
        <f>SUM(E14:E15)</f>
        <v>32000</v>
      </c>
      <c r="F16" s="50">
        <f>SUM(F14:F15)</f>
        <v>16000</v>
      </c>
      <c r="G16" s="50"/>
      <c r="H16" s="82"/>
      <c r="I16" s="33"/>
    </row>
    <row r="17" spans="1:21" ht="13.8" thickTop="1" thickBot="1">
      <c r="A17" s="39" t="s">
        <v>225</v>
      </c>
      <c r="B17" s="123">
        <v>30000</v>
      </c>
      <c r="C17" s="124">
        <v>23000</v>
      </c>
      <c r="D17" s="124">
        <v>15000</v>
      </c>
      <c r="E17" s="124">
        <v>32000</v>
      </c>
      <c r="F17" s="125">
        <v>16000</v>
      </c>
      <c r="G17" s="112"/>
      <c r="H17" s="126"/>
      <c r="I17" s="33"/>
    </row>
    <row r="18" spans="1:21" ht="4.5" customHeight="1" thickTop="1" thickBot="1">
      <c r="A18" s="114"/>
      <c r="B18" s="18"/>
      <c r="C18" s="18"/>
      <c r="D18" s="18"/>
      <c r="E18" s="18"/>
      <c r="F18" s="18"/>
      <c r="G18" s="18"/>
      <c r="H18" s="19"/>
    </row>
    <row r="19" spans="1:21" ht="13.8" thickTop="1" thickBot="1">
      <c r="A19" s="88" t="s">
        <v>226</v>
      </c>
      <c r="B19" s="91"/>
      <c r="C19" s="90">
        <f>SUMPRODUCT(B9:F10,B14:F15)</f>
        <v>192750</v>
      </c>
      <c r="D19" s="91"/>
      <c r="E19" s="91"/>
      <c r="F19" s="91"/>
      <c r="G19" s="91"/>
      <c r="H19" s="92"/>
    </row>
    <row r="20" spans="1:21" ht="13.2" thickTop="1"/>
    <row r="21" spans="1:21" ht="13.2" thickBot="1"/>
    <row r="22" spans="1:21" ht="13.8" thickTop="1">
      <c r="A22" s="266" t="s">
        <v>18</v>
      </c>
      <c r="B22" s="261"/>
      <c r="C22" s="255"/>
      <c r="D22" s="255"/>
      <c r="E22" s="255"/>
      <c r="F22" s="255"/>
      <c r="G22" s="255"/>
      <c r="H22" s="256"/>
      <c r="J22" s="285" t="s">
        <v>197</v>
      </c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2"/>
    </row>
    <row r="23" spans="1:21" ht="13.2">
      <c r="A23" s="262" t="s">
        <v>19</v>
      </c>
      <c r="B23" s="263"/>
      <c r="C23" s="257"/>
      <c r="D23" s="257"/>
      <c r="E23" s="257"/>
      <c r="F23" s="257"/>
      <c r="G23" s="257"/>
      <c r="H23" s="258"/>
      <c r="J23" s="274" t="s">
        <v>198</v>
      </c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5"/>
    </row>
    <row r="24" spans="1:21" ht="13.2">
      <c r="A24" s="262" t="s">
        <v>20</v>
      </c>
      <c r="B24" s="263"/>
      <c r="C24" s="257"/>
      <c r="D24" s="257"/>
      <c r="E24" s="257"/>
      <c r="F24" s="257"/>
      <c r="G24" s="257"/>
      <c r="H24" s="258"/>
      <c r="J24" s="274" t="s">
        <v>199</v>
      </c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</row>
    <row r="25" spans="1:21" ht="13.2">
      <c r="A25" s="262" t="s">
        <v>21</v>
      </c>
      <c r="B25" s="263"/>
      <c r="C25" s="257"/>
      <c r="D25" s="257"/>
      <c r="E25" s="257"/>
      <c r="F25" s="257"/>
      <c r="G25" s="257"/>
      <c r="H25" s="258"/>
      <c r="J25" s="274" t="s">
        <v>200</v>
      </c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</row>
    <row r="26" spans="1:21">
      <c r="A26" s="262"/>
      <c r="B26" s="263"/>
      <c r="C26" s="257"/>
      <c r="D26" s="257"/>
      <c r="E26" s="257"/>
      <c r="F26" s="257"/>
      <c r="G26" s="257"/>
      <c r="H26" s="258"/>
      <c r="J26" s="277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</row>
    <row r="27" spans="1:21" ht="13.2">
      <c r="A27" s="267" t="s">
        <v>22</v>
      </c>
      <c r="B27" s="263"/>
      <c r="C27" s="257"/>
      <c r="D27" s="257"/>
      <c r="E27" s="257"/>
      <c r="F27" s="257"/>
      <c r="G27" s="257"/>
      <c r="H27" s="258"/>
      <c r="J27" s="286" t="s">
        <v>22</v>
      </c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ht="13.2">
      <c r="A28" s="262" t="s">
        <v>23</v>
      </c>
      <c r="B28" s="263"/>
      <c r="C28" s="257"/>
      <c r="D28" s="257"/>
      <c r="E28" s="257"/>
      <c r="F28" s="257"/>
      <c r="G28" s="257"/>
      <c r="H28" s="258"/>
      <c r="J28" s="274" t="s">
        <v>201</v>
      </c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</row>
    <row r="29" spans="1:21" ht="13.2">
      <c r="A29" s="262" t="s">
        <v>24</v>
      </c>
      <c r="B29" s="263"/>
      <c r="C29" s="257"/>
      <c r="D29" s="257"/>
      <c r="E29" s="257"/>
      <c r="F29" s="257"/>
      <c r="G29" s="257"/>
      <c r="H29" s="258"/>
      <c r="J29" s="274" t="s">
        <v>202</v>
      </c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</row>
    <row r="30" spans="1:21" ht="13.2">
      <c r="A30" s="262" t="s">
        <v>25</v>
      </c>
      <c r="B30" s="263"/>
      <c r="C30" s="257"/>
      <c r="D30" s="257"/>
      <c r="E30" s="257"/>
      <c r="F30" s="257"/>
      <c r="G30" s="257"/>
      <c r="H30" s="258"/>
      <c r="J30" s="274" t="s">
        <v>203</v>
      </c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</row>
    <row r="31" spans="1:21" ht="13.2">
      <c r="A31" s="262"/>
      <c r="B31" s="263" t="s">
        <v>26</v>
      </c>
      <c r="C31" s="257"/>
      <c r="D31" s="257"/>
      <c r="E31" s="257"/>
      <c r="F31" s="257"/>
      <c r="G31" s="257"/>
      <c r="H31" s="258"/>
      <c r="J31" s="274" t="s">
        <v>204</v>
      </c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</row>
    <row r="32" spans="1:21" ht="13.2">
      <c r="A32" s="262" t="s">
        <v>27</v>
      </c>
      <c r="B32" s="263"/>
      <c r="C32" s="257"/>
      <c r="D32" s="257"/>
      <c r="E32" s="257"/>
      <c r="F32" s="257"/>
      <c r="G32" s="257"/>
      <c r="H32" s="258"/>
      <c r="J32" s="274" t="s">
        <v>205</v>
      </c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</row>
    <row r="33" spans="1:21" ht="13.2">
      <c r="A33" s="262"/>
      <c r="B33" s="263" t="s">
        <v>28</v>
      </c>
      <c r="C33" s="257"/>
      <c r="D33" s="257"/>
      <c r="E33" s="257"/>
      <c r="F33" s="257"/>
      <c r="G33" s="257"/>
      <c r="H33" s="258"/>
      <c r="J33" s="274" t="s">
        <v>206</v>
      </c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</row>
    <row r="34" spans="1:21" ht="13.2">
      <c r="A34" s="262"/>
      <c r="B34" s="263" t="s">
        <v>29</v>
      </c>
      <c r="C34" s="257"/>
      <c r="D34" s="257"/>
      <c r="E34" s="257"/>
      <c r="F34" s="257"/>
      <c r="G34" s="257"/>
      <c r="H34" s="258"/>
      <c r="J34" s="274" t="s">
        <v>207</v>
      </c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</row>
    <row r="35" spans="1:21" ht="13.2">
      <c r="A35" s="262" t="s">
        <v>30</v>
      </c>
      <c r="B35" s="263"/>
      <c r="C35" s="257"/>
      <c r="D35" s="257"/>
      <c r="E35" s="257"/>
      <c r="F35" s="257"/>
      <c r="G35" s="257"/>
      <c r="H35" s="258"/>
      <c r="J35" s="274" t="s">
        <v>208</v>
      </c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</row>
    <row r="36" spans="1:21">
      <c r="A36" s="262"/>
      <c r="B36" s="263"/>
      <c r="C36" s="257"/>
      <c r="D36" s="257"/>
      <c r="E36" s="257"/>
      <c r="F36" s="257"/>
      <c r="G36" s="257"/>
      <c r="H36" s="258"/>
      <c r="J36" s="277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</row>
    <row r="37" spans="1:21" ht="13.2">
      <c r="A37" s="267" t="s">
        <v>31</v>
      </c>
      <c r="B37" s="263"/>
      <c r="C37" s="257"/>
      <c r="D37" s="257"/>
      <c r="E37" s="257"/>
      <c r="F37" s="257"/>
      <c r="G37" s="257"/>
      <c r="H37" s="258"/>
      <c r="J37" s="286" t="s">
        <v>209</v>
      </c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</row>
    <row r="38" spans="1:21" ht="13.2">
      <c r="A38" s="262" t="s">
        <v>32</v>
      </c>
      <c r="B38" s="263"/>
      <c r="C38" s="257"/>
      <c r="D38" s="257"/>
      <c r="E38" s="257"/>
      <c r="F38" s="257"/>
      <c r="G38" s="257"/>
      <c r="H38" s="258"/>
      <c r="J38" s="274" t="s">
        <v>210</v>
      </c>
      <c r="K38" s="275"/>
      <c r="L38" s="275"/>
      <c r="M38" s="275"/>
      <c r="N38" s="275"/>
      <c r="O38" s="275"/>
      <c r="P38" s="275"/>
      <c r="Q38" s="275"/>
      <c r="R38" s="275"/>
      <c r="S38" s="275"/>
      <c r="T38" s="275"/>
      <c r="U38" s="275"/>
    </row>
    <row r="39" spans="1:21" ht="13.2">
      <c r="A39" s="269" t="s">
        <v>33</v>
      </c>
      <c r="B39" s="263"/>
      <c r="C39" s="257"/>
      <c r="D39" s="257"/>
      <c r="E39" s="257"/>
      <c r="F39" s="257"/>
      <c r="G39" s="257"/>
      <c r="H39" s="258"/>
      <c r="J39" s="274" t="s">
        <v>211</v>
      </c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</row>
    <row r="40" spans="1:21" ht="13.2">
      <c r="A40" s="262" t="s">
        <v>34</v>
      </c>
      <c r="B40" s="263"/>
      <c r="C40" s="257"/>
      <c r="D40" s="257"/>
      <c r="E40" s="257"/>
      <c r="F40" s="257"/>
      <c r="G40" s="257"/>
      <c r="H40" s="258"/>
      <c r="J40" s="274" t="s">
        <v>212</v>
      </c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</row>
    <row r="41" spans="1:21" ht="13.8" thickBot="1">
      <c r="A41" s="264" t="s">
        <v>35</v>
      </c>
      <c r="B41" s="265"/>
      <c r="C41" s="259"/>
      <c r="D41" s="259"/>
      <c r="E41" s="259"/>
      <c r="F41" s="259"/>
      <c r="G41" s="259"/>
      <c r="H41" s="260"/>
      <c r="J41" s="278" t="s">
        <v>213</v>
      </c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</row>
    <row r="42" spans="1:21" ht="13.2" thickTop="1"/>
  </sheetData>
  <scenarios current="0">
    <scenario name="test" count="10" user="Daniel H. Fylstra" comment="Created by Daniel H. Fylstra on 11/3/95">
      <inputCells r="B14" val="0" numFmtId="3"/>
      <inputCells r="C14" val="13000" numFmtId="3"/>
      <inputCells r="D14" val="15000" numFmtId="3"/>
      <inputCells r="E14" val="32000" numFmtId="3"/>
      <inputCells r="F14" val="0" numFmtId="3"/>
      <inputCells r="B15" val="30000" numFmtId="3"/>
      <inputCells r="C15" val="10000" numFmtId="3"/>
      <inputCells r="D15" val="0" numFmtId="3"/>
      <inputCells r="E15" val="0" numFmtId="3"/>
      <inputCells r="F15" val="0" numFmtId="3"/>
    </scenario>
  </scenarios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showGridLines="0" tabSelected="1" workbookViewId="0">
      <selection activeCell="A25" sqref="A25"/>
    </sheetView>
  </sheetViews>
  <sheetFormatPr defaultColWidth="8.6640625" defaultRowHeight="12.6"/>
  <cols>
    <col min="1" max="5" width="10.109375" customWidth="1"/>
  </cols>
  <sheetData>
    <row r="1" spans="1:21">
      <c r="A1" s="1" t="s">
        <v>36</v>
      </c>
      <c r="K1" s="287"/>
      <c r="L1" s="288"/>
      <c r="M1" s="288"/>
      <c r="N1" s="288"/>
      <c r="O1" s="288"/>
      <c r="P1" s="288"/>
      <c r="Q1" s="288"/>
      <c r="R1" s="288"/>
      <c r="S1" s="288"/>
      <c r="T1" s="288"/>
      <c r="U1" s="289"/>
    </row>
    <row r="2" spans="1:21" ht="3.75" customHeight="1" thickBot="1">
      <c r="K2" s="290"/>
      <c r="L2" s="291"/>
      <c r="M2" s="291"/>
      <c r="N2" s="291"/>
      <c r="O2" s="291"/>
      <c r="P2" s="291"/>
      <c r="Q2" s="291"/>
      <c r="R2" s="291"/>
      <c r="S2" s="291"/>
      <c r="T2" s="291"/>
      <c r="U2" s="292"/>
    </row>
    <row r="3" spans="1:21" ht="13.8" thickTop="1">
      <c r="A3" s="93" t="s">
        <v>37</v>
      </c>
      <c r="B3" s="94"/>
      <c r="C3" s="94"/>
      <c r="D3" s="94"/>
      <c r="E3" s="94"/>
      <c r="F3" s="95"/>
      <c r="G3" s="6"/>
      <c r="K3" s="293" t="s">
        <v>228</v>
      </c>
      <c r="L3" s="291"/>
      <c r="M3" s="291"/>
      <c r="N3" s="291"/>
      <c r="O3" s="291"/>
      <c r="P3" s="291"/>
      <c r="Q3" s="291"/>
      <c r="R3" s="291"/>
      <c r="S3" s="291"/>
      <c r="T3" s="291"/>
      <c r="U3" s="292"/>
    </row>
    <row r="4" spans="1:21" ht="13.2">
      <c r="A4" s="96" t="s">
        <v>38</v>
      </c>
      <c r="B4" s="97"/>
      <c r="C4" s="97"/>
      <c r="D4" s="97"/>
      <c r="E4" s="97"/>
      <c r="F4" s="98"/>
      <c r="G4" s="6"/>
      <c r="K4" s="293" t="s">
        <v>229</v>
      </c>
      <c r="L4" s="291"/>
      <c r="M4" s="291"/>
      <c r="N4" s="291"/>
      <c r="O4" s="291"/>
      <c r="P4" s="291"/>
      <c r="Q4" s="291"/>
      <c r="R4" s="291"/>
      <c r="S4" s="291"/>
      <c r="T4" s="291"/>
      <c r="U4" s="292"/>
    </row>
    <row r="5" spans="1:21" ht="13.8" thickBot="1">
      <c r="A5" s="99" t="s">
        <v>39</v>
      </c>
      <c r="B5" s="100"/>
      <c r="C5" s="100"/>
      <c r="D5" s="100"/>
      <c r="E5" s="100"/>
      <c r="F5" s="101"/>
      <c r="G5" s="6"/>
      <c r="K5" s="293" t="s">
        <v>230</v>
      </c>
      <c r="L5" s="291"/>
      <c r="M5" s="291"/>
      <c r="N5" s="291"/>
      <c r="O5" s="291"/>
      <c r="P5" s="291"/>
      <c r="Q5" s="291"/>
      <c r="R5" s="291"/>
      <c r="S5" s="291"/>
      <c r="T5" s="291"/>
      <c r="U5" s="292"/>
    </row>
    <row r="6" spans="1:21" ht="3.75" customHeight="1" thickTop="1" thickBot="1">
      <c r="A6" s="15"/>
      <c r="K6" s="290"/>
      <c r="L6" s="291"/>
      <c r="M6" s="291"/>
      <c r="N6" s="291"/>
      <c r="O6" s="291"/>
      <c r="P6" s="291"/>
      <c r="Q6" s="291"/>
      <c r="R6" s="291"/>
      <c r="S6" s="291"/>
      <c r="T6" s="291"/>
      <c r="U6" s="292"/>
    </row>
    <row r="7" spans="1:21" ht="13.2" thickTop="1">
      <c r="A7" s="16" t="s">
        <v>216</v>
      </c>
      <c r="B7" s="18"/>
      <c r="C7" s="18"/>
      <c r="D7" s="18"/>
      <c r="E7" s="18"/>
      <c r="F7" s="19"/>
      <c r="K7" s="290"/>
      <c r="L7" s="291"/>
      <c r="M7" s="291"/>
      <c r="N7" s="291"/>
      <c r="O7" s="291"/>
      <c r="P7" s="291"/>
      <c r="Q7" s="291"/>
      <c r="R7" s="291"/>
      <c r="S7" s="291"/>
      <c r="T7" s="291"/>
      <c r="U7" s="292"/>
    </row>
    <row r="8" spans="1:21">
      <c r="A8" s="20"/>
      <c r="B8" s="22" t="s">
        <v>5</v>
      </c>
      <c r="C8" s="23"/>
      <c r="D8" s="23"/>
      <c r="E8" s="23"/>
      <c r="F8" s="24"/>
      <c r="K8" s="290"/>
      <c r="L8" s="291"/>
      <c r="M8" s="291"/>
      <c r="N8" s="291"/>
      <c r="O8" s="291"/>
      <c r="P8" s="291"/>
      <c r="Q8" s="291"/>
      <c r="R8" s="291"/>
      <c r="S8" s="291"/>
      <c r="T8" s="291"/>
      <c r="U8" s="292"/>
    </row>
    <row r="9" spans="1:21">
      <c r="A9" s="25"/>
      <c r="B9" s="27" t="s">
        <v>40</v>
      </c>
      <c r="C9" s="27" t="s">
        <v>41</v>
      </c>
      <c r="D9" s="27" t="s">
        <v>42</v>
      </c>
      <c r="E9" s="27" t="s">
        <v>43</v>
      </c>
      <c r="F9" s="102"/>
      <c r="K9" s="290"/>
      <c r="L9" s="291"/>
      <c r="M9" s="291"/>
      <c r="N9" s="291"/>
      <c r="O9" s="291"/>
      <c r="P9" s="291"/>
      <c r="Q9" s="291"/>
      <c r="R9" s="291"/>
      <c r="S9" s="291"/>
      <c r="T9" s="291"/>
      <c r="U9" s="292"/>
    </row>
    <row r="10" spans="1:21">
      <c r="A10" s="28" t="s">
        <v>11</v>
      </c>
      <c r="B10" s="30">
        <v>0.5</v>
      </c>
      <c r="C10" s="30">
        <v>0.5</v>
      </c>
      <c r="D10" s="30">
        <v>1</v>
      </c>
      <c r="E10" s="30">
        <v>0.2</v>
      </c>
      <c r="F10" s="102"/>
      <c r="K10" s="290"/>
      <c r="L10" s="291"/>
      <c r="M10" s="291"/>
      <c r="N10" s="291"/>
      <c r="O10" s="291"/>
      <c r="P10" s="291"/>
      <c r="Q10" s="291"/>
      <c r="R10" s="291"/>
      <c r="S10" s="291"/>
      <c r="T10" s="291"/>
      <c r="U10" s="292"/>
    </row>
    <row r="11" spans="1:21">
      <c r="A11" s="28" t="s">
        <v>12</v>
      </c>
      <c r="B11" s="30">
        <v>1.5</v>
      </c>
      <c r="C11" s="30">
        <v>0.3</v>
      </c>
      <c r="D11" s="30">
        <v>0.5</v>
      </c>
      <c r="E11" s="30">
        <v>0.2</v>
      </c>
      <c r="F11" s="102"/>
      <c r="K11" s="290"/>
      <c r="L11" s="291"/>
      <c r="M11" s="291"/>
      <c r="N11" s="291"/>
      <c r="O11" s="291"/>
      <c r="P11" s="291"/>
      <c r="Q11" s="291"/>
      <c r="R11" s="291"/>
      <c r="S11" s="291"/>
      <c r="T11" s="291"/>
      <c r="U11" s="292"/>
    </row>
    <row r="12" spans="1:21" ht="13.2">
      <c r="A12" s="25"/>
      <c r="B12" s="71"/>
      <c r="C12" s="71"/>
      <c r="D12" s="71"/>
      <c r="E12" s="71"/>
      <c r="F12" s="102"/>
      <c r="K12" s="293" t="s">
        <v>197</v>
      </c>
      <c r="L12" s="291"/>
      <c r="M12" s="291"/>
      <c r="N12" s="291"/>
      <c r="O12" s="291"/>
      <c r="P12" s="291"/>
      <c r="Q12" s="291"/>
      <c r="R12" s="291"/>
      <c r="S12" s="291"/>
      <c r="T12" s="291"/>
      <c r="U12" s="292"/>
    </row>
    <row r="13" spans="1:21" ht="13.2">
      <c r="A13" s="25"/>
      <c r="B13" s="31" t="s">
        <v>6</v>
      </c>
      <c r="C13" s="31" t="s">
        <v>7</v>
      </c>
      <c r="D13" s="31" t="s">
        <v>8</v>
      </c>
      <c r="E13" s="31" t="s">
        <v>9</v>
      </c>
      <c r="F13" s="32" t="s">
        <v>10</v>
      </c>
      <c r="G13" s="33"/>
      <c r="K13" s="293" t="s">
        <v>231</v>
      </c>
      <c r="L13" s="291"/>
      <c r="M13" s="291"/>
      <c r="N13" s="291"/>
      <c r="O13" s="291"/>
      <c r="P13" s="291"/>
      <c r="Q13" s="291"/>
      <c r="R13" s="291"/>
      <c r="S13" s="291"/>
      <c r="T13" s="291"/>
      <c r="U13" s="292"/>
    </row>
    <row r="14" spans="1:21" ht="13.2">
      <c r="A14" s="28" t="s">
        <v>11</v>
      </c>
      <c r="B14" s="30">
        <v>1.75</v>
      </c>
      <c r="C14" s="30">
        <v>2.5</v>
      </c>
      <c r="D14" s="30">
        <v>1.5</v>
      </c>
      <c r="E14" s="30">
        <v>2</v>
      </c>
      <c r="F14" s="34">
        <v>1.5</v>
      </c>
      <c r="G14" s="35"/>
      <c r="K14" s="293" t="s">
        <v>232</v>
      </c>
      <c r="L14" s="291"/>
      <c r="M14" s="291"/>
      <c r="N14" s="291"/>
      <c r="O14" s="291"/>
      <c r="P14" s="291"/>
      <c r="Q14" s="291"/>
      <c r="R14" s="291"/>
      <c r="S14" s="291"/>
      <c r="T14" s="291"/>
      <c r="U14" s="292"/>
    </row>
    <row r="15" spans="1:21" ht="13.2">
      <c r="A15" s="28" t="s">
        <v>12</v>
      </c>
      <c r="B15" s="30">
        <v>2</v>
      </c>
      <c r="C15" s="30">
        <v>2.5</v>
      </c>
      <c r="D15" s="30">
        <v>2.5</v>
      </c>
      <c r="E15" s="30">
        <v>1.5</v>
      </c>
      <c r="F15" s="34">
        <v>1</v>
      </c>
      <c r="G15" s="35"/>
      <c r="K15" s="293" t="s">
        <v>233</v>
      </c>
      <c r="L15" s="291"/>
      <c r="M15" s="291"/>
      <c r="N15" s="291"/>
      <c r="O15" s="291"/>
      <c r="P15" s="291"/>
      <c r="Q15" s="291"/>
      <c r="R15" s="291"/>
      <c r="S15" s="291"/>
      <c r="T15" s="291"/>
      <c r="U15" s="292"/>
    </row>
    <row r="16" spans="1:21" ht="13.2">
      <c r="A16" s="25"/>
      <c r="B16" s="36"/>
      <c r="C16" s="36"/>
      <c r="D16" s="36"/>
      <c r="E16" s="36"/>
      <c r="F16" s="37"/>
      <c r="G16" s="38"/>
      <c r="K16" s="293" t="s">
        <v>234</v>
      </c>
      <c r="L16" s="291"/>
      <c r="M16" s="291"/>
      <c r="N16" s="291"/>
      <c r="O16" s="291"/>
      <c r="P16" s="291"/>
      <c r="Q16" s="291"/>
      <c r="R16" s="291"/>
      <c r="S16" s="291"/>
      <c r="T16" s="291"/>
      <c r="U16" s="292"/>
    </row>
    <row r="17" spans="1:21">
      <c r="A17" s="25"/>
      <c r="B17" s="31" t="s">
        <v>6</v>
      </c>
      <c r="C17" s="31" t="s">
        <v>7</v>
      </c>
      <c r="D17" s="31" t="s">
        <v>8</v>
      </c>
      <c r="E17" s="31" t="s">
        <v>9</v>
      </c>
      <c r="F17" s="32" t="s">
        <v>10</v>
      </c>
      <c r="G17" s="33"/>
      <c r="K17" s="290"/>
      <c r="L17" s="291"/>
      <c r="M17" s="291"/>
      <c r="N17" s="291"/>
      <c r="O17" s="291"/>
      <c r="P17" s="291"/>
      <c r="Q17" s="291"/>
      <c r="R17" s="291"/>
      <c r="S17" s="291"/>
      <c r="T17" s="291"/>
      <c r="U17" s="292"/>
    </row>
    <row r="18" spans="1:21">
      <c r="A18" s="28" t="s">
        <v>40</v>
      </c>
      <c r="B18" s="30">
        <v>1.5</v>
      </c>
      <c r="C18" s="30">
        <v>1.5</v>
      </c>
      <c r="D18" s="30">
        <v>0.5</v>
      </c>
      <c r="E18" s="30">
        <v>1.5</v>
      </c>
      <c r="F18" s="34">
        <v>3</v>
      </c>
      <c r="G18" s="35"/>
      <c r="K18" s="290"/>
      <c r="L18" s="291"/>
      <c r="M18" s="291"/>
      <c r="N18" s="291"/>
      <c r="O18" s="291"/>
      <c r="P18" s="291"/>
      <c r="Q18" s="291"/>
      <c r="R18" s="291"/>
      <c r="S18" s="291"/>
      <c r="T18" s="291"/>
      <c r="U18" s="292"/>
    </row>
    <row r="19" spans="1:21">
      <c r="A19" s="28" t="s">
        <v>41</v>
      </c>
      <c r="B19" s="30">
        <v>1</v>
      </c>
      <c r="C19" s="30">
        <v>0.5</v>
      </c>
      <c r="D19" s="30">
        <v>0.5</v>
      </c>
      <c r="E19" s="30">
        <v>1</v>
      </c>
      <c r="F19" s="34">
        <v>0.5</v>
      </c>
      <c r="G19" s="35"/>
      <c r="K19" s="290"/>
      <c r="L19" s="291"/>
      <c r="M19" s="291"/>
      <c r="N19" s="291"/>
      <c r="O19" s="291"/>
      <c r="P19" s="291"/>
      <c r="Q19" s="291"/>
      <c r="R19" s="291"/>
      <c r="S19" s="291"/>
      <c r="T19" s="291"/>
      <c r="U19" s="292"/>
    </row>
    <row r="20" spans="1:21">
      <c r="A20" s="28" t="s">
        <v>42</v>
      </c>
      <c r="B20" s="30">
        <v>1</v>
      </c>
      <c r="C20" s="30">
        <v>1.5</v>
      </c>
      <c r="D20" s="30">
        <v>2</v>
      </c>
      <c r="E20" s="30">
        <v>2</v>
      </c>
      <c r="F20" s="34">
        <v>0.5</v>
      </c>
      <c r="G20" s="35"/>
      <c r="K20" s="290"/>
      <c r="L20" s="291"/>
      <c r="M20" s="291"/>
      <c r="N20" s="291"/>
      <c r="O20" s="291"/>
      <c r="P20" s="291"/>
      <c r="Q20" s="291"/>
      <c r="R20" s="291"/>
      <c r="S20" s="291"/>
      <c r="T20" s="291"/>
      <c r="U20" s="292"/>
    </row>
    <row r="21" spans="1:21" ht="13.2" thickBot="1">
      <c r="A21" s="39" t="s">
        <v>43</v>
      </c>
      <c r="B21" s="41">
        <v>2.5</v>
      </c>
      <c r="C21" s="41">
        <v>1.5</v>
      </c>
      <c r="D21" s="41">
        <v>0.2</v>
      </c>
      <c r="E21" s="41">
        <v>1.5</v>
      </c>
      <c r="F21" s="42">
        <v>0.5</v>
      </c>
      <c r="G21" s="35"/>
      <c r="K21" s="290"/>
      <c r="L21" s="291"/>
      <c r="M21" s="291"/>
      <c r="N21" s="291"/>
      <c r="O21" s="291"/>
      <c r="P21" s="291"/>
      <c r="Q21" s="291"/>
      <c r="R21" s="291"/>
      <c r="S21" s="291"/>
      <c r="T21" s="291"/>
      <c r="U21" s="292"/>
    </row>
    <row r="22" spans="1:21" ht="3.75" customHeight="1" thickTop="1" thickBot="1">
      <c r="K22" s="290"/>
      <c r="L22" s="291"/>
      <c r="M22" s="291"/>
      <c r="N22" s="291"/>
      <c r="O22" s="291"/>
      <c r="P22" s="291"/>
      <c r="Q22" s="291"/>
      <c r="R22" s="291"/>
      <c r="S22" s="291"/>
      <c r="T22" s="291"/>
      <c r="U22" s="292"/>
    </row>
    <row r="23" spans="1:21" ht="13.8" thickTop="1">
      <c r="A23" s="43" t="s">
        <v>227</v>
      </c>
      <c r="B23" s="18"/>
      <c r="C23" s="18"/>
      <c r="D23" s="18"/>
      <c r="E23" s="18"/>
      <c r="F23" s="18"/>
      <c r="G23" s="18"/>
      <c r="H23" s="19"/>
      <c r="K23" s="293" t="s">
        <v>22</v>
      </c>
      <c r="L23" s="291"/>
      <c r="M23" s="291"/>
      <c r="N23" s="291"/>
      <c r="O23" s="291"/>
      <c r="P23" s="291"/>
      <c r="Q23" s="291"/>
      <c r="R23" s="291"/>
      <c r="S23" s="291"/>
      <c r="T23" s="291"/>
      <c r="U23" s="292"/>
    </row>
    <row r="24" spans="1:21" ht="13.8" thickBot="1">
      <c r="A24" s="25"/>
      <c r="B24" s="27" t="s">
        <v>40</v>
      </c>
      <c r="C24" s="27" t="s">
        <v>41</v>
      </c>
      <c r="D24" s="27" t="s">
        <v>42</v>
      </c>
      <c r="E24" s="27" t="s">
        <v>43</v>
      </c>
      <c r="F24" s="27" t="s">
        <v>14</v>
      </c>
      <c r="G24" s="26"/>
      <c r="H24" s="24"/>
      <c r="K24" s="293" t="s">
        <v>235</v>
      </c>
      <c r="L24" s="291"/>
      <c r="M24" s="291"/>
      <c r="N24" s="291"/>
      <c r="O24" s="291"/>
      <c r="P24" s="291"/>
      <c r="Q24" s="291"/>
      <c r="R24" s="291"/>
      <c r="S24" s="291"/>
      <c r="T24" s="291"/>
      <c r="U24" s="292"/>
    </row>
    <row r="25" spans="1:21" ht="13.2">
      <c r="A25" s="28" t="s">
        <v>11</v>
      </c>
      <c r="B25" s="45">
        <v>3000</v>
      </c>
      <c r="C25" s="46">
        <v>20000</v>
      </c>
      <c r="D25" s="46">
        <v>0</v>
      </c>
      <c r="E25" s="47">
        <v>15000</v>
      </c>
      <c r="F25" s="48">
        <f>SUM(B25:E25)</f>
        <v>38000</v>
      </c>
      <c r="G25" s="26"/>
      <c r="H25" s="24"/>
      <c r="K25" s="293" t="s">
        <v>236</v>
      </c>
      <c r="L25" s="291"/>
      <c r="M25" s="291"/>
      <c r="N25" s="291"/>
      <c r="O25" s="291"/>
      <c r="P25" s="291"/>
      <c r="Q25" s="291"/>
      <c r="R25" s="291"/>
      <c r="S25" s="291"/>
      <c r="T25" s="291"/>
      <c r="U25" s="292"/>
    </row>
    <row r="26" spans="1:21" ht="13.8" thickBot="1">
      <c r="A26" s="28" t="s">
        <v>12</v>
      </c>
      <c r="B26" s="53">
        <v>0</v>
      </c>
      <c r="C26" s="54">
        <v>0</v>
      </c>
      <c r="D26" s="54">
        <v>12000</v>
      </c>
      <c r="E26" s="55">
        <v>0</v>
      </c>
      <c r="F26" s="56">
        <f>SUM(B26:E26)</f>
        <v>12000</v>
      </c>
      <c r="G26" s="26"/>
      <c r="H26" s="24"/>
      <c r="K26" s="293" t="s">
        <v>237</v>
      </c>
      <c r="L26" s="291"/>
      <c r="M26" s="291"/>
      <c r="N26" s="291"/>
      <c r="O26" s="291"/>
      <c r="P26" s="291"/>
      <c r="Q26" s="291"/>
      <c r="R26" s="291"/>
      <c r="S26" s="291"/>
      <c r="T26" s="291"/>
      <c r="U26" s="292"/>
    </row>
    <row r="27" spans="1:21" ht="13.8" thickBot="1">
      <c r="A27" s="57" t="s">
        <v>14</v>
      </c>
      <c r="B27" s="54">
        <f>SUM(B25:B26)</f>
        <v>3000</v>
      </c>
      <c r="C27" s="54">
        <f>SUM(C25:C26)</f>
        <v>20000</v>
      </c>
      <c r="D27" s="54">
        <f>SUM(D25:D26)</f>
        <v>12000</v>
      </c>
      <c r="E27" s="54">
        <f>SUM(E25:E26)</f>
        <v>15000</v>
      </c>
      <c r="F27" s="50"/>
      <c r="G27" s="103"/>
      <c r="H27" s="24"/>
      <c r="K27" s="293" t="s">
        <v>238</v>
      </c>
      <c r="L27" s="291"/>
      <c r="M27" s="291"/>
      <c r="N27" s="291"/>
      <c r="O27" s="291"/>
      <c r="P27" s="291"/>
      <c r="Q27" s="291"/>
      <c r="R27" s="291"/>
      <c r="S27" s="291"/>
      <c r="T27" s="291"/>
      <c r="U27" s="292"/>
    </row>
    <row r="28" spans="1:21" ht="13.8" thickBot="1">
      <c r="A28" s="28" t="s">
        <v>15</v>
      </c>
      <c r="B28" s="104">
        <v>45000</v>
      </c>
      <c r="C28" s="105">
        <v>20000</v>
      </c>
      <c r="D28" s="105">
        <v>30000</v>
      </c>
      <c r="E28" s="106">
        <v>15000</v>
      </c>
      <c r="F28" s="50"/>
      <c r="G28" s="103"/>
      <c r="H28" s="24"/>
      <c r="K28" s="293" t="s">
        <v>239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2"/>
    </row>
    <row r="29" spans="1:21" ht="13.2">
      <c r="A29" s="25"/>
      <c r="B29" s="26"/>
      <c r="C29" s="26"/>
      <c r="D29" s="26"/>
      <c r="E29" s="26"/>
      <c r="F29" s="26"/>
      <c r="G29" s="26"/>
      <c r="H29" s="24"/>
      <c r="K29" s="293" t="s">
        <v>240</v>
      </c>
      <c r="L29" s="291"/>
      <c r="M29" s="291"/>
      <c r="N29" s="291"/>
      <c r="O29" s="291"/>
      <c r="P29" s="291"/>
      <c r="Q29" s="291"/>
      <c r="R29" s="291"/>
      <c r="S29" s="291"/>
      <c r="T29" s="291"/>
      <c r="U29" s="292"/>
    </row>
    <row r="30" spans="1:21" ht="13.8" thickBot="1">
      <c r="A30" s="25"/>
      <c r="B30" s="31" t="s">
        <v>6</v>
      </c>
      <c r="C30" s="31" t="s">
        <v>7</v>
      </c>
      <c r="D30" s="31" t="s">
        <v>8</v>
      </c>
      <c r="E30" s="31" t="s">
        <v>9</v>
      </c>
      <c r="F30" s="31" t="s">
        <v>10</v>
      </c>
      <c r="G30" s="31" t="s">
        <v>14</v>
      </c>
      <c r="H30" s="102"/>
      <c r="K30" s="293" t="s">
        <v>241</v>
      </c>
      <c r="L30" s="291"/>
      <c r="M30" s="291"/>
      <c r="N30" s="291"/>
      <c r="O30" s="291"/>
      <c r="P30" s="291"/>
      <c r="Q30" s="291"/>
      <c r="R30" s="291"/>
      <c r="S30" s="291"/>
      <c r="T30" s="291"/>
      <c r="U30" s="292"/>
    </row>
    <row r="31" spans="1:21" ht="13.2">
      <c r="A31" s="28" t="s">
        <v>11</v>
      </c>
      <c r="B31" s="45">
        <v>18000</v>
      </c>
      <c r="C31" s="46">
        <v>0</v>
      </c>
      <c r="D31" s="46">
        <v>0</v>
      </c>
      <c r="E31" s="46">
        <v>0</v>
      </c>
      <c r="F31" s="47">
        <v>0</v>
      </c>
      <c r="G31" s="48">
        <f>SUM(B31:F31)</f>
        <v>18000</v>
      </c>
      <c r="H31" s="32" t="s">
        <v>44</v>
      </c>
      <c r="K31" s="293" t="s">
        <v>242</v>
      </c>
      <c r="L31" s="291"/>
      <c r="M31" s="291"/>
      <c r="N31" s="291"/>
      <c r="O31" s="291"/>
      <c r="P31" s="291"/>
      <c r="Q31" s="291"/>
      <c r="R31" s="291"/>
      <c r="S31" s="291"/>
      <c r="T31" s="291"/>
      <c r="U31" s="292"/>
    </row>
    <row r="32" spans="1:21" ht="13.8" thickBot="1">
      <c r="A32" s="28" t="s">
        <v>12</v>
      </c>
      <c r="B32" s="53">
        <v>0</v>
      </c>
      <c r="C32" s="54">
        <v>0</v>
      </c>
      <c r="D32" s="54">
        <v>0</v>
      </c>
      <c r="E32" s="54">
        <v>32000</v>
      </c>
      <c r="F32" s="55">
        <v>16000</v>
      </c>
      <c r="G32" s="56">
        <f>SUM(B32:F32)</f>
        <v>48000</v>
      </c>
      <c r="H32" s="32" t="s">
        <v>15</v>
      </c>
      <c r="K32" s="293" t="s">
        <v>243</v>
      </c>
      <c r="L32" s="291"/>
      <c r="M32" s="291"/>
      <c r="N32" s="291"/>
      <c r="O32" s="291"/>
      <c r="P32" s="291"/>
      <c r="Q32" s="291"/>
      <c r="R32" s="291"/>
      <c r="S32" s="291"/>
      <c r="T32" s="291"/>
      <c r="U32" s="292"/>
    </row>
    <row r="33" spans="1:21" ht="13.2">
      <c r="A33" s="25"/>
      <c r="B33" s="26"/>
      <c r="C33" s="26"/>
      <c r="D33" s="70" t="s">
        <v>45</v>
      </c>
      <c r="E33" s="26"/>
      <c r="F33" s="26"/>
      <c r="G33" s="50">
        <f>SUM(F25,G31)</f>
        <v>56000</v>
      </c>
      <c r="H33" s="72">
        <v>60000</v>
      </c>
      <c r="K33" s="293" t="s">
        <v>244</v>
      </c>
      <c r="L33" s="291"/>
      <c r="M33" s="291"/>
      <c r="N33" s="291"/>
      <c r="O33" s="291"/>
      <c r="P33" s="291"/>
      <c r="Q33" s="291"/>
      <c r="R33" s="291"/>
      <c r="S33" s="291"/>
      <c r="T33" s="291"/>
      <c r="U33" s="292"/>
    </row>
    <row r="34" spans="1:21" ht="13.8" thickBot="1">
      <c r="A34" s="25"/>
      <c r="B34" s="26"/>
      <c r="C34" s="26"/>
      <c r="D34" s="70" t="s">
        <v>46</v>
      </c>
      <c r="E34" s="26"/>
      <c r="F34" s="26"/>
      <c r="G34" s="50">
        <f>SUM(F26,G32)</f>
        <v>60000</v>
      </c>
      <c r="H34" s="74">
        <v>60000</v>
      </c>
      <c r="K34" s="293" t="s">
        <v>62</v>
      </c>
      <c r="L34" s="291"/>
      <c r="M34" s="291"/>
      <c r="N34" s="291"/>
      <c r="O34" s="291"/>
      <c r="P34" s="291"/>
      <c r="Q34" s="291"/>
      <c r="R34" s="291"/>
      <c r="S34" s="291"/>
      <c r="T34" s="291"/>
      <c r="U34" s="292"/>
    </row>
    <row r="35" spans="1:21" ht="13.2">
      <c r="A35" s="25"/>
      <c r="B35" s="107"/>
      <c r="C35" s="107"/>
      <c r="D35" s="107"/>
      <c r="E35" s="107"/>
      <c r="F35" s="107"/>
      <c r="G35" s="107"/>
      <c r="H35" s="24"/>
      <c r="K35" s="293" t="s">
        <v>63</v>
      </c>
      <c r="L35" s="291"/>
      <c r="M35" s="291"/>
      <c r="N35" s="291"/>
      <c r="O35" s="291"/>
      <c r="P35" s="291"/>
      <c r="Q35" s="291"/>
      <c r="R35" s="291"/>
      <c r="S35" s="291"/>
      <c r="T35" s="291"/>
      <c r="U35" s="292"/>
    </row>
    <row r="36" spans="1:21" ht="13.8" thickBot="1">
      <c r="A36" s="25"/>
      <c r="B36" s="108" t="s">
        <v>6</v>
      </c>
      <c r="C36" s="108" t="s">
        <v>7</v>
      </c>
      <c r="D36" s="108" t="s">
        <v>8</v>
      </c>
      <c r="E36" s="108" t="s">
        <v>9</v>
      </c>
      <c r="F36" s="108" t="s">
        <v>10</v>
      </c>
      <c r="G36" s="108" t="s">
        <v>14</v>
      </c>
      <c r="H36" s="24"/>
      <c r="K36" s="293" t="s">
        <v>245</v>
      </c>
      <c r="L36" s="291"/>
      <c r="M36" s="291"/>
      <c r="N36" s="291"/>
      <c r="O36" s="291"/>
      <c r="P36" s="291"/>
      <c r="Q36" s="291"/>
      <c r="R36" s="291"/>
      <c r="S36" s="291"/>
      <c r="T36" s="291"/>
      <c r="U36" s="292"/>
    </row>
    <row r="37" spans="1:21">
      <c r="A37" s="28" t="s">
        <v>40</v>
      </c>
      <c r="B37" s="45">
        <v>0</v>
      </c>
      <c r="C37" s="46">
        <v>3000</v>
      </c>
      <c r="D37" s="46">
        <v>0</v>
      </c>
      <c r="E37" s="46">
        <v>0</v>
      </c>
      <c r="F37" s="47">
        <v>0</v>
      </c>
      <c r="G37" s="48">
        <f>SUM(B37:F37)</f>
        <v>3000</v>
      </c>
      <c r="H37" s="24"/>
      <c r="K37" s="290"/>
      <c r="L37" s="291"/>
      <c r="M37" s="291"/>
      <c r="N37" s="291"/>
      <c r="O37" s="291"/>
      <c r="P37" s="291"/>
      <c r="Q37" s="291"/>
      <c r="R37" s="291"/>
      <c r="S37" s="291"/>
      <c r="T37" s="291"/>
      <c r="U37" s="292"/>
    </row>
    <row r="38" spans="1:21">
      <c r="A38" s="28" t="s">
        <v>41</v>
      </c>
      <c r="B38" s="49">
        <v>0</v>
      </c>
      <c r="C38" s="50">
        <v>20000</v>
      </c>
      <c r="D38" s="50">
        <v>0</v>
      </c>
      <c r="E38" s="50">
        <v>0</v>
      </c>
      <c r="F38" s="51">
        <v>0</v>
      </c>
      <c r="G38" s="52">
        <f>SUM(B38:F38)</f>
        <v>20000</v>
      </c>
      <c r="H38" s="24"/>
      <c r="K38" s="290"/>
      <c r="L38" s="291"/>
      <c r="M38" s="291"/>
      <c r="N38" s="291"/>
      <c r="O38" s="291"/>
      <c r="P38" s="291"/>
      <c r="Q38" s="291"/>
      <c r="R38" s="291"/>
      <c r="S38" s="291"/>
      <c r="T38" s="291"/>
      <c r="U38" s="292"/>
    </row>
    <row r="39" spans="1:21">
      <c r="A39" s="28" t="s">
        <v>42</v>
      </c>
      <c r="B39" s="49">
        <v>12000</v>
      </c>
      <c r="C39" s="50">
        <v>0</v>
      </c>
      <c r="D39" s="50">
        <v>0</v>
      </c>
      <c r="E39" s="50">
        <v>0</v>
      </c>
      <c r="F39" s="51">
        <v>0</v>
      </c>
      <c r="G39" s="52">
        <f>SUM(B39:F39)</f>
        <v>12000</v>
      </c>
      <c r="H39" s="24"/>
      <c r="K39" s="290"/>
      <c r="L39" s="291"/>
      <c r="M39" s="291"/>
      <c r="N39" s="291"/>
      <c r="O39" s="291"/>
      <c r="P39" s="291"/>
      <c r="Q39" s="291"/>
      <c r="R39" s="291"/>
      <c r="S39" s="291"/>
      <c r="T39" s="291"/>
      <c r="U39" s="292"/>
    </row>
    <row r="40" spans="1:21" ht="13.2" thickBot="1">
      <c r="A40" s="28" t="s">
        <v>43</v>
      </c>
      <c r="B40" s="53">
        <v>0</v>
      </c>
      <c r="C40" s="54">
        <v>0</v>
      </c>
      <c r="D40" s="54">
        <v>15000</v>
      </c>
      <c r="E40" s="54">
        <v>0</v>
      </c>
      <c r="F40" s="55">
        <v>0</v>
      </c>
      <c r="G40" s="56">
        <f>SUM(B40:F40)</f>
        <v>15000</v>
      </c>
      <c r="H40" s="24"/>
      <c r="K40" s="290"/>
      <c r="L40" s="291"/>
      <c r="M40" s="291"/>
      <c r="N40" s="291"/>
      <c r="O40" s="291"/>
      <c r="P40" s="291"/>
      <c r="Q40" s="291"/>
      <c r="R40" s="291"/>
      <c r="S40" s="291"/>
      <c r="T40" s="291"/>
      <c r="U40" s="292"/>
    </row>
    <row r="41" spans="1:21" ht="13.2" thickBot="1">
      <c r="A41" s="57" t="s">
        <v>14</v>
      </c>
      <c r="B41" s="109">
        <f>SUM(B31:B32,B37:B40)</f>
        <v>30000</v>
      </c>
      <c r="C41" s="110">
        <f>SUM(C31:C32,C37:C40)</f>
        <v>23000</v>
      </c>
      <c r="D41" s="110">
        <f>SUM(D31:D32,D37:D40)</f>
        <v>15000</v>
      </c>
      <c r="E41" s="110">
        <f>SUM(E31:E32,E37:E40)</f>
        <v>32000</v>
      </c>
      <c r="F41" s="111">
        <f>SUM(F31:F32,F37:F40)</f>
        <v>16000</v>
      </c>
      <c r="G41" s="50"/>
      <c r="H41" s="58"/>
      <c r="K41" s="290"/>
      <c r="L41" s="291"/>
      <c r="M41" s="291"/>
      <c r="N41" s="291"/>
      <c r="O41" s="291"/>
      <c r="P41" s="291"/>
      <c r="Q41" s="291"/>
      <c r="R41" s="291"/>
      <c r="S41" s="291"/>
      <c r="T41" s="291"/>
      <c r="U41" s="292"/>
    </row>
    <row r="42" spans="1:21" ht="13.2" thickBot="1">
      <c r="A42" s="39" t="s">
        <v>47</v>
      </c>
      <c r="B42" s="104">
        <v>30000</v>
      </c>
      <c r="C42" s="105">
        <v>23000</v>
      </c>
      <c r="D42" s="105">
        <v>15000</v>
      </c>
      <c r="E42" s="105">
        <v>32000</v>
      </c>
      <c r="F42" s="106">
        <v>16000</v>
      </c>
      <c r="G42" s="112"/>
      <c r="H42" s="113"/>
      <c r="K42" s="290"/>
      <c r="L42" s="291"/>
      <c r="M42" s="291"/>
      <c r="N42" s="291"/>
      <c r="O42" s="291"/>
      <c r="P42" s="291"/>
      <c r="Q42" s="291"/>
      <c r="R42" s="291"/>
      <c r="S42" s="291"/>
      <c r="T42" s="291"/>
      <c r="U42" s="292"/>
    </row>
    <row r="43" spans="1:21" ht="5.25" customHeight="1" thickTop="1" thickBot="1">
      <c r="A43" s="114"/>
      <c r="B43" s="18"/>
      <c r="C43" s="18"/>
      <c r="D43" s="18"/>
      <c r="E43" s="18"/>
      <c r="F43" s="18"/>
      <c r="G43" s="18"/>
      <c r="H43" s="19"/>
      <c r="K43" s="290"/>
      <c r="L43" s="291"/>
      <c r="M43" s="291"/>
      <c r="N43" s="291"/>
      <c r="O43" s="291"/>
      <c r="P43" s="291"/>
      <c r="Q43" s="291"/>
      <c r="R43" s="291"/>
      <c r="S43" s="291"/>
      <c r="T43" s="291"/>
      <c r="U43" s="292"/>
    </row>
    <row r="44" spans="1:21" ht="13.8" thickTop="1" thickBot="1">
      <c r="A44" s="88" t="s">
        <v>17</v>
      </c>
      <c r="B44" s="91"/>
      <c r="C44" s="90">
        <f>SUMPRODUCT(B10:E11,B25:E26)+SUMPRODUCT(B14:F15,B31:F32)+SUMPRODUCT(B18:F21,B37:F40)</f>
        <v>145500</v>
      </c>
      <c r="D44" s="91"/>
      <c r="E44" s="91"/>
      <c r="F44" s="91"/>
      <c r="G44" s="91"/>
      <c r="H44" s="92"/>
      <c r="K44" s="290"/>
      <c r="L44" s="291"/>
      <c r="M44" s="291"/>
      <c r="N44" s="291"/>
      <c r="O44" s="291"/>
      <c r="P44" s="291"/>
      <c r="Q44" s="291"/>
      <c r="R44" s="291"/>
      <c r="S44" s="291"/>
      <c r="T44" s="291"/>
      <c r="U44" s="292"/>
    </row>
    <row r="45" spans="1:21" ht="13.2" thickTop="1">
      <c r="K45" s="290"/>
      <c r="L45" s="291"/>
      <c r="M45" s="291"/>
      <c r="N45" s="291"/>
      <c r="O45" s="291"/>
      <c r="P45" s="291"/>
      <c r="Q45" s="291"/>
      <c r="R45" s="291"/>
      <c r="S45" s="291"/>
      <c r="T45" s="291"/>
      <c r="U45" s="292"/>
    </row>
    <row r="46" spans="1:21" ht="13.2" thickBot="1">
      <c r="K46" s="290"/>
      <c r="L46" s="291"/>
      <c r="M46" s="291"/>
      <c r="N46" s="291"/>
      <c r="O46" s="291"/>
      <c r="P46" s="291"/>
      <c r="Q46" s="291"/>
      <c r="R46" s="291"/>
      <c r="S46" s="291"/>
      <c r="T46" s="291"/>
      <c r="U46" s="292"/>
    </row>
    <row r="47" spans="1:21" ht="13.8" thickTop="1">
      <c r="A47" s="266" t="s">
        <v>18</v>
      </c>
      <c r="B47" s="261"/>
      <c r="C47" s="255"/>
      <c r="D47" s="255"/>
      <c r="E47" s="255"/>
      <c r="F47" s="255"/>
      <c r="G47" s="255"/>
      <c r="H47" s="256"/>
      <c r="K47" s="293" t="s">
        <v>209</v>
      </c>
      <c r="L47" s="291"/>
      <c r="M47" s="291"/>
      <c r="N47" s="291"/>
      <c r="O47" s="291"/>
      <c r="P47" s="291"/>
      <c r="Q47" s="291"/>
      <c r="R47" s="291"/>
      <c r="S47" s="291"/>
      <c r="T47" s="291"/>
      <c r="U47" s="292"/>
    </row>
    <row r="48" spans="1:21" ht="13.2">
      <c r="A48" s="262" t="s">
        <v>48</v>
      </c>
      <c r="B48" s="263"/>
      <c r="C48" s="257"/>
      <c r="D48" s="257"/>
      <c r="E48" s="257"/>
      <c r="F48" s="257"/>
      <c r="G48" s="257"/>
      <c r="H48" s="258"/>
      <c r="K48" s="293" t="s">
        <v>246</v>
      </c>
      <c r="L48" s="291"/>
      <c r="M48" s="291"/>
      <c r="N48" s="291"/>
      <c r="O48" s="291"/>
      <c r="P48" s="291"/>
      <c r="Q48" s="291"/>
      <c r="R48" s="291"/>
      <c r="S48" s="291"/>
      <c r="T48" s="291"/>
      <c r="U48" s="292"/>
    </row>
    <row r="49" spans="1:21" ht="13.2">
      <c r="A49" s="262" t="s">
        <v>49</v>
      </c>
      <c r="B49" s="263"/>
      <c r="C49" s="257"/>
      <c r="D49" s="257"/>
      <c r="E49" s="257"/>
      <c r="F49" s="257"/>
      <c r="G49" s="257"/>
      <c r="H49" s="258"/>
      <c r="K49" s="293" t="s">
        <v>247</v>
      </c>
      <c r="L49" s="291"/>
      <c r="M49" s="291"/>
      <c r="N49" s="291"/>
      <c r="O49" s="291"/>
      <c r="P49" s="291"/>
      <c r="Q49" s="291"/>
      <c r="R49" s="291"/>
      <c r="S49" s="291"/>
      <c r="T49" s="291"/>
      <c r="U49" s="292"/>
    </row>
    <row r="50" spans="1:21" ht="13.2">
      <c r="A50" s="262" t="s">
        <v>50</v>
      </c>
      <c r="B50" s="263"/>
      <c r="C50" s="257"/>
      <c r="D50" s="257"/>
      <c r="E50" s="257"/>
      <c r="F50" s="257"/>
      <c r="G50" s="257"/>
      <c r="H50" s="258"/>
      <c r="K50" s="293" t="s">
        <v>248</v>
      </c>
      <c r="L50" s="291"/>
      <c r="M50" s="291"/>
      <c r="N50" s="291"/>
      <c r="O50" s="291"/>
      <c r="P50" s="291"/>
      <c r="Q50" s="291"/>
      <c r="R50" s="291"/>
      <c r="S50" s="291"/>
      <c r="T50" s="291"/>
      <c r="U50" s="292"/>
    </row>
    <row r="51" spans="1:21" ht="13.8" thickBot="1">
      <c r="A51" s="262" t="s">
        <v>51</v>
      </c>
      <c r="B51" s="263"/>
      <c r="C51" s="257"/>
      <c r="D51" s="257"/>
      <c r="E51" s="257"/>
      <c r="F51" s="257"/>
      <c r="G51" s="257"/>
      <c r="H51" s="258"/>
      <c r="K51" s="294" t="s">
        <v>249</v>
      </c>
      <c r="L51" s="295"/>
      <c r="M51" s="295"/>
      <c r="N51" s="295"/>
      <c r="O51" s="295"/>
      <c r="P51" s="295"/>
      <c r="Q51" s="295"/>
      <c r="R51" s="295"/>
      <c r="S51" s="295"/>
      <c r="T51" s="295"/>
      <c r="U51" s="296"/>
    </row>
    <row r="52" spans="1:21">
      <c r="A52" s="262"/>
      <c r="B52" s="263"/>
      <c r="C52" s="257"/>
      <c r="D52" s="257"/>
      <c r="E52" s="257"/>
      <c r="F52" s="257"/>
      <c r="G52" s="257"/>
      <c r="H52" s="258"/>
    </row>
    <row r="53" spans="1:21">
      <c r="A53" s="267" t="s">
        <v>22</v>
      </c>
      <c r="B53" s="263"/>
      <c r="C53" s="257"/>
      <c r="D53" s="257"/>
      <c r="E53" s="257"/>
      <c r="F53" s="257"/>
      <c r="G53" s="257"/>
      <c r="H53" s="258"/>
    </row>
    <row r="54" spans="1:21">
      <c r="A54" s="262" t="s">
        <v>52</v>
      </c>
      <c r="B54" s="263"/>
      <c r="C54" s="257"/>
      <c r="D54" s="257"/>
      <c r="E54" s="257"/>
      <c r="F54" s="257"/>
      <c r="G54" s="257"/>
      <c r="H54" s="258"/>
    </row>
    <row r="55" spans="1:21">
      <c r="A55" s="262" t="s">
        <v>53</v>
      </c>
      <c r="B55" s="263"/>
      <c r="C55" s="257"/>
      <c r="D55" s="257"/>
      <c r="E55" s="257"/>
      <c r="F55" s="257"/>
      <c r="G55" s="257"/>
      <c r="H55" s="258"/>
    </row>
    <row r="56" spans="1:21">
      <c r="A56" s="262" t="s">
        <v>54</v>
      </c>
      <c r="B56" s="263"/>
      <c r="C56" s="257"/>
      <c r="D56" s="257"/>
      <c r="E56" s="257"/>
      <c r="F56" s="257"/>
      <c r="G56" s="257"/>
      <c r="H56" s="258"/>
    </row>
    <row r="57" spans="1:21">
      <c r="A57" s="262" t="s">
        <v>55</v>
      </c>
      <c r="B57" s="263"/>
      <c r="C57" s="257"/>
      <c r="D57" s="257"/>
      <c r="E57" s="257"/>
      <c r="F57" s="257"/>
      <c r="G57" s="257"/>
      <c r="H57" s="258"/>
    </row>
    <row r="58" spans="1:21">
      <c r="A58" s="262"/>
      <c r="B58" s="263" t="s">
        <v>56</v>
      </c>
      <c r="C58" s="257"/>
      <c r="D58" s="257"/>
      <c r="E58" s="257"/>
      <c r="F58" s="257"/>
      <c r="G58" s="257"/>
      <c r="H58" s="258"/>
    </row>
    <row r="59" spans="1:21">
      <c r="A59" s="262"/>
      <c r="B59" s="263" t="s">
        <v>57</v>
      </c>
      <c r="C59" s="257"/>
      <c r="D59" s="257"/>
      <c r="E59" s="257"/>
      <c r="F59" s="257"/>
      <c r="G59" s="257"/>
      <c r="H59" s="258"/>
    </row>
    <row r="60" spans="1:21">
      <c r="A60" s="262"/>
      <c r="B60" s="263" t="s">
        <v>58</v>
      </c>
      <c r="C60" s="257"/>
      <c r="D60" s="257"/>
      <c r="E60" s="257"/>
      <c r="F60" s="257"/>
      <c r="G60" s="257"/>
      <c r="H60" s="258"/>
    </row>
    <row r="61" spans="1:21">
      <c r="A61" s="262" t="s">
        <v>59</v>
      </c>
      <c r="B61" s="263"/>
      <c r="C61" s="257"/>
      <c r="D61" s="257"/>
      <c r="E61" s="257"/>
      <c r="F61" s="257"/>
      <c r="G61" s="257"/>
      <c r="H61" s="258"/>
    </row>
    <row r="62" spans="1:21">
      <c r="A62" s="262"/>
      <c r="B62" s="263" t="s">
        <v>60</v>
      </c>
      <c r="C62" s="257"/>
      <c r="D62" s="257"/>
      <c r="E62" s="257"/>
      <c r="F62" s="257"/>
      <c r="G62" s="257"/>
      <c r="H62" s="258"/>
    </row>
    <row r="63" spans="1:21">
      <c r="A63" s="262"/>
      <c r="B63" s="263" t="s">
        <v>61</v>
      </c>
      <c r="C63" s="257"/>
      <c r="D63" s="257"/>
      <c r="E63" s="257"/>
      <c r="F63" s="257"/>
      <c r="G63" s="257"/>
      <c r="H63" s="258"/>
    </row>
    <row r="64" spans="1:21">
      <c r="A64" s="262"/>
      <c r="B64" s="263" t="s">
        <v>62</v>
      </c>
      <c r="C64" s="257"/>
      <c r="D64" s="257"/>
      <c r="E64" s="257"/>
      <c r="F64" s="257"/>
      <c r="G64" s="257"/>
      <c r="H64" s="258"/>
    </row>
    <row r="65" spans="1:8">
      <c r="A65" s="262"/>
      <c r="B65" s="263" t="s">
        <v>63</v>
      </c>
      <c r="C65" s="257"/>
      <c r="D65" s="257"/>
      <c r="E65" s="257"/>
      <c r="F65" s="257"/>
      <c r="G65" s="257"/>
      <c r="H65" s="258"/>
    </row>
    <row r="66" spans="1:8">
      <c r="A66" s="262" t="s">
        <v>64</v>
      </c>
      <c r="B66" s="263"/>
      <c r="C66" s="257"/>
      <c r="D66" s="257"/>
      <c r="E66" s="257"/>
      <c r="F66" s="257"/>
      <c r="G66" s="257"/>
      <c r="H66" s="258"/>
    </row>
    <row r="67" spans="1:8">
      <c r="A67" s="262"/>
      <c r="B67" s="263"/>
      <c r="C67" s="257"/>
      <c r="D67" s="257"/>
      <c r="E67" s="257"/>
      <c r="F67" s="257"/>
      <c r="G67" s="257"/>
      <c r="H67" s="258"/>
    </row>
    <row r="68" spans="1:8">
      <c r="A68" s="267" t="s">
        <v>31</v>
      </c>
      <c r="B68" s="263"/>
      <c r="C68" s="257"/>
      <c r="D68" s="257"/>
      <c r="E68" s="257"/>
      <c r="F68" s="257"/>
      <c r="G68" s="257"/>
      <c r="H68" s="258"/>
    </row>
    <row r="69" spans="1:8">
      <c r="A69" s="262" t="s">
        <v>65</v>
      </c>
      <c r="B69" s="263"/>
      <c r="C69" s="257"/>
      <c r="D69" s="257"/>
      <c r="E69" s="257"/>
      <c r="F69" s="257"/>
      <c r="G69" s="257"/>
      <c r="H69" s="258"/>
    </row>
    <row r="70" spans="1:8">
      <c r="A70" s="262" t="s">
        <v>66</v>
      </c>
      <c r="B70" s="263"/>
      <c r="C70" s="257"/>
      <c r="D70" s="257"/>
      <c r="E70" s="257"/>
      <c r="F70" s="257"/>
      <c r="G70" s="257"/>
      <c r="H70" s="258"/>
    </row>
    <row r="71" spans="1:8">
      <c r="A71" s="262" t="s">
        <v>67</v>
      </c>
      <c r="B71" s="263"/>
      <c r="C71" s="257"/>
      <c r="D71" s="257"/>
      <c r="E71" s="257"/>
      <c r="F71" s="257"/>
      <c r="G71" s="257"/>
      <c r="H71" s="258"/>
    </row>
    <row r="72" spans="1:8" ht="13.2" thickBot="1">
      <c r="A72" s="264" t="s">
        <v>68</v>
      </c>
      <c r="B72" s="265"/>
      <c r="C72" s="259"/>
      <c r="D72" s="259"/>
      <c r="E72" s="259"/>
      <c r="F72" s="259"/>
      <c r="G72" s="259"/>
      <c r="H72" s="260"/>
    </row>
    <row r="73" spans="1:8" ht="13.2" thickTop="1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showGridLines="0" workbookViewId="0"/>
  </sheetViews>
  <sheetFormatPr defaultColWidth="8.6640625" defaultRowHeight="12.6"/>
  <cols>
    <col min="1" max="1" width="10.109375" customWidth="1"/>
    <col min="3" max="6" width="10.109375" customWidth="1"/>
  </cols>
  <sheetData>
    <row r="1" spans="1:8">
      <c r="A1" s="1" t="s">
        <v>69</v>
      </c>
      <c r="B1" s="1"/>
    </row>
    <row r="2" spans="1:8" ht="3.75" customHeight="1" thickBot="1"/>
    <row r="3" spans="1:8" ht="13.2" thickTop="1">
      <c r="A3" s="2" t="s">
        <v>70</v>
      </c>
      <c r="B3" s="3"/>
      <c r="C3" s="4"/>
      <c r="D3" s="4"/>
      <c r="E3" s="4"/>
      <c r="F3" s="4"/>
      <c r="G3" s="5"/>
      <c r="H3" s="6"/>
    </row>
    <row r="4" spans="1:8">
      <c r="A4" s="7" t="s">
        <v>38</v>
      </c>
      <c r="B4" s="8"/>
      <c r="C4" s="9"/>
      <c r="D4" s="9"/>
      <c r="E4" s="9"/>
      <c r="F4" s="9"/>
      <c r="G4" s="10"/>
      <c r="H4" s="6"/>
    </row>
    <row r="5" spans="1:8" ht="13.2" thickBot="1">
      <c r="A5" s="11" t="s">
        <v>39</v>
      </c>
      <c r="B5" s="12"/>
      <c r="C5" s="13"/>
      <c r="D5" s="13"/>
      <c r="E5" s="13"/>
      <c r="F5" s="13"/>
      <c r="G5" s="14"/>
      <c r="H5" s="6"/>
    </row>
    <row r="6" spans="1:8" ht="3.75" customHeight="1" thickTop="1" thickBot="1">
      <c r="A6" s="15"/>
      <c r="B6" s="15"/>
    </row>
    <row r="7" spans="1:8" ht="13.2" thickTop="1">
      <c r="A7" s="16" t="s">
        <v>4</v>
      </c>
      <c r="B7" s="17"/>
      <c r="C7" s="18"/>
      <c r="D7" s="18"/>
      <c r="E7" s="18"/>
      <c r="F7" s="18"/>
      <c r="G7" s="19"/>
    </row>
    <row r="8" spans="1:8">
      <c r="A8" s="20"/>
      <c r="B8" s="21"/>
      <c r="C8" s="22" t="s">
        <v>5</v>
      </c>
      <c r="D8" s="23"/>
      <c r="E8" s="23"/>
      <c r="F8" s="23"/>
      <c r="G8" s="24"/>
    </row>
    <row r="9" spans="1:8">
      <c r="A9" s="25"/>
      <c r="B9" s="26"/>
      <c r="C9" s="27" t="s">
        <v>40</v>
      </c>
      <c r="D9" s="27" t="s">
        <v>41</v>
      </c>
      <c r="E9" s="27" t="s">
        <v>42</v>
      </c>
      <c r="F9" s="27" t="s">
        <v>43</v>
      </c>
      <c r="G9" s="24"/>
    </row>
    <row r="10" spans="1:8">
      <c r="A10" s="28" t="s">
        <v>11</v>
      </c>
      <c r="B10" s="29" t="s">
        <v>71</v>
      </c>
      <c r="C10" s="30">
        <v>0.5</v>
      </c>
      <c r="D10" s="30">
        <v>0.5</v>
      </c>
      <c r="E10" s="30">
        <v>1</v>
      </c>
      <c r="F10" s="30">
        <v>0.2</v>
      </c>
      <c r="G10" s="24"/>
    </row>
    <row r="11" spans="1:8">
      <c r="A11" s="28"/>
      <c r="B11" s="29" t="s">
        <v>72</v>
      </c>
      <c r="C11" s="30">
        <v>1</v>
      </c>
      <c r="D11" s="30">
        <v>0.75</v>
      </c>
      <c r="E11" s="30">
        <v>1.25</v>
      </c>
      <c r="F11" s="30">
        <v>1.25</v>
      </c>
      <c r="G11" s="24"/>
    </row>
    <row r="12" spans="1:8">
      <c r="A12" s="28"/>
      <c r="B12" s="29" t="s">
        <v>73</v>
      </c>
      <c r="C12" s="30">
        <v>0.75</v>
      </c>
      <c r="D12" s="30">
        <v>1.25</v>
      </c>
      <c r="E12" s="30">
        <v>1</v>
      </c>
      <c r="F12" s="30">
        <v>0.8</v>
      </c>
      <c r="G12" s="24"/>
    </row>
    <row r="13" spans="1:8">
      <c r="A13" s="28" t="s">
        <v>12</v>
      </c>
      <c r="B13" s="29" t="s">
        <v>71</v>
      </c>
      <c r="C13" s="30">
        <v>1.5</v>
      </c>
      <c r="D13" s="30">
        <v>0.3</v>
      </c>
      <c r="E13" s="30">
        <v>0.5</v>
      </c>
      <c r="F13" s="30">
        <v>0.2</v>
      </c>
      <c r="G13" s="24"/>
    </row>
    <row r="14" spans="1:8">
      <c r="A14" s="28"/>
      <c r="B14" s="29" t="s">
        <v>72</v>
      </c>
      <c r="C14" s="30">
        <v>1.25</v>
      </c>
      <c r="D14" s="30">
        <v>0.8</v>
      </c>
      <c r="E14" s="30">
        <v>1</v>
      </c>
      <c r="F14" s="30">
        <v>0.75</v>
      </c>
      <c r="G14" s="24"/>
    </row>
    <row r="15" spans="1:8">
      <c r="A15" s="28"/>
      <c r="B15" s="29" t="s">
        <v>73</v>
      </c>
      <c r="C15" s="30">
        <v>1.4</v>
      </c>
      <c r="D15" s="30">
        <v>0.9</v>
      </c>
      <c r="E15" s="30">
        <v>0.95</v>
      </c>
      <c r="F15" s="30">
        <v>1.1000000000000001</v>
      </c>
      <c r="G15" s="24"/>
    </row>
    <row r="16" spans="1:8">
      <c r="A16" s="25"/>
      <c r="B16" s="26"/>
      <c r="C16" s="26"/>
      <c r="D16" s="26"/>
      <c r="E16" s="26"/>
      <c r="F16" s="26"/>
      <c r="G16" s="24"/>
    </row>
    <row r="17" spans="1:8">
      <c r="A17" s="25"/>
      <c r="B17" s="26"/>
      <c r="C17" s="31" t="s">
        <v>6</v>
      </c>
      <c r="D17" s="31" t="s">
        <v>7</v>
      </c>
      <c r="E17" s="31" t="s">
        <v>8</v>
      </c>
      <c r="F17" s="31" t="s">
        <v>9</v>
      </c>
      <c r="G17" s="32" t="s">
        <v>10</v>
      </c>
      <c r="H17" s="33"/>
    </row>
    <row r="18" spans="1:8">
      <c r="A18" s="28" t="s">
        <v>11</v>
      </c>
      <c r="B18" s="29" t="s">
        <v>71</v>
      </c>
      <c r="C18" s="30">
        <v>2.75</v>
      </c>
      <c r="D18" s="30">
        <v>3.5</v>
      </c>
      <c r="E18" s="30">
        <v>2.5</v>
      </c>
      <c r="F18" s="30">
        <v>3</v>
      </c>
      <c r="G18" s="34">
        <v>2.5</v>
      </c>
      <c r="H18" s="35"/>
    </row>
    <row r="19" spans="1:8">
      <c r="A19" s="28"/>
      <c r="B19" s="29" t="s">
        <v>72</v>
      </c>
      <c r="C19" s="30">
        <v>2.5</v>
      </c>
      <c r="D19" s="30">
        <v>3</v>
      </c>
      <c r="E19" s="30">
        <v>2</v>
      </c>
      <c r="F19" s="30">
        <v>2.75</v>
      </c>
      <c r="G19" s="34">
        <v>2.6</v>
      </c>
      <c r="H19" s="35"/>
    </row>
    <row r="20" spans="1:8">
      <c r="A20" s="28"/>
      <c r="B20" s="29" t="s">
        <v>73</v>
      </c>
      <c r="C20" s="30">
        <v>2.9</v>
      </c>
      <c r="D20" s="30">
        <v>3</v>
      </c>
      <c r="E20" s="30">
        <v>2.25</v>
      </c>
      <c r="F20" s="30">
        <v>2.8</v>
      </c>
      <c r="G20" s="34">
        <v>2.35</v>
      </c>
      <c r="H20" s="35"/>
    </row>
    <row r="21" spans="1:8">
      <c r="A21" s="28" t="s">
        <v>12</v>
      </c>
      <c r="B21" s="29" t="s">
        <v>71</v>
      </c>
      <c r="C21" s="30">
        <v>3</v>
      </c>
      <c r="D21" s="30">
        <v>3.5</v>
      </c>
      <c r="E21" s="30">
        <v>3.5</v>
      </c>
      <c r="F21" s="30">
        <v>2.5</v>
      </c>
      <c r="G21" s="34">
        <v>2</v>
      </c>
      <c r="H21" s="35"/>
    </row>
    <row r="22" spans="1:8">
      <c r="A22" s="28"/>
      <c r="B22" s="29" t="s">
        <v>72</v>
      </c>
      <c r="C22" s="30">
        <v>2.25</v>
      </c>
      <c r="D22" s="30">
        <v>2.95</v>
      </c>
      <c r="E22" s="30">
        <v>2.2000000000000002</v>
      </c>
      <c r="F22" s="30">
        <v>2.5</v>
      </c>
      <c r="G22" s="34">
        <v>2.1</v>
      </c>
      <c r="H22" s="35"/>
    </row>
    <row r="23" spans="1:8">
      <c r="A23" s="28"/>
      <c r="B23" s="29" t="s">
        <v>73</v>
      </c>
      <c r="C23" s="30">
        <v>2.4500000000000002</v>
      </c>
      <c r="D23" s="30">
        <v>2.75</v>
      </c>
      <c r="E23" s="30">
        <v>2.35</v>
      </c>
      <c r="F23" s="30">
        <v>2.85</v>
      </c>
      <c r="G23" s="34">
        <v>2.4500000000000002</v>
      </c>
      <c r="H23" s="35"/>
    </row>
    <row r="24" spans="1:8">
      <c r="A24" s="25"/>
      <c r="B24" s="26"/>
      <c r="C24" s="36"/>
      <c r="D24" s="36"/>
      <c r="E24" s="36"/>
      <c r="F24" s="36"/>
      <c r="G24" s="37"/>
      <c r="H24" s="38"/>
    </row>
    <row r="25" spans="1:8">
      <c r="A25" s="25"/>
      <c r="B25" s="26"/>
      <c r="C25" s="31" t="s">
        <v>6</v>
      </c>
      <c r="D25" s="31" t="s">
        <v>7</v>
      </c>
      <c r="E25" s="31" t="s">
        <v>8</v>
      </c>
      <c r="F25" s="31" t="s">
        <v>9</v>
      </c>
      <c r="G25" s="32" t="s">
        <v>10</v>
      </c>
      <c r="H25" s="33"/>
    </row>
    <row r="26" spans="1:8">
      <c r="A26" s="28" t="s">
        <v>40</v>
      </c>
      <c r="B26" s="29" t="s">
        <v>71</v>
      </c>
      <c r="C26" s="30">
        <v>1.5</v>
      </c>
      <c r="D26" s="30">
        <v>0.8</v>
      </c>
      <c r="E26" s="30">
        <v>0.5</v>
      </c>
      <c r="F26" s="30">
        <v>1.5</v>
      </c>
      <c r="G26" s="34">
        <v>3</v>
      </c>
      <c r="H26" s="35"/>
    </row>
    <row r="27" spans="1:8">
      <c r="A27" s="28"/>
      <c r="B27" s="29" t="s">
        <v>72</v>
      </c>
      <c r="C27" s="30">
        <v>1</v>
      </c>
      <c r="D27" s="30">
        <v>0.9</v>
      </c>
      <c r="E27" s="30">
        <v>1.2</v>
      </c>
      <c r="F27" s="30">
        <v>1.3</v>
      </c>
      <c r="G27" s="34">
        <v>2.1</v>
      </c>
      <c r="H27" s="35"/>
    </row>
    <row r="28" spans="1:8">
      <c r="A28" s="28"/>
      <c r="B28" s="29" t="s">
        <v>73</v>
      </c>
      <c r="C28" s="30">
        <v>1.25</v>
      </c>
      <c r="D28" s="30">
        <v>0.7</v>
      </c>
      <c r="E28" s="30">
        <v>1.1000000000000001</v>
      </c>
      <c r="F28" s="30">
        <v>0.8</v>
      </c>
      <c r="G28" s="34">
        <v>1.6</v>
      </c>
      <c r="H28" s="35"/>
    </row>
    <row r="29" spans="1:8">
      <c r="A29" s="28" t="s">
        <v>41</v>
      </c>
      <c r="B29" s="29" t="s">
        <v>71</v>
      </c>
      <c r="C29" s="30">
        <v>1</v>
      </c>
      <c r="D29" s="30">
        <v>0.5</v>
      </c>
      <c r="E29" s="30">
        <v>0.5</v>
      </c>
      <c r="F29" s="30">
        <v>1</v>
      </c>
      <c r="G29" s="34">
        <v>0.5</v>
      </c>
      <c r="H29" s="35"/>
    </row>
    <row r="30" spans="1:8">
      <c r="A30" s="28"/>
      <c r="B30" s="29" t="s">
        <v>72</v>
      </c>
      <c r="C30" s="30">
        <v>1.25</v>
      </c>
      <c r="D30" s="30">
        <v>1</v>
      </c>
      <c r="E30" s="30">
        <v>1</v>
      </c>
      <c r="F30" s="30">
        <v>0.9</v>
      </c>
      <c r="G30" s="34">
        <v>1.5</v>
      </c>
      <c r="H30" s="35"/>
    </row>
    <row r="31" spans="1:8">
      <c r="A31" s="28"/>
      <c r="B31" s="29" t="s">
        <v>73</v>
      </c>
      <c r="C31" s="30">
        <v>1.1000000000000001</v>
      </c>
      <c r="D31" s="30">
        <v>1.1000000000000001</v>
      </c>
      <c r="E31" s="30">
        <v>0.9</v>
      </c>
      <c r="F31" s="30">
        <v>1.4</v>
      </c>
      <c r="G31" s="34">
        <v>1.75</v>
      </c>
      <c r="H31" s="35"/>
    </row>
    <row r="32" spans="1:8">
      <c r="A32" s="28" t="s">
        <v>42</v>
      </c>
      <c r="B32" s="29" t="s">
        <v>71</v>
      </c>
      <c r="C32" s="30">
        <v>1</v>
      </c>
      <c r="D32" s="30">
        <v>1.5</v>
      </c>
      <c r="E32" s="30">
        <v>2</v>
      </c>
      <c r="F32" s="30">
        <v>2</v>
      </c>
      <c r="G32" s="34">
        <v>0.5</v>
      </c>
      <c r="H32" s="35"/>
    </row>
    <row r="33" spans="1:8">
      <c r="A33" s="28"/>
      <c r="B33" s="29" t="s">
        <v>72</v>
      </c>
      <c r="C33" s="30">
        <v>0.9</v>
      </c>
      <c r="D33" s="30">
        <v>1.35</v>
      </c>
      <c r="E33" s="30">
        <v>1.45</v>
      </c>
      <c r="F33" s="30">
        <v>1.8</v>
      </c>
      <c r="G33" s="34">
        <v>1</v>
      </c>
      <c r="H33" s="35"/>
    </row>
    <row r="34" spans="1:8">
      <c r="A34" s="28"/>
      <c r="B34" s="29" t="s">
        <v>73</v>
      </c>
      <c r="C34" s="30">
        <v>1.25</v>
      </c>
      <c r="D34" s="30">
        <v>1.2</v>
      </c>
      <c r="E34" s="30">
        <v>1.75</v>
      </c>
      <c r="F34" s="30">
        <v>1.7</v>
      </c>
      <c r="G34" s="34">
        <v>0.85</v>
      </c>
      <c r="H34" s="35"/>
    </row>
    <row r="35" spans="1:8">
      <c r="A35" s="28" t="s">
        <v>43</v>
      </c>
      <c r="B35" s="29" t="s">
        <v>71</v>
      </c>
      <c r="C35" s="30">
        <v>2.5</v>
      </c>
      <c r="D35" s="30">
        <v>1.5</v>
      </c>
      <c r="E35" s="30">
        <v>0.6</v>
      </c>
      <c r="F35" s="30">
        <v>1.5</v>
      </c>
      <c r="G35" s="34">
        <v>0.5</v>
      </c>
      <c r="H35" s="35"/>
    </row>
    <row r="36" spans="1:8">
      <c r="A36" s="28"/>
      <c r="B36" s="29" t="s">
        <v>72</v>
      </c>
      <c r="C36" s="30">
        <v>1.75</v>
      </c>
      <c r="D36" s="30">
        <v>1.3</v>
      </c>
      <c r="E36" s="30">
        <v>0.7</v>
      </c>
      <c r="F36" s="30">
        <v>1.25</v>
      </c>
      <c r="G36" s="34">
        <v>1.1000000000000001</v>
      </c>
      <c r="H36" s="35"/>
    </row>
    <row r="37" spans="1:8" ht="13.2" thickBot="1">
      <c r="A37" s="39"/>
      <c r="B37" s="40" t="s">
        <v>73</v>
      </c>
      <c r="C37" s="41">
        <v>1.5</v>
      </c>
      <c r="D37" s="41">
        <v>1.1000000000000001</v>
      </c>
      <c r="E37" s="41">
        <v>1.5</v>
      </c>
      <c r="F37" s="41">
        <v>1.1000000000000001</v>
      </c>
      <c r="G37" s="42">
        <v>0.9</v>
      </c>
      <c r="H37" s="35"/>
    </row>
    <row r="38" spans="1:8" ht="4.5" customHeight="1" thickTop="1" thickBot="1"/>
    <row r="39" spans="1:8" ht="13.2" thickTop="1">
      <c r="A39" s="43" t="s">
        <v>13</v>
      </c>
      <c r="B39" s="44"/>
      <c r="C39" s="18"/>
      <c r="D39" s="18"/>
      <c r="E39" s="18"/>
      <c r="F39" s="18"/>
      <c r="G39" s="18"/>
      <c r="H39" s="19"/>
    </row>
    <row r="40" spans="1:8" ht="13.2" thickBot="1">
      <c r="A40" s="25"/>
      <c r="B40" s="26"/>
      <c r="C40" s="27" t="s">
        <v>40</v>
      </c>
      <c r="D40" s="27" t="s">
        <v>41</v>
      </c>
      <c r="E40" s="27" t="s">
        <v>42</v>
      </c>
      <c r="F40" s="27" t="s">
        <v>43</v>
      </c>
      <c r="G40" s="27" t="s">
        <v>14</v>
      </c>
      <c r="H40" s="24"/>
    </row>
    <row r="41" spans="1:8">
      <c r="A41" s="28" t="s">
        <v>11</v>
      </c>
      <c r="B41" s="29" t="s">
        <v>71</v>
      </c>
      <c r="C41" s="45">
        <v>0</v>
      </c>
      <c r="D41" s="46">
        <v>0</v>
      </c>
      <c r="E41" s="46">
        <v>0</v>
      </c>
      <c r="F41" s="47">
        <v>0</v>
      </c>
      <c r="G41" s="48">
        <f t="shared" ref="G41:G46" si="0">SUM(C41:F41)</f>
        <v>0</v>
      </c>
      <c r="H41" s="24"/>
    </row>
    <row r="42" spans="1:8">
      <c r="A42" s="28"/>
      <c r="B42" s="29" t="s">
        <v>72</v>
      </c>
      <c r="C42" s="49">
        <v>0</v>
      </c>
      <c r="D42" s="50">
        <v>0</v>
      </c>
      <c r="E42" s="50">
        <v>0</v>
      </c>
      <c r="F42" s="51">
        <v>0</v>
      </c>
      <c r="G42" s="52">
        <f t="shared" si="0"/>
        <v>0</v>
      </c>
      <c r="H42" s="24"/>
    </row>
    <row r="43" spans="1:8">
      <c r="A43" s="28"/>
      <c r="B43" s="29" t="s">
        <v>73</v>
      </c>
      <c r="C43" s="49">
        <v>0</v>
      </c>
      <c r="D43" s="50">
        <v>0</v>
      </c>
      <c r="E43" s="50">
        <v>0</v>
      </c>
      <c r="F43" s="51">
        <v>0</v>
      </c>
      <c r="G43" s="52">
        <f t="shared" si="0"/>
        <v>0</v>
      </c>
      <c r="H43" s="24"/>
    </row>
    <row r="44" spans="1:8">
      <c r="A44" s="28" t="s">
        <v>12</v>
      </c>
      <c r="B44" s="29" t="s">
        <v>71</v>
      </c>
      <c r="C44" s="49">
        <v>0</v>
      </c>
      <c r="D44" s="50">
        <v>0</v>
      </c>
      <c r="E44" s="50">
        <v>0</v>
      </c>
      <c r="F44" s="51">
        <v>0</v>
      </c>
      <c r="G44" s="52">
        <f t="shared" si="0"/>
        <v>0</v>
      </c>
      <c r="H44" s="24"/>
    </row>
    <row r="45" spans="1:8">
      <c r="A45" s="28"/>
      <c r="B45" s="29" t="s">
        <v>72</v>
      </c>
      <c r="C45" s="49">
        <v>0</v>
      </c>
      <c r="D45" s="50">
        <v>0</v>
      </c>
      <c r="E45" s="50">
        <v>0</v>
      </c>
      <c r="F45" s="51">
        <v>0</v>
      </c>
      <c r="G45" s="52">
        <f t="shared" si="0"/>
        <v>0</v>
      </c>
      <c r="H45" s="24"/>
    </row>
    <row r="46" spans="1:8" ht="13.2" thickBot="1">
      <c r="A46" s="28"/>
      <c r="B46" s="29" t="s">
        <v>73</v>
      </c>
      <c r="C46" s="53">
        <v>0</v>
      </c>
      <c r="D46" s="54">
        <v>0</v>
      </c>
      <c r="E46" s="54">
        <v>0</v>
      </c>
      <c r="F46" s="55">
        <v>0</v>
      </c>
      <c r="G46" s="56">
        <f t="shared" si="0"/>
        <v>0</v>
      </c>
      <c r="H46" s="24"/>
    </row>
    <row r="47" spans="1:8">
      <c r="A47" s="57" t="s">
        <v>14</v>
      </c>
      <c r="B47" s="29" t="s">
        <v>71</v>
      </c>
      <c r="C47" s="50">
        <f t="shared" ref="C47:F49" si="1">SUM(C41,C44)</f>
        <v>0</v>
      </c>
      <c r="D47" s="50">
        <f t="shared" si="1"/>
        <v>0</v>
      </c>
      <c r="E47" s="50">
        <f t="shared" si="1"/>
        <v>0</v>
      </c>
      <c r="F47" s="50">
        <f t="shared" si="1"/>
        <v>0</v>
      </c>
      <c r="G47" s="50"/>
      <c r="H47" s="58"/>
    </row>
    <row r="48" spans="1:8">
      <c r="A48" s="57"/>
      <c r="B48" s="29" t="s">
        <v>72</v>
      </c>
      <c r="C48" s="50">
        <f t="shared" si="1"/>
        <v>0</v>
      </c>
      <c r="D48" s="50">
        <f t="shared" si="1"/>
        <v>0</v>
      </c>
      <c r="E48" s="50">
        <f t="shared" si="1"/>
        <v>0</v>
      </c>
      <c r="F48" s="50">
        <f t="shared" si="1"/>
        <v>0</v>
      </c>
      <c r="G48" s="50"/>
      <c r="H48" s="58"/>
    </row>
    <row r="49" spans="1:9" ht="13.2" thickBot="1">
      <c r="A49" s="57"/>
      <c r="B49" s="29" t="s">
        <v>73</v>
      </c>
      <c r="C49" s="54">
        <f t="shared" si="1"/>
        <v>0</v>
      </c>
      <c r="D49" s="54">
        <f t="shared" si="1"/>
        <v>0</v>
      </c>
      <c r="E49" s="54">
        <f t="shared" si="1"/>
        <v>0</v>
      </c>
      <c r="F49" s="54">
        <f t="shared" si="1"/>
        <v>0</v>
      </c>
      <c r="G49" s="50"/>
      <c r="H49" s="58"/>
    </row>
    <row r="50" spans="1:9">
      <c r="A50" s="28" t="s">
        <v>15</v>
      </c>
      <c r="B50" s="29" t="s">
        <v>71</v>
      </c>
      <c r="C50" s="59">
        <v>35000</v>
      </c>
      <c r="D50" s="60">
        <v>20000</v>
      </c>
      <c r="E50" s="60">
        <v>30000</v>
      </c>
      <c r="F50" s="61">
        <v>15000</v>
      </c>
      <c r="G50" s="50"/>
      <c r="H50" s="58"/>
    </row>
    <row r="51" spans="1:9">
      <c r="A51" s="28"/>
      <c r="B51" s="29" t="s">
        <v>72</v>
      </c>
      <c r="C51" s="62">
        <v>30000</v>
      </c>
      <c r="D51" s="50">
        <v>25000</v>
      </c>
      <c r="E51" s="50">
        <v>15000</v>
      </c>
      <c r="F51" s="63">
        <v>24000</v>
      </c>
      <c r="G51" s="50"/>
      <c r="H51" s="58"/>
    </row>
    <row r="52" spans="1:9" ht="13.2" thickBot="1">
      <c r="A52" s="28"/>
      <c r="B52" s="29" t="s">
        <v>73</v>
      </c>
      <c r="C52" s="64">
        <v>20000</v>
      </c>
      <c r="D52" s="65">
        <v>20000</v>
      </c>
      <c r="E52" s="65">
        <v>25000</v>
      </c>
      <c r="F52" s="66">
        <v>20000</v>
      </c>
      <c r="G52" s="50"/>
      <c r="H52" s="58"/>
    </row>
    <row r="53" spans="1:9">
      <c r="A53" s="25"/>
      <c r="B53" s="26"/>
      <c r="C53" s="26"/>
      <c r="D53" s="26"/>
      <c r="E53" s="26"/>
      <c r="F53" s="26"/>
      <c r="G53" s="26"/>
      <c r="H53" s="24"/>
    </row>
    <row r="54" spans="1:9" ht="13.2" thickBot="1">
      <c r="A54" s="25"/>
      <c r="B54" s="26"/>
      <c r="C54" s="31" t="s">
        <v>6</v>
      </c>
      <c r="D54" s="31" t="s">
        <v>7</v>
      </c>
      <c r="E54" s="31" t="s">
        <v>8</v>
      </c>
      <c r="F54" s="31" t="s">
        <v>9</v>
      </c>
      <c r="G54" s="31" t="s">
        <v>10</v>
      </c>
      <c r="H54" s="32" t="s">
        <v>14</v>
      </c>
    </row>
    <row r="55" spans="1:9" ht="13.2" thickTop="1">
      <c r="A55" s="28" t="s">
        <v>11</v>
      </c>
      <c r="B55" s="29" t="s">
        <v>71</v>
      </c>
      <c r="C55" s="45">
        <v>0</v>
      </c>
      <c r="D55" s="46">
        <v>0</v>
      </c>
      <c r="E55" s="46">
        <v>0</v>
      </c>
      <c r="F55" s="46">
        <v>0</v>
      </c>
      <c r="G55" s="47">
        <v>0</v>
      </c>
      <c r="H55" s="67">
        <f t="shared" ref="H55:H60" si="2">SUM(C55:G55)</f>
        <v>0</v>
      </c>
      <c r="I55" s="33"/>
    </row>
    <row r="56" spans="1:9">
      <c r="A56" s="28"/>
      <c r="B56" s="29" t="s">
        <v>72</v>
      </c>
      <c r="C56" s="49">
        <v>0</v>
      </c>
      <c r="D56" s="50">
        <v>0</v>
      </c>
      <c r="E56" s="50">
        <v>0</v>
      </c>
      <c r="F56" s="50">
        <v>0</v>
      </c>
      <c r="G56" s="51">
        <v>0</v>
      </c>
      <c r="H56" s="68">
        <f t="shared" si="2"/>
        <v>0</v>
      </c>
      <c r="I56" s="33"/>
    </row>
    <row r="57" spans="1:9">
      <c r="A57" s="28"/>
      <c r="B57" s="29" t="s">
        <v>73</v>
      </c>
      <c r="C57" s="49">
        <v>0</v>
      </c>
      <c r="D57" s="50">
        <v>0</v>
      </c>
      <c r="E57" s="50">
        <v>0</v>
      </c>
      <c r="F57" s="50">
        <v>0</v>
      </c>
      <c r="G57" s="51">
        <v>0</v>
      </c>
      <c r="H57" s="68">
        <f t="shared" si="2"/>
        <v>0</v>
      </c>
      <c r="I57" s="33"/>
    </row>
    <row r="58" spans="1:9">
      <c r="A58" s="28" t="s">
        <v>12</v>
      </c>
      <c r="B58" s="29" t="s">
        <v>71</v>
      </c>
      <c r="C58" s="49">
        <v>0</v>
      </c>
      <c r="D58" s="50">
        <v>0</v>
      </c>
      <c r="E58" s="50">
        <v>0</v>
      </c>
      <c r="F58" s="50">
        <v>0</v>
      </c>
      <c r="G58" s="51">
        <v>0</v>
      </c>
      <c r="H58" s="68">
        <f t="shared" si="2"/>
        <v>0</v>
      </c>
    </row>
    <row r="59" spans="1:9">
      <c r="A59" s="28"/>
      <c r="B59" s="29" t="s">
        <v>72</v>
      </c>
      <c r="C59" s="49">
        <v>0</v>
      </c>
      <c r="D59" s="50">
        <v>0</v>
      </c>
      <c r="E59" s="50">
        <v>0</v>
      </c>
      <c r="F59" s="50">
        <v>0</v>
      </c>
      <c r="G59" s="51">
        <v>0</v>
      </c>
      <c r="H59" s="68">
        <f t="shared" si="2"/>
        <v>0</v>
      </c>
      <c r="I59" s="33"/>
    </row>
    <row r="60" spans="1:9" ht="13.2" thickBot="1">
      <c r="A60" s="28"/>
      <c r="B60" s="29" t="s">
        <v>73</v>
      </c>
      <c r="C60" s="53">
        <v>0</v>
      </c>
      <c r="D60" s="54">
        <v>0</v>
      </c>
      <c r="E60" s="54">
        <v>0</v>
      </c>
      <c r="F60" s="54">
        <v>0</v>
      </c>
      <c r="G60" s="55">
        <v>0</v>
      </c>
      <c r="H60" s="69">
        <f t="shared" si="2"/>
        <v>0</v>
      </c>
      <c r="I60" s="33"/>
    </row>
    <row r="61" spans="1:9" ht="13.2" thickTop="1">
      <c r="A61" s="25"/>
      <c r="B61" s="26"/>
      <c r="C61" s="26"/>
      <c r="D61" s="26"/>
      <c r="E61" s="26"/>
      <c r="F61" s="26"/>
      <c r="G61" s="26"/>
      <c r="H61" s="24"/>
      <c r="I61" s="38"/>
    </row>
    <row r="62" spans="1:9" ht="13.2" thickBot="1">
      <c r="A62" s="25"/>
      <c r="B62" s="26"/>
      <c r="C62" s="26"/>
      <c r="D62" s="26"/>
      <c r="E62" s="70"/>
      <c r="F62" s="26"/>
      <c r="G62" s="71"/>
      <c r="H62" s="32" t="s">
        <v>15</v>
      </c>
      <c r="I62" s="38"/>
    </row>
    <row r="63" spans="1:9">
      <c r="A63" s="25"/>
      <c r="B63" s="26"/>
      <c r="C63" s="70" t="s">
        <v>45</v>
      </c>
      <c r="D63" s="26"/>
      <c r="E63" s="70"/>
      <c r="F63" s="29" t="s">
        <v>71</v>
      </c>
      <c r="G63" s="50">
        <f t="shared" ref="G63:G68" si="3">SUM(G41,H55)</f>
        <v>0</v>
      </c>
      <c r="H63" s="72">
        <v>90000</v>
      </c>
      <c r="I63" s="38"/>
    </row>
    <row r="64" spans="1:9">
      <c r="A64" s="25"/>
      <c r="B64" s="26"/>
      <c r="C64" s="26"/>
      <c r="D64" s="26"/>
      <c r="E64" s="70"/>
      <c r="F64" s="29" t="s">
        <v>72</v>
      </c>
      <c r="G64" s="50">
        <f t="shared" si="3"/>
        <v>0</v>
      </c>
      <c r="H64" s="73">
        <v>100000</v>
      </c>
      <c r="I64" s="38"/>
    </row>
    <row r="65" spans="1:9">
      <c r="A65" s="25"/>
      <c r="B65" s="26"/>
      <c r="C65" s="26"/>
      <c r="D65" s="26"/>
      <c r="E65" s="70"/>
      <c r="F65" s="29" t="s">
        <v>73</v>
      </c>
      <c r="G65" s="50">
        <f t="shared" si="3"/>
        <v>0</v>
      </c>
      <c r="H65" s="73">
        <v>80000</v>
      </c>
      <c r="I65" s="38"/>
    </row>
    <row r="66" spans="1:9">
      <c r="A66" s="25"/>
      <c r="B66" s="26"/>
      <c r="C66" s="70" t="s">
        <v>46</v>
      </c>
      <c r="D66" s="26"/>
      <c r="E66" s="26"/>
      <c r="F66" s="29" t="s">
        <v>71</v>
      </c>
      <c r="G66" s="50">
        <f t="shared" si="3"/>
        <v>0</v>
      </c>
      <c r="H66" s="73">
        <v>75000</v>
      </c>
      <c r="I66" s="38"/>
    </row>
    <row r="67" spans="1:9">
      <c r="A67" s="25"/>
      <c r="B67" s="26"/>
      <c r="C67" s="70"/>
      <c r="D67" s="26"/>
      <c r="E67" s="26"/>
      <c r="F67" s="29" t="s">
        <v>72</v>
      </c>
      <c r="G67" s="50">
        <f t="shared" si="3"/>
        <v>0</v>
      </c>
      <c r="H67" s="73">
        <v>65000</v>
      </c>
      <c r="I67" s="38"/>
    </row>
    <row r="68" spans="1:9" ht="13.2" thickBot="1">
      <c r="A68" s="25"/>
      <c r="B68" s="26"/>
      <c r="C68" s="70"/>
      <c r="D68" s="26"/>
      <c r="E68" s="26"/>
      <c r="F68" s="29" t="s">
        <v>73</v>
      </c>
      <c r="G68" s="50">
        <f t="shared" si="3"/>
        <v>0</v>
      </c>
      <c r="H68" s="74">
        <v>90000</v>
      </c>
      <c r="I68" s="38"/>
    </row>
    <row r="69" spans="1:9">
      <c r="A69" s="25"/>
      <c r="B69" s="26"/>
      <c r="C69" s="70"/>
      <c r="D69" s="26"/>
      <c r="E69" s="26"/>
      <c r="F69" s="26"/>
      <c r="G69" s="26"/>
      <c r="H69" s="24"/>
      <c r="I69" s="38"/>
    </row>
    <row r="70" spans="1:9">
      <c r="A70" s="25"/>
      <c r="B70" s="26"/>
      <c r="C70" s="26"/>
      <c r="D70" s="26"/>
      <c r="E70" s="26"/>
      <c r="F70" s="26"/>
      <c r="G70" s="26"/>
      <c r="H70" s="24"/>
    </row>
    <row r="71" spans="1:9" ht="13.2" thickBot="1">
      <c r="A71" s="25"/>
      <c r="B71" s="26"/>
      <c r="C71" s="31" t="s">
        <v>6</v>
      </c>
      <c r="D71" s="31" t="s">
        <v>7</v>
      </c>
      <c r="E71" s="31" t="s">
        <v>8</v>
      </c>
      <c r="F71" s="31" t="s">
        <v>9</v>
      </c>
      <c r="G71" s="31" t="s">
        <v>10</v>
      </c>
      <c r="H71" s="32" t="s">
        <v>14</v>
      </c>
    </row>
    <row r="72" spans="1:9">
      <c r="A72" s="28" t="s">
        <v>40</v>
      </c>
      <c r="B72" s="29" t="s">
        <v>71</v>
      </c>
      <c r="C72" s="45">
        <v>0</v>
      </c>
      <c r="D72" s="46">
        <v>0</v>
      </c>
      <c r="E72" s="46">
        <v>0</v>
      </c>
      <c r="F72" s="46">
        <v>0</v>
      </c>
      <c r="G72" s="47">
        <v>0</v>
      </c>
      <c r="H72" s="75">
        <f t="shared" ref="H72:H83" si="4">SUM(C72:G72)</f>
        <v>0</v>
      </c>
      <c r="I72" s="76">
        <f>C47</f>
        <v>0</v>
      </c>
    </row>
    <row r="73" spans="1:9">
      <c r="A73" s="28"/>
      <c r="B73" s="29" t="s">
        <v>72</v>
      </c>
      <c r="C73" s="49">
        <v>0</v>
      </c>
      <c r="D73" s="50">
        <v>0</v>
      </c>
      <c r="E73" s="50">
        <v>0</v>
      </c>
      <c r="F73" s="50">
        <v>0</v>
      </c>
      <c r="G73" s="51">
        <v>0</v>
      </c>
      <c r="H73" s="77">
        <f t="shared" si="4"/>
        <v>0</v>
      </c>
      <c r="I73" s="76">
        <f>C48</f>
        <v>0</v>
      </c>
    </row>
    <row r="74" spans="1:9">
      <c r="A74" s="28"/>
      <c r="B74" s="29" t="s">
        <v>73</v>
      </c>
      <c r="C74" s="49">
        <v>0</v>
      </c>
      <c r="D74" s="50">
        <v>0</v>
      </c>
      <c r="E74" s="50">
        <v>0</v>
      </c>
      <c r="F74" s="50">
        <v>0</v>
      </c>
      <c r="G74" s="51">
        <v>0</v>
      </c>
      <c r="H74" s="77">
        <f t="shared" si="4"/>
        <v>0</v>
      </c>
      <c r="I74" s="76">
        <f>C49</f>
        <v>0</v>
      </c>
    </row>
    <row r="75" spans="1:9">
      <c r="A75" s="28" t="s">
        <v>41</v>
      </c>
      <c r="B75" s="29" t="s">
        <v>71</v>
      </c>
      <c r="C75" s="49">
        <v>0</v>
      </c>
      <c r="D75" s="50">
        <v>0</v>
      </c>
      <c r="E75" s="50">
        <v>0</v>
      </c>
      <c r="F75" s="50">
        <v>0</v>
      </c>
      <c r="G75" s="51">
        <v>0</v>
      </c>
      <c r="H75" s="77">
        <f t="shared" si="4"/>
        <v>0</v>
      </c>
      <c r="I75" s="76">
        <f>D47</f>
        <v>0</v>
      </c>
    </row>
    <row r="76" spans="1:9">
      <c r="A76" s="28"/>
      <c r="B76" s="29" t="s">
        <v>72</v>
      </c>
      <c r="C76" s="49">
        <v>0</v>
      </c>
      <c r="D76" s="50">
        <v>0</v>
      </c>
      <c r="E76" s="50">
        <v>0</v>
      </c>
      <c r="F76" s="50">
        <v>0</v>
      </c>
      <c r="G76" s="51">
        <v>0</v>
      </c>
      <c r="H76" s="77">
        <f t="shared" si="4"/>
        <v>0</v>
      </c>
      <c r="I76" s="76">
        <f>D48</f>
        <v>0</v>
      </c>
    </row>
    <row r="77" spans="1:9">
      <c r="A77" s="28"/>
      <c r="B77" s="29" t="s">
        <v>73</v>
      </c>
      <c r="C77" s="49">
        <v>0</v>
      </c>
      <c r="D77" s="50">
        <v>0</v>
      </c>
      <c r="E77" s="50">
        <v>0</v>
      </c>
      <c r="F77" s="50">
        <v>0</v>
      </c>
      <c r="G77" s="51">
        <v>0</v>
      </c>
      <c r="H77" s="77">
        <f t="shared" si="4"/>
        <v>0</v>
      </c>
      <c r="I77" s="76">
        <f>D49</f>
        <v>0</v>
      </c>
    </row>
    <row r="78" spans="1:9">
      <c r="A78" s="28" t="s">
        <v>42</v>
      </c>
      <c r="B78" s="29" t="s">
        <v>71</v>
      </c>
      <c r="C78" s="49">
        <v>0</v>
      </c>
      <c r="D78" s="50">
        <v>0</v>
      </c>
      <c r="E78" s="50">
        <v>0</v>
      </c>
      <c r="F78" s="50">
        <v>0</v>
      </c>
      <c r="G78" s="51">
        <v>0</v>
      </c>
      <c r="H78" s="77">
        <f t="shared" si="4"/>
        <v>0</v>
      </c>
      <c r="I78" s="76">
        <f>E47</f>
        <v>0</v>
      </c>
    </row>
    <row r="79" spans="1:9">
      <c r="A79" s="28"/>
      <c r="B79" s="29" t="s">
        <v>72</v>
      </c>
      <c r="C79" s="49">
        <v>0</v>
      </c>
      <c r="D79" s="50">
        <v>0</v>
      </c>
      <c r="E79" s="50">
        <v>0</v>
      </c>
      <c r="F79" s="50">
        <v>0</v>
      </c>
      <c r="G79" s="51">
        <v>0</v>
      </c>
      <c r="H79" s="77">
        <f t="shared" si="4"/>
        <v>0</v>
      </c>
      <c r="I79" s="76">
        <f>E48</f>
        <v>0</v>
      </c>
    </row>
    <row r="80" spans="1:9">
      <c r="A80" s="28"/>
      <c r="B80" s="29" t="s">
        <v>73</v>
      </c>
      <c r="C80" s="49">
        <v>0</v>
      </c>
      <c r="D80" s="50">
        <v>0</v>
      </c>
      <c r="E80" s="50">
        <v>0</v>
      </c>
      <c r="F80" s="50">
        <v>0</v>
      </c>
      <c r="G80" s="51">
        <v>0</v>
      </c>
      <c r="H80" s="77">
        <f t="shared" si="4"/>
        <v>0</v>
      </c>
      <c r="I80" s="76">
        <f>E49</f>
        <v>0</v>
      </c>
    </row>
    <row r="81" spans="1:9">
      <c r="A81" s="28" t="s">
        <v>43</v>
      </c>
      <c r="B81" s="29" t="s">
        <v>71</v>
      </c>
      <c r="C81" s="49">
        <v>0</v>
      </c>
      <c r="D81" s="50">
        <v>0</v>
      </c>
      <c r="E81" s="50">
        <v>0</v>
      </c>
      <c r="F81" s="50">
        <v>0</v>
      </c>
      <c r="G81" s="51">
        <v>0</v>
      </c>
      <c r="H81" s="77">
        <f t="shared" si="4"/>
        <v>0</v>
      </c>
      <c r="I81" s="76">
        <f>F47</f>
        <v>0</v>
      </c>
    </row>
    <row r="82" spans="1:9">
      <c r="A82" s="28"/>
      <c r="B82" s="29" t="s">
        <v>72</v>
      </c>
      <c r="C82" s="49">
        <v>0</v>
      </c>
      <c r="D82" s="50">
        <v>0</v>
      </c>
      <c r="E82" s="50">
        <v>0</v>
      </c>
      <c r="F82" s="50">
        <v>0</v>
      </c>
      <c r="G82" s="51">
        <v>0</v>
      </c>
      <c r="H82" s="77">
        <f t="shared" si="4"/>
        <v>0</v>
      </c>
      <c r="I82" s="76">
        <f>F48</f>
        <v>0</v>
      </c>
    </row>
    <row r="83" spans="1:9" ht="13.2" thickBot="1">
      <c r="A83" s="28"/>
      <c r="B83" s="29" t="s">
        <v>73</v>
      </c>
      <c r="C83" s="53">
        <v>0</v>
      </c>
      <c r="D83" s="54">
        <v>0</v>
      </c>
      <c r="E83" s="54">
        <v>0</v>
      </c>
      <c r="F83" s="54">
        <v>0</v>
      </c>
      <c r="G83" s="55">
        <v>0</v>
      </c>
      <c r="H83" s="78">
        <f t="shared" si="4"/>
        <v>0</v>
      </c>
      <c r="I83" s="76">
        <f>F49</f>
        <v>0</v>
      </c>
    </row>
    <row r="84" spans="1:9">
      <c r="A84" s="57" t="s">
        <v>14</v>
      </c>
      <c r="B84" s="29" t="s">
        <v>71</v>
      </c>
      <c r="C84" s="79">
        <f t="shared" ref="C84:G86" si="5">SUM(C55,C58,C72,C75,C78,C81)</f>
        <v>0</v>
      </c>
      <c r="D84" s="80">
        <f t="shared" si="5"/>
        <v>0</v>
      </c>
      <c r="E84" s="80">
        <f t="shared" si="5"/>
        <v>0</v>
      </c>
      <c r="F84" s="80">
        <f t="shared" si="5"/>
        <v>0</v>
      </c>
      <c r="G84" s="81">
        <f t="shared" si="5"/>
        <v>0</v>
      </c>
      <c r="H84" s="82"/>
      <c r="I84" s="38"/>
    </row>
    <row r="85" spans="1:9">
      <c r="A85" s="57"/>
      <c r="B85" s="29" t="s">
        <v>72</v>
      </c>
      <c r="C85" s="83">
        <f t="shared" si="5"/>
        <v>0</v>
      </c>
      <c r="D85" s="50">
        <f t="shared" si="5"/>
        <v>0</v>
      </c>
      <c r="E85" s="50">
        <f t="shared" si="5"/>
        <v>0</v>
      </c>
      <c r="F85" s="50">
        <f t="shared" si="5"/>
        <v>0</v>
      </c>
      <c r="G85" s="84">
        <f t="shared" si="5"/>
        <v>0</v>
      </c>
      <c r="H85" s="82"/>
      <c r="I85" s="38"/>
    </row>
    <row r="86" spans="1:9" ht="13.2" thickBot="1">
      <c r="A86" s="57"/>
      <c r="B86" s="29" t="s">
        <v>73</v>
      </c>
      <c r="C86" s="85">
        <f t="shared" si="5"/>
        <v>0</v>
      </c>
      <c r="D86" s="86">
        <f t="shared" si="5"/>
        <v>0</v>
      </c>
      <c r="E86" s="86">
        <f t="shared" si="5"/>
        <v>0</v>
      </c>
      <c r="F86" s="86">
        <f t="shared" si="5"/>
        <v>0</v>
      </c>
      <c r="G86" s="87">
        <f t="shared" si="5"/>
        <v>0</v>
      </c>
      <c r="H86" s="82"/>
      <c r="I86" s="38"/>
    </row>
    <row r="87" spans="1:9">
      <c r="A87" s="28" t="s">
        <v>47</v>
      </c>
      <c r="B87" s="29" t="s">
        <v>71</v>
      </c>
      <c r="C87" s="59">
        <v>30000</v>
      </c>
      <c r="D87" s="60">
        <v>23000</v>
      </c>
      <c r="E87" s="60">
        <v>15000</v>
      </c>
      <c r="F87" s="60">
        <v>32000</v>
      </c>
      <c r="G87" s="61">
        <v>16000</v>
      </c>
      <c r="H87" s="82"/>
      <c r="I87" s="38"/>
    </row>
    <row r="88" spans="1:9">
      <c r="A88" s="28"/>
      <c r="B88" s="29" t="s">
        <v>72</v>
      </c>
      <c r="C88" s="62">
        <v>20000</v>
      </c>
      <c r="D88" s="50">
        <v>15000</v>
      </c>
      <c r="E88" s="50">
        <v>22000</v>
      </c>
      <c r="F88" s="50">
        <v>12000</v>
      </c>
      <c r="G88" s="63">
        <v>18000</v>
      </c>
      <c r="H88" s="82"/>
      <c r="I88" s="38"/>
    </row>
    <row r="89" spans="1:9" ht="13.2" thickBot="1">
      <c r="A89" s="28"/>
      <c r="B89" s="29" t="s">
        <v>73</v>
      </c>
      <c r="C89" s="64">
        <v>25000</v>
      </c>
      <c r="D89" s="65">
        <v>22000</v>
      </c>
      <c r="E89" s="65">
        <v>16000</v>
      </c>
      <c r="F89" s="65">
        <v>20000</v>
      </c>
      <c r="G89" s="66">
        <v>25000</v>
      </c>
      <c r="H89" s="82"/>
      <c r="I89" s="38"/>
    </row>
    <row r="90" spans="1:9" ht="13.2" thickBot="1">
      <c r="A90" s="25"/>
      <c r="B90" s="26"/>
      <c r="C90" s="26"/>
      <c r="D90" s="26"/>
      <c r="E90" s="26"/>
      <c r="F90" s="26"/>
      <c r="G90" s="26"/>
      <c r="H90" s="24"/>
    </row>
    <row r="91" spans="1:9" ht="13.8" thickTop="1" thickBot="1">
      <c r="A91" s="88" t="s">
        <v>17</v>
      </c>
      <c r="B91" s="89"/>
      <c r="C91" s="90">
        <f>SUMPRODUCT(C10:F15,C41:F46)+SUMPRODUCT(C18:G23,C55:G60)+SUMPRODUCT(C26:G37,C72:G83)</f>
        <v>0</v>
      </c>
      <c r="D91" s="91"/>
      <c r="E91" s="91"/>
      <c r="F91" s="91"/>
      <c r="G91" s="91"/>
      <c r="H91" s="92"/>
    </row>
    <row r="92" spans="1:9" ht="13.2" thickTop="1"/>
    <row r="93" spans="1:9" ht="13.2" thickBot="1"/>
    <row r="94" spans="1:9" ht="13.2" thickTop="1">
      <c r="A94" s="266" t="s">
        <v>18</v>
      </c>
      <c r="B94" s="255"/>
      <c r="C94" s="255"/>
      <c r="D94" s="255"/>
      <c r="E94" s="255"/>
      <c r="F94" s="255"/>
      <c r="G94" s="255"/>
      <c r="H94" s="256"/>
    </row>
    <row r="95" spans="1:9">
      <c r="A95" s="262" t="s">
        <v>74</v>
      </c>
      <c r="B95" s="257"/>
      <c r="C95" s="257"/>
      <c r="D95" s="257"/>
      <c r="E95" s="257"/>
      <c r="F95" s="257"/>
      <c r="G95" s="257"/>
      <c r="H95" s="258"/>
    </row>
    <row r="96" spans="1:9">
      <c r="A96" s="262" t="s">
        <v>75</v>
      </c>
      <c r="B96" s="257"/>
      <c r="C96" s="257"/>
      <c r="D96" s="257"/>
      <c r="E96" s="257"/>
      <c r="F96" s="257"/>
      <c r="G96" s="257"/>
      <c r="H96" s="258"/>
    </row>
    <row r="97" spans="1:8">
      <c r="A97" s="262"/>
      <c r="B97" s="257"/>
      <c r="C97" s="257"/>
      <c r="D97" s="257"/>
      <c r="E97" s="257"/>
      <c r="F97" s="257"/>
      <c r="G97" s="257"/>
      <c r="H97" s="258"/>
    </row>
    <row r="98" spans="1:8">
      <c r="A98" s="267" t="s">
        <v>22</v>
      </c>
      <c r="B98" s="257"/>
      <c r="C98" s="257"/>
      <c r="D98" s="257"/>
      <c r="E98" s="257"/>
      <c r="F98" s="257"/>
      <c r="G98" s="257"/>
      <c r="H98" s="258"/>
    </row>
    <row r="99" spans="1:8">
      <c r="A99" s="262" t="s">
        <v>76</v>
      </c>
      <c r="B99" s="257"/>
      <c r="C99" s="257"/>
      <c r="D99" s="257"/>
      <c r="E99" s="257"/>
      <c r="F99" s="257"/>
      <c r="G99" s="257"/>
      <c r="H99" s="258"/>
    </row>
    <row r="100" spans="1:8">
      <c r="A100" s="262" t="s">
        <v>77</v>
      </c>
      <c r="B100" s="257"/>
      <c r="C100" s="257"/>
      <c r="D100" s="257"/>
      <c r="E100" s="257"/>
      <c r="F100" s="257"/>
      <c r="G100" s="257"/>
      <c r="H100" s="258"/>
    </row>
    <row r="101" spans="1:8">
      <c r="A101" s="262" t="s">
        <v>78</v>
      </c>
      <c r="B101" s="257"/>
      <c r="C101" s="257"/>
      <c r="D101" s="257"/>
      <c r="E101" s="257"/>
      <c r="F101" s="257"/>
      <c r="G101" s="257"/>
      <c r="H101" s="258"/>
    </row>
    <row r="102" spans="1:8">
      <c r="A102" s="262"/>
      <c r="B102" s="257"/>
      <c r="C102" s="257"/>
      <c r="D102" s="257"/>
      <c r="E102" s="257"/>
      <c r="F102" s="257"/>
      <c r="G102" s="257"/>
      <c r="H102" s="258"/>
    </row>
    <row r="103" spans="1:8">
      <c r="A103" s="267" t="s">
        <v>31</v>
      </c>
      <c r="B103" s="257"/>
      <c r="C103" s="257"/>
      <c r="D103" s="257"/>
      <c r="E103" s="257"/>
      <c r="F103" s="257"/>
      <c r="G103" s="257"/>
      <c r="H103" s="258"/>
    </row>
    <row r="104" spans="1:8">
      <c r="A104" s="262" t="s">
        <v>79</v>
      </c>
      <c r="B104" s="257"/>
      <c r="C104" s="257"/>
      <c r="D104" s="257"/>
      <c r="E104" s="257"/>
      <c r="F104" s="257"/>
      <c r="G104" s="257"/>
      <c r="H104" s="258"/>
    </row>
    <row r="105" spans="1:8">
      <c r="A105" s="262" t="s">
        <v>80</v>
      </c>
      <c r="B105" s="257"/>
      <c r="C105" s="257"/>
      <c r="D105" s="257"/>
      <c r="E105" s="257"/>
      <c r="F105" s="257"/>
      <c r="G105" s="257"/>
      <c r="H105" s="258"/>
    </row>
    <row r="106" spans="1:8">
      <c r="A106" s="262" t="s">
        <v>81</v>
      </c>
      <c r="B106" s="257"/>
      <c r="C106" s="257"/>
      <c r="D106" s="257"/>
      <c r="E106" s="257"/>
      <c r="F106" s="257"/>
      <c r="G106" s="257"/>
      <c r="H106" s="258"/>
    </row>
    <row r="107" spans="1:8">
      <c r="A107" s="262" t="s">
        <v>82</v>
      </c>
      <c r="B107" s="257"/>
      <c r="C107" s="257"/>
      <c r="D107" s="257"/>
      <c r="E107" s="257"/>
      <c r="F107" s="257"/>
      <c r="G107" s="257"/>
      <c r="H107" s="258"/>
    </row>
    <row r="108" spans="1:8" ht="13.2" thickBot="1">
      <c r="A108" s="264" t="s">
        <v>83</v>
      </c>
      <c r="B108" s="259"/>
      <c r="C108" s="259"/>
      <c r="D108" s="259"/>
      <c r="E108" s="259"/>
      <c r="F108" s="259"/>
      <c r="G108" s="259"/>
      <c r="H108" s="260"/>
    </row>
    <row r="109" spans="1:8" ht="13.2" thickTop="1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showGridLines="0" topLeftCell="A34" workbookViewId="0"/>
  </sheetViews>
  <sheetFormatPr defaultColWidth="8.6640625" defaultRowHeight="12.6"/>
  <cols>
    <col min="1" max="1" width="12.109375" customWidth="1"/>
  </cols>
  <sheetData>
    <row r="1" spans="1:8" ht="13.2" thickBot="1">
      <c r="A1" s="193" t="s">
        <v>84</v>
      </c>
    </row>
    <row r="2" spans="1:8" ht="13.2" thickTop="1">
      <c r="A2" s="194" t="s">
        <v>85</v>
      </c>
      <c r="B2" s="195"/>
      <c r="C2" s="195"/>
      <c r="D2" s="195"/>
      <c r="E2" s="195"/>
      <c r="F2" s="195"/>
      <c r="G2" s="196"/>
    </row>
    <row r="3" spans="1:8">
      <c r="A3" s="197" t="s">
        <v>86</v>
      </c>
      <c r="B3" s="198"/>
      <c r="C3" s="198"/>
      <c r="D3" s="198"/>
      <c r="E3" s="198"/>
      <c r="F3" s="198"/>
      <c r="G3" s="199"/>
    </row>
    <row r="4" spans="1:8" ht="13.2" thickBot="1">
      <c r="A4" s="200" t="s">
        <v>87</v>
      </c>
      <c r="B4" s="201"/>
      <c r="C4" s="201"/>
      <c r="D4" s="201"/>
      <c r="E4" s="201"/>
      <c r="F4" s="201"/>
      <c r="G4" s="202"/>
    </row>
    <row r="5" spans="1:8" ht="5.25" customHeight="1" thickTop="1" thickBot="1"/>
    <row r="6" spans="1:8" ht="13.2" thickTop="1">
      <c r="A6" s="43" t="s">
        <v>88</v>
      </c>
      <c r="B6" s="18"/>
      <c r="C6" s="18"/>
      <c r="D6" s="18"/>
      <c r="E6" s="19"/>
    </row>
    <row r="7" spans="1:8">
      <c r="A7" s="203"/>
      <c r="B7" s="204" t="s">
        <v>89</v>
      </c>
      <c r="C7" s="204" t="s">
        <v>90</v>
      </c>
      <c r="D7" s="204" t="s">
        <v>91</v>
      </c>
      <c r="E7" s="205" t="s">
        <v>92</v>
      </c>
    </row>
    <row r="8" spans="1:8" ht="13.2" thickBot="1">
      <c r="A8" s="206" t="s">
        <v>93</v>
      </c>
      <c r="B8" s="207">
        <v>1200</v>
      </c>
      <c r="C8" s="207">
        <v>800</v>
      </c>
      <c r="D8" s="207">
        <v>1300</v>
      </c>
      <c r="E8" s="208">
        <v>700</v>
      </c>
    </row>
    <row r="9" spans="1:8" ht="13.2" thickTop="1">
      <c r="A9" s="16" t="s">
        <v>94</v>
      </c>
      <c r="B9" s="18"/>
      <c r="C9" s="18"/>
      <c r="D9" s="18"/>
      <c r="E9" s="19"/>
    </row>
    <row r="10" spans="1:8" ht="13.2" thickBot="1">
      <c r="A10" s="25"/>
      <c r="B10" s="204" t="s">
        <v>89</v>
      </c>
      <c r="C10" s="204" t="s">
        <v>90</v>
      </c>
      <c r="D10" s="204" t="s">
        <v>91</v>
      </c>
      <c r="E10" s="205" t="s">
        <v>92</v>
      </c>
    </row>
    <row r="11" spans="1:8" ht="13.2" thickTop="1">
      <c r="A11" s="203" t="s">
        <v>95</v>
      </c>
      <c r="B11" s="209">
        <v>0</v>
      </c>
      <c r="C11" s="210">
        <v>0</v>
      </c>
      <c r="D11" s="210">
        <v>0</v>
      </c>
      <c r="E11" s="211">
        <v>0</v>
      </c>
    </row>
    <row r="12" spans="1:8">
      <c r="A12" s="203" t="s">
        <v>96</v>
      </c>
      <c r="B12" s="212">
        <v>0</v>
      </c>
      <c r="C12" s="71">
        <v>0</v>
      </c>
      <c r="D12" s="71">
        <v>0</v>
      </c>
      <c r="E12" s="213">
        <v>0</v>
      </c>
    </row>
    <row r="13" spans="1:8" ht="13.2" thickBot="1">
      <c r="A13" s="203" t="s">
        <v>97</v>
      </c>
      <c r="B13" s="214">
        <v>0</v>
      </c>
      <c r="C13" s="215">
        <v>0</v>
      </c>
      <c r="D13" s="215">
        <v>0</v>
      </c>
      <c r="E13" s="216">
        <v>0</v>
      </c>
    </row>
    <row r="14" spans="1:8" ht="13.8" thickTop="1" thickBot="1">
      <c r="A14" s="217" t="s">
        <v>14</v>
      </c>
      <c r="B14" s="215">
        <f>SUM(B11:B13)</f>
        <v>0</v>
      </c>
      <c r="C14" s="215">
        <f>SUM(C11:C13)</f>
        <v>0</v>
      </c>
      <c r="D14" s="215">
        <f>SUM(D11:D13)</f>
        <v>0</v>
      </c>
      <c r="E14" s="218">
        <f>SUM(E11:E13)</f>
        <v>0</v>
      </c>
    </row>
    <row r="15" spans="1:8" ht="13.2" thickTop="1">
      <c r="A15" s="16" t="s">
        <v>98</v>
      </c>
      <c r="B15" s="18"/>
      <c r="C15" s="18"/>
      <c r="D15" s="18"/>
      <c r="E15" s="18"/>
      <c r="F15" s="18"/>
      <c r="G15" s="18"/>
      <c r="H15" s="19"/>
    </row>
    <row r="16" spans="1:8" ht="13.2" thickBot="1">
      <c r="A16" s="25"/>
      <c r="B16" s="204" t="s">
        <v>89</v>
      </c>
      <c r="C16" s="204" t="s">
        <v>90</v>
      </c>
      <c r="D16" s="204" t="s">
        <v>91</v>
      </c>
      <c r="E16" s="204" t="s">
        <v>92</v>
      </c>
      <c r="F16" s="204" t="s">
        <v>14</v>
      </c>
      <c r="G16" s="204" t="s">
        <v>16</v>
      </c>
      <c r="H16" s="205" t="s">
        <v>99</v>
      </c>
    </row>
    <row r="17" spans="1:8" ht="13.2" thickTop="1">
      <c r="A17" s="203" t="s">
        <v>95</v>
      </c>
      <c r="B17" s="219">
        <v>0</v>
      </c>
      <c r="C17" s="220">
        <v>0</v>
      </c>
      <c r="D17" s="220">
        <v>0</v>
      </c>
      <c r="E17" s="221">
        <v>0</v>
      </c>
      <c r="F17" s="71">
        <f>SUM(B17:E17)</f>
        <v>0</v>
      </c>
      <c r="G17" s="222">
        <v>1800</v>
      </c>
      <c r="H17" s="223">
        <f>(G17-F17)*0.25</f>
        <v>450</v>
      </c>
    </row>
    <row r="18" spans="1:8">
      <c r="A18" s="203" t="s">
        <v>96</v>
      </c>
      <c r="B18" s="224">
        <v>0</v>
      </c>
      <c r="C18" s="36">
        <v>0</v>
      </c>
      <c r="D18" s="36">
        <v>0</v>
      </c>
      <c r="E18" s="225">
        <v>0</v>
      </c>
      <c r="F18" s="71">
        <f>SUM(B18:E18)</f>
        <v>0</v>
      </c>
      <c r="G18" s="226">
        <v>1500</v>
      </c>
      <c r="H18" s="223">
        <f>(G18-F18)*0.25</f>
        <v>375</v>
      </c>
    </row>
    <row r="19" spans="1:8" ht="13.2" thickBot="1">
      <c r="A19" s="203" t="s">
        <v>97</v>
      </c>
      <c r="B19" s="227">
        <v>0</v>
      </c>
      <c r="C19" s="228">
        <v>0</v>
      </c>
      <c r="D19" s="228">
        <v>0</v>
      </c>
      <c r="E19" s="229">
        <v>0</v>
      </c>
      <c r="F19" s="71">
        <f>SUM(B19:E19)</f>
        <v>0</v>
      </c>
      <c r="G19" s="230">
        <v>1000</v>
      </c>
      <c r="H19" s="223">
        <f>(G19-F19)*0.25</f>
        <v>250</v>
      </c>
    </row>
    <row r="20" spans="1:8" ht="13.8" thickTop="1" thickBot="1">
      <c r="A20" s="187"/>
      <c r="B20" s="91"/>
      <c r="C20" s="91"/>
      <c r="D20" s="91"/>
      <c r="E20" s="91"/>
      <c r="F20" s="91"/>
      <c r="G20" s="141" t="s">
        <v>100</v>
      </c>
      <c r="H20" s="231">
        <f>SUM(H17:H19)</f>
        <v>1075</v>
      </c>
    </row>
    <row r="21" spans="1:8" ht="13.2" thickTop="1">
      <c r="A21" s="43" t="s">
        <v>101</v>
      </c>
      <c r="B21" s="18"/>
      <c r="C21" s="18"/>
      <c r="D21" s="18"/>
      <c r="E21" s="19"/>
    </row>
    <row r="22" spans="1:8" ht="13.2" thickBot="1">
      <c r="A22" s="25"/>
      <c r="B22" s="204" t="s">
        <v>89</v>
      </c>
      <c r="C22" s="204" t="s">
        <v>90</v>
      </c>
      <c r="D22" s="204" t="s">
        <v>91</v>
      </c>
      <c r="E22" s="205" t="s">
        <v>92</v>
      </c>
    </row>
    <row r="23" spans="1:8" ht="13.2" thickTop="1">
      <c r="A23" s="203" t="s">
        <v>95</v>
      </c>
      <c r="B23" s="232">
        <f t="shared" ref="B23:E25" si="0">B11*B$8</f>
        <v>0</v>
      </c>
      <c r="C23" s="233">
        <f t="shared" si="0"/>
        <v>0</v>
      </c>
      <c r="D23" s="233">
        <f t="shared" si="0"/>
        <v>0</v>
      </c>
      <c r="E23" s="234">
        <f t="shared" si="0"/>
        <v>0</v>
      </c>
    </row>
    <row r="24" spans="1:8">
      <c r="A24" s="203" t="s">
        <v>96</v>
      </c>
      <c r="B24" s="235">
        <f t="shared" si="0"/>
        <v>0</v>
      </c>
      <c r="C24" s="71">
        <f t="shared" si="0"/>
        <v>0</v>
      </c>
      <c r="D24" s="71">
        <f t="shared" si="0"/>
        <v>0</v>
      </c>
      <c r="E24" s="236">
        <f t="shared" si="0"/>
        <v>0</v>
      </c>
    </row>
    <row r="25" spans="1:8" ht="13.2" thickBot="1">
      <c r="A25" s="217" t="s">
        <v>97</v>
      </c>
      <c r="B25" s="237">
        <f t="shared" si="0"/>
        <v>0</v>
      </c>
      <c r="C25" s="238">
        <f t="shared" si="0"/>
        <v>0</v>
      </c>
      <c r="D25" s="238">
        <f t="shared" si="0"/>
        <v>0</v>
      </c>
      <c r="E25" s="239">
        <f t="shared" si="0"/>
        <v>0</v>
      </c>
    </row>
    <row r="26" spans="1:8" ht="13.2" thickTop="1"/>
    <row r="27" spans="1:8" ht="13.2" thickBot="1"/>
    <row r="28" spans="1:8" ht="13.2" thickTop="1">
      <c r="A28" s="266" t="s">
        <v>18</v>
      </c>
      <c r="B28" s="261"/>
      <c r="C28" s="255"/>
      <c r="D28" s="255"/>
      <c r="E28" s="255"/>
      <c r="F28" s="255"/>
      <c r="G28" s="255"/>
      <c r="H28" s="256"/>
    </row>
    <row r="29" spans="1:8">
      <c r="A29" s="262" t="s">
        <v>102</v>
      </c>
      <c r="B29" s="263"/>
      <c r="C29" s="257"/>
      <c r="D29" s="257"/>
      <c r="E29" s="257"/>
      <c r="F29" s="257"/>
      <c r="G29" s="257"/>
      <c r="H29" s="258"/>
    </row>
    <row r="30" spans="1:8">
      <c r="A30" s="262" t="s">
        <v>103</v>
      </c>
      <c r="B30" s="263"/>
      <c r="C30" s="257"/>
      <c r="D30" s="257"/>
      <c r="E30" s="257"/>
      <c r="F30" s="257"/>
      <c r="G30" s="257"/>
      <c r="H30" s="258"/>
    </row>
    <row r="31" spans="1:8">
      <c r="A31" s="262" t="s">
        <v>104</v>
      </c>
      <c r="B31" s="263"/>
      <c r="C31" s="257"/>
      <c r="D31" s="257"/>
      <c r="E31" s="257"/>
      <c r="F31" s="257"/>
      <c r="G31" s="257"/>
      <c r="H31" s="258"/>
    </row>
    <row r="32" spans="1:8">
      <c r="A32" s="262"/>
      <c r="B32" s="263"/>
      <c r="C32" s="257"/>
      <c r="D32" s="257"/>
      <c r="E32" s="257"/>
      <c r="F32" s="257"/>
      <c r="G32" s="257"/>
      <c r="H32" s="258"/>
    </row>
    <row r="33" spans="1:8">
      <c r="A33" s="267" t="s">
        <v>22</v>
      </c>
      <c r="B33" s="263"/>
      <c r="C33" s="257"/>
      <c r="D33" s="257"/>
      <c r="E33" s="257"/>
      <c r="F33" s="257"/>
      <c r="G33" s="257"/>
      <c r="H33" s="258"/>
    </row>
    <row r="34" spans="1:8">
      <c r="A34" s="262" t="s">
        <v>105</v>
      </c>
      <c r="B34" s="263"/>
      <c r="C34" s="257"/>
      <c r="D34" s="257"/>
      <c r="E34" s="257"/>
      <c r="F34" s="257"/>
      <c r="G34" s="257"/>
      <c r="H34" s="258"/>
    </row>
    <row r="35" spans="1:8">
      <c r="A35" s="262" t="s">
        <v>106</v>
      </c>
      <c r="B35" s="263"/>
      <c r="C35" s="257"/>
      <c r="D35" s="257"/>
      <c r="E35" s="257"/>
      <c r="F35" s="257"/>
      <c r="G35" s="257"/>
      <c r="H35" s="258"/>
    </row>
    <row r="36" spans="1:8">
      <c r="A36" s="262" t="s">
        <v>107</v>
      </c>
      <c r="B36" s="263"/>
      <c r="C36" s="257"/>
      <c r="D36" s="257"/>
      <c r="E36" s="257"/>
      <c r="F36" s="257"/>
      <c r="G36" s="257"/>
      <c r="H36" s="258"/>
    </row>
    <row r="37" spans="1:8">
      <c r="A37" s="262" t="s">
        <v>108</v>
      </c>
      <c r="B37" s="263"/>
      <c r="C37" s="257"/>
      <c r="D37" s="257"/>
      <c r="E37" s="257"/>
      <c r="F37" s="257"/>
      <c r="G37" s="257"/>
      <c r="H37" s="258"/>
    </row>
    <row r="38" spans="1:8">
      <c r="A38" s="262"/>
      <c r="B38" s="263" t="s">
        <v>109</v>
      </c>
      <c r="C38" s="257"/>
      <c r="D38" s="257"/>
      <c r="E38" s="257"/>
      <c r="F38" s="257"/>
      <c r="G38" s="257"/>
      <c r="H38" s="258"/>
    </row>
    <row r="39" spans="1:8">
      <c r="A39" s="262"/>
      <c r="B39" s="263" t="s">
        <v>110</v>
      </c>
      <c r="C39" s="257"/>
      <c r="D39" s="257"/>
      <c r="E39" s="257"/>
      <c r="F39" s="257"/>
      <c r="G39" s="257"/>
      <c r="H39" s="258"/>
    </row>
    <row r="40" spans="1:8">
      <c r="A40" s="262" t="s">
        <v>111</v>
      </c>
      <c r="B40" s="263"/>
      <c r="C40" s="257"/>
      <c r="D40" s="257"/>
      <c r="E40" s="257"/>
      <c r="F40" s="257"/>
      <c r="G40" s="257"/>
      <c r="H40" s="258"/>
    </row>
    <row r="41" spans="1:8">
      <c r="A41" s="262"/>
      <c r="B41" s="263" t="s">
        <v>112</v>
      </c>
      <c r="C41" s="257"/>
      <c r="D41" s="257"/>
      <c r="E41" s="257"/>
      <c r="F41" s="257"/>
      <c r="G41" s="257"/>
      <c r="H41" s="258"/>
    </row>
    <row r="42" spans="1:8">
      <c r="A42" s="262" t="s">
        <v>113</v>
      </c>
      <c r="B42" s="263"/>
      <c r="C42" s="257"/>
      <c r="D42" s="257"/>
      <c r="E42" s="257"/>
      <c r="F42" s="257"/>
      <c r="G42" s="257"/>
      <c r="H42" s="258"/>
    </row>
    <row r="43" spans="1:8">
      <c r="A43" s="262"/>
      <c r="B43" s="263" t="s">
        <v>114</v>
      </c>
      <c r="C43" s="257"/>
      <c r="D43" s="257"/>
      <c r="E43" s="257"/>
      <c r="F43" s="257"/>
      <c r="G43" s="257"/>
      <c r="H43" s="258"/>
    </row>
    <row r="44" spans="1:8">
      <c r="A44" s="262" t="s">
        <v>115</v>
      </c>
      <c r="B44" s="263"/>
      <c r="C44" s="257"/>
      <c r="D44" s="257"/>
      <c r="E44" s="257"/>
      <c r="F44" s="257"/>
      <c r="G44" s="257"/>
      <c r="H44" s="258"/>
    </row>
    <row r="45" spans="1:8">
      <c r="A45" s="262"/>
      <c r="B45" s="263" t="s">
        <v>116</v>
      </c>
      <c r="C45" s="257"/>
      <c r="D45" s="257"/>
      <c r="E45" s="257"/>
      <c r="F45" s="257"/>
      <c r="G45" s="257"/>
      <c r="H45" s="258"/>
    </row>
    <row r="46" spans="1:8">
      <c r="A46" s="262" t="s">
        <v>117</v>
      </c>
      <c r="B46" s="263"/>
      <c r="C46" s="257"/>
      <c r="D46" s="257"/>
      <c r="E46" s="257"/>
      <c r="F46" s="257"/>
      <c r="G46" s="257"/>
      <c r="H46" s="258"/>
    </row>
    <row r="47" spans="1:8">
      <c r="A47" s="262"/>
      <c r="B47" s="263"/>
      <c r="C47" s="257"/>
      <c r="D47" s="257"/>
      <c r="E47" s="257"/>
      <c r="F47" s="257"/>
      <c r="G47" s="257"/>
      <c r="H47" s="258"/>
    </row>
    <row r="48" spans="1:8">
      <c r="A48" s="267" t="s">
        <v>31</v>
      </c>
      <c r="B48" s="263"/>
      <c r="C48" s="257"/>
      <c r="D48" s="257"/>
      <c r="E48" s="257"/>
      <c r="F48" s="257"/>
      <c r="G48" s="257"/>
      <c r="H48" s="258"/>
    </row>
    <row r="49" spans="1:8">
      <c r="A49" s="262" t="s">
        <v>118</v>
      </c>
      <c r="B49" s="263"/>
      <c r="C49" s="257"/>
      <c r="D49" s="257"/>
      <c r="E49" s="257"/>
      <c r="F49" s="257"/>
      <c r="G49" s="257"/>
      <c r="H49" s="258"/>
    </row>
    <row r="50" spans="1:8">
      <c r="A50" s="262" t="s">
        <v>119</v>
      </c>
      <c r="B50" s="263"/>
      <c r="C50" s="257"/>
      <c r="D50" s="257"/>
      <c r="E50" s="257"/>
      <c r="F50" s="257"/>
      <c r="G50" s="257"/>
      <c r="H50" s="258"/>
    </row>
    <row r="51" spans="1:8">
      <c r="A51" s="262" t="s">
        <v>120</v>
      </c>
      <c r="B51" s="263"/>
      <c r="C51" s="257"/>
      <c r="D51" s="257"/>
      <c r="E51" s="257"/>
      <c r="F51" s="257"/>
      <c r="G51" s="257"/>
      <c r="H51" s="258"/>
    </row>
    <row r="52" spans="1:8">
      <c r="A52" s="262" t="s">
        <v>121</v>
      </c>
      <c r="B52" s="263"/>
      <c r="C52" s="257"/>
      <c r="D52" s="257"/>
      <c r="E52" s="257"/>
      <c r="F52" s="257"/>
      <c r="G52" s="257"/>
      <c r="H52" s="258"/>
    </row>
    <row r="53" spans="1:8">
      <c r="A53" s="262" t="s">
        <v>122</v>
      </c>
      <c r="B53" s="263"/>
      <c r="C53" s="257"/>
      <c r="D53" s="257"/>
      <c r="E53" s="257"/>
      <c r="F53" s="257"/>
      <c r="G53" s="257"/>
      <c r="H53" s="258"/>
    </row>
    <row r="54" spans="1:8" ht="13.2" thickBot="1">
      <c r="A54" s="264" t="s">
        <v>123</v>
      </c>
      <c r="B54" s="265"/>
      <c r="C54" s="259"/>
      <c r="D54" s="259"/>
      <c r="E54" s="259"/>
      <c r="F54" s="259"/>
      <c r="G54" s="259"/>
      <c r="H54" s="260"/>
    </row>
    <row r="55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opLeftCell="A34" workbookViewId="0"/>
  </sheetViews>
  <sheetFormatPr defaultColWidth="8.6640625" defaultRowHeight="12.6"/>
  <cols>
    <col min="1" max="1" width="11.44140625" customWidth="1"/>
  </cols>
  <sheetData>
    <row r="1" spans="1:7" ht="13.2" thickBot="1">
      <c r="A1" s="193" t="s">
        <v>124</v>
      </c>
    </row>
    <row r="2" spans="1:7" ht="13.2" thickTop="1">
      <c r="A2" s="194" t="s">
        <v>125</v>
      </c>
      <c r="B2" s="195"/>
      <c r="C2" s="195"/>
      <c r="D2" s="195"/>
      <c r="E2" s="195"/>
      <c r="F2" s="195"/>
      <c r="G2" s="196"/>
    </row>
    <row r="3" spans="1:7">
      <c r="A3" s="197" t="s">
        <v>126</v>
      </c>
      <c r="B3" s="198"/>
      <c r="C3" s="198"/>
      <c r="D3" s="198"/>
      <c r="E3" s="198"/>
      <c r="F3" s="198"/>
      <c r="G3" s="199"/>
    </row>
    <row r="4" spans="1:7" ht="13.2" thickBot="1">
      <c r="A4" s="240" t="s">
        <v>127</v>
      </c>
      <c r="B4" s="201"/>
      <c r="C4" s="201"/>
      <c r="D4" s="201"/>
      <c r="E4" s="201"/>
      <c r="F4" s="201"/>
      <c r="G4" s="202"/>
    </row>
    <row r="5" spans="1:7" ht="3.75" customHeight="1" thickTop="1" thickBot="1"/>
    <row r="6" spans="1:7" ht="13.2" thickTop="1">
      <c r="A6" s="16" t="s">
        <v>128</v>
      </c>
      <c r="B6" s="18"/>
      <c r="C6" s="18"/>
      <c r="D6" s="18"/>
      <c r="E6" s="18"/>
      <c r="F6" s="19"/>
    </row>
    <row r="7" spans="1:7">
      <c r="A7" s="25"/>
      <c r="B7" s="204" t="s">
        <v>129</v>
      </c>
      <c r="C7" s="204" t="s">
        <v>130</v>
      </c>
      <c r="D7" s="204" t="s">
        <v>131</v>
      </c>
      <c r="E7" s="204" t="s">
        <v>132</v>
      </c>
      <c r="F7" s="205" t="s">
        <v>133</v>
      </c>
    </row>
    <row r="8" spans="1:7">
      <c r="A8" s="203" t="s">
        <v>40</v>
      </c>
      <c r="B8" s="241">
        <v>4000</v>
      </c>
      <c r="C8" s="241">
        <v>2000</v>
      </c>
      <c r="D8" s="241">
        <v>3000</v>
      </c>
      <c r="E8" s="241">
        <v>2500</v>
      </c>
      <c r="F8" s="242">
        <v>4500</v>
      </c>
    </row>
    <row r="9" spans="1:7">
      <c r="A9" s="203" t="s">
        <v>41</v>
      </c>
      <c r="B9" s="241">
        <v>2500</v>
      </c>
      <c r="C9" s="241">
        <v>2600</v>
      </c>
      <c r="D9" s="241">
        <v>3400</v>
      </c>
      <c r="E9" s="241">
        <v>3000</v>
      </c>
      <c r="F9" s="242">
        <v>4000</v>
      </c>
    </row>
    <row r="10" spans="1:7">
      <c r="A10" s="203" t="s">
        <v>42</v>
      </c>
      <c r="B10" s="241">
        <v>1200</v>
      </c>
      <c r="C10" s="241">
        <v>1800</v>
      </c>
      <c r="D10" s="241">
        <v>2600</v>
      </c>
      <c r="E10" s="241">
        <v>4100</v>
      </c>
      <c r="F10" s="242">
        <v>3000</v>
      </c>
    </row>
    <row r="11" spans="1:7" ht="13.2" thickBot="1">
      <c r="A11" s="217" t="s">
        <v>43</v>
      </c>
      <c r="B11" s="243">
        <v>2200</v>
      </c>
      <c r="C11" s="243">
        <v>2600</v>
      </c>
      <c r="D11" s="243">
        <v>3100</v>
      </c>
      <c r="E11" s="243">
        <v>3700</v>
      </c>
      <c r="F11" s="244">
        <v>3200</v>
      </c>
    </row>
    <row r="12" spans="1:7" ht="4.5" customHeight="1" thickTop="1" thickBot="1"/>
    <row r="13" spans="1:7" ht="13.2" thickTop="1">
      <c r="A13" s="43" t="s">
        <v>134</v>
      </c>
      <c r="B13" s="18"/>
      <c r="C13" s="18"/>
      <c r="D13" s="18"/>
      <c r="E13" s="18"/>
      <c r="F13" s="19"/>
    </row>
    <row r="14" spans="1:7" ht="13.2" thickBot="1">
      <c r="A14" s="25"/>
      <c r="B14" s="204" t="s">
        <v>129</v>
      </c>
      <c r="C14" s="204" t="s">
        <v>130</v>
      </c>
      <c r="D14" s="204" t="s">
        <v>131</v>
      </c>
      <c r="E14" s="204" t="s">
        <v>132</v>
      </c>
      <c r="F14" s="205" t="s">
        <v>133</v>
      </c>
    </row>
    <row r="15" spans="1:7" ht="13.8" thickTop="1" thickBot="1">
      <c r="A15" s="217" t="s">
        <v>135</v>
      </c>
      <c r="B15" s="245">
        <v>0</v>
      </c>
      <c r="C15" s="246">
        <v>0</v>
      </c>
      <c r="D15" s="246">
        <v>0</v>
      </c>
      <c r="E15" s="246">
        <v>0</v>
      </c>
      <c r="F15" s="247">
        <v>0</v>
      </c>
    </row>
    <row r="16" spans="1:7" ht="4.5" customHeight="1" thickTop="1" thickBot="1"/>
    <row r="17" spans="1:8" ht="13.2" thickTop="1">
      <c r="A17" s="16" t="s">
        <v>136</v>
      </c>
      <c r="B17" s="18"/>
      <c r="C17" s="18"/>
      <c r="D17" s="18"/>
      <c r="E17" s="18"/>
      <c r="F17" s="18"/>
      <c r="G17" s="18"/>
      <c r="H17" s="19"/>
    </row>
    <row r="18" spans="1:8" ht="13.2" thickBot="1">
      <c r="A18" s="25"/>
      <c r="B18" s="204" t="s">
        <v>129</v>
      </c>
      <c r="C18" s="204" t="s">
        <v>130</v>
      </c>
      <c r="D18" s="204" t="s">
        <v>131</v>
      </c>
      <c r="E18" s="204" t="s">
        <v>132</v>
      </c>
      <c r="F18" s="204" t="s">
        <v>133</v>
      </c>
      <c r="G18" s="204" t="s">
        <v>14</v>
      </c>
      <c r="H18" s="205" t="s">
        <v>16</v>
      </c>
    </row>
    <row r="19" spans="1:8" ht="13.2" thickTop="1">
      <c r="A19" s="203" t="s">
        <v>40</v>
      </c>
      <c r="B19" s="209">
        <v>0</v>
      </c>
      <c r="C19" s="210">
        <v>0</v>
      </c>
      <c r="D19" s="210">
        <v>0</v>
      </c>
      <c r="E19" s="210">
        <v>0</v>
      </c>
      <c r="F19" s="211">
        <v>0</v>
      </c>
      <c r="G19" s="71">
        <f>SUM(B19:F19)</f>
        <v>0</v>
      </c>
      <c r="H19" s="222">
        <v>15</v>
      </c>
    </row>
    <row r="20" spans="1:8">
      <c r="A20" s="203" t="s">
        <v>41</v>
      </c>
      <c r="B20" s="212">
        <v>0</v>
      </c>
      <c r="C20" s="71">
        <v>0</v>
      </c>
      <c r="D20" s="71">
        <v>0</v>
      </c>
      <c r="E20" s="71">
        <v>0</v>
      </c>
      <c r="F20" s="213">
        <v>0</v>
      </c>
      <c r="G20" s="71">
        <f>SUM(B20:F20)</f>
        <v>0</v>
      </c>
      <c r="H20" s="226">
        <v>18</v>
      </c>
    </row>
    <row r="21" spans="1:8">
      <c r="A21" s="203" t="s">
        <v>42</v>
      </c>
      <c r="B21" s="212">
        <v>0</v>
      </c>
      <c r="C21" s="71">
        <v>0</v>
      </c>
      <c r="D21" s="71">
        <v>0</v>
      </c>
      <c r="E21" s="71">
        <v>0</v>
      </c>
      <c r="F21" s="213">
        <v>0</v>
      </c>
      <c r="G21" s="71">
        <f>SUM(B21:F21)</f>
        <v>0</v>
      </c>
      <c r="H21" s="226">
        <v>14</v>
      </c>
    </row>
    <row r="22" spans="1:8" ht="13.2" thickBot="1">
      <c r="A22" s="203" t="s">
        <v>43</v>
      </c>
      <c r="B22" s="214">
        <v>0</v>
      </c>
      <c r="C22" s="215">
        <v>0</v>
      </c>
      <c r="D22" s="215">
        <v>0</v>
      </c>
      <c r="E22" s="215">
        <v>0</v>
      </c>
      <c r="F22" s="216">
        <v>0</v>
      </c>
      <c r="G22" s="71">
        <f>SUM(B22:F22)</f>
        <v>0</v>
      </c>
      <c r="H22" s="230">
        <v>20</v>
      </c>
    </row>
    <row r="23" spans="1:8" ht="13.8" thickTop="1" thickBot="1">
      <c r="A23" s="248" t="s">
        <v>14</v>
      </c>
      <c r="B23" s="71">
        <f>SUM(B19:B22)</f>
        <v>0</v>
      </c>
      <c r="C23" s="71">
        <f>SUM(C19:C22)</f>
        <v>0</v>
      </c>
      <c r="D23" s="71">
        <f>SUM(D19:D22)</f>
        <v>0</v>
      </c>
      <c r="E23" s="71">
        <f>SUM(E19:E22)</f>
        <v>0</v>
      </c>
      <c r="F23" s="71">
        <f>SUM(F19:F22)</f>
        <v>0</v>
      </c>
      <c r="G23" s="26"/>
      <c r="H23" s="24"/>
    </row>
    <row r="24" spans="1:8" ht="13.8" thickTop="1" thickBot="1">
      <c r="A24" s="203" t="s">
        <v>15</v>
      </c>
      <c r="B24" s="249">
        <f>20*B15</f>
        <v>0</v>
      </c>
      <c r="C24" s="250">
        <f>22*C15</f>
        <v>0</v>
      </c>
      <c r="D24" s="250">
        <f>17*D15</f>
        <v>0</v>
      </c>
      <c r="E24" s="250">
        <f>19*E15</f>
        <v>0</v>
      </c>
      <c r="F24" s="251">
        <f>18*F15</f>
        <v>0</v>
      </c>
      <c r="G24" s="26"/>
      <c r="H24" s="24"/>
    </row>
    <row r="25" spans="1:8" ht="13.2" thickTop="1">
      <c r="A25" s="248" t="s">
        <v>137</v>
      </c>
      <c r="B25" s="241">
        <f>SUMPRODUCT(B19:B22,B8:B11)</f>
        <v>0</v>
      </c>
      <c r="C25" s="241">
        <f>SUMPRODUCT(C19:C22,C8:C11)</f>
        <v>0</v>
      </c>
      <c r="D25" s="241">
        <f>SUMPRODUCT(D19:D22,D8:D11)</f>
        <v>0</v>
      </c>
      <c r="E25" s="241">
        <f>SUMPRODUCT(E19:E22,E8:E11)</f>
        <v>0</v>
      </c>
      <c r="F25" s="241">
        <f>SUMPRODUCT(F19:F22,F8:F11)</f>
        <v>0</v>
      </c>
      <c r="G25" s="71"/>
      <c r="H25" s="24"/>
    </row>
    <row r="26" spans="1:8" ht="13.2" thickBot="1">
      <c r="A26" s="203" t="s">
        <v>138</v>
      </c>
      <c r="B26" s="241">
        <f>12000*B15</f>
        <v>0</v>
      </c>
      <c r="C26" s="241">
        <f>15000*C15</f>
        <v>0</v>
      </c>
      <c r="D26" s="241">
        <f>17000*D15</f>
        <v>0</v>
      </c>
      <c r="E26" s="241">
        <f>13000*E15</f>
        <v>0</v>
      </c>
      <c r="F26" s="241">
        <f>16000*F15</f>
        <v>0</v>
      </c>
      <c r="G26" s="71"/>
      <c r="H26" s="24"/>
    </row>
    <row r="27" spans="1:8" ht="13.8" thickTop="1" thickBot="1">
      <c r="A27" s="217" t="s">
        <v>139</v>
      </c>
      <c r="B27" s="243">
        <f>SUM(B25:B26)</f>
        <v>0</v>
      </c>
      <c r="C27" s="243">
        <f>SUM(C25:C26)</f>
        <v>0</v>
      </c>
      <c r="D27" s="243">
        <f>SUM(D25:D26)</f>
        <v>0</v>
      </c>
      <c r="E27" s="243">
        <f>SUM(E25:E26)</f>
        <v>0</v>
      </c>
      <c r="F27" s="243">
        <f>SUM(F25:F26)</f>
        <v>0</v>
      </c>
      <c r="G27" s="252">
        <f>SUM(B27:F27)</f>
        <v>0</v>
      </c>
      <c r="H27" s="92"/>
    </row>
    <row r="28" spans="1:8" ht="13.2" thickTop="1"/>
    <row r="29" spans="1:8" ht="13.2" thickBot="1"/>
    <row r="30" spans="1:8" ht="13.2" thickTop="1">
      <c r="A30" s="268" t="s">
        <v>18</v>
      </c>
      <c r="B30" s="261"/>
      <c r="C30" s="255"/>
      <c r="D30" s="255"/>
      <c r="E30" s="255"/>
      <c r="F30" s="255"/>
      <c r="G30" s="255"/>
      <c r="H30" s="256"/>
    </row>
    <row r="31" spans="1:8">
      <c r="A31" s="262" t="s">
        <v>140</v>
      </c>
      <c r="B31" s="263"/>
      <c r="C31" s="257"/>
      <c r="D31" s="257"/>
      <c r="E31" s="257"/>
      <c r="F31" s="257"/>
      <c r="G31" s="257"/>
      <c r="H31" s="258"/>
    </row>
    <row r="32" spans="1:8">
      <c r="A32" s="262" t="s">
        <v>141</v>
      </c>
      <c r="B32" s="263"/>
      <c r="C32" s="257"/>
      <c r="D32" s="257"/>
      <c r="E32" s="257"/>
      <c r="F32" s="257"/>
      <c r="G32" s="257"/>
      <c r="H32" s="258"/>
    </row>
    <row r="33" spans="1:8">
      <c r="A33" s="262" t="s">
        <v>142</v>
      </c>
      <c r="B33" s="263"/>
      <c r="C33" s="257"/>
      <c r="D33" s="257"/>
      <c r="E33" s="257"/>
      <c r="F33" s="257"/>
      <c r="G33" s="257"/>
      <c r="H33" s="258"/>
    </row>
    <row r="34" spans="1:8">
      <c r="A34" s="262"/>
      <c r="B34" s="263"/>
      <c r="C34" s="257"/>
      <c r="D34" s="257"/>
      <c r="E34" s="257"/>
      <c r="F34" s="257"/>
      <c r="G34" s="257"/>
      <c r="H34" s="258"/>
    </row>
    <row r="35" spans="1:8">
      <c r="A35" s="267" t="s">
        <v>22</v>
      </c>
      <c r="B35" s="263"/>
      <c r="C35" s="257"/>
      <c r="D35" s="257"/>
      <c r="E35" s="257"/>
      <c r="F35" s="257"/>
      <c r="G35" s="257"/>
      <c r="H35" s="258"/>
    </row>
    <row r="36" spans="1:8">
      <c r="A36" s="262" t="s">
        <v>143</v>
      </c>
      <c r="B36" s="263"/>
      <c r="C36" s="257"/>
      <c r="D36" s="257"/>
      <c r="E36" s="257"/>
      <c r="F36" s="257"/>
      <c r="G36" s="257"/>
      <c r="H36" s="258"/>
    </row>
    <row r="37" spans="1:8">
      <c r="A37" s="262" t="s">
        <v>144</v>
      </c>
      <c r="B37" s="263"/>
      <c r="C37" s="257"/>
      <c r="D37" s="257"/>
      <c r="E37" s="257"/>
      <c r="F37" s="257"/>
      <c r="G37" s="257"/>
      <c r="H37" s="258"/>
    </row>
    <row r="38" spans="1:8">
      <c r="A38" s="262" t="s">
        <v>145</v>
      </c>
      <c r="B38" s="263"/>
      <c r="C38" s="257"/>
      <c r="D38" s="257"/>
      <c r="E38" s="257"/>
      <c r="F38" s="257"/>
      <c r="G38" s="257"/>
      <c r="H38" s="258"/>
    </row>
    <row r="39" spans="1:8">
      <c r="A39" s="262" t="s">
        <v>108</v>
      </c>
      <c r="B39" s="263"/>
      <c r="C39" s="257"/>
      <c r="D39" s="257"/>
      <c r="E39" s="257"/>
      <c r="F39" s="257"/>
      <c r="G39" s="257"/>
      <c r="H39" s="258"/>
    </row>
    <row r="40" spans="1:8">
      <c r="A40" s="262"/>
      <c r="B40" s="263" t="s">
        <v>26</v>
      </c>
      <c r="C40" s="257"/>
      <c r="D40" s="257"/>
      <c r="E40" s="257"/>
      <c r="F40" s="257"/>
      <c r="G40" s="257"/>
      <c r="H40" s="258"/>
    </row>
    <row r="41" spans="1:8">
      <c r="A41" s="262"/>
      <c r="B41" s="263" t="s">
        <v>146</v>
      </c>
      <c r="C41" s="257"/>
      <c r="D41" s="257"/>
      <c r="E41" s="257"/>
      <c r="F41" s="257"/>
      <c r="G41" s="257"/>
      <c r="H41" s="258"/>
    </row>
    <row r="42" spans="1:8">
      <c r="A42" s="262" t="s">
        <v>147</v>
      </c>
      <c r="B42" s="263"/>
      <c r="C42" s="257"/>
      <c r="D42" s="257"/>
      <c r="E42" s="257"/>
      <c r="F42" s="257"/>
      <c r="G42" s="257"/>
      <c r="H42" s="258"/>
    </row>
    <row r="43" spans="1:8">
      <c r="A43" s="262" t="s">
        <v>148</v>
      </c>
      <c r="B43" s="263"/>
      <c r="C43" s="257"/>
      <c r="D43" s="257"/>
      <c r="E43" s="257"/>
      <c r="F43" s="257"/>
      <c r="G43" s="257"/>
      <c r="H43" s="258"/>
    </row>
    <row r="44" spans="1:8">
      <c r="A44" s="262"/>
      <c r="B44" s="263" t="s">
        <v>149</v>
      </c>
      <c r="C44" s="257"/>
      <c r="D44" s="257"/>
      <c r="E44" s="257"/>
      <c r="F44" s="257"/>
      <c r="G44" s="257"/>
      <c r="H44" s="258"/>
    </row>
    <row r="45" spans="1:8">
      <c r="A45" s="262"/>
      <c r="B45" s="263" t="s">
        <v>150</v>
      </c>
      <c r="C45" s="257"/>
      <c r="D45" s="257"/>
      <c r="E45" s="257"/>
      <c r="F45" s="257"/>
      <c r="G45" s="257"/>
      <c r="H45" s="258"/>
    </row>
    <row r="46" spans="1:8">
      <c r="A46" s="262" t="s">
        <v>151</v>
      </c>
      <c r="B46" s="263"/>
      <c r="C46" s="257"/>
      <c r="D46" s="257"/>
      <c r="E46" s="257"/>
      <c r="F46" s="257"/>
      <c r="G46" s="257"/>
      <c r="H46" s="258"/>
    </row>
    <row r="47" spans="1:8">
      <c r="A47" s="262"/>
      <c r="B47" s="263"/>
      <c r="C47" s="257"/>
      <c r="D47" s="257"/>
      <c r="E47" s="257"/>
      <c r="F47" s="257"/>
      <c r="G47" s="257"/>
      <c r="H47" s="258"/>
    </row>
    <row r="48" spans="1:8">
      <c r="A48" s="267" t="s">
        <v>31</v>
      </c>
      <c r="B48" s="263"/>
      <c r="C48" s="257"/>
      <c r="D48" s="257"/>
      <c r="E48" s="257"/>
      <c r="F48" s="257"/>
      <c r="G48" s="257"/>
      <c r="H48" s="258"/>
    </row>
    <row r="49" spans="1:8">
      <c r="A49" s="262" t="s">
        <v>152</v>
      </c>
      <c r="B49" s="263"/>
      <c r="C49" s="257"/>
      <c r="D49" s="257"/>
      <c r="E49" s="257"/>
      <c r="F49" s="257"/>
      <c r="G49" s="257"/>
      <c r="H49" s="258"/>
    </row>
    <row r="50" spans="1:8">
      <c r="A50" s="262" t="s">
        <v>153</v>
      </c>
      <c r="B50" s="263"/>
      <c r="C50" s="257"/>
      <c r="D50" s="257"/>
      <c r="E50" s="257"/>
      <c r="F50" s="257"/>
      <c r="G50" s="257"/>
      <c r="H50" s="258"/>
    </row>
    <row r="51" spans="1:8">
      <c r="A51" s="262" t="s">
        <v>154</v>
      </c>
      <c r="B51" s="263"/>
      <c r="C51" s="257"/>
      <c r="D51" s="257"/>
      <c r="E51" s="257"/>
      <c r="F51" s="257"/>
      <c r="G51" s="257"/>
      <c r="H51" s="258"/>
    </row>
    <row r="52" spans="1:8" ht="13.2" thickBot="1">
      <c r="A52" s="264" t="s">
        <v>155</v>
      </c>
      <c r="B52" s="265"/>
      <c r="C52" s="259"/>
      <c r="D52" s="259"/>
      <c r="E52" s="259"/>
      <c r="F52" s="259"/>
      <c r="G52" s="259"/>
      <c r="H52" s="260"/>
    </row>
    <row r="53" spans="1:8" ht="13.2" thickTop="1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showGridLines="0" topLeftCell="A103" workbookViewId="0"/>
  </sheetViews>
  <sheetFormatPr defaultColWidth="8.6640625" defaultRowHeight="12.6"/>
  <cols>
    <col min="1" max="1" width="12.109375" customWidth="1"/>
    <col min="3" max="3" width="15.109375" customWidth="1"/>
    <col min="4" max="6" width="10.109375" customWidth="1"/>
  </cols>
  <sheetData>
    <row r="1" spans="1:8">
      <c r="A1" s="1" t="s">
        <v>156</v>
      </c>
      <c r="B1" s="1"/>
    </row>
    <row r="2" spans="1:8" ht="3.75" customHeight="1" thickBot="1"/>
    <row r="3" spans="1:8" ht="13.2" thickTop="1">
      <c r="A3" s="2" t="s">
        <v>157</v>
      </c>
      <c r="B3" s="3"/>
      <c r="C3" s="4"/>
      <c r="D3" s="4"/>
      <c r="E3" s="4"/>
      <c r="F3" s="4"/>
      <c r="G3" s="5"/>
      <c r="H3" s="6"/>
    </row>
    <row r="4" spans="1:8">
      <c r="A4" s="7" t="s">
        <v>158</v>
      </c>
      <c r="B4" s="8"/>
      <c r="C4" s="9"/>
      <c r="D4" s="9"/>
      <c r="E4" s="9"/>
      <c r="F4" s="9"/>
      <c r="G4" s="10"/>
      <c r="H4" s="6"/>
    </row>
    <row r="5" spans="1:8" ht="13.2" thickBot="1">
      <c r="A5" s="11" t="s">
        <v>39</v>
      </c>
      <c r="B5" s="12"/>
      <c r="C5" s="13"/>
      <c r="D5" s="13"/>
      <c r="E5" s="13"/>
      <c r="F5" s="13"/>
      <c r="G5" s="14"/>
      <c r="H5" s="6"/>
    </row>
    <row r="6" spans="1:8" ht="4.5" customHeight="1" thickTop="1" thickBot="1">
      <c r="A6" s="70"/>
      <c r="B6" s="70"/>
      <c r="C6" s="26"/>
      <c r="D6" s="26"/>
      <c r="E6" s="26"/>
      <c r="F6" s="26"/>
      <c r="G6" s="26"/>
      <c r="H6" s="6"/>
    </row>
    <row r="7" spans="1:8" ht="13.2" thickTop="1">
      <c r="A7" s="127" t="s">
        <v>159</v>
      </c>
      <c r="B7" s="128"/>
      <c r="C7" s="18"/>
      <c r="D7" s="18"/>
      <c r="E7" s="19"/>
      <c r="F7" s="26"/>
      <c r="G7" s="26"/>
      <c r="H7" s="6"/>
    </row>
    <row r="8" spans="1:8">
      <c r="A8" s="57"/>
      <c r="B8" s="31" t="s">
        <v>71</v>
      </c>
      <c r="C8" s="31" t="s">
        <v>72</v>
      </c>
      <c r="D8" s="31" t="s">
        <v>73</v>
      </c>
      <c r="E8" s="24"/>
      <c r="F8" s="26"/>
      <c r="G8" s="26"/>
      <c r="H8" s="6"/>
    </row>
    <row r="9" spans="1:8">
      <c r="A9" s="129" t="s">
        <v>11</v>
      </c>
      <c r="B9" s="130">
        <v>4</v>
      </c>
      <c r="C9" s="131">
        <v>5</v>
      </c>
      <c r="D9" s="131">
        <v>3</v>
      </c>
      <c r="E9" s="24"/>
      <c r="F9" s="26"/>
      <c r="G9" s="26"/>
      <c r="H9" s="6"/>
    </row>
    <row r="10" spans="1:8">
      <c r="A10" s="129" t="s">
        <v>12</v>
      </c>
      <c r="B10" s="130">
        <v>2</v>
      </c>
      <c r="C10" s="131">
        <v>8</v>
      </c>
      <c r="D10" s="131">
        <v>6</v>
      </c>
      <c r="E10" s="24"/>
      <c r="F10" s="26"/>
      <c r="G10" s="26"/>
      <c r="H10" s="6"/>
    </row>
    <row r="11" spans="1:8">
      <c r="A11" s="57"/>
      <c r="B11" s="70"/>
      <c r="C11" s="26"/>
      <c r="D11" s="26"/>
      <c r="E11" s="24"/>
    </row>
    <row r="12" spans="1:8" ht="13.2" thickBot="1">
      <c r="A12" s="57"/>
      <c r="B12" s="31" t="s">
        <v>71</v>
      </c>
      <c r="C12" s="31" t="s">
        <v>72</v>
      </c>
      <c r="D12" s="31" t="s">
        <v>73</v>
      </c>
      <c r="E12" s="32" t="s">
        <v>160</v>
      </c>
    </row>
    <row r="13" spans="1:8">
      <c r="A13" s="129" t="s">
        <v>11</v>
      </c>
      <c r="B13" s="132">
        <v>0</v>
      </c>
      <c r="C13" s="133">
        <v>0</v>
      </c>
      <c r="D13" s="134">
        <v>0</v>
      </c>
      <c r="E13" s="135">
        <f>SUMPRODUCT(B13:D13,B9:D9)</f>
        <v>0</v>
      </c>
    </row>
    <row r="14" spans="1:8" ht="13.2" thickBot="1">
      <c r="A14" s="129" t="s">
        <v>12</v>
      </c>
      <c r="B14" s="136">
        <v>0</v>
      </c>
      <c r="C14" s="137">
        <v>0</v>
      </c>
      <c r="D14" s="138">
        <v>0</v>
      </c>
      <c r="E14" s="135">
        <f>SUMPRODUCT(B14:D14,B10:D10)</f>
        <v>0</v>
      </c>
    </row>
    <row r="15" spans="1:8" ht="13.2" thickBot="1">
      <c r="A15" s="139"/>
      <c r="B15" s="140"/>
      <c r="C15" s="91"/>
      <c r="D15" s="141" t="s">
        <v>139</v>
      </c>
      <c r="E15" s="142">
        <f>SUM(E13:E14)</f>
        <v>0</v>
      </c>
    </row>
    <row r="16" spans="1:8" ht="3.75" customHeight="1" thickTop="1" thickBot="1">
      <c r="A16" s="15"/>
      <c r="B16" s="15"/>
    </row>
    <row r="17" spans="1:8" ht="13.2" thickTop="1">
      <c r="A17" s="16" t="s">
        <v>4</v>
      </c>
      <c r="B17" s="17"/>
      <c r="C17" s="18"/>
      <c r="D17" s="18"/>
      <c r="E17" s="18"/>
      <c r="F17" s="18"/>
      <c r="G17" s="19"/>
    </row>
    <row r="18" spans="1:8">
      <c r="A18" s="20"/>
      <c r="B18" s="21"/>
      <c r="C18" s="22" t="s">
        <v>5</v>
      </c>
      <c r="D18" s="23"/>
      <c r="E18" s="23"/>
      <c r="F18" s="23"/>
      <c r="G18" s="24"/>
    </row>
    <row r="19" spans="1:8">
      <c r="A19" s="25"/>
      <c r="B19" s="26"/>
      <c r="C19" s="27" t="s">
        <v>40</v>
      </c>
      <c r="D19" s="27" t="s">
        <v>41</v>
      </c>
      <c r="E19" s="27" t="s">
        <v>42</v>
      </c>
      <c r="F19" s="27" t="s">
        <v>43</v>
      </c>
      <c r="G19" s="24"/>
    </row>
    <row r="20" spans="1:8">
      <c r="A20" s="28" t="s">
        <v>11</v>
      </c>
      <c r="B20" s="29" t="s">
        <v>71</v>
      </c>
      <c r="C20" s="143">
        <v>0.5</v>
      </c>
      <c r="D20" s="143">
        <v>0.5</v>
      </c>
      <c r="E20" s="143">
        <v>1</v>
      </c>
      <c r="F20" s="143">
        <v>0.2</v>
      </c>
      <c r="G20" s="24"/>
    </row>
    <row r="21" spans="1:8">
      <c r="A21" s="28"/>
      <c r="B21" s="29" t="s">
        <v>72</v>
      </c>
      <c r="C21" s="143">
        <v>1</v>
      </c>
      <c r="D21" s="143">
        <v>0.75</v>
      </c>
      <c r="E21" s="143">
        <v>1.25</v>
      </c>
      <c r="F21" s="143">
        <v>1.25</v>
      </c>
      <c r="G21" s="24"/>
    </row>
    <row r="22" spans="1:8">
      <c r="A22" s="28"/>
      <c r="B22" s="29" t="s">
        <v>73</v>
      </c>
      <c r="C22" s="143">
        <v>0.75</v>
      </c>
      <c r="D22" s="143">
        <v>1.25</v>
      </c>
      <c r="E22" s="143">
        <v>1</v>
      </c>
      <c r="F22" s="143">
        <v>0.8</v>
      </c>
      <c r="G22" s="24"/>
    </row>
    <row r="23" spans="1:8">
      <c r="A23" s="28" t="s">
        <v>12</v>
      </c>
      <c r="B23" s="29" t="s">
        <v>71</v>
      </c>
      <c r="C23" s="143">
        <v>1.5</v>
      </c>
      <c r="D23" s="143">
        <v>0.3</v>
      </c>
      <c r="E23" s="143">
        <v>0.5</v>
      </c>
      <c r="F23" s="143">
        <v>0.2</v>
      </c>
      <c r="G23" s="24"/>
    </row>
    <row r="24" spans="1:8">
      <c r="A24" s="28"/>
      <c r="B24" s="29" t="s">
        <v>72</v>
      </c>
      <c r="C24" s="143">
        <v>1.25</v>
      </c>
      <c r="D24" s="143">
        <v>0.8</v>
      </c>
      <c r="E24" s="143">
        <v>1</v>
      </c>
      <c r="F24" s="143">
        <v>0.75</v>
      </c>
      <c r="G24" s="24"/>
    </row>
    <row r="25" spans="1:8">
      <c r="A25" s="28"/>
      <c r="B25" s="29" t="s">
        <v>73</v>
      </c>
      <c r="C25" s="143">
        <v>1.4</v>
      </c>
      <c r="D25" s="143">
        <v>0.9</v>
      </c>
      <c r="E25" s="143">
        <v>0.95</v>
      </c>
      <c r="F25" s="143">
        <v>1.1000000000000001</v>
      </c>
      <c r="G25" s="24"/>
    </row>
    <row r="26" spans="1:8" ht="3.75" customHeight="1">
      <c r="A26" s="25"/>
      <c r="B26" s="26"/>
      <c r="C26" s="26"/>
      <c r="D26" s="26"/>
      <c r="E26" s="26"/>
      <c r="F26" s="26"/>
      <c r="G26" s="24"/>
    </row>
    <row r="27" spans="1:8">
      <c r="A27" s="25"/>
      <c r="B27" s="26"/>
      <c r="C27" s="31" t="s">
        <v>6</v>
      </c>
      <c r="D27" s="31" t="s">
        <v>7</v>
      </c>
      <c r="E27" s="31" t="s">
        <v>8</v>
      </c>
      <c r="F27" s="31" t="s">
        <v>9</v>
      </c>
      <c r="G27" s="32" t="s">
        <v>10</v>
      </c>
      <c r="H27" s="33"/>
    </row>
    <row r="28" spans="1:8">
      <c r="A28" s="28" t="s">
        <v>11</v>
      </c>
      <c r="B28" s="29" t="s">
        <v>71</v>
      </c>
      <c r="C28" s="143">
        <v>2.75</v>
      </c>
      <c r="D28" s="143">
        <v>3.5</v>
      </c>
      <c r="E28" s="143">
        <v>2.5</v>
      </c>
      <c r="F28" s="143">
        <v>3</v>
      </c>
      <c r="G28" s="144">
        <v>2.5</v>
      </c>
      <c r="H28" s="35"/>
    </row>
    <row r="29" spans="1:8">
      <c r="A29" s="28"/>
      <c r="B29" s="29" t="s">
        <v>72</v>
      </c>
      <c r="C29" s="143">
        <v>2.5</v>
      </c>
      <c r="D29" s="143">
        <v>3</v>
      </c>
      <c r="E29" s="143">
        <v>2</v>
      </c>
      <c r="F29" s="143">
        <v>2.75</v>
      </c>
      <c r="G29" s="144">
        <v>2.6</v>
      </c>
      <c r="H29" s="35"/>
    </row>
    <row r="30" spans="1:8">
      <c r="A30" s="28"/>
      <c r="B30" s="29" t="s">
        <v>73</v>
      </c>
      <c r="C30" s="143">
        <v>2.9</v>
      </c>
      <c r="D30" s="143">
        <v>3</v>
      </c>
      <c r="E30" s="143">
        <v>2.25</v>
      </c>
      <c r="F30" s="143">
        <v>2.8</v>
      </c>
      <c r="G30" s="144">
        <v>2.35</v>
      </c>
      <c r="H30" s="35"/>
    </row>
    <row r="31" spans="1:8">
      <c r="A31" s="28" t="s">
        <v>12</v>
      </c>
      <c r="B31" s="29" t="s">
        <v>71</v>
      </c>
      <c r="C31" s="143">
        <v>3</v>
      </c>
      <c r="D31" s="143">
        <v>3.5</v>
      </c>
      <c r="E31" s="143">
        <v>3.5</v>
      </c>
      <c r="F31" s="143">
        <v>2.5</v>
      </c>
      <c r="G31" s="144">
        <v>2</v>
      </c>
      <c r="H31" s="35"/>
    </row>
    <row r="32" spans="1:8">
      <c r="A32" s="28"/>
      <c r="B32" s="29" t="s">
        <v>72</v>
      </c>
      <c r="C32" s="143">
        <v>2.25</v>
      </c>
      <c r="D32" s="143">
        <v>2.95</v>
      </c>
      <c r="E32" s="143">
        <v>2.2000000000000002</v>
      </c>
      <c r="F32" s="143">
        <v>2.5</v>
      </c>
      <c r="G32" s="144">
        <v>2.1</v>
      </c>
      <c r="H32" s="35"/>
    </row>
    <row r="33" spans="1:8">
      <c r="A33" s="28"/>
      <c r="B33" s="29" t="s">
        <v>73</v>
      </c>
      <c r="C33" s="143">
        <v>2.4500000000000002</v>
      </c>
      <c r="D33" s="143">
        <v>2.75</v>
      </c>
      <c r="E33" s="143">
        <v>2.35</v>
      </c>
      <c r="F33" s="143">
        <v>2.85</v>
      </c>
      <c r="G33" s="144">
        <v>2.4500000000000002</v>
      </c>
      <c r="H33" s="35"/>
    </row>
    <row r="34" spans="1:8" ht="3.75" customHeight="1">
      <c r="A34" s="25"/>
      <c r="B34" s="26"/>
      <c r="C34" s="36"/>
      <c r="D34" s="36"/>
      <c r="E34" s="36"/>
      <c r="F34" s="36"/>
      <c r="G34" s="37"/>
      <c r="H34" s="38"/>
    </row>
    <row r="35" spans="1:8">
      <c r="A35" s="25"/>
      <c r="B35" s="26"/>
      <c r="C35" s="31" t="s">
        <v>6</v>
      </c>
      <c r="D35" s="31" t="s">
        <v>7</v>
      </c>
      <c r="E35" s="31" t="s">
        <v>8</v>
      </c>
      <c r="F35" s="31" t="s">
        <v>9</v>
      </c>
      <c r="G35" s="32" t="s">
        <v>10</v>
      </c>
      <c r="H35" s="33"/>
    </row>
    <row r="36" spans="1:8">
      <c r="A36" s="28" t="s">
        <v>40</v>
      </c>
      <c r="B36" s="29" t="s">
        <v>71</v>
      </c>
      <c r="C36" s="143">
        <v>1.5</v>
      </c>
      <c r="D36" s="143">
        <v>0.8</v>
      </c>
      <c r="E36" s="143">
        <v>0.5</v>
      </c>
      <c r="F36" s="143">
        <v>1.5</v>
      </c>
      <c r="G36" s="144">
        <v>3</v>
      </c>
      <c r="H36" s="35"/>
    </row>
    <row r="37" spans="1:8">
      <c r="A37" s="28"/>
      <c r="B37" s="29" t="s">
        <v>72</v>
      </c>
      <c r="C37" s="143">
        <v>1</v>
      </c>
      <c r="D37" s="143">
        <v>0.9</v>
      </c>
      <c r="E37" s="143">
        <v>1.2</v>
      </c>
      <c r="F37" s="143">
        <v>1.3</v>
      </c>
      <c r="G37" s="144">
        <v>2.1</v>
      </c>
      <c r="H37" s="35"/>
    </row>
    <row r="38" spans="1:8">
      <c r="A38" s="28"/>
      <c r="B38" s="29" t="s">
        <v>73</v>
      </c>
      <c r="C38" s="143">
        <v>1.25</v>
      </c>
      <c r="D38" s="143">
        <v>0.7</v>
      </c>
      <c r="E38" s="143">
        <v>1.1000000000000001</v>
      </c>
      <c r="F38" s="143">
        <v>0.8</v>
      </c>
      <c r="G38" s="144">
        <v>1.6</v>
      </c>
      <c r="H38" s="35"/>
    </row>
    <row r="39" spans="1:8">
      <c r="A39" s="28" t="s">
        <v>41</v>
      </c>
      <c r="B39" s="29" t="s">
        <v>71</v>
      </c>
      <c r="C39" s="143">
        <v>1</v>
      </c>
      <c r="D39" s="143">
        <v>0.5</v>
      </c>
      <c r="E39" s="143">
        <v>0.5</v>
      </c>
      <c r="F39" s="143">
        <v>1</v>
      </c>
      <c r="G39" s="144">
        <v>0.5</v>
      </c>
      <c r="H39" s="35"/>
    </row>
    <row r="40" spans="1:8">
      <c r="A40" s="28"/>
      <c r="B40" s="29" t="s">
        <v>72</v>
      </c>
      <c r="C40" s="143">
        <v>1.25</v>
      </c>
      <c r="D40" s="143">
        <v>1</v>
      </c>
      <c r="E40" s="143">
        <v>1</v>
      </c>
      <c r="F40" s="143">
        <v>0.9</v>
      </c>
      <c r="G40" s="144">
        <v>1.5</v>
      </c>
      <c r="H40" s="35"/>
    </row>
    <row r="41" spans="1:8">
      <c r="A41" s="28"/>
      <c r="B41" s="29" t="s">
        <v>73</v>
      </c>
      <c r="C41" s="143">
        <v>1.1000000000000001</v>
      </c>
      <c r="D41" s="143">
        <v>1.1000000000000001</v>
      </c>
      <c r="E41" s="143">
        <v>0.9</v>
      </c>
      <c r="F41" s="143">
        <v>1.4</v>
      </c>
      <c r="G41" s="144">
        <v>1.75</v>
      </c>
      <c r="H41" s="35"/>
    </row>
    <row r="42" spans="1:8">
      <c r="A42" s="28" t="s">
        <v>42</v>
      </c>
      <c r="B42" s="29" t="s">
        <v>71</v>
      </c>
      <c r="C42" s="143">
        <v>1</v>
      </c>
      <c r="D42" s="143">
        <v>1.5</v>
      </c>
      <c r="E42" s="143">
        <v>2</v>
      </c>
      <c r="F42" s="143">
        <v>2</v>
      </c>
      <c r="G42" s="144">
        <v>0.5</v>
      </c>
      <c r="H42" s="35"/>
    </row>
    <row r="43" spans="1:8">
      <c r="A43" s="28"/>
      <c r="B43" s="29" t="s">
        <v>72</v>
      </c>
      <c r="C43" s="143">
        <v>0.9</v>
      </c>
      <c r="D43" s="143">
        <v>1.35</v>
      </c>
      <c r="E43" s="143">
        <v>1.45</v>
      </c>
      <c r="F43" s="143">
        <v>1.8</v>
      </c>
      <c r="G43" s="144">
        <v>1</v>
      </c>
      <c r="H43" s="35"/>
    </row>
    <row r="44" spans="1:8">
      <c r="A44" s="28"/>
      <c r="B44" s="29" t="s">
        <v>73</v>
      </c>
      <c r="C44" s="143">
        <v>1.25</v>
      </c>
      <c r="D44" s="143">
        <v>1.2</v>
      </c>
      <c r="E44" s="143">
        <v>1.75</v>
      </c>
      <c r="F44" s="143">
        <v>1.7</v>
      </c>
      <c r="G44" s="144">
        <v>0.85</v>
      </c>
      <c r="H44" s="35"/>
    </row>
    <row r="45" spans="1:8">
      <c r="A45" s="28" t="s">
        <v>43</v>
      </c>
      <c r="B45" s="29" t="s">
        <v>71</v>
      </c>
      <c r="C45" s="143">
        <v>2.5</v>
      </c>
      <c r="D45" s="143">
        <v>1.5</v>
      </c>
      <c r="E45" s="143">
        <v>0.6</v>
      </c>
      <c r="F45" s="143">
        <v>1.5</v>
      </c>
      <c r="G45" s="144">
        <v>0.5</v>
      </c>
      <c r="H45" s="35"/>
    </row>
    <row r="46" spans="1:8">
      <c r="A46" s="28"/>
      <c r="B46" s="29" t="s">
        <v>72</v>
      </c>
      <c r="C46" s="143">
        <v>1.75</v>
      </c>
      <c r="D46" s="143">
        <v>1.3</v>
      </c>
      <c r="E46" s="143">
        <v>0.7</v>
      </c>
      <c r="F46" s="143">
        <v>1.25</v>
      </c>
      <c r="G46" s="144">
        <v>1.1000000000000001</v>
      </c>
      <c r="H46" s="35"/>
    </row>
    <row r="47" spans="1:8" ht="13.2" thickBot="1">
      <c r="A47" s="39"/>
      <c r="B47" s="40" t="s">
        <v>73</v>
      </c>
      <c r="C47" s="145">
        <v>1.5</v>
      </c>
      <c r="D47" s="145">
        <v>1.1000000000000001</v>
      </c>
      <c r="E47" s="145">
        <v>1.5</v>
      </c>
      <c r="F47" s="145">
        <v>1.1000000000000001</v>
      </c>
      <c r="G47" s="146">
        <v>0.9</v>
      </c>
      <c r="H47" s="35"/>
    </row>
    <row r="48" spans="1:8" ht="4.5" customHeight="1" thickTop="1" thickBot="1"/>
    <row r="49" spans="1:8" ht="13.2" thickTop="1">
      <c r="A49" s="43" t="s">
        <v>13</v>
      </c>
      <c r="B49" s="44"/>
      <c r="C49" s="18"/>
      <c r="D49" s="18"/>
      <c r="E49" s="18"/>
      <c r="F49" s="18"/>
      <c r="G49" s="18"/>
      <c r="H49" s="19"/>
    </row>
    <row r="50" spans="1:8" ht="13.2" thickBot="1">
      <c r="A50" s="25"/>
      <c r="B50" s="26"/>
      <c r="C50" s="27" t="s">
        <v>40</v>
      </c>
      <c r="D50" s="27" t="s">
        <v>41</v>
      </c>
      <c r="E50" s="27" t="s">
        <v>42</v>
      </c>
      <c r="F50" s="27" t="s">
        <v>43</v>
      </c>
      <c r="G50" s="27" t="s">
        <v>14</v>
      </c>
      <c r="H50" s="24"/>
    </row>
    <row r="51" spans="1:8">
      <c r="A51" s="28" t="s">
        <v>11</v>
      </c>
      <c r="B51" s="29" t="s">
        <v>71</v>
      </c>
      <c r="C51" s="147">
        <v>0</v>
      </c>
      <c r="D51" s="148">
        <v>0</v>
      </c>
      <c r="E51" s="148">
        <v>0</v>
      </c>
      <c r="F51" s="149">
        <v>0</v>
      </c>
      <c r="G51" s="150">
        <f t="shared" ref="G51:G56" si="0">SUM(C51:F51)</f>
        <v>0</v>
      </c>
      <c r="H51" s="24"/>
    </row>
    <row r="52" spans="1:8">
      <c r="A52" s="28"/>
      <c r="B52" s="29" t="s">
        <v>72</v>
      </c>
      <c r="C52" s="151">
        <v>0</v>
      </c>
      <c r="D52" s="152">
        <v>0</v>
      </c>
      <c r="E52" s="152">
        <v>0</v>
      </c>
      <c r="F52" s="153">
        <v>0</v>
      </c>
      <c r="G52" s="154">
        <f t="shared" si="0"/>
        <v>0</v>
      </c>
      <c r="H52" s="24"/>
    </row>
    <row r="53" spans="1:8">
      <c r="A53" s="28"/>
      <c r="B53" s="29" t="s">
        <v>73</v>
      </c>
      <c r="C53" s="151">
        <v>0</v>
      </c>
      <c r="D53" s="152">
        <v>0</v>
      </c>
      <c r="E53" s="152">
        <v>0</v>
      </c>
      <c r="F53" s="153">
        <v>0</v>
      </c>
      <c r="G53" s="154">
        <f t="shared" si="0"/>
        <v>0</v>
      </c>
      <c r="H53" s="24"/>
    </row>
    <row r="54" spans="1:8">
      <c r="A54" s="28" t="s">
        <v>12</v>
      </c>
      <c r="B54" s="29" t="s">
        <v>71</v>
      </c>
      <c r="C54" s="151">
        <v>0</v>
      </c>
      <c r="D54" s="152">
        <v>0</v>
      </c>
      <c r="E54" s="152">
        <v>0</v>
      </c>
      <c r="F54" s="153">
        <v>0</v>
      </c>
      <c r="G54" s="154">
        <f t="shared" si="0"/>
        <v>0</v>
      </c>
      <c r="H54" s="24"/>
    </row>
    <row r="55" spans="1:8">
      <c r="A55" s="28"/>
      <c r="B55" s="29" t="s">
        <v>72</v>
      </c>
      <c r="C55" s="151">
        <v>0</v>
      </c>
      <c r="D55" s="152">
        <v>0</v>
      </c>
      <c r="E55" s="152">
        <v>0</v>
      </c>
      <c r="F55" s="153">
        <v>0</v>
      </c>
      <c r="G55" s="154">
        <f t="shared" si="0"/>
        <v>0</v>
      </c>
      <c r="H55" s="24"/>
    </row>
    <row r="56" spans="1:8" ht="13.2" thickBot="1">
      <c r="A56" s="28"/>
      <c r="B56" s="29" t="s">
        <v>73</v>
      </c>
      <c r="C56" s="155">
        <v>0</v>
      </c>
      <c r="D56" s="156">
        <v>0</v>
      </c>
      <c r="E56" s="156">
        <v>0</v>
      </c>
      <c r="F56" s="157">
        <v>0</v>
      </c>
      <c r="G56" s="158">
        <f t="shared" si="0"/>
        <v>0</v>
      </c>
      <c r="H56" s="24"/>
    </row>
    <row r="57" spans="1:8">
      <c r="A57" s="57" t="s">
        <v>14</v>
      </c>
      <c r="B57" s="29" t="s">
        <v>71</v>
      </c>
      <c r="C57" s="152">
        <f t="shared" ref="C57:F59" si="1">SUM(C51,C54)</f>
        <v>0</v>
      </c>
      <c r="D57" s="152">
        <f t="shared" si="1"/>
        <v>0</v>
      </c>
      <c r="E57" s="152">
        <f t="shared" si="1"/>
        <v>0</v>
      </c>
      <c r="F57" s="152">
        <f t="shared" si="1"/>
        <v>0</v>
      </c>
      <c r="G57" s="152"/>
      <c r="H57" s="58"/>
    </row>
    <row r="58" spans="1:8">
      <c r="A58" s="57"/>
      <c r="B58" s="29" t="s">
        <v>72</v>
      </c>
      <c r="C58" s="152">
        <f t="shared" si="1"/>
        <v>0</v>
      </c>
      <c r="D58" s="152">
        <f t="shared" si="1"/>
        <v>0</v>
      </c>
      <c r="E58" s="152">
        <f t="shared" si="1"/>
        <v>0</v>
      </c>
      <c r="F58" s="152">
        <f t="shared" si="1"/>
        <v>0</v>
      </c>
      <c r="G58" s="152"/>
      <c r="H58" s="58"/>
    </row>
    <row r="59" spans="1:8" ht="13.2" thickBot="1">
      <c r="A59" s="57"/>
      <c r="B59" s="29" t="s">
        <v>73</v>
      </c>
      <c r="C59" s="156">
        <f t="shared" si="1"/>
        <v>0</v>
      </c>
      <c r="D59" s="156">
        <f t="shared" si="1"/>
        <v>0</v>
      </c>
      <c r="E59" s="156">
        <f t="shared" si="1"/>
        <v>0</v>
      </c>
      <c r="F59" s="156">
        <f t="shared" si="1"/>
        <v>0</v>
      </c>
      <c r="G59" s="152"/>
      <c r="H59" s="58"/>
    </row>
    <row r="60" spans="1:8">
      <c r="A60" s="28" t="s">
        <v>15</v>
      </c>
      <c r="B60" s="29" t="s">
        <v>71</v>
      </c>
      <c r="C60" s="159">
        <v>35000</v>
      </c>
      <c r="D60" s="160">
        <v>20000</v>
      </c>
      <c r="E60" s="160">
        <v>30000</v>
      </c>
      <c r="F60" s="161">
        <v>15000</v>
      </c>
      <c r="G60" s="152"/>
      <c r="H60" s="58"/>
    </row>
    <row r="61" spans="1:8">
      <c r="A61" s="28"/>
      <c r="B61" s="29" t="s">
        <v>72</v>
      </c>
      <c r="C61" s="162">
        <v>30000</v>
      </c>
      <c r="D61" s="152">
        <v>25000</v>
      </c>
      <c r="E61" s="152">
        <v>15000</v>
      </c>
      <c r="F61" s="163">
        <v>24000</v>
      </c>
      <c r="G61" s="152"/>
      <c r="H61" s="58"/>
    </row>
    <row r="62" spans="1:8" ht="13.2" thickBot="1">
      <c r="A62" s="28"/>
      <c r="B62" s="29" t="s">
        <v>73</v>
      </c>
      <c r="C62" s="164">
        <v>20000</v>
      </c>
      <c r="D62" s="165">
        <v>20000</v>
      </c>
      <c r="E62" s="165">
        <v>25000</v>
      </c>
      <c r="F62" s="166">
        <v>20000</v>
      </c>
      <c r="G62" s="152"/>
      <c r="H62" s="58"/>
    </row>
    <row r="63" spans="1:8" ht="4.5" customHeight="1">
      <c r="A63" s="25"/>
      <c r="B63" s="26"/>
      <c r="C63" s="26"/>
      <c r="D63" s="26"/>
      <c r="E63" s="26"/>
      <c r="F63" s="26"/>
      <c r="G63" s="26"/>
      <c r="H63" s="24"/>
    </row>
    <row r="64" spans="1:8" ht="13.2" thickBot="1">
      <c r="A64" s="25"/>
      <c r="B64" s="26"/>
      <c r="C64" s="31" t="s">
        <v>6</v>
      </c>
      <c r="D64" s="31" t="s">
        <v>7</v>
      </c>
      <c r="E64" s="31" t="s">
        <v>8</v>
      </c>
      <c r="F64" s="31" t="s">
        <v>9</v>
      </c>
      <c r="G64" s="31" t="s">
        <v>10</v>
      </c>
      <c r="H64" s="32" t="s">
        <v>14</v>
      </c>
    </row>
    <row r="65" spans="1:9" ht="13.2" thickTop="1">
      <c r="A65" s="28" t="s">
        <v>11</v>
      </c>
      <c r="B65" s="29" t="s">
        <v>71</v>
      </c>
      <c r="C65" s="147">
        <v>0</v>
      </c>
      <c r="D65" s="148">
        <v>0</v>
      </c>
      <c r="E65" s="148">
        <v>0</v>
      </c>
      <c r="F65" s="148">
        <v>0</v>
      </c>
      <c r="G65" s="149">
        <v>0</v>
      </c>
      <c r="H65" s="167">
        <f t="shared" ref="H65:H70" si="2">SUM(C65:G65)</f>
        <v>0</v>
      </c>
      <c r="I65" s="33"/>
    </row>
    <row r="66" spans="1:9">
      <c r="A66" s="28"/>
      <c r="B66" s="29" t="s">
        <v>72</v>
      </c>
      <c r="C66" s="151">
        <v>0</v>
      </c>
      <c r="D66" s="152">
        <v>0</v>
      </c>
      <c r="E66" s="152">
        <v>0</v>
      </c>
      <c r="F66" s="152">
        <v>0</v>
      </c>
      <c r="G66" s="153">
        <v>0</v>
      </c>
      <c r="H66" s="168">
        <f t="shared" si="2"/>
        <v>0</v>
      </c>
      <c r="I66" s="33"/>
    </row>
    <row r="67" spans="1:9">
      <c r="A67" s="28"/>
      <c r="B67" s="29" t="s">
        <v>73</v>
      </c>
      <c r="C67" s="151">
        <v>0</v>
      </c>
      <c r="D67" s="152">
        <v>0</v>
      </c>
      <c r="E67" s="152">
        <v>0</v>
      </c>
      <c r="F67" s="152">
        <v>0</v>
      </c>
      <c r="G67" s="153">
        <v>0</v>
      </c>
      <c r="H67" s="168">
        <f t="shared" si="2"/>
        <v>0</v>
      </c>
      <c r="I67" s="33"/>
    </row>
    <row r="68" spans="1:9">
      <c r="A68" s="28" t="s">
        <v>12</v>
      </c>
      <c r="B68" s="29" t="s">
        <v>71</v>
      </c>
      <c r="C68" s="151">
        <v>0</v>
      </c>
      <c r="D68" s="152">
        <v>0</v>
      </c>
      <c r="E68" s="152">
        <v>0</v>
      </c>
      <c r="F68" s="152">
        <v>0</v>
      </c>
      <c r="G68" s="153">
        <v>0</v>
      </c>
      <c r="H68" s="168">
        <f t="shared" si="2"/>
        <v>0</v>
      </c>
    </row>
    <row r="69" spans="1:9">
      <c r="A69" s="28"/>
      <c r="B69" s="29" t="s">
        <v>72</v>
      </c>
      <c r="C69" s="151">
        <v>0</v>
      </c>
      <c r="D69" s="152">
        <v>0</v>
      </c>
      <c r="E69" s="152">
        <v>0</v>
      </c>
      <c r="F69" s="152">
        <v>0</v>
      </c>
      <c r="G69" s="153">
        <v>0</v>
      </c>
      <c r="H69" s="168">
        <f t="shared" si="2"/>
        <v>0</v>
      </c>
      <c r="I69" s="33"/>
    </row>
    <row r="70" spans="1:9" ht="13.2" thickBot="1">
      <c r="A70" s="28"/>
      <c r="B70" s="29" t="s">
        <v>73</v>
      </c>
      <c r="C70" s="155">
        <v>0</v>
      </c>
      <c r="D70" s="156">
        <v>0</v>
      </c>
      <c r="E70" s="156">
        <v>0</v>
      </c>
      <c r="F70" s="156">
        <v>0</v>
      </c>
      <c r="G70" s="157">
        <v>0</v>
      </c>
      <c r="H70" s="169">
        <f t="shared" si="2"/>
        <v>0</v>
      </c>
      <c r="I70" s="33"/>
    </row>
    <row r="71" spans="1:9" ht="3.75" customHeight="1" thickTop="1">
      <c r="A71" s="25"/>
      <c r="B71" s="26"/>
      <c r="C71" s="26"/>
      <c r="D71" s="26"/>
      <c r="E71" s="26"/>
      <c r="F71" s="26"/>
      <c r="G71" s="26"/>
      <c r="H71" s="24"/>
      <c r="I71" s="38"/>
    </row>
    <row r="72" spans="1:9" ht="13.2" thickBot="1">
      <c r="A72" s="25"/>
      <c r="B72" s="26"/>
      <c r="C72" s="26"/>
      <c r="D72" s="26"/>
      <c r="E72" s="70"/>
      <c r="F72" s="26"/>
      <c r="G72" s="71"/>
      <c r="H72" s="32" t="s">
        <v>15</v>
      </c>
      <c r="I72" s="38"/>
    </row>
    <row r="73" spans="1:9">
      <c r="A73" s="25"/>
      <c r="B73" s="26"/>
      <c r="C73" s="70" t="s">
        <v>45</v>
      </c>
      <c r="D73" s="26"/>
      <c r="E73" s="70"/>
      <c r="F73" s="29" t="s">
        <v>71</v>
      </c>
      <c r="G73" s="152">
        <f t="shared" ref="G73:G78" si="3">SUM(G51,H65)</f>
        <v>0</v>
      </c>
      <c r="H73" s="170">
        <f>B13</f>
        <v>0</v>
      </c>
      <c r="I73" s="38"/>
    </row>
    <row r="74" spans="1:9">
      <c r="A74" s="25"/>
      <c r="B74" s="26"/>
      <c r="C74" s="26"/>
      <c r="D74" s="26"/>
      <c r="E74" s="70"/>
      <c r="F74" s="29" t="s">
        <v>72</v>
      </c>
      <c r="G74" s="152">
        <f t="shared" si="3"/>
        <v>0</v>
      </c>
      <c r="H74" s="171">
        <f>C13</f>
        <v>0</v>
      </c>
      <c r="I74" s="38"/>
    </row>
    <row r="75" spans="1:9">
      <c r="A75" s="25"/>
      <c r="B75" s="26"/>
      <c r="C75" s="26"/>
      <c r="D75" s="26"/>
      <c r="E75" s="70"/>
      <c r="F75" s="29" t="s">
        <v>73</v>
      </c>
      <c r="G75" s="152">
        <f t="shared" si="3"/>
        <v>0</v>
      </c>
      <c r="H75" s="171">
        <f>D13</f>
        <v>0</v>
      </c>
      <c r="I75" s="38"/>
    </row>
    <row r="76" spans="1:9">
      <c r="A76" s="25"/>
      <c r="B76" s="26"/>
      <c r="C76" s="70" t="s">
        <v>46</v>
      </c>
      <c r="D76" s="26"/>
      <c r="E76" s="26"/>
      <c r="F76" s="29" t="s">
        <v>71</v>
      </c>
      <c r="G76" s="152">
        <f t="shared" si="3"/>
        <v>0</v>
      </c>
      <c r="H76" s="171">
        <f>B14</f>
        <v>0</v>
      </c>
      <c r="I76" s="38"/>
    </row>
    <row r="77" spans="1:9">
      <c r="A77" s="25"/>
      <c r="B77" s="26"/>
      <c r="C77" s="70"/>
      <c r="D77" s="26"/>
      <c r="E77" s="26"/>
      <c r="F77" s="29" t="s">
        <v>72</v>
      </c>
      <c r="G77" s="152">
        <f t="shared" si="3"/>
        <v>0</v>
      </c>
      <c r="H77" s="171">
        <f>C14</f>
        <v>0</v>
      </c>
      <c r="I77" s="38"/>
    </row>
    <row r="78" spans="1:9" ht="13.2" thickBot="1">
      <c r="A78" s="25"/>
      <c r="B78" s="26"/>
      <c r="C78" s="70"/>
      <c r="D78" s="26"/>
      <c r="E78" s="26"/>
      <c r="F78" s="29" t="s">
        <v>73</v>
      </c>
      <c r="G78" s="152">
        <f t="shared" si="3"/>
        <v>0</v>
      </c>
      <c r="H78" s="172">
        <f>D14</f>
        <v>0</v>
      </c>
      <c r="I78" s="38"/>
    </row>
    <row r="79" spans="1:9" ht="3.75" customHeight="1">
      <c r="A79" s="25"/>
      <c r="B79" s="26"/>
      <c r="C79" s="26"/>
      <c r="D79" s="26"/>
      <c r="E79" s="26"/>
      <c r="F79" s="26"/>
      <c r="G79" s="26"/>
      <c r="H79" s="24"/>
    </row>
    <row r="80" spans="1:9" ht="13.2" thickBot="1">
      <c r="A80" s="25"/>
      <c r="B80" s="26"/>
      <c r="C80" s="31" t="s">
        <v>6</v>
      </c>
      <c r="D80" s="31" t="s">
        <v>7</v>
      </c>
      <c r="E80" s="31" t="s">
        <v>8</v>
      </c>
      <c r="F80" s="31" t="s">
        <v>9</v>
      </c>
      <c r="G80" s="31" t="s">
        <v>10</v>
      </c>
      <c r="H80" s="32" t="s">
        <v>14</v>
      </c>
    </row>
    <row r="81" spans="1:9">
      <c r="A81" s="28" t="s">
        <v>40</v>
      </c>
      <c r="B81" s="29" t="s">
        <v>71</v>
      </c>
      <c r="C81" s="147">
        <v>0</v>
      </c>
      <c r="D81" s="148">
        <v>0</v>
      </c>
      <c r="E81" s="148">
        <v>0</v>
      </c>
      <c r="F81" s="148">
        <v>0</v>
      </c>
      <c r="G81" s="149">
        <v>0</v>
      </c>
      <c r="H81" s="173">
        <f t="shared" ref="H81:H92" si="4">SUM(C81:G81)</f>
        <v>0</v>
      </c>
    </row>
    <row r="82" spans="1:9">
      <c r="A82" s="28"/>
      <c r="B82" s="29" t="s">
        <v>72</v>
      </c>
      <c r="C82" s="151">
        <v>0</v>
      </c>
      <c r="D82" s="152">
        <v>0</v>
      </c>
      <c r="E82" s="152">
        <v>0</v>
      </c>
      <c r="F82" s="152">
        <v>0</v>
      </c>
      <c r="G82" s="153">
        <v>0</v>
      </c>
      <c r="H82" s="174">
        <f t="shared" si="4"/>
        <v>0</v>
      </c>
    </row>
    <row r="83" spans="1:9">
      <c r="A83" s="28"/>
      <c r="B83" s="29" t="s">
        <v>73</v>
      </c>
      <c r="C83" s="151">
        <v>0</v>
      </c>
      <c r="D83" s="152">
        <v>0</v>
      </c>
      <c r="E83" s="152">
        <v>0</v>
      </c>
      <c r="F83" s="152">
        <v>0</v>
      </c>
      <c r="G83" s="153">
        <v>0</v>
      </c>
      <c r="H83" s="174">
        <f t="shared" si="4"/>
        <v>0</v>
      </c>
    </row>
    <row r="84" spans="1:9">
      <c r="A84" s="28" t="s">
        <v>41</v>
      </c>
      <c r="B84" s="29" t="s">
        <v>71</v>
      </c>
      <c r="C84" s="151">
        <v>0</v>
      </c>
      <c r="D84" s="152">
        <v>0</v>
      </c>
      <c r="E84" s="152">
        <v>0</v>
      </c>
      <c r="F84" s="152">
        <v>0</v>
      </c>
      <c r="G84" s="153">
        <v>0</v>
      </c>
      <c r="H84" s="174">
        <f t="shared" si="4"/>
        <v>0</v>
      </c>
    </row>
    <row r="85" spans="1:9">
      <c r="A85" s="28"/>
      <c r="B85" s="29" t="s">
        <v>72</v>
      </c>
      <c r="C85" s="151">
        <v>0</v>
      </c>
      <c r="D85" s="152">
        <v>0</v>
      </c>
      <c r="E85" s="152">
        <v>0</v>
      </c>
      <c r="F85" s="152">
        <v>0</v>
      </c>
      <c r="G85" s="153">
        <v>0</v>
      </c>
      <c r="H85" s="174">
        <f t="shared" si="4"/>
        <v>0</v>
      </c>
    </row>
    <row r="86" spans="1:9">
      <c r="A86" s="28"/>
      <c r="B86" s="29" t="s">
        <v>73</v>
      </c>
      <c r="C86" s="151">
        <v>0</v>
      </c>
      <c r="D86" s="152">
        <v>0</v>
      </c>
      <c r="E86" s="152">
        <v>0</v>
      </c>
      <c r="F86" s="152">
        <v>0</v>
      </c>
      <c r="G86" s="153">
        <v>0</v>
      </c>
      <c r="H86" s="174">
        <f t="shared" si="4"/>
        <v>0</v>
      </c>
    </row>
    <row r="87" spans="1:9">
      <c r="A87" s="28" t="s">
        <v>42</v>
      </c>
      <c r="B87" s="29" t="s">
        <v>71</v>
      </c>
      <c r="C87" s="151">
        <v>0</v>
      </c>
      <c r="D87" s="152">
        <v>0</v>
      </c>
      <c r="E87" s="152">
        <v>0</v>
      </c>
      <c r="F87" s="152">
        <v>0</v>
      </c>
      <c r="G87" s="153">
        <v>0</v>
      </c>
      <c r="H87" s="174">
        <f t="shared" si="4"/>
        <v>0</v>
      </c>
    </row>
    <row r="88" spans="1:9">
      <c r="A88" s="28"/>
      <c r="B88" s="29" t="s">
        <v>72</v>
      </c>
      <c r="C88" s="151">
        <v>0</v>
      </c>
      <c r="D88" s="152">
        <v>0</v>
      </c>
      <c r="E88" s="152">
        <v>0</v>
      </c>
      <c r="F88" s="152">
        <v>0</v>
      </c>
      <c r="G88" s="153">
        <v>0</v>
      </c>
      <c r="H88" s="174">
        <f t="shared" si="4"/>
        <v>0</v>
      </c>
    </row>
    <row r="89" spans="1:9">
      <c r="A89" s="28"/>
      <c r="B89" s="29" t="s">
        <v>73</v>
      </c>
      <c r="C89" s="151">
        <v>0</v>
      </c>
      <c r="D89" s="152">
        <v>0</v>
      </c>
      <c r="E89" s="152">
        <v>0</v>
      </c>
      <c r="F89" s="152">
        <v>0</v>
      </c>
      <c r="G89" s="153">
        <v>0</v>
      </c>
      <c r="H89" s="174">
        <f t="shared" si="4"/>
        <v>0</v>
      </c>
    </row>
    <row r="90" spans="1:9">
      <c r="A90" s="28" t="s">
        <v>43</v>
      </c>
      <c r="B90" s="29" t="s">
        <v>71</v>
      </c>
      <c r="C90" s="151">
        <v>0</v>
      </c>
      <c r="D90" s="152">
        <v>0</v>
      </c>
      <c r="E90" s="152">
        <v>0</v>
      </c>
      <c r="F90" s="152">
        <v>0</v>
      </c>
      <c r="G90" s="153">
        <v>0</v>
      </c>
      <c r="H90" s="174">
        <f t="shared" si="4"/>
        <v>0</v>
      </c>
    </row>
    <row r="91" spans="1:9">
      <c r="A91" s="28"/>
      <c r="B91" s="29" t="s">
        <v>72</v>
      </c>
      <c r="C91" s="151">
        <v>0</v>
      </c>
      <c r="D91" s="152">
        <v>0</v>
      </c>
      <c r="E91" s="152">
        <v>0</v>
      </c>
      <c r="F91" s="152">
        <v>0</v>
      </c>
      <c r="G91" s="153">
        <v>0</v>
      </c>
      <c r="H91" s="174">
        <f t="shared" si="4"/>
        <v>0</v>
      </c>
    </row>
    <row r="92" spans="1:9" ht="13.2" thickBot="1">
      <c r="A92" s="28"/>
      <c r="B92" s="29" t="s">
        <v>73</v>
      </c>
      <c r="C92" s="155">
        <v>0</v>
      </c>
      <c r="D92" s="156">
        <v>0</v>
      </c>
      <c r="E92" s="156">
        <v>0</v>
      </c>
      <c r="F92" s="156">
        <v>0</v>
      </c>
      <c r="G92" s="157">
        <v>0</v>
      </c>
      <c r="H92" s="175">
        <f t="shared" si="4"/>
        <v>0</v>
      </c>
    </row>
    <row r="93" spans="1:9">
      <c r="A93" s="57" t="s">
        <v>14</v>
      </c>
      <c r="B93" s="29" t="s">
        <v>71</v>
      </c>
      <c r="C93" s="176">
        <f t="shared" ref="C93:G95" si="5">SUM(C65,C68,C81,C84,C87,C90)</f>
        <v>0</v>
      </c>
      <c r="D93" s="177">
        <f t="shared" si="5"/>
        <v>0</v>
      </c>
      <c r="E93" s="177">
        <f t="shared" si="5"/>
        <v>0</v>
      </c>
      <c r="F93" s="177">
        <f t="shared" si="5"/>
        <v>0</v>
      </c>
      <c r="G93" s="150">
        <f t="shared" si="5"/>
        <v>0</v>
      </c>
      <c r="H93" s="178"/>
      <c r="I93" s="38"/>
    </row>
    <row r="94" spans="1:9">
      <c r="A94" s="57"/>
      <c r="B94" s="29" t="s">
        <v>72</v>
      </c>
      <c r="C94" s="179">
        <f t="shared" si="5"/>
        <v>0</v>
      </c>
      <c r="D94" s="152">
        <f t="shared" si="5"/>
        <v>0</v>
      </c>
      <c r="E94" s="152">
        <f t="shared" si="5"/>
        <v>0</v>
      </c>
      <c r="F94" s="152">
        <f t="shared" si="5"/>
        <v>0</v>
      </c>
      <c r="G94" s="154">
        <f t="shared" si="5"/>
        <v>0</v>
      </c>
      <c r="H94" s="178"/>
      <c r="I94" s="38"/>
    </row>
    <row r="95" spans="1:9" ht="13.2" thickBot="1">
      <c r="A95" s="57"/>
      <c r="B95" s="29" t="s">
        <v>73</v>
      </c>
      <c r="C95" s="180">
        <f t="shared" si="5"/>
        <v>0</v>
      </c>
      <c r="D95" s="181">
        <f t="shared" si="5"/>
        <v>0</v>
      </c>
      <c r="E95" s="181">
        <f t="shared" si="5"/>
        <v>0</v>
      </c>
      <c r="F95" s="181">
        <f t="shared" si="5"/>
        <v>0</v>
      </c>
      <c r="G95" s="158">
        <f t="shared" si="5"/>
        <v>0</v>
      </c>
      <c r="H95" s="178"/>
      <c r="I95" s="38"/>
    </row>
    <row r="96" spans="1:9">
      <c r="A96" s="28" t="s">
        <v>47</v>
      </c>
      <c r="B96" s="29" t="s">
        <v>71</v>
      </c>
      <c r="C96" s="159">
        <v>30000</v>
      </c>
      <c r="D96" s="160">
        <v>23000</v>
      </c>
      <c r="E96" s="160">
        <v>15000</v>
      </c>
      <c r="F96" s="160">
        <v>32000</v>
      </c>
      <c r="G96" s="161">
        <v>16000</v>
      </c>
      <c r="H96" s="178"/>
      <c r="I96" s="38"/>
    </row>
    <row r="97" spans="1:9">
      <c r="A97" s="28"/>
      <c r="B97" s="29" t="s">
        <v>72</v>
      </c>
      <c r="C97" s="162">
        <v>20000</v>
      </c>
      <c r="D97" s="152">
        <v>15000</v>
      </c>
      <c r="E97" s="152">
        <v>22000</v>
      </c>
      <c r="F97" s="152">
        <v>12000</v>
      </c>
      <c r="G97" s="163">
        <v>18000</v>
      </c>
      <c r="H97" s="178"/>
      <c r="I97" s="38"/>
    </row>
    <row r="98" spans="1:9" ht="13.2" thickBot="1">
      <c r="A98" s="28"/>
      <c r="B98" s="29" t="s">
        <v>73</v>
      </c>
      <c r="C98" s="164">
        <v>25000</v>
      </c>
      <c r="D98" s="165">
        <v>22000</v>
      </c>
      <c r="E98" s="165">
        <v>16000</v>
      </c>
      <c r="F98" s="165">
        <v>20000</v>
      </c>
      <c r="G98" s="166">
        <v>25000</v>
      </c>
      <c r="H98" s="178"/>
      <c r="I98" s="38"/>
    </row>
    <row r="99" spans="1:9" ht="3.75" customHeight="1">
      <c r="A99" s="25"/>
      <c r="B99" s="26"/>
      <c r="C99" s="182"/>
      <c r="D99" s="182"/>
      <c r="E99" s="182"/>
      <c r="F99" s="182"/>
      <c r="G99" s="182"/>
      <c r="H99" s="183"/>
    </row>
    <row r="100" spans="1:9">
      <c r="A100" s="184" t="s">
        <v>17</v>
      </c>
      <c r="B100" s="185"/>
      <c r="C100" s="186">
        <f>SUMPRODUCT(C20:F25,C51:F56)+SUMPRODUCT(C28:G33,C65:G70)+SUMPRODUCT(C36:G47,C81:G92)</f>
        <v>0</v>
      </c>
      <c r="D100" s="182"/>
      <c r="E100" s="182"/>
      <c r="F100" s="182"/>
      <c r="G100" s="182"/>
      <c r="H100" s="183"/>
    </row>
    <row r="101" spans="1:9" ht="13.2" thickBot="1">
      <c r="A101" s="184" t="s">
        <v>161</v>
      </c>
      <c r="B101" s="26"/>
      <c r="C101" s="186">
        <f>E15</f>
        <v>0</v>
      </c>
      <c r="D101" s="182"/>
      <c r="E101" s="182"/>
      <c r="F101" s="182"/>
      <c r="G101" s="182"/>
      <c r="H101" s="183"/>
    </row>
    <row r="102" spans="1:9" ht="13.8" thickTop="1" thickBot="1">
      <c r="A102" s="187"/>
      <c r="B102" s="188" t="s">
        <v>139</v>
      </c>
      <c r="C102" s="189">
        <f>SUM(C100:C101)</f>
        <v>0</v>
      </c>
      <c r="D102" s="190"/>
      <c r="E102" s="190"/>
      <c r="F102" s="190"/>
      <c r="G102" s="190"/>
      <c r="H102" s="191"/>
    </row>
    <row r="103" spans="1:9" ht="13.2" thickTop="1">
      <c r="C103" s="192"/>
      <c r="D103" s="192"/>
    </row>
    <row r="104" spans="1:9" ht="13.2" thickBot="1">
      <c r="A104" s="192"/>
    </row>
    <row r="105" spans="1:9" ht="13.2" thickTop="1">
      <c r="A105" s="266" t="s">
        <v>162</v>
      </c>
      <c r="B105" s="261"/>
      <c r="C105" s="255"/>
      <c r="D105" s="255"/>
      <c r="E105" s="255"/>
      <c r="F105" s="255"/>
      <c r="G105" s="255"/>
      <c r="H105" s="256"/>
    </row>
    <row r="106" spans="1:9">
      <c r="A106" s="262" t="s">
        <v>163</v>
      </c>
      <c r="B106" s="263"/>
      <c r="C106" s="257"/>
      <c r="D106" s="257"/>
      <c r="E106" s="257"/>
      <c r="F106" s="257"/>
      <c r="G106" s="257"/>
      <c r="H106" s="258"/>
    </row>
    <row r="107" spans="1:9">
      <c r="A107" s="262" t="s">
        <v>164</v>
      </c>
      <c r="B107" s="263"/>
      <c r="C107" s="257"/>
      <c r="D107" s="257"/>
      <c r="E107" s="257"/>
      <c r="F107" s="257"/>
      <c r="G107" s="257"/>
      <c r="H107" s="258"/>
    </row>
    <row r="108" spans="1:9">
      <c r="A108" s="262" t="s">
        <v>165</v>
      </c>
      <c r="B108" s="263"/>
      <c r="C108" s="257"/>
      <c r="D108" s="257"/>
      <c r="E108" s="257"/>
      <c r="F108" s="257"/>
      <c r="G108" s="257"/>
      <c r="H108" s="258"/>
    </row>
    <row r="109" spans="1:9">
      <c r="A109" s="262" t="s">
        <v>166</v>
      </c>
      <c r="B109" s="263"/>
      <c r="C109" s="257"/>
      <c r="D109" s="257"/>
      <c r="E109" s="257"/>
      <c r="F109" s="257"/>
      <c r="G109" s="257"/>
      <c r="H109" s="258"/>
    </row>
    <row r="110" spans="1:9">
      <c r="A110" s="262"/>
      <c r="B110" s="263"/>
      <c r="C110" s="257"/>
      <c r="D110" s="257"/>
      <c r="E110" s="257"/>
      <c r="F110" s="257"/>
      <c r="G110" s="257"/>
      <c r="H110" s="258"/>
    </row>
    <row r="111" spans="1:9">
      <c r="A111" s="267" t="s">
        <v>22</v>
      </c>
      <c r="B111" s="263"/>
      <c r="C111" s="257"/>
      <c r="D111" s="257"/>
      <c r="E111" s="257"/>
      <c r="F111" s="257"/>
      <c r="G111" s="257"/>
      <c r="H111" s="258"/>
    </row>
    <row r="112" spans="1:9">
      <c r="A112" s="262" t="s">
        <v>167</v>
      </c>
      <c r="B112" s="263"/>
      <c r="C112" s="257"/>
      <c r="D112" s="257"/>
      <c r="E112" s="257"/>
      <c r="F112" s="257"/>
      <c r="G112" s="257"/>
      <c r="H112" s="258"/>
    </row>
    <row r="113" spans="1:8">
      <c r="A113" s="262" t="s">
        <v>168</v>
      </c>
      <c r="B113" s="263"/>
      <c r="C113" s="257"/>
      <c r="D113" s="257"/>
      <c r="E113" s="257"/>
      <c r="F113" s="257"/>
      <c r="G113" s="257"/>
      <c r="H113" s="258"/>
    </row>
    <row r="114" spans="1:8">
      <c r="A114" s="262" t="s">
        <v>169</v>
      </c>
      <c r="B114" s="263"/>
      <c r="C114" s="257"/>
      <c r="D114" s="257"/>
      <c r="E114" s="257"/>
      <c r="F114" s="257"/>
      <c r="G114" s="257"/>
      <c r="H114" s="258"/>
    </row>
    <row r="115" spans="1:8">
      <c r="A115" s="262" t="s">
        <v>170</v>
      </c>
      <c r="B115" s="263"/>
      <c r="C115" s="257"/>
      <c r="D115" s="257"/>
      <c r="E115" s="257"/>
      <c r="F115" s="257"/>
      <c r="G115" s="257"/>
      <c r="H115" s="258"/>
    </row>
    <row r="116" spans="1:8">
      <c r="A116" s="262" t="s">
        <v>171</v>
      </c>
      <c r="B116" s="263"/>
      <c r="C116" s="257"/>
      <c r="D116" s="257"/>
      <c r="E116" s="257"/>
      <c r="F116" s="257"/>
      <c r="G116" s="257"/>
      <c r="H116" s="258"/>
    </row>
    <row r="117" spans="1:8">
      <c r="A117" s="262" t="s">
        <v>55</v>
      </c>
      <c r="B117" s="263"/>
      <c r="C117" s="257"/>
      <c r="D117" s="257"/>
      <c r="E117" s="257"/>
      <c r="F117" s="257"/>
      <c r="G117" s="257"/>
      <c r="H117" s="258"/>
    </row>
    <row r="118" spans="1:8">
      <c r="A118" s="262"/>
      <c r="B118" s="263" t="s">
        <v>172</v>
      </c>
      <c r="C118" s="257"/>
      <c r="D118" s="257"/>
      <c r="E118" s="257"/>
      <c r="F118" s="257"/>
      <c r="G118" s="257"/>
      <c r="H118" s="258"/>
    </row>
    <row r="119" spans="1:8">
      <c r="A119" s="262"/>
      <c r="B119" s="263" t="s">
        <v>56</v>
      </c>
      <c r="C119" s="257"/>
      <c r="D119" s="257"/>
      <c r="E119" s="257"/>
      <c r="F119" s="257"/>
      <c r="G119" s="257"/>
      <c r="H119" s="258"/>
    </row>
    <row r="120" spans="1:8">
      <c r="A120" s="262"/>
      <c r="B120" s="263" t="s">
        <v>57</v>
      </c>
      <c r="C120" s="257"/>
      <c r="D120" s="257"/>
      <c r="E120" s="257"/>
      <c r="F120" s="257"/>
      <c r="G120" s="257"/>
      <c r="H120" s="258"/>
    </row>
    <row r="121" spans="1:8">
      <c r="A121" s="262"/>
      <c r="B121" s="263" t="s">
        <v>173</v>
      </c>
      <c r="C121" s="257"/>
      <c r="D121" s="257"/>
      <c r="E121" s="257"/>
      <c r="F121" s="257"/>
      <c r="G121" s="257"/>
      <c r="H121" s="258"/>
    </row>
    <row r="122" spans="1:8">
      <c r="A122" s="262" t="s">
        <v>59</v>
      </c>
      <c r="B122" s="263"/>
      <c r="C122" s="257"/>
      <c r="D122" s="257"/>
      <c r="E122" s="257"/>
      <c r="F122" s="257"/>
      <c r="G122" s="257"/>
      <c r="H122" s="258"/>
    </row>
    <row r="123" spans="1:8">
      <c r="A123" s="262"/>
      <c r="B123" s="263" t="s">
        <v>60</v>
      </c>
      <c r="C123" s="257"/>
      <c r="D123" s="257"/>
      <c r="E123" s="257"/>
      <c r="F123" s="257"/>
      <c r="G123" s="257"/>
      <c r="H123" s="258"/>
    </row>
    <row r="124" spans="1:8">
      <c r="A124" s="262"/>
      <c r="B124" s="263" t="s">
        <v>61</v>
      </c>
      <c r="C124" s="257"/>
      <c r="D124" s="257"/>
      <c r="E124" s="257"/>
      <c r="F124" s="257"/>
      <c r="G124" s="257"/>
      <c r="H124" s="258"/>
    </row>
    <row r="125" spans="1:8">
      <c r="A125" s="262"/>
      <c r="B125" s="263" t="s">
        <v>62</v>
      </c>
      <c r="C125" s="257"/>
      <c r="D125" s="257"/>
      <c r="E125" s="257"/>
      <c r="F125" s="257"/>
      <c r="G125" s="257"/>
      <c r="H125" s="258"/>
    </row>
    <row r="126" spans="1:8">
      <c r="A126" s="262"/>
      <c r="B126" s="263" t="s">
        <v>63</v>
      </c>
      <c r="C126" s="257"/>
      <c r="D126" s="257"/>
      <c r="E126" s="257"/>
      <c r="F126" s="257"/>
      <c r="G126" s="257"/>
      <c r="H126" s="258"/>
    </row>
    <row r="127" spans="1:8">
      <c r="A127" s="262" t="s">
        <v>174</v>
      </c>
      <c r="B127" s="263"/>
      <c r="C127" s="257"/>
      <c r="D127" s="257"/>
      <c r="E127" s="257"/>
      <c r="F127" s="257"/>
      <c r="G127" s="257"/>
      <c r="H127" s="258"/>
    </row>
    <row r="128" spans="1:8">
      <c r="A128" s="262"/>
      <c r="B128" s="263"/>
      <c r="C128" s="257"/>
      <c r="D128" s="257"/>
      <c r="E128" s="257"/>
      <c r="F128" s="257"/>
      <c r="G128" s="257"/>
      <c r="H128" s="258"/>
    </row>
    <row r="129" spans="1:8">
      <c r="A129" s="267" t="s">
        <v>31</v>
      </c>
      <c r="B129" s="263"/>
      <c r="C129" s="257"/>
      <c r="D129" s="257"/>
      <c r="E129" s="257"/>
      <c r="F129" s="257"/>
      <c r="G129" s="257"/>
      <c r="H129" s="258"/>
    </row>
    <row r="130" spans="1:8">
      <c r="A130" s="262" t="s">
        <v>175</v>
      </c>
      <c r="B130" s="263"/>
      <c r="C130" s="257"/>
      <c r="D130" s="257"/>
      <c r="E130" s="257"/>
      <c r="F130" s="257"/>
      <c r="G130" s="257"/>
      <c r="H130" s="258"/>
    </row>
    <row r="131" spans="1:8">
      <c r="A131" s="262" t="s">
        <v>176</v>
      </c>
      <c r="B131" s="263"/>
      <c r="C131" s="257"/>
      <c r="D131" s="257"/>
      <c r="E131" s="257"/>
      <c r="F131" s="257"/>
      <c r="G131" s="257"/>
      <c r="H131" s="258"/>
    </row>
    <row r="132" spans="1:8">
      <c r="A132" s="262" t="s">
        <v>177</v>
      </c>
      <c r="B132" s="263"/>
      <c r="C132" s="257"/>
      <c r="D132" s="257"/>
      <c r="E132" s="257"/>
      <c r="F132" s="257"/>
      <c r="G132" s="257"/>
      <c r="H132" s="258"/>
    </row>
    <row r="133" spans="1:8" ht="13.2" thickBot="1">
      <c r="A133" s="264" t="s">
        <v>178</v>
      </c>
      <c r="B133" s="265"/>
      <c r="C133" s="259"/>
      <c r="D133" s="259"/>
      <c r="E133" s="259"/>
      <c r="F133" s="259"/>
      <c r="G133" s="259"/>
      <c r="H133" s="260"/>
    </row>
    <row r="134" spans="1:8" ht="13.2" thickTop="1"/>
  </sheetData>
  <printOptions gridLinesSet="0"/>
  <pageMargins left="0.75" right="0.75" top="1" bottom="1" header="0.5" footer="0.5"/>
  <pageSetup orientation="portrait" horizontalDpi="300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63</vt:i4>
      </vt:variant>
    </vt:vector>
  </HeadingPairs>
  <TitlesOfParts>
    <vt:vector size="70" baseType="lpstr">
      <vt:lpstr>Summary</vt:lpstr>
      <vt:lpstr>Transport1</vt:lpstr>
      <vt:lpstr>Transport2</vt:lpstr>
      <vt:lpstr>Transport3</vt:lpstr>
      <vt:lpstr>Knapsack</vt:lpstr>
      <vt:lpstr>Facility</vt:lpstr>
      <vt:lpstr>Prodtran</vt:lpstr>
      <vt:lpstr>Facility!Capacity</vt:lpstr>
      <vt:lpstr>Capacity</vt:lpstr>
      <vt:lpstr>Facility!Demand</vt:lpstr>
      <vt:lpstr>Knapsack!Demand</vt:lpstr>
      <vt:lpstr>Prodtran!Demand</vt:lpstr>
      <vt:lpstr>Transport1!Demand</vt:lpstr>
      <vt:lpstr>Transport2!Demand</vt:lpstr>
      <vt:lpstr>Demand</vt:lpstr>
      <vt:lpstr>Prodtran!Factory_capacity</vt:lpstr>
      <vt:lpstr>Transport2!Factory_capacity</vt:lpstr>
      <vt:lpstr>Factory_capacity</vt:lpstr>
      <vt:lpstr>Prodtran!Factory_to_customer</vt:lpstr>
      <vt:lpstr>Transport2!Factory_to_customer</vt:lpstr>
      <vt:lpstr>Factory_to_customer</vt:lpstr>
      <vt:lpstr>Prodtran!Factory_to_warehouse</vt:lpstr>
      <vt:lpstr>Transport2!Factory_to_warehouse</vt:lpstr>
      <vt:lpstr>Factory_to_warehouse</vt:lpstr>
      <vt:lpstr>Gallons_loaded</vt:lpstr>
      <vt:lpstr>Loading_decisions</vt:lpstr>
      <vt:lpstr>Maximum_gallons</vt:lpstr>
      <vt:lpstr>Open_or_close</vt:lpstr>
      <vt:lpstr>Facility!Products_made</vt:lpstr>
      <vt:lpstr>Products_made</vt:lpstr>
      <vt:lpstr>Facility!Products_shipped</vt:lpstr>
      <vt:lpstr>Products_shipped</vt:lpstr>
      <vt:lpstr>Facility!Total_cost</vt:lpstr>
      <vt:lpstr>Prodtran!Total_cost</vt:lpstr>
      <vt:lpstr>Transport1!Total_cost</vt:lpstr>
      <vt:lpstr>Transport2!Total_cost</vt:lpstr>
      <vt:lpstr>Total_cost</vt:lpstr>
      <vt:lpstr>Total_decisions</vt:lpstr>
      <vt:lpstr>Prodtran!Total_from_factory</vt:lpstr>
      <vt:lpstr>Transport2!Total_from_factory</vt:lpstr>
      <vt:lpstr>Total_from_factory</vt:lpstr>
      <vt:lpstr>Prodtran!Total_from_warehouse</vt:lpstr>
      <vt:lpstr>Transport2!Total_from_warehouse</vt:lpstr>
      <vt:lpstr>Total_from_warehouse</vt:lpstr>
      <vt:lpstr>Total_from_warehouse1</vt:lpstr>
      <vt:lpstr>Total_from_warehouse2</vt:lpstr>
      <vt:lpstr>Total_from_warehouse3</vt:lpstr>
      <vt:lpstr>Total_from_warehouse4</vt:lpstr>
      <vt:lpstr>Total_gallons</vt:lpstr>
      <vt:lpstr>Total_loss</vt:lpstr>
      <vt:lpstr>Total_received</vt:lpstr>
      <vt:lpstr>Facility!Total_shipped</vt:lpstr>
      <vt:lpstr>Total_shipped</vt:lpstr>
      <vt:lpstr>Prodtran!Total_to_customer</vt:lpstr>
      <vt:lpstr>Transport2!Total_to_customer</vt:lpstr>
      <vt:lpstr>Total_to_customer</vt:lpstr>
      <vt:lpstr>Prodtran!Total_to_warehouse</vt:lpstr>
      <vt:lpstr>Transport2!Total_to_warehouse</vt:lpstr>
      <vt:lpstr>Total_to_warehouse</vt:lpstr>
      <vt:lpstr>Total_to_warehouse1</vt:lpstr>
      <vt:lpstr>Total_to_warehouse2</vt:lpstr>
      <vt:lpstr>Total_to_warehouse3</vt:lpstr>
      <vt:lpstr>Total_to_warehouse4</vt:lpstr>
      <vt:lpstr>Prodtran!Warehouse_capacity</vt:lpstr>
      <vt:lpstr>Transport2!Warehouse_capacity</vt:lpstr>
      <vt:lpstr>Warehouse_capacity</vt:lpstr>
      <vt:lpstr>Transport2!Warehouse_customer</vt:lpstr>
      <vt:lpstr>Warehouse_customer</vt:lpstr>
      <vt:lpstr>Prodtran!Warehouse_to_customer</vt:lpstr>
      <vt:lpstr>Warehouse_to_customer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1999-05-07T21:16:48Z</dcterms:created>
  <dcterms:modified xsi:type="dcterms:W3CDTF">2022-03-29T11:09:08Z</dcterms:modified>
</cp:coreProperties>
</file>