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lle\Desktop\"/>
    </mc:Choice>
  </mc:AlternateContent>
  <bookViews>
    <workbookView xWindow="240" yWindow="72" windowWidth="20112" windowHeight="7992"/>
  </bookViews>
  <sheets>
    <sheet name="JOB SHOP MACHINES MULTIPLES" sheetId="2" r:id="rId1"/>
    <sheet name="Index Function" sheetId="3" r:id="rId2"/>
    <sheet name="Case 1" sheetId="1" r:id="rId3"/>
  </sheets>
  <definedNames>
    <definedName name="solver_adj" localSheetId="2" hidden="1">'Case 1'!$P$3:$P$13</definedName>
    <definedName name="solver_adj" localSheetId="0" hidden="1">'JOB SHOP MACHINES MULTIPLES'!$G$3:$G$8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3</definedName>
    <definedName name="solver_eng" localSheetId="0" hidden="1">3</definedName>
    <definedName name="solver_est" localSheetId="2" hidden="1">1</definedName>
    <definedName name="solver_est" localSheetId="0" hidden="1">1</definedName>
    <definedName name="solver_itr" localSheetId="2" hidden="1">100</definedName>
    <definedName name="solver_itr" localSheetId="0" hidden="1">100</definedName>
    <definedName name="solver_lhs1" localSheetId="2" hidden="1">'Case 1'!$P$3:$P$13</definedName>
    <definedName name="solver_lhs1" localSheetId="0" hidden="1">'JOB SHOP MACHINES MULTIPLES'!$G$3:$G$8</definedName>
    <definedName name="solver_lhs2" localSheetId="2" hidden="1">'Case 1'!$P$3:$P$13</definedName>
    <definedName name="solver_lhs2" localSheetId="0" hidden="1">'JOB SHOP MACHINES MULTIPLES'!$G$3:$G$8</definedName>
    <definedName name="solver_lhs3" localSheetId="2" hidden="1">'Case 1'!$P$3:$P$13</definedName>
    <definedName name="solver_lhs3" localSheetId="0" hidden="1">'JOB SHOP MACHINES MULTIPLES'!$G$3:$G$8</definedName>
    <definedName name="solver_lhs4" localSheetId="2" hidden="1">'Case 1'!$P$3:$P$13</definedName>
    <definedName name="solver_lhs4" localSheetId="0" hidden="1">'JOB SHOP MACHINES MULTIPLES'!$G$3:$G$8</definedName>
    <definedName name="solver_lhs5" localSheetId="2" hidden="1">'Case 1'!$P$3:$P$13</definedName>
    <definedName name="solver_lhs5" localSheetId="0" hidden="1">'JOB SHOP MACHINES MULTIPLES'!$I$3:$I$8</definedName>
    <definedName name="solver_lin" localSheetId="2" hidden="1">2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4</definedName>
    <definedName name="solver_num" localSheetId="0" hidden="1">5</definedName>
    <definedName name="solver_nwt" localSheetId="2" hidden="1">1</definedName>
    <definedName name="solver_nwt" localSheetId="0" hidden="1">1</definedName>
    <definedName name="solver_opt" localSheetId="2" hidden="1">'Case 1'!$Q$14</definedName>
    <definedName name="solver_opt" localSheetId="0" hidden="1">'JOB SHOP MACHINES MULTIPLES'!$G$9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1</definedName>
    <definedName name="solver_rel2" localSheetId="2" hidden="1">6</definedName>
    <definedName name="solver_rel2" localSheetId="0" hidden="1">6</definedName>
    <definedName name="solver_rel3" localSheetId="2" hidden="1">4</definedName>
    <definedName name="solver_rel3" localSheetId="0" hidden="1">4</definedName>
    <definedName name="solver_rel4" localSheetId="2" hidden="1">3</definedName>
    <definedName name="solver_rel4" localSheetId="0" hidden="1">3</definedName>
    <definedName name="solver_rel5" localSheetId="2" hidden="1">3</definedName>
    <definedName name="solver_rel5" localSheetId="0" hidden="1">1</definedName>
    <definedName name="solver_rhs1" localSheetId="2" hidden="1">11</definedName>
    <definedName name="solver_rhs1" localSheetId="0" hidden="1">6</definedName>
    <definedName name="solver_rhs2" localSheetId="2" hidden="1">AllDifferent</definedName>
    <definedName name="solver_rhs2" localSheetId="0" hidden="1">"AllDifferent"</definedName>
    <definedName name="solver_rhs3" localSheetId="2" hidden="1">integer</definedName>
    <definedName name="solver_rhs3" localSheetId="0" hidden="1">"integer"</definedName>
    <definedName name="solver_rhs4" localSheetId="2" hidden="1">1</definedName>
    <definedName name="solver_rhs4" localSheetId="0" hidden="1">1</definedName>
    <definedName name="solver_rhs5" localSheetId="2" hidden="1">1</definedName>
    <definedName name="solver_rhs5" localSheetId="0" hidden="1">'JOB SHOP MACHINES MULTIPLES'!$K$3:$K$8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100</definedName>
    <definedName name="solver_tim" localSheetId="0" hidden="1">100</definedName>
    <definedName name="solver_tol" localSheetId="2" hidden="1">0.05</definedName>
    <definedName name="solver_tol" localSheetId="0" hidden="1">0.05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3" i="2" l="1"/>
  <c r="H3" i="2"/>
  <c r="R3" i="1"/>
  <c r="Q3" i="1"/>
  <c r="Q4" i="1"/>
  <c r="I6" i="3"/>
  <c r="I5" i="3" l="1"/>
  <c r="I4" i="3"/>
  <c r="I3" i="3"/>
  <c r="K4" i="2"/>
  <c r="K5" i="2"/>
  <c r="K6" i="2"/>
  <c r="K7" i="2"/>
  <c r="K8" i="2"/>
  <c r="H4" i="2"/>
  <c r="H5" i="2"/>
  <c r="H6" i="2"/>
  <c r="H7" i="2"/>
  <c r="H8" i="2"/>
  <c r="R4" i="1"/>
  <c r="R5" i="1"/>
  <c r="R6" i="1"/>
  <c r="R7" i="1"/>
  <c r="R8" i="1"/>
  <c r="R9" i="1"/>
  <c r="R10" i="1"/>
  <c r="R11" i="1"/>
  <c r="R12" i="1"/>
  <c r="R13" i="1"/>
  <c r="Q5" i="1"/>
  <c r="Q13" i="1"/>
  <c r="Q6" i="1"/>
  <c r="Q7" i="1"/>
  <c r="Q8" i="1"/>
  <c r="Q9" i="1"/>
  <c r="Q10" i="1"/>
  <c r="Q11" i="1"/>
  <c r="Q12" i="1"/>
  <c r="I7" i="2" l="1"/>
  <c r="I8" i="2"/>
  <c r="I6" i="2"/>
  <c r="I4" i="2"/>
  <c r="I5" i="2"/>
  <c r="I3" i="2"/>
  <c r="Q14" i="1"/>
  <c r="G9" i="2" l="1"/>
</calcChain>
</file>

<file path=xl/sharedStrings.xml><?xml version="1.0" encoding="utf-8"?>
<sst xmlns="http://schemas.openxmlformats.org/spreadsheetml/2006/main" count="84" uniqueCount="55">
  <si>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</si>
  <si>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</si>
  <si>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</si>
  <si>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</si>
  <si>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</si>
  <si>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</si>
  <si>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</si>
  <si>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</si>
  <si>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</si>
  <si>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</si>
  <si>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</si>
  <si>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</si>
  <si>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</si>
  <si>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</si>
  <si>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City</t>
  </si>
  <si>
    <t>No</t>
  </si>
  <si>
    <t>Job</t>
  </si>
  <si>
    <t xml:space="preserve">Total </t>
  </si>
  <si>
    <t>Job No</t>
  </si>
  <si>
    <t>Machine
1</t>
  </si>
  <si>
    <t>Machine 
2</t>
  </si>
  <si>
    <t>&lt;=</t>
  </si>
  <si>
    <t>"=INDEX($C$3:$G$6,2,1)"</t>
  </si>
  <si>
    <t>"=INDEX($C$3:$G$6,2,5)"</t>
  </si>
  <si>
    <t>Example</t>
  </si>
  <si>
    <t>"=INDEX($C$3:$G$6,3,2)"</t>
    <phoneticPr fontId="2" type="noConversion"/>
  </si>
  <si>
    <t>"=INDEX($C$3:$G$6,1,2)"</t>
    <phoneticPr fontId="2" type="noConversion"/>
  </si>
  <si>
    <t>La durée totale qu'on veut minimiser (function objectif)</t>
  </si>
  <si>
    <t>Le job doit être fini le 32 ème jour par exemple</t>
  </si>
  <si>
    <t>Durée d'un job</t>
  </si>
  <si>
    <t>machine 1</t>
  </si>
  <si>
    <t>JOB 2</t>
  </si>
  <si>
    <t>JOB 3</t>
  </si>
  <si>
    <t>JOB 1</t>
  </si>
  <si>
    <t>machine 2</t>
  </si>
  <si>
    <t>JOB 4</t>
  </si>
  <si>
    <t>JOB 6</t>
  </si>
  <si>
    <t>JOB 5</t>
  </si>
  <si>
    <t>Note : On voit que le solveur dispatche les jobs (tâches) sur les machines , en tenant compte de la date maximum de délivrance du job , et qu'il arrive à minimiser la date totale du projet !</t>
  </si>
  <si>
    <t>makespan</t>
  </si>
  <si>
    <t>fin du projet'</t>
  </si>
  <si>
    <t>Les variables de décision, elles se modifient en fonction du résultat final trouvé par le solveur</t>
  </si>
  <si>
    <t>Durée</t>
  </si>
  <si>
    <t>Date butoir</t>
  </si>
  <si>
    <t>Durée totale en jours</t>
  </si>
  <si>
    <t>JOB SHOP</t>
  </si>
  <si>
    <t xml:space="preserve">Infos de base de mon projet : </t>
  </si>
  <si>
    <t xml:space="preserve">Dispatch des tâches effectuées par le solveur linéaire : </t>
  </si>
  <si>
    <t xml:space="preserve">On trace le résultat du solveur à la main sous forme de GANTT pour mieux comprendre  </t>
  </si>
  <si>
    <t xml:space="preserve">Minimiser la </t>
  </si>
  <si>
    <t>date de fin de projet</t>
  </si>
  <si>
    <t xml:space="preserve">en dispatchant les tâches </t>
  </si>
  <si>
    <t>sur 2 machines différentes</t>
  </si>
  <si>
    <t>Machines multiples</t>
  </si>
  <si>
    <t>Légende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</si>
</sst>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1" xfId="0" applyFont="1" applyBorder="1"/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Fill="1" applyBorder="1"/>
    <xf numFmtId="0" fontId="0" fillId="0" borderId="9" xfId="0" applyFill="1" applyBorder="1"/>
    <xf numFmtId="0" fontId="0" fillId="0" borderId="4" xfId="0" applyFill="1" applyBorder="1"/>
    <xf numFmtId="0" fontId="0" fillId="2" borderId="11" xfId="0" applyFill="1" applyBorder="1"/>
    <xf numFmtId="0" fontId="0" fillId="2" borderId="0" xfId="0" applyFill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/>
    <xf numFmtId="0" fontId="0" fillId="5" borderId="6" xfId="0" applyFill="1" applyBorder="1"/>
    <xf numFmtId="0" fontId="0" fillId="5" borderId="9" xfId="0" applyFill="1" applyBorder="1"/>
    <xf numFmtId="0" fontId="0" fillId="5" borderId="0" xfId="0" applyFill="1"/>
    <xf numFmtId="0" fontId="0" fillId="9" borderId="0" xfId="0" applyFill="1" applyBorder="1"/>
    <xf numFmtId="0" fontId="0" fillId="9" borderId="8" xfId="0" applyFill="1" applyBorder="1"/>
    <xf numFmtId="0" fontId="0" fillId="9" borderId="0" xfId="0" applyFill="1"/>
    <xf numFmtId="0" fontId="0" fillId="9" borderId="3" xfId="0" applyFill="1" applyBorder="1"/>
    <xf numFmtId="0" fontId="0" fillId="7" borderId="0" xfId="0" applyFill="1"/>
    <xf numFmtId="0" fontId="0" fillId="11" borderId="0" xfId="0" applyFill="1"/>
    <xf numFmtId="0" fontId="0" fillId="13" borderId="0" xfId="0" applyFill="1"/>
    <xf numFmtId="0" fontId="0" fillId="11" borderId="0" xfId="0" applyFill="1" applyAlignment="1">
      <alignment horizontal="left"/>
    </xf>
    <xf numFmtId="0" fontId="1" fillId="13" borderId="0" xfId="0" applyFont="1" applyFill="1"/>
    <xf numFmtId="0" fontId="1" fillId="14" borderId="0" xfId="0" applyFont="1" applyFill="1" applyBorder="1"/>
    <xf numFmtId="0" fontId="0" fillId="14" borderId="0" xfId="0" applyFill="1" applyBorder="1"/>
    <xf numFmtId="0" fontId="0" fillId="12" borderId="0" xfId="0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12" borderId="0" xfId="0" quotePrefix="1" applyFill="1" applyBorder="1"/>
    <xf numFmtId="0" fontId="0" fillId="7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13" borderId="0" xfId="0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abSelected="1" workbookViewId="0">
      <selection activeCell="C14" sqref="C14"/>
    </sheetView>
  </sheetViews>
  <sheetFormatPr defaultRowHeight="14.4"/>
  <cols>
    <col min="1" max="1" width="23.21875" customWidth="1"/>
    <col min="2" max="2" width="5.21875" style="12" customWidth="1"/>
    <col min="3" max="3" width="13.88671875" customWidth="1"/>
    <col min="4" max="5" width="13.109375" customWidth="1"/>
    <col min="8" max="8" width="14" customWidth="1"/>
    <col min="9" max="9" width="19.44140625" customWidth="1"/>
    <col min="10" max="10" width="7.21875" style="22" customWidth="1"/>
    <col min="11" max="11" width="11.109375" customWidth="1"/>
  </cols>
  <sheetData>
    <row r="1" spans="1:11">
      <c r="A1" s="45" t="s">
        <v>45</v>
      </c>
      <c r="B1" s="44" t="s">
        <v>46</v>
      </c>
      <c r="C1" s="42"/>
      <c r="D1" s="42"/>
      <c r="F1" s="41" t="s">
        <v>47</v>
      </c>
      <c r="G1" s="41"/>
      <c r="H1" s="41"/>
      <c r="I1" s="41"/>
    </row>
    <row r="2" spans="1:11">
      <c r="A2" s="43" t="s">
        <v>53</v>
      </c>
      <c r="B2" s="23" t="s">
        <v>16</v>
      </c>
      <c r="C2" s="18" t="s">
        <v>42</v>
      </c>
      <c r="D2" s="14" t="s">
        <v>43</v>
      </c>
      <c r="E2" s="4"/>
      <c r="F2" s="58" t="s">
        <v>19</v>
      </c>
      <c r="G2" s="13" t="s">
        <v>18</v>
      </c>
      <c r="H2" s="13" t="s">
        <v>42</v>
      </c>
      <c r="I2" s="13" t="s">
        <v>44</v>
      </c>
      <c r="K2" s="13" t="s">
        <v>43</v>
      </c>
    </row>
    <row r="3" spans="1:11">
      <c r="B3" s="16">
        <v>1</v>
      </c>
      <c r="C3" s="37">
        <v>9</v>
      </c>
      <c r="D3" s="34">
        <v>32</v>
      </c>
      <c r="E3" s="4"/>
      <c r="F3" s="59"/>
      <c r="G3" s="30">
        <v>2</v>
      </c>
      <c r="H3" s="40">
        <f t="shared" ref="H3:H8" si="0">VLOOKUP($G3,$B$3:$C$8,2,FALSE)</f>
        <v>7</v>
      </c>
      <c r="I3" s="2">
        <f>$H$3</f>
        <v>7</v>
      </c>
      <c r="J3" s="22" t="s">
        <v>21</v>
      </c>
      <c r="K3" s="11">
        <f t="shared" ref="K3:K8" si="1">VLOOKUP($G3,$B$3:$D$8,3,FALSE)</f>
        <v>29</v>
      </c>
    </row>
    <row r="4" spans="1:11">
      <c r="B4" s="16">
        <v>2</v>
      </c>
      <c r="C4" s="37">
        <v>7</v>
      </c>
      <c r="D4" s="34">
        <v>29</v>
      </c>
      <c r="E4" s="4"/>
      <c r="F4" s="59"/>
      <c r="G4" s="31">
        <v>3</v>
      </c>
      <c r="H4" s="37">
        <f t="shared" si="0"/>
        <v>8</v>
      </c>
      <c r="I4" s="5">
        <f>SUM($H$3:$H4)</f>
        <v>15</v>
      </c>
      <c r="J4" s="22" t="s">
        <v>21</v>
      </c>
      <c r="K4" s="9">
        <f t="shared" si="1"/>
        <v>22</v>
      </c>
    </row>
    <row r="5" spans="1:11">
      <c r="B5" s="16">
        <v>3</v>
      </c>
      <c r="C5" s="37">
        <v>8</v>
      </c>
      <c r="D5" s="34">
        <v>22</v>
      </c>
      <c r="E5" s="4"/>
      <c r="F5" s="59"/>
      <c r="G5" s="32">
        <v>1</v>
      </c>
      <c r="H5" s="38">
        <f t="shared" si="0"/>
        <v>9</v>
      </c>
      <c r="I5" s="8">
        <f>SUM($H$3:$H5)</f>
        <v>24</v>
      </c>
      <c r="J5" s="22" t="s">
        <v>21</v>
      </c>
      <c r="K5" s="10">
        <f t="shared" si="1"/>
        <v>32</v>
      </c>
    </row>
    <row r="6" spans="1:11">
      <c r="A6" s="43" t="s">
        <v>49</v>
      </c>
      <c r="B6" s="16">
        <v>4</v>
      </c>
      <c r="C6" s="37">
        <v>18</v>
      </c>
      <c r="D6" s="34">
        <v>21</v>
      </c>
      <c r="E6" s="4"/>
      <c r="F6" s="60" t="s">
        <v>20</v>
      </c>
      <c r="G6" s="30">
        <v>4</v>
      </c>
      <c r="H6" s="37">
        <f t="shared" si="0"/>
        <v>18</v>
      </c>
      <c r="I6" s="5">
        <f>H$6</f>
        <v>18</v>
      </c>
      <c r="J6" s="22" t="s">
        <v>21</v>
      </c>
      <c r="K6" s="9">
        <f t="shared" si="1"/>
        <v>21</v>
      </c>
    </row>
    <row r="7" spans="1:11">
      <c r="A7" s="43" t="s">
        <v>50</v>
      </c>
      <c r="B7" s="16">
        <v>5</v>
      </c>
      <c r="C7" s="37">
        <v>9</v>
      </c>
      <c r="D7" s="34">
        <v>37</v>
      </c>
      <c r="E7" s="4"/>
      <c r="F7" s="61"/>
      <c r="G7" s="31">
        <v>6</v>
      </c>
      <c r="H7" s="37">
        <f t="shared" si="0"/>
        <v>6</v>
      </c>
      <c r="I7" s="5">
        <f>SUM($H$6:$H7)</f>
        <v>24</v>
      </c>
      <c r="J7" s="22" t="s">
        <v>21</v>
      </c>
      <c r="K7" s="9">
        <f t="shared" si="1"/>
        <v>28</v>
      </c>
    </row>
    <row r="8" spans="1:11">
      <c r="A8" s="43" t="s">
        <v>51</v>
      </c>
      <c r="B8" s="17">
        <v>6</v>
      </c>
      <c r="C8" s="38">
        <v>6</v>
      </c>
      <c r="D8" s="35">
        <v>28</v>
      </c>
      <c r="E8" s="4"/>
      <c r="F8" s="62"/>
      <c r="G8" s="32">
        <v>5</v>
      </c>
      <c r="H8" s="38">
        <f t="shared" si="0"/>
        <v>9</v>
      </c>
      <c r="I8" s="8">
        <f>SUM($H$6:$H8)</f>
        <v>33</v>
      </c>
      <c r="J8" s="22" t="s">
        <v>21</v>
      </c>
      <c r="K8" s="10">
        <f t="shared" si="1"/>
        <v>37</v>
      </c>
    </row>
    <row r="9" spans="1:11">
      <c r="A9" s="43" t="s">
        <v>52</v>
      </c>
      <c r="F9" s="13" t="s">
        <v>17</v>
      </c>
      <c r="G9" s="28">
        <f>MAX(I5,I8)</f>
        <v>33</v>
      </c>
    </row>
    <row r="11" spans="1:11">
      <c r="A11" s="57" t="s">
        <v>54</v>
      </c>
    </row>
    <row r="12" spans="1:11">
      <c r="A12" s="33"/>
      <c r="B12" t="s">
        <v>41</v>
      </c>
      <c r="E12" s="22"/>
      <c r="J12"/>
    </row>
    <row r="13" spans="1:11">
      <c r="A13" s="29"/>
      <c r="B13" t="s">
        <v>27</v>
      </c>
      <c r="E13" s="22"/>
      <c r="J13"/>
    </row>
    <row r="14" spans="1:11">
      <c r="A14" s="36"/>
      <c r="B14" t="s">
        <v>28</v>
      </c>
      <c r="E14" s="22"/>
      <c r="J14"/>
    </row>
    <row r="15" spans="1:11">
      <c r="A15" s="39"/>
      <c r="B15" t="s">
        <v>29</v>
      </c>
      <c r="E15" s="22"/>
      <c r="J15"/>
    </row>
    <row r="16" spans="1:11">
      <c r="B16"/>
      <c r="E16" s="22"/>
      <c r="J16"/>
    </row>
    <row r="17" spans="1:36">
      <c r="A17" t="s">
        <v>38</v>
      </c>
      <c r="B17"/>
      <c r="E17" s="22"/>
      <c r="J17"/>
    </row>
    <row r="21" spans="1:36">
      <c r="A21" s="46" t="s">
        <v>48</v>
      </c>
      <c r="B21" s="47"/>
      <c r="C21" s="47"/>
      <c r="D21" s="47"/>
      <c r="E21" s="47"/>
      <c r="F21" s="47"/>
      <c r="G21" s="4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8" t="s">
        <v>39</v>
      </c>
    </row>
    <row r="22" spans="1:36">
      <c r="A22" s="49" t="s">
        <v>30</v>
      </c>
      <c r="B22" s="4"/>
      <c r="C22" s="50" t="s">
        <v>31</v>
      </c>
      <c r="D22" s="50"/>
      <c r="E22" s="50"/>
      <c r="F22" s="50"/>
      <c r="G22" s="50"/>
      <c r="H22" s="50"/>
      <c r="I22" s="5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51" t="s">
        <v>40</v>
      </c>
    </row>
    <row r="23" spans="1:36">
      <c r="A23" s="4"/>
      <c r="B23" s="4"/>
      <c r="C23" s="4"/>
      <c r="D23" s="4"/>
      <c r="E23" s="4"/>
      <c r="F23" s="4"/>
      <c r="G23" s="4"/>
      <c r="H23" s="4"/>
      <c r="I23" s="4"/>
      <c r="J23" s="52" t="s">
        <v>32</v>
      </c>
      <c r="K23" s="52"/>
      <c r="L23" s="52"/>
      <c r="M23" s="52"/>
      <c r="N23" s="52"/>
      <c r="O23" s="52"/>
      <c r="P23" s="5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8"/>
    </row>
    <row r="24" spans="1:3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3" t="s">
        <v>33</v>
      </c>
      <c r="R24" s="53"/>
      <c r="S24" s="53"/>
      <c r="T24" s="53"/>
      <c r="U24" s="53"/>
      <c r="V24" s="53"/>
      <c r="W24" s="53"/>
      <c r="X24" s="53"/>
      <c r="Y24" s="5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8"/>
    </row>
    <row r="25" spans="1:3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8"/>
    </row>
    <row r="26" spans="1:3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8"/>
    </row>
    <row r="27" spans="1:3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8"/>
    </row>
    <row r="28" spans="1:3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8"/>
    </row>
    <row r="29" spans="1:36">
      <c r="A29" s="24" t="s">
        <v>34</v>
      </c>
      <c r="B29" s="4"/>
      <c r="C29" s="54" t="s">
        <v>35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8"/>
    </row>
    <row r="30" spans="1:3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5" t="s">
        <v>36</v>
      </c>
      <c r="V30" s="55"/>
      <c r="W30" s="55"/>
      <c r="X30" s="55"/>
      <c r="Y30" s="55"/>
      <c r="Z30" s="55"/>
      <c r="AA30" s="4"/>
      <c r="AB30" s="4"/>
      <c r="AC30" s="4"/>
      <c r="AD30" s="4"/>
      <c r="AE30" s="4"/>
      <c r="AF30" s="4"/>
      <c r="AG30" s="4"/>
      <c r="AH30" s="4"/>
      <c r="AI30" s="4"/>
      <c r="AJ30" s="48"/>
    </row>
    <row r="31" spans="1:3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56" t="s">
        <v>37</v>
      </c>
      <c r="AB31" s="56"/>
      <c r="AC31" s="56"/>
      <c r="AD31" s="56"/>
      <c r="AE31" s="56"/>
      <c r="AF31" s="56"/>
      <c r="AG31" s="56"/>
      <c r="AH31" s="56"/>
      <c r="AI31" s="56"/>
      <c r="AJ31" s="48"/>
    </row>
  </sheetData>
  <mergeCells count="2">
    <mergeCell ref="F2:F5"/>
    <mergeCell ref="F6:F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J14" sqref="J14"/>
    </sheetView>
  </sheetViews>
  <sheetFormatPr defaultRowHeight="14.4"/>
  <cols>
    <col min="8" max="8" width="9.109375" style="4"/>
    <col min="9" max="9" width="10.6640625" style="4" customWidth="1"/>
    <col min="10" max="10" width="24.6640625" style="4" customWidth="1"/>
    <col min="11" max="14" width="9.109375" style="4"/>
  </cols>
  <sheetData>
    <row r="2" spans="2:14">
      <c r="B2" s="13" t="s">
        <v>15</v>
      </c>
      <c r="C2" s="13" t="s">
        <v>14</v>
      </c>
      <c r="D2" s="18" t="s">
        <v>0</v>
      </c>
      <c r="E2" s="18" t="s">
        <v>1</v>
      </c>
      <c r="F2" s="18" t="s">
        <v>2</v>
      </c>
      <c r="G2" s="14" t="s">
        <v>3</v>
      </c>
      <c r="H2" s="24"/>
      <c r="I2" s="25" t="s">
        <v>24</v>
      </c>
      <c r="J2" s="2"/>
      <c r="K2" s="24"/>
      <c r="L2" s="24"/>
      <c r="M2" s="24"/>
      <c r="N2" s="24"/>
    </row>
    <row r="3" spans="2:14">
      <c r="B3" s="9">
        <v>1</v>
      </c>
      <c r="C3" s="19" t="s">
        <v>0</v>
      </c>
      <c r="D3" s="4">
        <v>0</v>
      </c>
      <c r="E3" s="4">
        <v>983</v>
      </c>
      <c r="F3" s="4">
        <v>1815</v>
      </c>
      <c r="G3" s="5">
        <v>1991</v>
      </c>
      <c r="I3" s="1">
        <f>INDEX($C$3:$G$6,1,2)</f>
        <v>0</v>
      </c>
      <c r="J3" s="27" t="s">
        <v>26</v>
      </c>
    </row>
    <row r="4" spans="2:14">
      <c r="B4" s="9">
        <v>2</v>
      </c>
      <c r="C4" s="19" t="s">
        <v>1</v>
      </c>
      <c r="D4" s="4">
        <v>983</v>
      </c>
      <c r="E4" s="4">
        <v>0</v>
      </c>
      <c r="F4" s="4">
        <v>1205</v>
      </c>
      <c r="G4" s="5">
        <v>1050</v>
      </c>
      <c r="I4" s="3" t="str">
        <f>INDEX($C$3:$G$6,2,1)</f>
        <v>Chicago</v>
      </c>
      <c r="J4" s="5" t="s">
        <v>22</v>
      </c>
    </row>
    <row r="5" spans="2:14">
      <c r="B5" s="9">
        <v>3</v>
      </c>
      <c r="C5" s="19" t="s">
        <v>2</v>
      </c>
      <c r="D5" s="4">
        <v>1815</v>
      </c>
      <c r="E5" s="4">
        <v>1205</v>
      </c>
      <c r="F5" s="4">
        <v>0</v>
      </c>
      <c r="G5" s="5">
        <v>801</v>
      </c>
      <c r="I5" s="3">
        <f>INDEX($C$3:$G$6,2,5)</f>
        <v>1050</v>
      </c>
      <c r="J5" s="5" t="s">
        <v>23</v>
      </c>
    </row>
    <row r="6" spans="2:14">
      <c r="B6" s="10">
        <v>4</v>
      </c>
      <c r="C6" s="20" t="s">
        <v>3</v>
      </c>
      <c r="D6" s="7">
        <v>1991</v>
      </c>
      <c r="E6" s="7">
        <v>1050</v>
      </c>
      <c r="F6" s="7">
        <v>801</v>
      </c>
      <c r="G6" s="8">
        <v>0</v>
      </c>
      <c r="I6" s="6">
        <f>INDEX($C$3:$G$6,3,2)</f>
        <v>1815</v>
      </c>
      <c r="J6" s="26" t="s">
        <v>25</v>
      </c>
    </row>
    <row r="7" spans="2:14" s="4" customFormat="1">
      <c r="C7" s="24"/>
    </row>
    <row r="8" spans="2:14" s="4" customFormat="1">
      <c r="C8" s="24"/>
    </row>
    <row r="9" spans="2:14" s="4" customFormat="1">
      <c r="C9" s="24"/>
    </row>
    <row r="10" spans="2:14" s="4" customFormat="1">
      <c r="C10" s="24"/>
    </row>
    <row r="11" spans="2:14" s="4" customFormat="1">
      <c r="C11" s="24"/>
    </row>
    <row r="12" spans="2:14" s="4" customFormat="1">
      <c r="C12" s="24"/>
    </row>
    <row r="13" spans="2:14" s="4" customFormat="1">
      <c r="C13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M22" sqref="M22"/>
    </sheetView>
  </sheetViews>
  <sheetFormatPr defaultRowHeight="14.4"/>
  <cols>
    <col min="1" max="1" width="4.109375" customWidth="1"/>
    <col min="2" max="2" width="4.6640625" customWidth="1"/>
    <col min="3" max="3" width="9.77734375" customWidth="1"/>
    <col min="5" max="5" width="9" customWidth="1"/>
    <col min="12" max="12" width="10.77734375" customWidth="1"/>
    <col min="18" max="18" width="9.6640625" customWidth="1"/>
  </cols>
  <sheetData>
    <row r="2" spans="2:18">
      <c r="B2" s="13" t="s">
        <v>15</v>
      </c>
      <c r="C2" s="13" t="s">
        <v>14</v>
      </c>
      <c r="D2" s="18" t="s">
        <v>0</v>
      </c>
      <c r="E2" s="18" t="s">
        <v>1</v>
      </c>
      <c r="F2" s="18" t="s">
        <v>2</v>
      </c>
      <c r="G2" s="18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4" t="s">
        <v>10</v>
      </c>
      <c r="P2" s="13" t="s">
        <v>11</v>
      </c>
      <c r="Q2" s="14" t="s">
        <v>12</v>
      </c>
      <c r="R2" s="13" t="s">
        <v>14</v>
      </c>
    </row>
    <row r="3" spans="2:18">
      <c r="B3" s="9">
        <v>1</v>
      </c>
      <c r="C3" s="19" t="s">
        <v>0</v>
      </c>
      <c r="D3" s="4">
        <v>0</v>
      </c>
      <c r="E3" s="4">
        <v>983</v>
      </c>
      <c r="F3" s="4">
        <v>1815</v>
      </c>
      <c r="G3" s="4">
        <v>1991</v>
      </c>
      <c r="H3" s="4">
        <v>3036</v>
      </c>
      <c r="I3" s="4">
        <v>1539</v>
      </c>
      <c r="J3" s="4">
        <v>213</v>
      </c>
      <c r="K3" s="4">
        <v>2664</v>
      </c>
      <c r="L3" s="4">
        <v>792</v>
      </c>
      <c r="M3" s="4">
        <v>2385</v>
      </c>
      <c r="N3" s="5">
        <v>2612</v>
      </c>
      <c r="P3" s="15">
        <v>10</v>
      </c>
      <c r="Q3" s="2">
        <f>INDEX($D$3:$N$13,$P13,$P3)</f>
        <v>817</v>
      </c>
      <c r="R3" s="11" t="str">
        <f>VLOOKUP($P3,$B$3:$C$13,2,FALSE)</f>
        <v>SF</v>
      </c>
    </row>
    <row r="4" spans="2:18">
      <c r="B4" s="9">
        <v>2</v>
      </c>
      <c r="C4" s="19" t="s">
        <v>1</v>
      </c>
      <c r="D4" s="4">
        <v>983</v>
      </c>
      <c r="E4" s="4">
        <v>0</v>
      </c>
      <c r="F4" s="4">
        <v>1205</v>
      </c>
      <c r="G4" s="4">
        <v>1050</v>
      </c>
      <c r="H4" s="4">
        <v>2112</v>
      </c>
      <c r="I4" s="4">
        <v>1390</v>
      </c>
      <c r="J4" s="4">
        <v>840</v>
      </c>
      <c r="K4" s="4">
        <v>1729</v>
      </c>
      <c r="L4" s="4">
        <v>457</v>
      </c>
      <c r="M4" s="4">
        <v>2212</v>
      </c>
      <c r="N4" s="5">
        <v>2052</v>
      </c>
      <c r="P4" s="16">
        <v>5</v>
      </c>
      <c r="Q4" s="5">
        <f>INDEX($D$3:$N$13,$P3,$P4)</f>
        <v>403</v>
      </c>
      <c r="R4" s="9" t="str">
        <f t="shared" ref="R4:R13" si="0">VLOOKUP($P4,$B$3:$C$13,2,FALSE)</f>
        <v>LA</v>
      </c>
    </row>
    <row r="5" spans="2:18">
      <c r="B5" s="9">
        <v>3</v>
      </c>
      <c r="C5" s="19" t="s">
        <v>2</v>
      </c>
      <c r="D5" s="4">
        <v>1815</v>
      </c>
      <c r="E5" s="4">
        <v>1205</v>
      </c>
      <c r="F5" s="4">
        <v>0</v>
      </c>
      <c r="G5" s="4">
        <v>801</v>
      </c>
      <c r="H5" s="4">
        <v>1425</v>
      </c>
      <c r="I5" s="4">
        <v>1332</v>
      </c>
      <c r="J5" s="4">
        <v>1604</v>
      </c>
      <c r="K5" s="4">
        <v>1027</v>
      </c>
      <c r="L5" s="4">
        <v>1237</v>
      </c>
      <c r="M5" s="4">
        <v>1765</v>
      </c>
      <c r="N5" s="5">
        <v>2404</v>
      </c>
      <c r="P5" s="16">
        <v>8</v>
      </c>
      <c r="Q5" s="5">
        <f t="shared" ref="Q5:Q13" si="1">INDEX($D$3:$N$13,$P4,$P5)</f>
        <v>398</v>
      </c>
      <c r="R5" s="9" t="str">
        <f t="shared" si="0"/>
        <v>Phoenix</v>
      </c>
    </row>
    <row r="6" spans="2:18">
      <c r="B6" s="9">
        <v>4</v>
      </c>
      <c r="C6" s="19" t="s">
        <v>3</v>
      </c>
      <c r="D6" s="4">
        <v>1991</v>
      </c>
      <c r="E6" s="4">
        <v>1050</v>
      </c>
      <c r="F6" s="4">
        <v>801</v>
      </c>
      <c r="G6" s="4">
        <v>0</v>
      </c>
      <c r="H6" s="4">
        <v>1174</v>
      </c>
      <c r="I6" s="4">
        <v>1332</v>
      </c>
      <c r="J6" s="4">
        <v>1780</v>
      </c>
      <c r="K6" s="4">
        <v>836</v>
      </c>
      <c r="L6" s="4">
        <v>1411</v>
      </c>
      <c r="M6" s="4">
        <v>1765</v>
      </c>
      <c r="N6" s="5">
        <v>1373</v>
      </c>
      <c r="P6" s="16">
        <v>3</v>
      </c>
      <c r="Q6" s="5">
        <f t="shared" si="1"/>
        <v>1027</v>
      </c>
      <c r="R6" s="9" t="str">
        <f t="shared" si="0"/>
        <v>Dallas</v>
      </c>
    </row>
    <row r="7" spans="2:18">
      <c r="B7" s="9">
        <v>5</v>
      </c>
      <c r="C7" s="19" t="s">
        <v>4</v>
      </c>
      <c r="D7" s="4">
        <v>3036</v>
      </c>
      <c r="E7" s="4">
        <v>2112</v>
      </c>
      <c r="F7" s="4">
        <v>1425</v>
      </c>
      <c r="G7" s="4">
        <v>1174</v>
      </c>
      <c r="H7" s="4">
        <v>0</v>
      </c>
      <c r="I7" s="4">
        <v>2757</v>
      </c>
      <c r="J7" s="4">
        <v>2825</v>
      </c>
      <c r="K7" s="4">
        <v>398</v>
      </c>
      <c r="L7" s="4">
        <v>2456</v>
      </c>
      <c r="M7" s="4">
        <v>403</v>
      </c>
      <c r="N7" s="5">
        <v>1909</v>
      </c>
      <c r="P7" s="16">
        <v>6</v>
      </c>
      <c r="Q7" s="5">
        <f t="shared" si="1"/>
        <v>1332</v>
      </c>
      <c r="R7" s="9" t="str">
        <f t="shared" si="0"/>
        <v>Miami</v>
      </c>
    </row>
    <row r="8" spans="2:18">
      <c r="B8" s="9">
        <v>6</v>
      </c>
      <c r="C8" s="19" t="s">
        <v>5</v>
      </c>
      <c r="D8" s="4">
        <v>1539</v>
      </c>
      <c r="E8" s="4">
        <v>1390</v>
      </c>
      <c r="F8" s="4">
        <v>1332</v>
      </c>
      <c r="G8" s="4">
        <v>1332</v>
      </c>
      <c r="H8" s="4">
        <v>2757</v>
      </c>
      <c r="I8" s="4">
        <v>0</v>
      </c>
      <c r="J8" s="4">
        <v>1258</v>
      </c>
      <c r="K8" s="4">
        <v>2359</v>
      </c>
      <c r="L8" s="4">
        <v>1250</v>
      </c>
      <c r="M8" s="4">
        <v>3097</v>
      </c>
      <c r="N8" s="5">
        <v>3389</v>
      </c>
      <c r="P8" s="16">
        <v>1</v>
      </c>
      <c r="Q8" s="5">
        <f t="shared" si="1"/>
        <v>1539</v>
      </c>
      <c r="R8" s="9" t="str">
        <f t="shared" si="0"/>
        <v>Boston</v>
      </c>
    </row>
    <row r="9" spans="2:18">
      <c r="B9" s="9">
        <v>7</v>
      </c>
      <c r="C9" s="19" t="s">
        <v>6</v>
      </c>
      <c r="D9" s="4">
        <v>213</v>
      </c>
      <c r="E9" s="4">
        <v>840</v>
      </c>
      <c r="F9" s="4">
        <v>1604</v>
      </c>
      <c r="G9" s="4">
        <v>1780</v>
      </c>
      <c r="H9" s="4">
        <v>2825</v>
      </c>
      <c r="I9" s="4">
        <v>1258</v>
      </c>
      <c r="J9" s="4">
        <v>0</v>
      </c>
      <c r="K9" s="4">
        <v>2442</v>
      </c>
      <c r="L9" s="4">
        <v>386</v>
      </c>
      <c r="M9" s="4">
        <v>3036</v>
      </c>
      <c r="N9" s="5">
        <v>2900</v>
      </c>
      <c r="P9" s="16">
        <v>7</v>
      </c>
      <c r="Q9" s="5">
        <f t="shared" si="1"/>
        <v>213</v>
      </c>
      <c r="R9" s="9" t="str">
        <f t="shared" si="0"/>
        <v>NY</v>
      </c>
    </row>
    <row r="10" spans="2:18">
      <c r="B10" s="9">
        <v>8</v>
      </c>
      <c r="C10" s="19" t="s">
        <v>7</v>
      </c>
      <c r="D10" s="4">
        <v>2664</v>
      </c>
      <c r="E10" s="4">
        <v>1729</v>
      </c>
      <c r="F10" s="4">
        <v>1027</v>
      </c>
      <c r="G10" s="4">
        <v>836</v>
      </c>
      <c r="H10" s="4">
        <v>398</v>
      </c>
      <c r="I10" s="4">
        <v>2359</v>
      </c>
      <c r="J10" s="4">
        <v>2442</v>
      </c>
      <c r="K10" s="4">
        <v>0</v>
      </c>
      <c r="L10" s="4">
        <v>2073</v>
      </c>
      <c r="M10" s="4">
        <v>800</v>
      </c>
      <c r="N10" s="5">
        <v>1482</v>
      </c>
      <c r="P10" s="16">
        <v>9</v>
      </c>
      <c r="Q10" s="5">
        <f t="shared" si="1"/>
        <v>386</v>
      </c>
      <c r="R10" s="9" t="str">
        <f t="shared" si="0"/>
        <v>Pittsburgh</v>
      </c>
    </row>
    <row r="11" spans="2:18">
      <c r="B11" s="9">
        <v>9</v>
      </c>
      <c r="C11" s="19" t="s">
        <v>8</v>
      </c>
      <c r="D11" s="4">
        <v>792</v>
      </c>
      <c r="E11" s="4">
        <v>457</v>
      </c>
      <c r="F11" s="4">
        <v>1237</v>
      </c>
      <c r="G11" s="4">
        <v>1411</v>
      </c>
      <c r="H11" s="4">
        <v>2456</v>
      </c>
      <c r="I11" s="4">
        <v>1250</v>
      </c>
      <c r="J11" s="4">
        <v>386</v>
      </c>
      <c r="K11" s="4">
        <v>2073</v>
      </c>
      <c r="L11" s="4">
        <v>0</v>
      </c>
      <c r="M11" s="4">
        <v>2653</v>
      </c>
      <c r="N11" s="5">
        <v>2517</v>
      </c>
      <c r="P11" s="16">
        <v>2</v>
      </c>
      <c r="Q11" s="5">
        <f t="shared" si="1"/>
        <v>457</v>
      </c>
      <c r="R11" s="9" t="str">
        <f t="shared" si="0"/>
        <v>Chicago</v>
      </c>
    </row>
    <row r="12" spans="2:18">
      <c r="B12" s="9">
        <v>10</v>
      </c>
      <c r="C12" s="19" t="s">
        <v>9</v>
      </c>
      <c r="D12" s="4">
        <v>2385</v>
      </c>
      <c r="E12" s="4">
        <v>2212</v>
      </c>
      <c r="F12" s="4">
        <v>1765</v>
      </c>
      <c r="G12" s="4">
        <v>1765</v>
      </c>
      <c r="H12" s="4">
        <v>403</v>
      </c>
      <c r="I12" s="4">
        <v>3097</v>
      </c>
      <c r="J12" s="4">
        <v>3036</v>
      </c>
      <c r="K12" s="4">
        <v>800</v>
      </c>
      <c r="L12" s="4">
        <v>2653</v>
      </c>
      <c r="M12" s="4">
        <v>0</v>
      </c>
      <c r="N12" s="5">
        <v>817</v>
      </c>
      <c r="P12" s="16">
        <v>4</v>
      </c>
      <c r="Q12" s="5">
        <f t="shared" si="1"/>
        <v>1050</v>
      </c>
      <c r="R12" s="9" t="str">
        <f t="shared" si="0"/>
        <v>Denver</v>
      </c>
    </row>
    <row r="13" spans="2:18">
      <c r="B13" s="10">
        <v>11</v>
      </c>
      <c r="C13" s="20" t="s">
        <v>10</v>
      </c>
      <c r="D13" s="7">
        <v>2612</v>
      </c>
      <c r="E13" s="7">
        <v>2052</v>
      </c>
      <c r="F13" s="7">
        <v>2404</v>
      </c>
      <c r="G13" s="7">
        <v>1373</v>
      </c>
      <c r="H13" s="7">
        <v>1909</v>
      </c>
      <c r="I13" s="7">
        <v>3389</v>
      </c>
      <c r="J13" s="7">
        <v>2900</v>
      </c>
      <c r="K13" s="7">
        <v>1482</v>
      </c>
      <c r="L13" s="7">
        <v>2517</v>
      </c>
      <c r="M13" s="7">
        <v>817</v>
      </c>
      <c r="N13" s="8">
        <v>0</v>
      </c>
      <c r="P13" s="17">
        <v>11</v>
      </c>
      <c r="Q13" s="8">
        <f t="shared" si="1"/>
        <v>1373</v>
      </c>
      <c r="R13" s="10" t="str">
        <f t="shared" si="0"/>
        <v>Seattle</v>
      </c>
    </row>
    <row r="14" spans="2:18">
      <c r="P14" s="13" t="s">
        <v>13</v>
      </c>
      <c r="Q14" s="21">
        <f>SUM(Q3:Q13)</f>
        <v>8995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SHOP MACHINES MULTIPLES</vt:lpstr>
      <vt:lpstr>Index Function</vt:lpstr>
      <vt:lpstr>Case 1</vt:lpstr>
    </vt:vector>
  </TitlesOfParts>
  <Company>Covance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Covance</dc:creator>
  <cp:lastModifiedBy>estelle</cp:lastModifiedBy>
  <dcterms:created xsi:type="dcterms:W3CDTF">2016-10-20T05:39:04Z</dcterms:created>
  <dcterms:modified xsi:type="dcterms:W3CDTF">2022-04-25T16:45:23Z</dcterms:modified>
</cp:coreProperties>
</file>