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06 - TRANSPORT - OPTIMISATION LOGISTIQUE INTERNATIONALE\"/>
    </mc:Choice>
  </mc:AlternateContent>
  <bookViews>
    <workbookView xWindow="0" yWindow="0" windowWidth="23040" windowHeight="9192"/>
  </bookViews>
  <sheets>
    <sheet name="Figures 5.3 to 5.7" sheetId="1" r:id="rId1"/>
  </sheets>
  <definedNames>
    <definedName name="solver_adj" localSheetId="0" hidden="1">'Figures 5.3 to 5.7'!$B$14:$H$18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'Figures 5.3 to 5.7'!$B$14:$H$18</definedName>
    <definedName name="solver_lhs2" localSheetId="0" hidden="1">'Figures 5.3 to 5.7'!$B$22:$B$26</definedName>
    <definedName name="solver_lhs3" localSheetId="0" hidden="1">'Figures 5.3 to 5.7'!$B$28:$F$28</definedName>
    <definedName name="solver_lhs4" localSheetId="0" hidden="1">'Figures 5.3 to 5.7'!$G$14:$H$18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'Figures 5.3 to 5.7'!$B$26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4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F28" i="1"/>
  <c r="E28" i="1"/>
  <c r="D28" i="1"/>
  <c r="C28" i="1"/>
  <c r="B28" i="1"/>
  <c r="B26" i="1"/>
  <c r="B25" i="1"/>
  <c r="B24" i="1"/>
  <c r="B23" i="1"/>
  <c r="B22" i="1"/>
  <c r="I18" i="1"/>
  <c r="I17" i="1"/>
  <c r="I16" i="1"/>
  <c r="I15" i="1"/>
  <c r="I14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<sst xmlns="http://schemas.openxmlformats.org/spreadsheetml/2006/main" count="57" uniqueCount="28">
  <si>
    <t>N. America</t>
  </si>
  <si>
    <t>S. America</t>
  </si>
  <si>
    <t>Europe</t>
  </si>
  <si>
    <t>Decision Variables</t>
  </si>
  <si>
    <t>Total</t>
  </si>
  <si>
    <t>(1=open)</t>
  </si>
  <si>
    <t>Région fournisseur</t>
  </si>
  <si>
    <t>Coût ($)</t>
  </si>
  <si>
    <t>Capacité</t>
  </si>
  <si>
    <t>Asie</t>
  </si>
  <si>
    <t>Afrique</t>
  </si>
  <si>
    <t>Petites usines</t>
  </si>
  <si>
    <t>Grandes usines</t>
  </si>
  <si>
    <t>Bas</t>
  </si>
  <si>
    <t>Haut</t>
  </si>
  <si>
    <t>Cet exemple est tiré de Chopra &amp; Meindl,"Gestion de la chaîne logistique",3rdÉd., Pearson Prentice Hall, 2007</t>
  </si>
  <si>
    <t xml:space="preserve">Entrées - Coûts, Capacités, Demandes </t>
  </si>
  <si>
    <t>Usines</t>
  </si>
  <si>
    <t>Capacité excédentaire</t>
  </si>
  <si>
    <t>Contraintes</t>
  </si>
  <si>
    <t>Demande non satisfaite</t>
  </si>
  <si>
    <t>Fonction objectif</t>
  </si>
  <si>
    <t>Coût =</t>
  </si>
  <si>
    <t>Région fournisseuse</t>
  </si>
  <si>
    <t>Région qui demande
Coût de production et transport pour 1,000,000 Unités (en millions $ )</t>
  </si>
  <si>
    <t>Demande(en millions d'unités)</t>
  </si>
  <si>
    <t xml:space="preserve">Coût Fixe </t>
  </si>
  <si>
    <t>Demand Region - Production affectation (1000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</si>
</sst>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0" fillId="0" borderId="25" xfId="0" applyBorder="1"/>
    <xf numFmtId="0" fontId="3" fillId="0" borderId="17" xfId="0" applyFont="1" applyBorder="1"/>
    <xf numFmtId="0" fontId="0" fillId="0" borderId="26" xfId="0" applyBorder="1"/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7" xfId="0" applyFill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6" xfId="0" applyNumberFormat="1" applyBorder="1"/>
    <xf numFmtId="0" fontId="0" fillId="0" borderId="15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8" xfId="0" applyBorder="1"/>
    <xf numFmtId="1" fontId="0" fillId="0" borderId="0" xfId="0" applyNumberFormat="1" applyFill="1" applyBorder="1"/>
    <xf numFmtId="1" fontId="0" fillId="0" borderId="16" xfId="0" applyNumberFormat="1" applyFill="1" applyBorder="1"/>
    <xf numFmtId="0" fontId="0" fillId="0" borderId="15" xfId="0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11" xfId="0" applyBorder="1"/>
    <xf numFmtId="1" fontId="0" fillId="0" borderId="10" xfId="0" applyNumberFormat="1" applyBorder="1"/>
    <xf numFmtId="1" fontId="0" fillId="0" borderId="18" xfId="0" applyNumberFormat="1" applyBorder="1"/>
    <xf numFmtId="1" fontId="0" fillId="0" borderId="9" xfId="0" applyNumberFormat="1" applyBorder="1"/>
    <xf numFmtId="0" fontId="0" fillId="0" borderId="19" xfId="0" applyBorder="1" applyAlignment="1">
      <alignment horizontal="right"/>
    </xf>
    <xf numFmtId="0" fontId="0" fillId="0" borderId="27" xfId="0" applyBorder="1"/>
    <xf numFmtId="0" fontId="4" fillId="0" borderId="0" xfId="0" applyFont="1" applyFill="1"/>
    <xf numFmtId="0" fontId="3" fillId="0" borderId="23" xfId="0" applyFont="1" applyBorder="1"/>
    <xf numFmtId="0" fontId="0" fillId="0" borderId="24" xfId="0" applyBorder="1"/>
    <xf numFmtId="0" fontId="0" fillId="0" borderId="29" xfId="0" applyBorder="1"/>
    <xf numFmtId="1" fontId="0" fillId="0" borderId="30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6" xfId="0" applyFont="1" applyBorder="1"/>
    <xf numFmtId="167" fontId="0" fillId="0" borderId="22" xfId="2" applyNumberFormat="1" applyFont="1" applyBorder="1"/>
    <xf numFmtId="0" fontId="4" fillId="0" borderId="0" xfId="0" applyFont="1" applyBorder="1"/>
    <xf numFmtId="1" fontId="0" fillId="0" borderId="1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15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3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166" fontId="0" fillId="0" borderId="19" xfId="1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right" wrapText="1"/>
    </xf>
    <xf numFmtId="0" fontId="5" fillId="2" borderId="25" xfId="0" applyFont="1" applyFill="1" applyBorder="1" applyAlignment="1">
      <alignment horizontal="right" wrapText="1"/>
    </xf>
    <xf numFmtId="0" fontId="0" fillId="4" borderId="0" xfId="0" applyFill="1"/>
    <xf numFmtId="0" fontId="6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2" fillId="5" borderId="0" xfId="0" applyFont="1" applyFill="1" applyBorder="1"/>
    <xf numFmtId="0" fontId="0" fillId="5" borderId="0" xfId="0" applyFill="1" applyBorder="1"/>
    <xf numFmtId="0" fontId="2" fillId="5" borderId="18" xfId="0" applyFont="1" applyFill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398144</xdr:colOff>
      <xdr:row>53</xdr:row>
      <xdr:rowOff>100964</xdr:rowOff>
    </xdr:from>
    <xdr:ext cx="5103496" cy="370909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8144" y="10456544"/>
          <a:ext cx="5103496" cy="3709092"/>
        </a:xfrm>
        <a:prstGeom prst="rect">
          <a:avLst/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spAutoFit/>
        </a:bodyPr>
        <a:lstStyle/>
        <a:p>
          <a:r>
            <a:rPr lang="en-US" sz="1100" b="1"/>
            <a:t>Obtaining</a:t>
          </a:r>
          <a:r>
            <a:rPr lang="en-US" sz="1100" b="1" baseline="0"/>
            <a:t> Figure 5-7</a:t>
          </a:r>
          <a:endParaRPr lang="en-US" sz="1100" b="0" baseline="0"/>
        </a:p>
        <a:p>
          <a:r>
            <a:rPr lang="en-US" sz="1100" b="0" baseline="0"/>
            <a:t>1. Using Data | Analysis | Solver, solve the problem to obtain Figure 5-7.</a:t>
          </a:r>
        </a:p>
        <a:p>
          <a:endParaRPr lang="en-US" sz="1100" b="0" baseline="0"/>
        </a:p>
        <a:p>
          <a:r>
            <a:rPr lang="en-US" sz="1100" b="1" baseline="0"/>
            <a:t>Some alternative scenarios to try</a:t>
          </a:r>
          <a:endParaRPr lang="en-US" sz="1100" b="0" baseline="0"/>
        </a:p>
        <a:p>
          <a:r>
            <a:rPr lang="en-US" sz="1100" b="0" baseline="0"/>
            <a:t>1. What if a plant must be built in Europe? In this case add the </a:t>
          </a:r>
        </a:p>
        <a:p>
          <a:r>
            <a:rPr lang="en-US" sz="1100" b="0" baseline="0"/>
            <a:t>constraint I16 ≥ 1 in Solver and rerun.</a:t>
          </a:r>
        </a:p>
        <a:p>
          <a:r>
            <a:rPr lang="en-US" sz="1100" b="0" baseline="0"/>
            <a:t>2. What if plants must be built in every market? In this case, we need to add</a:t>
          </a:r>
        </a:p>
        <a:p>
          <a:r>
            <a:rPr lang="en-US" sz="1100" b="0" baseline="0"/>
            <a:t>constraints I14:18</a:t>
          </a:r>
          <a:r>
            <a:rPr lang="en-US" sz="1100" b="0" baseline="0">
              <a:solidFill>
                <a:schemeClr val="tx1"/>
              </a:solidFill>
              <a:latin typeface="+mn-lt"/>
              <a:ea typeface="+mn-ea"/>
              <a:cs typeface="+mn-cs"/>
            </a:rPr>
            <a:t> ≥ 1 in Solver and rerun.</a:t>
          </a:r>
        </a:p>
        <a:p>
          <a:endParaRPr lang="en-US" sz="1100" b="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Obtention de la Figure 5-7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1. Utiliser les données | Analyse | Solveur, résolvez le problème pour obtenir la Figure 5-7.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Quelques scénarios alternatifs à essayer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1. Et si une usine devait être construite en Europe ? Dans ce cas ajouter le contrainte I16 ≥ 1 dans le solveur et réexécutez.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/>
            <a:t>2. Et si des usines devaient être construites sur tous les marchés ? Dans ce cas, nous devons ajouter contraintes I14:18 ≥ 1 dans Solver et relancer.</a:t>
          </a:r>
        </a:p>
        <a:p>
          <a:endParaRPr lang="en-US" sz="1100" b="1"/>
        </a:p>
      </xdr:txBody>
    </xdr:sp>
    <xdr:clientData/>
  </xdr:oneCellAnchor>
  <xdr:twoCellAnchor>
    <xdr:from>
      <xdr:col>10</xdr:col>
      <xdr:colOff>594360</xdr:colOff>
      <xdr:row>4</xdr:row>
      <xdr:rowOff>144780</xdr:rowOff>
    </xdr:from>
    <xdr:to>
      <xdr:col>19</xdr:col>
      <xdr:colOff>266700</xdr:colOff>
      <xdr:row>11</xdr:row>
      <xdr:rowOff>114300</xdr:rowOff>
    </xdr:to>
    <xdr:sp macro="" textlink="">
      <xdr:nvSpPr>
        <xdr:cNvPr id="3" name="TextBox 2"/>
        <xdr:cNvSpPr txBox="1"/>
      </xdr:nvSpPr>
      <xdr:spPr>
        <a:xfrm>
          <a:off x="7261860" y="1021080"/>
          <a:ext cx="5158740" cy="12725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b="1"/>
            <a:t>L'histoire : </a:t>
          </a:r>
        </a:p>
        <a:p>
          <a:r>
            <a:rPr lang="fr-FR"/>
            <a:t>Le vice-président de la chaîne d'approvisionnement de SunOil réfléchit à l'endroit où construire de nouvelles installations de production. Il y a cinq options : Amérique du Nord et du Sud, Europe, Asie et Afrique. le total, les coûts de production et de transport pour chaque couple possible de régions « Offre » et « Demande » sont indiqués dans le tableau à gauche</a:t>
          </a:r>
          <a:endParaRPr lang="fr-FR" sz="1100"/>
        </a:p>
      </xdr:txBody>
    </xdr:sp>
    <xdr:clientData/>
  </xdr:twoCellAnchor>
  <xdr:twoCellAnchor>
    <xdr:from>
      <xdr:col>11</xdr:col>
      <xdr:colOff>7620</xdr:colOff>
      <xdr:row>11</xdr:row>
      <xdr:rowOff>342900</xdr:rowOff>
    </xdr:from>
    <xdr:to>
      <xdr:col>19</xdr:col>
      <xdr:colOff>297180</xdr:colOff>
      <xdr:row>32</xdr:row>
      <xdr:rowOff>53340</xdr:rowOff>
    </xdr:to>
    <xdr:sp macro="" textlink="">
      <xdr:nvSpPr>
        <xdr:cNvPr id="4" name="TextBox 3"/>
        <xdr:cNvSpPr txBox="1"/>
      </xdr:nvSpPr>
      <xdr:spPr>
        <a:xfrm>
          <a:off x="7284720" y="2522220"/>
          <a:ext cx="5166360" cy="37719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Par exemple, il en coûte 115 000 $ pour produire 1 million d'unités en Asie et les transporter en Amérique du Nord(B7). Pour simplifier, nous supposons que ces coûts sont constants et que chaque million d'unités nous coûte la même chose à produire et à transporter. De plus, la construction d'une usine a un coût fixe qui ne dépend pas du volume de production. Il existe deux types d'usines possibles : une faible capacité qui peut produire jusqu'à 10 millions d'unités par an à un coût fixe qui dépend de la région et est donné dans les cellules G4:G8 de la Fig. 1, et une grande capacité qui peut produire jusqu'à 20 millions d'unités. millions d'unités par an à un coût fixe supérieur de 50 % (présentant ainsi des économies d'échelle). Le coût associé et la capacité maximale sont indiqués dans les cellules I4:J8 de la Figure 5.</a:t>
          </a:r>
        </a:p>
        <a:p>
          <a:r>
            <a:rPr lang="fr-FR"/>
            <a:t>La demande totale dans chaque région (en millions d'unités) est donnée dans les cellules B9:F9.</a:t>
          </a:r>
        </a:p>
        <a:p>
          <a:r>
            <a:rPr lang="fr-FR" b="1"/>
            <a:t>Nous devons décider : - - </a:t>
          </a:r>
        </a:p>
        <a:p>
          <a:r>
            <a:rPr lang="fr-FR" b="1"/>
            <a:t>- Combien et quel type d'usines devrions-nous construire dans chaque région ? </a:t>
          </a:r>
        </a:p>
        <a:p>
          <a:r>
            <a:rPr lang="fr-FR" b="1"/>
            <a:t>- Comment répartir la production entre elles  ?</a:t>
          </a:r>
        </a:p>
        <a:p>
          <a:r>
            <a:rPr lang="fr-FR" b="1"/>
            <a:t>- Quels marchés chaque usine doit-elle approvisionner ?</a:t>
          </a:r>
          <a:endParaRPr lang="fr-FR" sz="1100" b="1"/>
        </a:p>
      </xdr:txBody>
    </xdr:sp>
    <xdr:clientData/>
  </xdr:twoCellAnchor>
  <xdr:twoCellAnchor>
    <xdr:from>
      <xdr:col>9</xdr:col>
      <xdr:colOff>182880</xdr:colOff>
      <xdr:row>33</xdr:row>
      <xdr:rowOff>129540</xdr:rowOff>
    </xdr:from>
    <xdr:to>
      <xdr:col>19</xdr:col>
      <xdr:colOff>472440</xdr:colOff>
      <xdr:row>55</xdr:row>
      <xdr:rowOff>30480</xdr:rowOff>
    </xdr:to>
    <xdr:sp macro="" textlink="">
      <xdr:nvSpPr>
        <xdr:cNvPr id="5" name="TextBox 4"/>
        <xdr:cNvSpPr txBox="1"/>
      </xdr:nvSpPr>
      <xdr:spPr>
        <a:xfrm>
          <a:off x="7444740" y="6827520"/>
          <a:ext cx="6385560" cy="39243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Nous utiliserons l'outil « solveur » pour trouver l'affectation optimale. </a:t>
          </a:r>
        </a:p>
        <a:p>
          <a:endParaRPr lang="fr-FR"/>
        </a:p>
        <a:p>
          <a:r>
            <a:rPr lang="fr-FR"/>
            <a:t>Notre objectif est de </a:t>
          </a:r>
          <a:r>
            <a:rPr lang="fr-FR" b="1"/>
            <a:t>trouver une affectation minimisant les coûts en modifiant les variables de décision </a:t>
          </a:r>
          <a:r>
            <a:rPr lang="fr-FR"/>
            <a:t>(B14:H18). </a:t>
          </a:r>
        </a:p>
        <a:p>
          <a:endParaRPr lang="fr-FR"/>
        </a:p>
        <a:p>
          <a:r>
            <a:rPr lang="fr-FR"/>
            <a:t>Appelons la fenêtre "Solver" en cliquant sur le bouton "Solver" (Figure 1) et </a:t>
          </a:r>
          <a:r>
            <a:rPr lang="fr-FR" b="1"/>
            <a:t>entrez le problème </a:t>
          </a:r>
          <a:r>
            <a:rPr lang="fr-FR"/>
            <a:t>(il suffit de sélectionner des cellules dans la feuille de calcul pour entrer une référence à celles-ci):</a:t>
          </a:r>
        </a:p>
        <a:p>
          <a:endParaRPr lang="fr-FR"/>
        </a:p>
        <a:p>
          <a:r>
            <a:rPr lang="fr-FR"/>
            <a:t> ‐ "Cellule cible": B31 (coût total)</a:t>
          </a:r>
        </a:p>
        <a:p>
          <a:r>
            <a:rPr lang="fr-FR"/>
            <a:t>‐ "Égal à": Min (minimisation des coûts)</a:t>
          </a:r>
        </a:p>
        <a:p>
          <a:r>
            <a:rPr lang="fr-FR"/>
            <a:t>‐ « En changeant de cellules » : B14:H18 </a:t>
          </a:r>
        </a:p>
        <a:p>
          <a:endParaRPr lang="fr-FR"/>
        </a:p>
        <a:p>
          <a:r>
            <a:rPr lang="fr-FR"/>
            <a:t>L'affectation doit également être faisable, ce qui signifie que nous saisissons également certaines </a:t>
          </a:r>
          <a:r>
            <a:rPr lang="fr-FR" b="1"/>
            <a:t>contraintes</a:t>
          </a:r>
          <a:r>
            <a:rPr lang="fr-FR"/>
            <a:t> (appuyez sur "Ajouter" pour ajouter une nouvelle contrainte) </a:t>
          </a:r>
        </a:p>
        <a:p>
          <a:endParaRPr lang="fr-FR"/>
        </a:p>
        <a:p>
          <a:r>
            <a:rPr lang="fr-FR"/>
            <a:t>‐ Le nombre d'usines et la quantité produite dans chaque région ne sont pas négatifs : B14:H18 &gt;= 0 </a:t>
          </a:r>
        </a:p>
        <a:p>
          <a:r>
            <a:rPr lang="fr-FR"/>
            <a:t>‐ La surcapacité n'est pas négative : B22:B26 &gt;= 0</a:t>
          </a:r>
        </a:p>
        <a:p>
          <a:r>
            <a:rPr lang="fr-FR"/>
            <a:t>‐ Toutes les demandes sont satisfaites : B28:F28 = 0</a:t>
          </a:r>
        </a:p>
        <a:p>
          <a:r>
            <a:rPr lang="fr-FR"/>
            <a:t>‐ Nous ne pouvons pas construire des usines fractionnées : G14:H18 = entier</a:t>
          </a:r>
        </a:p>
        <a:p>
          <a:endParaRPr lang="fr-FR" sz="1100"/>
        </a:p>
        <a:p>
          <a:endParaRPr lang="fr-FR" sz="1100"/>
        </a:p>
      </xdr:txBody>
    </xdr:sp>
    <xdr:clientData/>
  </xdr:twoCellAnchor>
  <xdr:twoCellAnchor editAs="oneCell">
    <xdr:from>
      <xdr:col>0</xdr:col>
      <xdr:colOff>1120140</xdr:colOff>
      <xdr:row>33</xdr:row>
      <xdr:rowOff>76200</xdr:rowOff>
    </xdr:from>
    <xdr:to>
      <xdr:col>8</xdr:col>
      <xdr:colOff>735330</xdr:colOff>
      <xdr:row>52</xdr:row>
      <xdr:rowOff>59055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" y="6774180"/>
          <a:ext cx="6076950" cy="3457575"/>
        </a:xfrm>
        <a:prstGeom prst="rect">
          <a:avLst/>
        </a:prstGeom>
      </xdr:spPr>
    </xdr:pic>
    <xdr:clientData/>
  </xdr:twoCellAnchor>
  <xdr:twoCellAnchor>
    <xdr:from>
      <xdr:col>9</xdr:col>
      <xdr:colOff>144780</xdr:colOff>
      <xdr:row>56</xdr:row>
      <xdr:rowOff>99060</xdr:rowOff>
    </xdr:from>
    <xdr:to>
      <xdr:col>19</xdr:col>
      <xdr:colOff>449580</xdr:colOff>
      <xdr:row>72</xdr:row>
      <xdr:rowOff>121920</xdr:rowOff>
    </xdr:to>
    <xdr:sp macro="" textlink="">
      <xdr:nvSpPr>
        <xdr:cNvPr id="7" name="TextBox 6"/>
        <xdr:cNvSpPr txBox="1"/>
      </xdr:nvSpPr>
      <xdr:spPr>
        <a:xfrm>
          <a:off x="7406640" y="11003280"/>
          <a:ext cx="6400800" cy="29489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La solution passe par deux usines en Asie et une en Afrique, toutes de type haute capacité. </a:t>
          </a:r>
        </a:p>
        <a:p>
          <a:endParaRPr lang="fr-FR"/>
        </a:p>
        <a:p>
          <a:r>
            <a:rPr lang="fr-FR"/>
            <a:t>L'usine asiatique approvisionnera l'Amérique du Nord, l'Europe et l'Asie elle-même, et l'usine africaine approvisionnera l'Amérique du Sud, l'Europe et l'Afrique. </a:t>
          </a:r>
        </a:p>
        <a:p>
          <a:endParaRPr lang="fr-FR"/>
        </a:p>
        <a:p>
          <a:r>
            <a:rPr lang="fr-FR"/>
            <a:t>Notez qu'il y a une petite sous-utilisation de capacité à l'usine africaine, mais toute la demande est satisfaite, pour un coût total de 23,2 millions de dollars.</a:t>
          </a:r>
        </a:p>
        <a:p>
          <a:endParaRPr lang="fr-FR"/>
        </a:p>
        <a:p>
          <a:r>
            <a:rPr lang="fr-FR"/>
            <a:t> Cela est dû à notre incapacité à construire des usines « fractionnées », c'est-à-dire à augmenter la capacité dans des unités plus petites. Si nous pouvions le faire, nous pourrions ignorer la contrainte d'entiers ( Voir la doc pdf pour plus d'infos)....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16" workbookViewId="0">
      <selection activeCell="C24" sqref="C24"/>
    </sheetView>
  </sheetViews>
  <sheetFormatPr defaultRowHeight="14.4" x14ac:dyDescent="0.3"/>
  <cols>
    <col min="1" max="1" width="26.21875" customWidth="1"/>
    <col min="2" max="3" width="10" customWidth="1"/>
    <col min="7" max="7" width="11.77734375" customWidth="1"/>
    <col min="8" max="8" width="9.5546875" customWidth="1"/>
    <col min="9" max="9" width="11.6640625" customWidth="1"/>
  </cols>
  <sheetData>
    <row r="1" spans="1:21" ht="15" thickBot="1" x14ac:dyDescent="0.35">
      <c r="A1" s="71" t="s">
        <v>16</v>
      </c>
      <c r="B1" s="72"/>
      <c r="C1" s="72"/>
    </row>
    <row r="2" spans="1:21" ht="45.6" customHeight="1" thickBot="1" x14ac:dyDescent="0.35">
      <c r="A2" s="1"/>
      <c r="B2" s="80" t="s">
        <v>24</v>
      </c>
      <c r="C2" s="81"/>
      <c r="D2" s="81"/>
      <c r="E2" s="81"/>
      <c r="F2" s="81"/>
      <c r="G2" s="76" t="s">
        <v>26</v>
      </c>
      <c r="H2" s="77" t="s">
        <v>13</v>
      </c>
      <c r="I2" s="78" t="s">
        <v>26</v>
      </c>
      <c r="J2" s="79" t="s">
        <v>14</v>
      </c>
      <c r="L2" s="67" t="s">
        <v>15</v>
      </c>
      <c r="M2" s="67"/>
      <c r="N2" s="67"/>
      <c r="O2" s="67"/>
      <c r="P2" s="67"/>
      <c r="Q2" s="67"/>
      <c r="R2" s="67"/>
      <c r="S2" s="67"/>
      <c r="T2" s="67"/>
      <c r="U2" s="67"/>
    </row>
    <row r="3" spans="1:21" ht="15" thickBot="1" x14ac:dyDescent="0.35">
      <c r="A3" s="2" t="s">
        <v>23</v>
      </c>
      <c r="B3" s="3"/>
      <c r="C3" s="3" t="s">
        <v>1</v>
      </c>
      <c r="D3" s="3" t="s">
        <v>2</v>
      </c>
      <c r="E3" s="3" t="s">
        <v>9</v>
      </c>
      <c r="F3" s="4" t="s">
        <v>10</v>
      </c>
      <c r="G3" s="5" t="s">
        <v>7</v>
      </c>
      <c r="H3" s="6" t="s">
        <v>8</v>
      </c>
      <c r="I3" s="7" t="s">
        <v>7</v>
      </c>
      <c r="J3" s="8" t="s">
        <v>8</v>
      </c>
      <c r="L3" s="68"/>
      <c r="M3" s="69"/>
      <c r="N3" s="69"/>
      <c r="O3" s="69"/>
      <c r="P3" s="69"/>
      <c r="Q3" s="69"/>
      <c r="R3" s="69"/>
      <c r="S3" s="69"/>
      <c r="T3" s="69"/>
    </row>
    <row r="4" spans="1:21" x14ac:dyDescent="0.3">
      <c r="A4" s="9" t="s">
        <v>0</v>
      </c>
      <c r="B4" s="55">
        <v>81</v>
      </c>
      <c r="C4" s="56">
        <v>92</v>
      </c>
      <c r="D4" s="56">
        <v>101</v>
      </c>
      <c r="E4" s="56">
        <v>130</v>
      </c>
      <c r="F4" s="57">
        <v>115</v>
      </c>
      <c r="G4" s="58">
        <v>6000</v>
      </c>
      <c r="H4" s="59">
        <v>10</v>
      </c>
      <c r="I4" s="60">
        <f>1.5*G4</f>
        <v>9000</v>
      </c>
      <c r="J4" s="61">
        <v>20</v>
      </c>
    </row>
    <row r="5" spans="1:21" x14ac:dyDescent="0.3">
      <c r="A5" s="9" t="s">
        <v>1</v>
      </c>
      <c r="B5" s="55">
        <v>117</v>
      </c>
      <c r="C5" s="56">
        <v>77</v>
      </c>
      <c r="D5" s="56">
        <v>108</v>
      </c>
      <c r="E5" s="56">
        <v>98</v>
      </c>
      <c r="F5" s="57">
        <v>100</v>
      </c>
      <c r="G5" s="58">
        <v>4500</v>
      </c>
      <c r="H5" s="59">
        <v>10</v>
      </c>
      <c r="I5" s="60">
        <f>1.5*G5</f>
        <v>6750</v>
      </c>
      <c r="J5" s="61">
        <v>20</v>
      </c>
    </row>
    <row r="6" spans="1:21" x14ac:dyDescent="0.3">
      <c r="A6" s="9" t="s">
        <v>2</v>
      </c>
      <c r="B6" s="55">
        <v>102</v>
      </c>
      <c r="C6" s="56">
        <v>105</v>
      </c>
      <c r="D6" s="56">
        <v>95</v>
      </c>
      <c r="E6" s="56">
        <v>119</v>
      </c>
      <c r="F6" s="57">
        <v>111</v>
      </c>
      <c r="G6" s="58">
        <v>6500</v>
      </c>
      <c r="H6" s="59">
        <v>10</v>
      </c>
      <c r="I6" s="60">
        <f>1.5*G6</f>
        <v>9750</v>
      </c>
      <c r="J6" s="61">
        <v>20</v>
      </c>
    </row>
    <row r="7" spans="1:21" x14ac:dyDescent="0.3">
      <c r="A7" s="9" t="s">
        <v>9</v>
      </c>
      <c r="B7" s="55">
        <v>115</v>
      </c>
      <c r="C7" s="56">
        <v>125</v>
      </c>
      <c r="D7" s="56">
        <v>90</v>
      </c>
      <c r="E7" s="56">
        <v>59</v>
      </c>
      <c r="F7" s="57">
        <v>74</v>
      </c>
      <c r="G7" s="58">
        <v>4100</v>
      </c>
      <c r="H7" s="59">
        <v>10</v>
      </c>
      <c r="I7" s="60">
        <f>1.5*G7</f>
        <v>6150</v>
      </c>
      <c r="J7" s="61">
        <v>20</v>
      </c>
    </row>
    <row r="8" spans="1:21" ht="15" thickBot="1" x14ac:dyDescent="0.35">
      <c r="A8" s="11" t="s">
        <v>10</v>
      </c>
      <c r="B8" s="62">
        <v>142</v>
      </c>
      <c r="C8" s="63">
        <v>100</v>
      </c>
      <c r="D8" s="63">
        <v>103</v>
      </c>
      <c r="E8" s="63">
        <v>105</v>
      </c>
      <c r="F8" s="64">
        <v>71</v>
      </c>
      <c r="G8" s="58">
        <v>4000</v>
      </c>
      <c r="H8" s="59">
        <v>10</v>
      </c>
      <c r="I8" s="60">
        <f>1.5*G8</f>
        <v>6000</v>
      </c>
      <c r="J8" s="61">
        <v>20</v>
      </c>
    </row>
    <row r="9" spans="1:21" ht="15" thickBot="1" x14ac:dyDescent="0.35">
      <c r="A9" s="2" t="s">
        <v>25</v>
      </c>
      <c r="B9" s="12">
        <v>12</v>
      </c>
      <c r="C9" s="13">
        <v>8</v>
      </c>
      <c r="D9" s="13">
        <v>14</v>
      </c>
      <c r="E9" s="13">
        <v>16</v>
      </c>
      <c r="F9" s="14">
        <v>7</v>
      </c>
      <c r="G9" s="15"/>
      <c r="H9" s="16"/>
      <c r="I9" s="11"/>
      <c r="J9" s="17"/>
    </row>
    <row r="10" spans="1:21" x14ac:dyDescent="0.3">
      <c r="A10" s="18"/>
      <c r="B10" s="10"/>
      <c r="C10" s="10"/>
      <c r="D10" s="10"/>
      <c r="E10" s="10"/>
      <c r="F10" s="10"/>
      <c r="G10" s="10"/>
      <c r="H10" s="10"/>
    </row>
    <row r="11" spans="1:21" ht="15" thickBot="1" x14ac:dyDescent="0.35">
      <c r="A11" s="73" t="s">
        <v>3</v>
      </c>
      <c r="B11" s="74"/>
      <c r="C11" s="74"/>
      <c r="D11" s="10"/>
      <c r="E11" s="10"/>
      <c r="F11" s="10"/>
      <c r="G11" s="10"/>
      <c r="H11" s="10"/>
    </row>
    <row r="12" spans="1:21" ht="27.6" thickBot="1" x14ac:dyDescent="0.35">
      <c r="A12" s="1"/>
      <c r="B12" s="82" t="s">
        <v>27</v>
      </c>
      <c r="C12" s="83"/>
      <c r="D12" s="83"/>
      <c r="E12" s="83"/>
      <c r="F12" s="83"/>
      <c r="G12" s="65" t="s">
        <v>11</v>
      </c>
      <c r="H12" s="66" t="s">
        <v>12</v>
      </c>
      <c r="I12" s="19" t="s">
        <v>4</v>
      </c>
      <c r="L12" s="70"/>
      <c r="M12" s="70"/>
      <c r="N12" s="70"/>
      <c r="O12" s="70"/>
      <c r="P12" s="70"/>
      <c r="Q12" s="70"/>
      <c r="R12" s="70"/>
    </row>
    <row r="13" spans="1:21" ht="15" thickBot="1" x14ac:dyDescent="0.35">
      <c r="A13" s="2" t="s">
        <v>6</v>
      </c>
      <c r="B13" s="21" t="s">
        <v>0</v>
      </c>
      <c r="C13" s="21" t="s">
        <v>1</v>
      </c>
      <c r="D13" s="21" t="s">
        <v>2</v>
      </c>
      <c r="E13" s="21" t="s">
        <v>9</v>
      </c>
      <c r="F13" s="21" t="s">
        <v>10</v>
      </c>
      <c r="G13" s="22" t="s">
        <v>5</v>
      </c>
      <c r="H13" s="23" t="s">
        <v>5</v>
      </c>
      <c r="I13" s="24" t="s">
        <v>17</v>
      </c>
    </row>
    <row r="14" spans="1:21" x14ac:dyDescent="0.3">
      <c r="A14" s="9" t="s">
        <v>0</v>
      </c>
      <c r="B14" s="25">
        <v>0</v>
      </c>
      <c r="C14" s="26">
        <v>0</v>
      </c>
      <c r="D14" s="26">
        <v>0</v>
      </c>
      <c r="E14" s="26">
        <v>0</v>
      </c>
      <c r="F14" s="27">
        <v>0</v>
      </c>
      <c r="G14" s="28">
        <v>0</v>
      </c>
      <c r="H14" s="29">
        <v>0</v>
      </c>
      <c r="I14" s="30">
        <f>G14+H14</f>
        <v>0</v>
      </c>
    </row>
    <row r="15" spans="1:21" x14ac:dyDescent="0.3">
      <c r="A15" s="9" t="s">
        <v>1</v>
      </c>
      <c r="B15" s="25">
        <v>0</v>
      </c>
      <c r="C15" s="26">
        <v>0</v>
      </c>
      <c r="D15" s="26">
        <v>0</v>
      </c>
      <c r="E15" s="31">
        <v>0</v>
      </c>
      <c r="F15" s="32">
        <v>0</v>
      </c>
      <c r="G15" s="33">
        <v>0</v>
      </c>
      <c r="H15" s="34">
        <v>0</v>
      </c>
      <c r="I15" s="30">
        <f>G15+H15</f>
        <v>0</v>
      </c>
    </row>
    <row r="16" spans="1:21" x14ac:dyDescent="0.3">
      <c r="A16" s="9" t="s">
        <v>2</v>
      </c>
      <c r="B16" s="25">
        <v>0</v>
      </c>
      <c r="C16" s="26">
        <v>0</v>
      </c>
      <c r="D16" s="26">
        <v>0</v>
      </c>
      <c r="E16" s="31">
        <v>0</v>
      </c>
      <c r="F16" s="32">
        <v>0</v>
      </c>
      <c r="G16" s="33">
        <v>0</v>
      </c>
      <c r="H16" s="34">
        <v>0</v>
      </c>
      <c r="I16" s="30">
        <f>G16+H16</f>
        <v>0</v>
      </c>
    </row>
    <row r="17" spans="1:9" x14ac:dyDescent="0.3">
      <c r="A17" s="9" t="s">
        <v>9</v>
      </c>
      <c r="B17" s="25">
        <v>12</v>
      </c>
      <c r="C17" s="26">
        <v>8</v>
      </c>
      <c r="D17" s="26">
        <v>14</v>
      </c>
      <c r="E17" s="26">
        <v>3.0000000000000018</v>
      </c>
      <c r="F17" s="27">
        <v>0</v>
      </c>
      <c r="G17" s="28">
        <v>0</v>
      </c>
      <c r="H17" s="29">
        <v>2</v>
      </c>
      <c r="I17" s="30">
        <f>G17+H17</f>
        <v>2</v>
      </c>
    </row>
    <row r="18" spans="1:9" ht="15" thickBot="1" x14ac:dyDescent="0.35">
      <c r="A18" s="35" t="s">
        <v>10</v>
      </c>
      <c r="B18" s="36">
        <v>0</v>
      </c>
      <c r="C18" s="37">
        <v>0</v>
      </c>
      <c r="D18" s="37">
        <v>0</v>
      </c>
      <c r="E18" s="37">
        <v>12.999999999999998</v>
      </c>
      <c r="F18" s="38">
        <v>7</v>
      </c>
      <c r="G18" s="39">
        <v>0</v>
      </c>
      <c r="H18" s="23">
        <v>1</v>
      </c>
      <c r="I18" s="40">
        <f>G18+H18</f>
        <v>1</v>
      </c>
    </row>
    <row r="20" spans="1:9" ht="15" thickBot="1" x14ac:dyDescent="0.35">
      <c r="A20" s="75" t="s">
        <v>19</v>
      </c>
      <c r="B20" s="72"/>
      <c r="C20" s="72"/>
      <c r="E20" s="41"/>
      <c r="F20" s="41"/>
    </row>
    <row r="21" spans="1:9" ht="15" thickBot="1" x14ac:dyDescent="0.35">
      <c r="A21" s="2" t="s">
        <v>6</v>
      </c>
      <c r="B21" s="42" t="s">
        <v>18</v>
      </c>
      <c r="C21" s="43"/>
      <c r="D21" s="43"/>
      <c r="E21" s="43"/>
      <c r="F21" s="43"/>
    </row>
    <row r="22" spans="1:9" x14ac:dyDescent="0.3">
      <c r="A22" s="44" t="s">
        <v>0</v>
      </c>
      <c r="B22" s="45">
        <f>G14*H4+H14*J4-SUM(B14:F14)</f>
        <v>0</v>
      </c>
      <c r="C22" s="10"/>
      <c r="D22" s="10"/>
      <c r="E22" s="10"/>
      <c r="F22" s="10"/>
    </row>
    <row r="23" spans="1:9" x14ac:dyDescent="0.3">
      <c r="A23" s="9" t="s">
        <v>1</v>
      </c>
      <c r="B23" s="25">
        <f>G15*H5+H15*J5-SUM(B15:F15)</f>
        <v>0</v>
      </c>
      <c r="C23" s="10"/>
      <c r="D23" s="10"/>
      <c r="E23" s="10"/>
      <c r="F23" s="10"/>
    </row>
    <row r="24" spans="1:9" x14ac:dyDescent="0.3">
      <c r="A24" s="9" t="s">
        <v>2</v>
      </c>
      <c r="B24" s="25">
        <f>G16*H6+H16*J6-SUM(B16:F16)</f>
        <v>0</v>
      </c>
      <c r="C24" s="10"/>
      <c r="D24" s="10"/>
      <c r="E24" s="10"/>
      <c r="F24" s="10"/>
    </row>
    <row r="25" spans="1:9" x14ac:dyDescent="0.3">
      <c r="A25" s="9" t="s">
        <v>9</v>
      </c>
      <c r="B25" s="25">
        <f>G17*H7+H17*J7-SUM(B17:F17)</f>
        <v>3</v>
      </c>
      <c r="C25" s="10"/>
      <c r="D25" s="10"/>
      <c r="E25" s="10"/>
      <c r="F25" s="10"/>
    </row>
    <row r="26" spans="1:9" ht="15" thickBot="1" x14ac:dyDescent="0.35">
      <c r="A26" s="11" t="s">
        <v>10</v>
      </c>
      <c r="B26" s="36">
        <f>G18*H8+H18*J8-SUM(B18:F18)</f>
        <v>0</v>
      </c>
      <c r="C26" s="16"/>
      <c r="D26" s="16"/>
      <c r="E26" s="16"/>
      <c r="F26" s="16"/>
    </row>
    <row r="27" spans="1:9" x14ac:dyDescent="0.3">
      <c r="A27" s="46"/>
      <c r="B27" s="47" t="s">
        <v>0</v>
      </c>
      <c r="C27" s="47" t="s">
        <v>1</v>
      </c>
      <c r="D27" s="47" t="s">
        <v>2</v>
      </c>
      <c r="E27" s="47" t="s">
        <v>9</v>
      </c>
      <c r="F27" s="48" t="s">
        <v>10</v>
      </c>
    </row>
    <row r="28" spans="1:9" ht="15" thickBot="1" x14ac:dyDescent="0.35">
      <c r="A28" s="20" t="s">
        <v>20</v>
      </c>
      <c r="B28" s="52">
        <f>B9-SUM(B14:B18)</f>
        <v>0</v>
      </c>
      <c r="C28" s="53">
        <f>C9-SUM(C14:C18)</f>
        <v>0</v>
      </c>
      <c r="D28" s="53">
        <f>D9-SUM(D14:D18)</f>
        <v>0</v>
      </c>
      <c r="E28" s="53">
        <f>E9-SUM(E14:E18)</f>
        <v>0</v>
      </c>
      <c r="F28" s="54">
        <f>F9-SUM(F14:F18)</f>
        <v>0</v>
      </c>
    </row>
    <row r="30" spans="1:9" ht="15" thickBot="1" x14ac:dyDescent="0.35">
      <c r="A30" s="71" t="s">
        <v>21</v>
      </c>
      <c r="B30" s="72"/>
      <c r="C30" s="72"/>
    </row>
    <row r="31" spans="1:9" ht="15" thickBot="1" x14ac:dyDescent="0.35">
      <c r="A31" s="49" t="s">
        <v>22</v>
      </c>
      <c r="B31" s="50">
        <f>SUMPRODUCT(B14:F18,B4:F8)+SUMPRODUCT(G14:G18,G4:G8)+SUMPRODUCT(H14:H18,I4:I8)</f>
        <v>23979</v>
      </c>
      <c r="D31" s="51"/>
      <c r="E31" s="10"/>
      <c r="F31" s="10"/>
    </row>
  </sheetData>
  <mergeCells count="2">
    <mergeCell ref="B2:F2"/>
    <mergeCell ref="B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 5.3 to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estelle</cp:lastModifiedBy>
  <dcterms:created xsi:type="dcterms:W3CDTF">2018-06-20T20:16:02Z</dcterms:created>
  <dcterms:modified xsi:type="dcterms:W3CDTF">2022-04-04T12:04:08Z</dcterms:modified>
</cp:coreProperties>
</file>