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ww\python-data-science\01. Recherche opérationnelle (Operations research - Management science)\02. Non linéaire\02. PRODUITS MIXES\EXCEL ET PYTHON\01. PRODUIT MIX + DEMANDE\"/>
    </mc:Choice>
  </mc:AlternateContent>
  <bookViews>
    <workbookView xWindow="0" yWindow="0" windowWidth="23040" windowHeight="9195"/>
  </bookViews>
  <sheets>
    <sheet name="Pricing" sheetId="1" r:id="rId1"/>
  </sheets>
  <definedNames>
    <definedName name="param_cuthi" localSheetId="0" hidden="1">2E+30</definedName>
    <definedName name="param_cutlo" localSheetId="0" hidden="1">-2E+30</definedName>
    <definedName name="param_epstep" localSheetId="0" hidden="1">0.000001</definedName>
    <definedName name="param_iisbnd" localSheetId="0" hidden="1">0</definedName>
    <definedName name="solver_adj" localSheetId="0" hidden="1">Pricing!$C$4:$G$4</definedName>
    <definedName name="solver_adj_ob" localSheetId="0" hidden="1">1</definedName>
    <definedName name="solver_cha" localSheetId="0" hidden="1">0</definedName>
    <definedName name="solver_chc1" localSheetId="0" hidden="1">0</definedName>
    <definedName name="solver_chn" localSheetId="0" hidden="1">4</definedName>
    <definedName name="solver_chp1" localSheetId="0" hidden="1">0</definedName>
    <definedName name="solver_cht" localSheetId="0" hidden="1">0</definedName>
    <definedName name="solver_cir1" localSheetId="0" hidden="1">1</definedName>
    <definedName name="solver_con" localSheetId="0" hidden="1">" "</definedName>
    <definedName name="solver_con1" localSheetId="0" hidden="1">" "</definedName>
    <definedName name="solver_cvg" localSheetId="0" hidden="1">0.0001</definedName>
    <definedName name="solver_dia" localSheetId="0" hidden="1">5</definedName>
    <definedName name="solver_drv" localSheetId="0" hidden="1">1</definedName>
    <definedName name="solver_dua" localSheetId="0" hidden="1">1</definedName>
    <definedName name="solver_eng" localSheetId="0" hidden="1">1</definedName>
    <definedName name="solver_est" localSheetId="0" hidden="1">1</definedName>
    <definedName name="solver_eval" hidden="1">0</definedName>
    <definedName name="solver_iao" localSheetId="0" hidden="1">0</definedName>
    <definedName name="solver_ibd" localSheetId="0" hidden="1">2</definedName>
    <definedName name="solver_int" localSheetId="0" hidden="1">0</definedName>
    <definedName name="solver_irs" localSheetId="0" hidden="1">0</definedName>
    <definedName name="solver_ism" localSheetId="0" hidden="1">0</definedName>
    <definedName name="solver_itr" localSheetId="0" hidden="1">1000</definedName>
    <definedName name="solver_kiv" localSheetId="0" hidden="1">2E+30</definedName>
    <definedName name="solver_lhs_ob1" localSheetId="0" hidden="1">0</definedName>
    <definedName name="solver_lhs1" localSheetId="0" hidden="1">Pricing!$H$11:$H$12</definedName>
    <definedName name="solver_lin" localSheetId="0" hidden="1">2</definedName>
    <definedName name="solver_lva" localSheetId="0" hidden="1">2</definedName>
    <definedName name="solver_mda" localSheetId="0" hidden="1">4</definedName>
    <definedName name="solver_mip" localSheetId="0" hidden="1">1000</definedName>
    <definedName name="solver_mni" localSheetId="0" hidden="1">30</definedName>
    <definedName name="solver_mod" localSheetId="0" hidden="1">3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1000</definedName>
    <definedName name="solver_nopt" localSheetId="0" hidden="1">1</definedName>
    <definedName name="solver_ntr" localSheetId="0" hidden="1">0</definedName>
    <definedName name="solver_ntri" hidden="1">1000</definedName>
    <definedName name="solver_num" localSheetId="0" hidden="1">1</definedName>
    <definedName name="solver_nwt" localSheetId="0" hidden="1">1</definedName>
    <definedName name="solver_obc" localSheetId="0" hidden="1">0</definedName>
    <definedName name="solver_obp" localSheetId="0" hidden="1">0</definedName>
    <definedName name="solver_ofx" localSheetId="0" hidden="1">2</definedName>
    <definedName name="solver_opt" localSheetId="0" hidden="1">Pricing!$H$8</definedName>
    <definedName name="solver_opt_ob" localSheetId="0" hidden="1">1</definedName>
    <definedName name="solver_pre" localSheetId="0" hidden="1">0.000001</definedName>
    <definedName name="solver_pro" localSheetId="0" hidden="1">2</definedName>
    <definedName name="solver_psi" localSheetId="0" hidden="1">0</definedName>
    <definedName name="solver_rbv" localSheetId="0" hidden="1">1</definedName>
    <definedName name="solver_rdp" localSheetId="0" hidden="1">0</definedName>
    <definedName name="solver_rel1" localSheetId="0" hidden="1">1</definedName>
    <definedName name="solver_reo" localSheetId="0" hidden="1">2</definedName>
    <definedName name="solver_rep" localSheetId="0" hidden="1">2</definedName>
    <definedName name="solver_rhs1" localSheetId="0" hidden="1">Pricing!$J$11:$J$12</definedName>
    <definedName name="solver_rlx" localSheetId="0" hidden="1">2</definedName>
    <definedName name="solver_rsd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v" localSheetId="0" hidden="1">1</definedName>
    <definedName name="solver_scl" localSheetId="0" hidden="1">2</definedName>
    <definedName name="solver_seed" hidden="1">0</definedName>
    <definedName name="solver_sel" localSheetId="0" hidden="1">1</definedName>
    <definedName name="solver_sho" localSheetId="0" hidden="1">2</definedName>
    <definedName name="solver_slv" localSheetId="0" hidden="1">0</definedName>
    <definedName name="solver_slvu" localSheetId="0" hidden="1">0</definedName>
    <definedName name="solver_ssz" localSheetId="0" hidden="1">0</definedName>
    <definedName name="solver_tim" localSheetId="0" hidden="1">100</definedName>
    <definedName name="solver_tms" localSheetId="0" hidden="1">2</definedName>
    <definedName name="solver_tol" localSheetId="0" hidden="1">0.05</definedName>
    <definedName name="solver_typ" localSheetId="0" hidden="1">1</definedName>
    <definedName name="solver_umod" localSheetId="0" hidden="1">1</definedName>
    <definedName name="solver_urs" localSheetId="0" hidden="1">0</definedName>
    <definedName name="solver_val" localSheetId="0" hidden="1">0</definedName>
    <definedName name="solver_var" localSheetId="0" hidden="1">" "</definedName>
    <definedName name="solver_ver" localSheetId="0" hidden="1">3</definedName>
    <definedName name="solver_vir" localSheetId="0" hidden="1">1</definedName>
    <definedName name="solver_vol" localSheetId="0" hidden="1">0</definedName>
    <definedName name="solver_vst" localSheetId="0" hidden="1">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1" l="1"/>
  <c r="P4" i="1"/>
  <c r="Q4" i="1"/>
  <c r="G6" i="1"/>
  <c r="G8" i="1" s="1"/>
  <c r="F6" i="1"/>
  <c r="F8" i="1" s="1"/>
  <c r="E6" i="1"/>
  <c r="E8" i="1" s="1"/>
  <c r="H12" i="1"/>
  <c r="H11" i="1"/>
  <c r="D6" i="1" l="1"/>
  <c r="D8" i="1" s="1"/>
  <c r="C6" i="1"/>
  <c r="C8" i="1" s="1"/>
  <c r="N4" i="1"/>
  <c r="M4" i="1"/>
  <c r="H8" i="1" l="1"/>
</calcChain>
</file>

<file path=xl/sharedStrings.xml><?xml version="1.0" encoding="utf-8"?>
<sst xmlns="http://schemas.openxmlformats.org/spreadsheetml/2006/main" count="27" uniqueCount="25">
  <si>
    <t>Decisions</t>
  </si>
  <si>
    <t>Volume</t>
  </si>
  <si>
    <t>Profit</t>
  </si>
  <si>
    <t>&lt;=</t>
  </si>
  <si>
    <t>Inspection</t>
  </si>
  <si>
    <t>Prix</t>
  </si>
  <si>
    <t>Assemblage</t>
  </si>
  <si>
    <t>Contraintes</t>
  </si>
  <si>
    <t>Objectif</t>
  </si>
  <si>
    <t>Magasin de jouets</t>
  </si>
  <si>
    <t>Pouppée</t>
  </si>
  <si>
    <t>Robot</t>
  </si>
  <si>
    <t>Auto</t>
  </si>
  <si>
    <t>Camion</t>
  </si>
  <si>
    <t>Deguisement</t>
  </si>
  <si>
    <t>Cout de production</t>
  </si>
  <si>
    <t>Légende</t>
  </si>
  <si>
    <t>Variables de décision calculées par le solveur pour maximiser notre profit</t>
  </si>
  <si>
    <t>Coûts variable de production</t>
  </si>
  <si>
    <t>La même optimisation réalisée avec Python Gekko est dans le même répertoire</t>
  </si>
  <si>
    <t>Profit unitaire par jouet</t>
  </si>
  <si>
    <t>Prix du jouet calculé après soustraction de l'estimation de la demande</t>
  </si>
  <si>
    <t>Contraintes de type temps de travail en heures</t>
  </si>
  <si>
    <t>Temps de travail disponible maximum</t>
  </si>
  <si>
    <t>Résultat : Volume (en entier parce que ce sont des jouets)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</si>
</sst>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_(* #,##0.00_);_(* \(#,##0.00\);_(* &quot;-&quot;??_);_(@_)"/>
  </numFmts>
  <fonts count="5" x14ac:knownFonts="1">
    <font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2" xfId="0" applyFont="1" applyBorder="1"/>
    <xf numFmtId="164" fontId="3" fillId="0" borderId="2" xfId="0" applyNumberFormat="1" applyFont="1" applyBorder="1"/>
    <xf numFmtId="0" fontId="2" fillId="0" borderId="0" xfId="0" applyFont="1" applyBorder="1"/>
    <xf numFmtId="0" fontId="3" fillId="2" borderId="0" xfId="0" applyFont="1" applyFill="1"/>
    <xf numFmtId="165" fontId="3" fillId="3" borderId="1" xfId="1" applyFont="1" applyFill="1" applyBorder="1"/>
    <xf numFmtId="0" fontId="3" fillId="3" borderId="0" xfId="0" applyFont="1" applyFill="1"/>
    <xf numFmtId="0" fontId="3" fillId="4" borderId="2" xfId="0" applyFont="1" applyFill="1" applyBorder="1"/>
    <xf numFmtId="164" fontId="3" fillId="5" borderId="2" xfId="0" applyNumberFormat="1" applyFont="1" applyFill="1" applyBorder="1"/>
    <xf numFmtId="0" fontId="3" fillId="5" borderId="2" xfId="0" applyFont="1" applyFill="1" applyBorder="1"/>
    <xf numFmtId="0" fontId="3" fillId="5" borderId="0" xfId="0" applyFont="1" applyFill="1"/>
    <xf numFmtId="0" fontId="3" fillId="7" borderId="2" xfId="0" applyFont="1" applyFill="1" applyBorder="1"/>
    <xf numFmtId="0" fontId="3" fillId="7" borderId="0" xfId="0" applyFont="1" applyFill="1"/>
    <xf numFmtId="2" fontId="3" fillId="2" borderId="2" xfId="0" applyNumberFormat="1" applyFont="1" applyFill="1" applyBorder="1"/>
    <xf numFmtId="2" fontId="3" fillId="6" borderId="2" xfId="0" applyNumberFormat="1" applyFont="1" applyFill="1" applyBorder="1"/>
    <xf numFmtId="0" fontId="3" fillId="6" borderId="0" xfId="0" applyFont="1" applyFill="1"/>
    <xf numFmtId="0" fontId="3" fillId="4" borderId="0" xfId="0" applyFont="1" applyFill="1"/>
    <xf numFmtId="0" fontId="3" fillId="8" borderId="3" xfId="0" applyFont="1" applyFill="1" applyBorder="1"/>
    <xf numFmtId="0" fontId="3" fillId="8" borderId="4" xfId="0" applyFont="1" applyFill="1" applyBorder="1"/>
    <xf numFmtId="0" fontId="3" fillId="8" borderId="0" xfId="0" applyFont="1" applyFill="1"/>
    <xf numFmtId="164" fontId="3" fillId="4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590550</xdr:colOff>
      <xdr:row>5</xdr:row>
      <xdr:rowOff>180975</xdr:rowOff>
    </xdr:from>
    <xdr:ext cx="184731" cy="264560"/>
    <xdr:sp macro="" textlink="">
      <xdr:nvSpPr>
        <xdr:cNvPr id="3" name="TextBox 2"/>
        <xdr:cNvSpPr txBox="1"/>
      </xdr:nvSpPr>
      <xdr:spPr>
        <a:xfrm>
          <a:off x="9505950" y="1209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twoCellAnchor>
    <xdr:from>
      <xdr:col>0</xdr:col>
      <xdr:colOff>152401</xdr:colOff>
      <xdr:row>14</xdr:row>
      <xdr:rowOff>133350</xdr:rowOff>
    </xdr:from>
    <xdr:to>
      <xdr:col>7</xdr:col>
      <xdr:colOff>304800</xdr:colOff>
      <xdr:row>39</xdr:row>
      <xdr:rowOff>114300</xdr:rowOff>
    </xdr:to>
    <xdr:sp macro="" textlink="">
      <xdr:nvSpPr>
        <xdr:cNvPr id="4" name="TextBox 3"/>
        <xdr:cNvSpPr txBox="1"/>
      </xdr:nvSpPr>
      <xdr:spPr>
        <a:xfrm>
          <a:off x="152401" y="2876550"/>
          <a:ext cx="6010274" cy="474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Une</a:t>
          </a:r>
          <a:r>
            <a:rPr lang="fr-FR" sz="1100" baseline="0"/>
            <a:t> optimisation </a:t>
          </a:r>
          <a:r>
            <a:rPr lang="fr-FR" sz="1100" b="1" baseline="0"/>
            <a:t>non linéaire de type Produit mix </a:t>
          </a:r>
          <a:r>
            <a:rPr lang="fr-FR" sz="1100" baseline="0"/>
            <a:t>avec 5 produits par Estelle Derrien Huleux.</a:t>
          </a:r>
        </a:p>
        <a:p>
          <a:endParaRPr lang="fr-FR" sz="1100" baseline="0"/>
        </a:p>
        <a:p>
          <a:r>
            <a:rPr lang="fr-FR" sz="1100" baseline="0"/>
            <a:t>L'objectif est de maximiser notre profit</a:t>
          </a:r>
          <a:r>
            <a:rPr lang="fr-FR" sz="1100" b="1" baseline="0"/>
            <a:t>, tout en tenant compte des estimations linéaires de la demande</a:t>
          </a:r>
          <a:r>
            <a:rPr lang="fr-FR" sz="1100" baseline="0"/>
            <a:t> ET des contraintes classique de main d'oeuvre ( On aurait pu ajouter des contraintes de stock très facilement.</a:t>
          </a:r>
        </a:p>
        <a:p>
          <a:endParaRPr lang="fr-FR" sz="1100" baseline="0"/>
        </a:p>
        <a:p>
          <a:r>
            <a:rPr lang="fr-FR" sz="1100" baseline="0"/>
            <a:t>Le service commercial a communiqué l'estimation linéaire de la demande pour les 5 produits.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aseline="0"/>
            <a:t>Du coup, on intégre ça dans l'optimisation, afin de la rendre plus conforme à la réalité.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ROBOT : P1 = 220 - 0.4 * x1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 P1 et x1  sont le prix et le volume respectivement.</a:t>
          </a:r>
          <a:endParaRPr lang="fr-FR">
            <a:effectLst/>
          </a:endParaRPr>
        </a:p>
        <a:p>
          <a:r>
            <a:rPr lang="fr-FR" sz="1100"/>
            <a:t>AUTO : P2 = 180- 0.2 * x2</a:t>
          </a:r>
        </a:p>
        <a:p>
          <a:r>
            <a:rPr lang="fr-FR" sz="1100"/>
            <a:t>CAMION: P3 = 230 - 0.3 * x3</a:t>
          </a:r>
        </a:p>
        <a:p>
          <a:r>
            <a:rPr lang="fr-FR" sz="1100"/>
            <a:t>POUPEE :P4 = 175</a:t>
          </a:r>
          <a:r>
            <a:rPr lang="fr-FR" sz="1100" baseline="0"/>
            <a:t> - 0.2 * x4</a:t>
          </a:r>
        </a:p>
        <a:p>
          <a:r>
            <a:rPr lang="fr-FR" sz="1100" baseline="0"/>
            <a:t>DEGUISEMENT : P5 = 220 - 0.4 * x5</a:t>
          </a:r>
        </a:p>
        <a:p>
          <a:endParaRPr lang="fr-FR" sz="1100" baseline="0"/>
        </a:p>
        <a:p>
          <a:r>
            <a:rPr lang="fr-FR" sz="1100" b="1" baseline="0"/>
            <a:t>Pourquoi est -ce un problème non linéaire ?</a:t>
          </a:r>
        </a:p>
        <a:p>
          <a:r>
            <a:rPr lang="fr-FR" sz="1100" baseline="0"/>
            <a:t>Parce que l'inclusion des estimations linéaires de la demande provoquent une élevation au carré dans la fonction objectif.</a:t>
          </a:r>
        </a:p>
        <a:p>
          <a:endParaRPr lang="fr-FR" sz="1100" baseline="0"/>
        </a:p>
        <a:p>
          <a:r>
            <a:rPr lang="fr-FR" sz="1100" b="1" i="0" baseline="0"/>
            <a:t>Pourrait-on plutôt ajouter une estimation d'elasticité de la demande , qui est est plus réaliste ?</a:t>
          </a:r>
        </a:p>
        <a:p>
          <a:r>
            <a:rPr lang="fr-FR" sz="1100" baseline="0"/>
            <a:t>Oui, il suffit de changer les fonctions C6-G6 et mettre la fonction d'elasticité.</a:t>
          </a:r>
        </a:p>
        <a:p>
          <a:endParaRPr lang="fr-FR" sz="1100" baseline="0"/>
        </a:p>
        <a:p>
          <a:r>
            <a:rPr lang="fr-FR" sz="1100" b="1" baseline="0"/>
            <a:t>Que veut dire la solution ?</a:t>
          </a:r>
        </a:p>
        <a:p>
          <a:r>
            <a:rPr lang="fr-FR" sz="1100" baseline="0"/>
            <a:t>Le solveur nous donne les quantité de produit à produire pour maximiser notre profit.</a:t>
          </a:r>
        </a:p>
        <a:p>
          <a:r>
            <a:rPr lang="fr-FR" sz="1100" baseline="0"/>
            <a:t>Il a tenu compte de l'estimation linéaire de la demande ET  des contraintes de temps de travail MAX.</a:t>
          </a:r>
        </a:p>
        <a:p>
          <a:r>
            <a:rPr lang="fr-FR" sz="1100" baseline="0"/>
            <a:t>Il a maximisé le profit au maximum.</a:t>
          </a:r>
        </a:p>
        <a:p>
          <a:r>
            <a:rPr lang="fr-FR" sz="1100" baseline="0"/>
            <a:t>Un être humain ne pourra pas calculer cela.</a:t>
          </a:r>
        </a:p>
        <a:p>
          <a:endParaRPr lang="fr-FR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topLeftCell="A17" zoomScaleNormal="100" workbookViewId="0">
      <selection activeCell="L4" sqref="L4:Q4"/>
    </sheetView>
  </sheetViews>
  <sheetFormatPr defaultColWidth="8.85546875" defaultRowHeight="15" x14ac:dyDescent="0.25"/>
  <cols>
    <col min="1" max="1" width="12.85546875" style="1" customWidth="1"/>
    <col min="2" max="2" width="17.7109375" style="2" customWidth="1"/>
    <col min="3" max="4" width="8.85546875" style="2"/>
    <col min="5" max="5" width="10.28515625" style="2" bestFit="1" customWidth="1"/>
    <col min="6" max="6" width="11.85546875" style="2" customWidth="1"/>
    <col min="7" max="7" width="17.42578125" style="2" customWidth="1"/>
    <col min="8" max="8" width="19.28515625" style="2" customWidth="1"/>
    <col min="9" max="11" width="8.85546875" style="2"/>
    <col min="12" max="12" width="54.5703125" style="2" customWidth="1"/>
    <col min="13" max="16384" width="8.85546875" style="2"/>
  </cols>
  <sheetData>
    <row r="1" spans="1:17" ht="21" x14ac:dyDescent="0.35">
      <c r="A1" s="4" t="s">
        <v>9</v>
      </c>
      <c r="D1" s="2" t="s">
        <v>19</v>
      </c>
    </row>
    <row r="3" spans="1:17" x14ac:dyDescent="0.25">
      <c r="A3" s="7" t="s">
        <v>0</v>
      </c>
      <c r="B3" s="5"/>
      <c r="C3" s="5" t="s">
        <v>11</v>
      </c>
      <c r="D3" s="5" t="s">
        <v>12</v>
      </c>
      <c r="E3" s="5" t="s">
        <v>13</v>
      </c>
      <c r="F3" s="5" t="s">
        <v>10</v>
      </c>
      <c r="G3" s="5" t="s">
        <v>14</v>
      </c>
    </row>
    <row r="4" spans="1:17" x14ac:dyDescent="0.25">
      <c r="A4" s="7"/>
      <c r="B4" s="5" t="s">
        <v>1</v>
      </c>
      <c r="C4" s="12">
        <v>12.836542842972376</v>
      </c>
      <c r="D4" s="12">
        <v>86.298083444485016</v>
      </c>
      <c r="E4" s="13">
        <v>105.67307365099009</v>
      </c>
      <c r="F4" s="13">
        <v>86.298069957930025</v>
      </c>
      <c r="G4" s="13">
        <v>45.192306804829983</v>
      </c>
      <c r="L4" s="20" t="s">
        <v>24</v>
      </c>
      <c r="M4" s="24">
        <f>ROUND(C4,0)</f>
        <v>13</v>
      </c>
      <c r="N4" s="24">
        <f>ROUND(D4,0)</f>
        <v>86</v>
      </c>
      <c r="O4" s="24">
        <f t="shared" ref="O4:Q4" si="0">ROUND(E4,0)</f>
        <v>106</v>
      </c>
      <c r="P4" s="24">
        <f t="shared" si="0"/>
        <v>86</v>
      </c>
      <c r="Q4" s="24">
        <f t="shared" si="0"/>
        <v>45</v>
      </c>
    </row>
    <row r="6" spans="1:17" x14ac:dyDescent="0.25">
      <c r="A6" s="1" t="s">
        <v>8</v>
      </c>
      <c r="B6" s="5" t="s">
        <v>5</v>
      </c>
      <c r="C6" s="18">
        <f>220 - 0.4*C4</f>
        <v>214.86538286281106</v>
      </c>
      <c r="D6" s="18">
        <f>180 - 0.2*D4</f>
        <v>162.74038331110299</v>
      </c>
      <c r="E6" s="18">
        <f>230 - 0.2*E4</f>
        <v>208.86538526980198</v>
      </c>
      <c r="F6" s="18">
        <f>175 - 0.2*F4</f>
        <v>157.74038600841399</v>
      </c>
      <c r="G6" s="18">
        <f>220 - 0.2*G4</f>
        <v>210.96153863903402</v>
      </c>
    </row>
    <row r="7" spans="1:17" x14ac:dyDescent="0.25">
      <c r="B7" s="5" t="s">
        <v>15</v>
      </c>
      <c r="C7" s="15">
        <v>60</v>
      </c>
      <c r="D7" s="15">
        <v>45</v>
      </c>
      <c r="E7" s="15">
        <v>38</v>
      </c>
      <c r="F7" s="15">
        <v>40</v>
      </c>
      <c r="G7" s="15">
        <v>65</v>
      </c>
      <c r="L7" s="2" t="s">
        <v>16</v>
      </c>
    </row>
    <row r="8" spans="1:17" x14ac:dyDescent="0.25">
      <c r="B8" s="5" t="s">
        <v>2</v>
      </c>
      <c r="C8" s="17">
        <f>C6-C7</f>
        <v>154.86538286281106</v>
      </c>
      <c r="D8" s="17">
        <f>D6-D7</f>
        <v>117.74038331110299</v>
      </c>
      <c r="E8" s="17">
        <f t="shared" ref="E8:G8" si="1">E6-E7</f>
        <v>170.86538526980198</v>
      </c>
      <c r="F8" s="17">
        <f t="shared" si="1"/>
        <v>117.74038600841399</v>
      </c>
      <c r="G8" s="17">
        <f t="shared" si="1"/>
        <v>145.96153863903402</v>
      </c>
      <c r="H8" s="9">
        <f>SUMPRODUCT(C4:G4,C8:G8)</f>
        <v>46961.682692307666</v>
      </c>
      <c r="L8" s="10" t="s">
        <v>2</v>
      </c>
    </row>
    <row r="9" spans="1:17" x14ac:dyDescent="0.25">
      <c r="L9" s="14" t="s">
        <v>17</v>
      </c>
    </row>
    <row r="10" spans="1:17" x14ac:dyDescent="0.25">
      <c r="A10" s="1" t="s">
        <v>7</v>
      </c>
      <c r="L10" s="16" t="s">
        <v>18</v>
      </c>
    </row>
    <row r="11" spans="1:17" x14ac:dyDescent="0.25">
      <c r="B11" s="11" t="s">
        <v>6</v>
      </c>
      <c r="C11" s="11">
        <v>2</v>
      </c>
      <c r="D11" s="11">
        <v>3</v>
      </c>
      <c r="E11" s="11">
        <v>2</v>
      </c>
      <c r="F11" s="11">
        <v>3</v>
      </c>
      <c r="G11" s="11">
        <v>1</v>
      </c>
      <c r="H11" s="6">
        <f>SUMPRODUCT($C$4:$G$4,C11:G11)</f>
        <v>800</v>
      </c>
      <c r="I11" s="3" t="s">
        <v>3</v>
      </c>
      <c r="J11" s="21">
        <v>800</v>
      </c>
      <c r="L11" s="8" t="s">
        <v>20</v>
      </c>
    </row>
    <row r="12" spans="1:17" x14ac:dyDescent="0.25">
      <c r="B12" s="11" t="s">
        <v>4</v>
      </c>
      <c r="C12" s="11">
        <v>2</v>
      </c>
      <c r="D12" s="11">
        <v>1</v>
      </c>
      <c r="E12" s="11">
        <v>2</v>
      </c>
      <c r="F12" s="11">
        <v>1</v>
      </c>
      <c r="G12" s="11">
        <v>2</v>
      </c>
      <c r="H12" s="6">
        <f>SUMPRODUCT($C$4:$G$4,C12:G12)</f>
        <v>499.99999999999989</v>
      </c>
      <c r="I12" s="3" t="s">
        <v>3</v>
      </c>
      <c r="J12" s="22">
        <v>500</v>
      </c>
      <c r="L12" s="19" t="s">
        <v>21</v>
      </c>
    </row>
    <row r="13" spans="1:17" x14ac:dyDescent="0.25">
      <c r="L13" s="20" t="s">
        <v>22</v>
      </c>
    </row>
    <row r="14" spans="1:17" x14ac:dyDescent="0.25">
      <c r="L14" s="23" t="s">
        <v>23</v>
      </c>
    </row>
  </sheetData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estelle</dc:creator>
  <cp:lastModifiedBy>secretgirl</cp:lastModifiedBy>
  <dcterms:created xsi:type="dcterms:W3CDTF">2022-08-18T20:15:54Z</dcterms:created>
  <dcterms:modified xsi:type="dcterms:W3CDTF">2023-03-09T18:59:18Z</dcterms:modified>
</cp:coreProperties>
</file>